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2E0FBE50-5A9E-49C8-AD01-CC63715D49A4}" xr6:coauthVersionLast="44" xr6:coauthVersionMax="44" xr10:uidLastSave="{00000000-0000-0000-0000-000000000000}"/>
  <bookViews>
    <workbookView xWindow="3120" yWindow="3120"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0" i="164" l="1"/>
  <c r="N46" i="164" s="1"/>
  <c r="N83" i="165"/>
  <c r="N49" i="165" s="1"/>
  <c r="N81" i="170"/>
  <c r="N47" i="170" s="1"/>
  <c r="N81" i="176"/>
  <c r="N47" i="176" s="1"/>
  <c r="N81" i="171"/>
  <c r="N47" i="171" s="1"/>
  <c r="N81" i="178"/>
  <c r="N47" i="178" s="1"/>
  <c r="N80" i="179"/>
  <c r="N46" i="179" s="1"/>
  <c r="N48" i="179" s="1"/>
  <c r="N80" i="180"/>
  <c r="N46" i="180" s="1"/>
  <c r="N80" i="177"/>
  <c r="N46" i="177" s="1"/>
  <c r="N80" i="181"/>
  <c r="N46" i="181" s="1"/>
  <c r="N80" i="183"/>
  <c r="N46" i="183" s="1"/>
  <c r="N77" i="337"/>
  <c r="N41" i="337" s="1"/>
  <c r="N78" i="273"/>
  <c r="N41" i="273" s="1"/>
  <c r="N81" i="282"/>
  <c r="N44" i="282" s="1"/>
  <c r="N46" i="282" s="1"/>
  <c r="N75" i="325"/>
  <c r="N41" i="325" s="1"/>
  <c r="N77" i="329"/>
  <c r="N41" i="329" s="1"/>
  <c r="N80" i="184"/>
  <c r="N46" i="184" s="1"/>
  <c r="N80" i="188"/>
  <c r="N46" i="188" s="1"/>
  <c r="N81" i="187"/>
  <c r="N47" i="187" s="1"/>
  <c r="N76" i="231"/>
  <c r="N40" i="231" s="1"/>
  <c r="N77" i="233"/>
  <c r="N41" i="233" s="1"/>
  <c r="N76" i="243"/>
  <c r="N40" i="243" s="1"/>
  <c r="N42" i="243" s="1"/>
  <c r="N77" i="259"/>
  <c r="N41" i="259" s="1"/>
  <c r="N43" i="259" s="1"/>
  <c r="N81" i="267"/>
  <c r="N41" i="267" s="1"/>
  <c r="N83" i="279"/>
  <c r="N46" i="279" s="1"/>
  <c r="N75" i="283"/>
  <c r="N41" i="283" s="1"/>
  <c r="N75" i="292"/>
  <c r="N41" i="292" s="1"/>
  <c r="N43" i="292" s="1"/>
  <c r="N75" i="302"/>
  <c r="N41" i="302" s="1"/>
  <c r="N43" i="302" s="1"/>
  <c r="N77" i="308"/>
  <c r="N41" i="308" s="1"/>
  <c r="N77" i="323"/>
  <c r="N79" i="323" s="1"/>
  <c r="N77" i="328"/>
  <c r="N41" i="328" s="1"/>
  <c r="N43" i="328" s="1"/>
  <c r="N77" i="333"/>
  <c r="N41" i="333" s="1"/>
  <c r="N76" i="65"/>
  <c r="N41" i="65" s="1"/>
  <c r="N43" i="65" s="1"/>
  <c r="N76" i="92"/>
  <c r="N41" i="92" s="1"/>
  <c r="N76" i="96"/>
  <c r="N41" i="96" s="1"/>
  <c r="N76" i="98"/>
  <c r="N41" i="98" s="1"/>
  <c r="N76" i="101"/>
  <c r="N41" i="101" s="1"/>
  <c r="N76" i="107"/>
  <c r="N41" i="107" s="1"/>
  <c r="N75" i="133"/>
  <c r="N41" i="133" s="1"/>
  <c r="N43" i="133" s="1"/>
  <c r="N76" i="134"/>
  <c r="N41" i="134" s="1"/>
  <c r="N76" i="135"/>
  <c r="N41" i="135" s="1"/>
  <c r="N76" i="136"/>
  <c r="N41" i="136" s="1"/>
  <c r="N76" i="137"/>
  <c r="N41" i="137" s="1"/>
  <c r="N76" i="146"/>
  <c r="N41" i="146" s="1"/>
  <c r="N76" i="144"/>
  <c r="N41" i="144" s="1"/>
  <c r="N84" i="220"/>
  <c r="N46" i="220" s="1"/>
  <c r="N83" i="221"/>
  <c r="N46" i="221" s="1"/>
  <c r="N48" i="221" s="1"/>
  <c r="N72" i="227"/>
  <c r="N41" i="227" s="1"/>
  <c r="N76" i="242"/>
  <c r="N40" i="242" s="1"/>
  <c r="N75" i="289"/>
  <c r="N41" i="289" s="1"/>
  <c r="N43" i="289" s="1"/>
  <c r="N75" i="293"/>
  <c r="N41" i="293" s="1"/>
  <c r="N43" i="293" s="1"/>
  <c r="N77" i="295"/>
  <c r="N41" i="295" s="1"/>
  <c r="N43" i="295" s="1"/>
  <c r="N76" i="19"/>
  <c r="N42" i="19" s="1"/>
  <c r="N76" i="24"/>
  <c r="N42" i="24" s="1"/>
  <c r="N76" i="25"/>
  <c r="N42" i="25" s="1"/>
  <c r="N43" i="25" s="1"/>
  <c r="N76" i="61"/>
  <c r="N42" i="61" s="1"/>
  <c r="N76" i="64"/>
  <c r="N41" i="64" s="1"/>
  <c r="N43" i="64" s="1"/>
  <c r="N75" i="72"/>
  <c r="N41" i="72" s="1"/>
  <c r="N75" i="74"/>
  <c r="N41" i="74" s="1"/>
  <c r="N76" i="79"/>
  <c r="N41" i="79" s="1"/>
  <c r="N76" i="81"/>
  <c r="N41" i="81" s="1"/>
  <c r="N76" i="83"/>
  <c r="N41" i="83" s="1"/>
  <c r="N43" i="83" s="1"/>
  <c r="N76" i="85"/>
  <c r="N41" i="85" s="1"/>
  <c r="N76" i="87"/>
  <c r="N41" i="87" s="1"/>
  <c r="N76" i="89"/>
  <c r="N41" i="89" s="1"/>
  <c r="N76" i="91"/>
  <c r="N41" i="91" s="1"/>
  <c r="N76" i="100"/>
  <c r="N41" i="100" s="1"/>
  <c r="N76" i="106"/>
  <c r="N41" i="106" s="1"/>
  <c r="N53" i="325"/>
  <c r="N80" i="160"/>
  <c r="N46" i="160" s="1"/>
  <c r="N77" i="193"/>
  <c r="N43" i="193" s="1"/>
  <c r="N45" i="193" s="1"/>
  <c r="N78" i="232"/>
  <c r="N41" i="232" s="1"/>
  <c r="N76" i="234"/>
  <c r="N40" i="234" s="1"/>
  <c r="N81" i="244"/>
  <c r="N45" i="244" s="1"/>
  <c r="N87" i="246"/>
  <c r="N45" i="246" s="1"/>
  <c r="N77" i="250"/>
  <c r="N41" i="250" s="1"/>
  <c r="N77" i="254"/>
  <c r="N41" i="254" s="1"/>
  <c r="N91" i="260"/>
  <c r="N47" i="260" s="1"/>
  <c r="N49" i="260" s="1"/>
  <c r="N81" i="266"/>
  <c r="N41" i="266" s="1"/>
  <c r="N43" i="266" s="1"/>
  <c r="N43" i="267"/>
  <c r="N78" i="272"/>
  <c r="N41" i="272" s="1"/>
  <c r="N81" i="280"/>
  <c r="N44" i="280" s="1"/>
  <c r="N75" i="290"/>
  <c r="N41" i="290" s="1"/>
  <c r="N43" i="290" s="1"/>
  <c r="N77" i="294"/>
  <c r="N41" i="294" s="1"/>
  <c r="N75" i="299"/>
  <c r="N41" i="299" s="1"/>
  <c r="N43" i="299" s="1"/>
  <c r="N77" i="321"/>
  <c r="N79" i="321" s="1"/>
  <c r="L85" i="321" s="1"/>
  <c r="N77" i="342"/>
  <c r="N41" i="342" s="1"/>
  <c r="N43" i="342" s="1"/>
  <c r="N77" i="347"/>
  <c r="N41" i="347" s="1"/>
  <c r="N43" i="347" s="1"/>
  <c r="N77" i="364"/>
  <c r="N41" i="364" s="1"/>
  <c r="N43" i="31"/>
  <c r="N76" i="63"/>
  <c r="N41" i="63" s="1"/>
  <c r="N43" i="63" s="1"/>
  <c r="N76" i="95"/>
  <c r="N41" i="95" s="1"/>
  <c r="N76" i="97"/>
  <c r="N41" i="97" s="1"/>
  <c r="N76" i="99"/>
  <c r="N41" i="99" s="1"/>
  <c r="N43" i="99" s="1"/>
  <c r="N76" i="103"/>
  <c r="N41" i="103" s="1"/>
  <c r="N43" i="103" s="1"/>
  <c r="N81" i="154"/>
  <c r="N47" i="154" s="1"/>
  <c r="N73" i="229"/>
  <c r="N40" i="229" s="1"/>
  <c r="N77" i="258"/>
  <c r="N41" i="258" s="1"/>
  <c r="N77" i="262"/>
  <c r="N41" i="262" s="1"/>
  <c r="N78" i="270"/>
  <c r="N41" i="270" s="1"/>
  <c r="N78" i="271"/>
  <c r="N41" i="271" s="1"/>
  <c r="N75" i="286"/>
  <c r="N41" i="286" s="1"/>
  <c r="N43" i="286" s="1"/>
  <c r="N75" i="291"/>
  <c r="N41" i="291" s="1"/>
  <c r="N43" i="291" s="1"/>
  <c r="N77" i="334"/>
  <c r="N41" i="334" s="1"/>
  <c r="N77" i="348"/>
  <c r="N41" i="348" s="1"/>
  <c r="N43" i="348" s="1"/>
  <c r="N77" i="354"/>
  <c r="N41" i="354" s="1"/>
  <c r="N43" i="354" s="1"/>
  <c r="N77" i="363"/>
  <c r="N41" i="363" s="1"/>
  <c r="N77" i="365"/>
  <c r="N41" i="365" s="1"/>
  <c r="N76" i="26"/>
  <c r="N42" i="26" s="1"/>
  <c r="N79" i="50"/>
  <c r="N42" i="50" s="1"/>
  <c r="N76" i="67"/>
  <c r="N41" i="67" s="1"/>
  <c r="N43" i="67" s="1"/>
  <c r="N78" i="67" s="1"/>
  <c r="N76" i="68"/>
  <c r="N41" i="68" s="1"/>
  <c r="N75" i="75"/>
  <c r="N41" i="75" s="1"/>
  <c r="N76" i="80"/>
  <c r="N41" i="80" s="1"/>
  <c r="N76" i="82"/>
  <c r="N41" i="82" s="1"/>
  <c r="N76" i="84"/>
  <c r="N41" i="84" s="1"/>
  <c r="N76" i="86"/>
  <c r="N41" i="86" s="1"/>
  <c r="N76" i="88"/>
  <c r="N41" i="88" s="1"/>
  <c r="N43" i="88" s="1"/>
  <c r="N76" i="90"/>
  <c r="N41" i="90" s="1"/>
  <c r="N43" i="90" s="1"/>
  <c r="N76" i="94"/>
  <c r="N41" i="94" s="1"/>
  <c r="N76" i="102"/>
  <c r="N41" i="102" s="1"/>
  <c r="N76" i="105"/>
  <c r="N41" i="105" s="1"/>
  <c r="N76" i="108"/>
  <c r="N41" i="108" s="1"/>
  <c r="N81" i="185"/>
  <c r="N47" i="185" s="1"/>
  <c r="N81" i="186"/>
  <c r="N47" i="186" s="1"/>
  <c r="N61" i="221"/>
  <c r="N43" i="50"/>
  <c r="N76" i="56"/>
  <c r="N42" i="56" s="1"/>
  <c r="N43" i="56" s="1"/>
  <c r="N43" i="306"/>
  <c r="N43" i="22"/>
  <c r="N43" i="29"/>
  <c r="N43" i="236"/>
  <c r="N43" i="238"/>
  <c r="N43" i="27"/>
  <c r="N43" i="30"/>
  <c r="N43" i="235"/>
  <c r="L84" i="11"/>
  <c r="L57" i="227"/>
  <c r="L61" i="150"/>
  <c r="L64" i="188"/>
  <c r="N64" i="188" s="1"/>
  <c r="L58" i="75"/>
  <c r="N58" i="75" s="1"/>
  <c r="N64" i="75" s="1"/>
  <c r="L65" i="155"/>
  <c r="N65" i="155" s="1"/>
  <c r="L65" i="186"/>
  <c r="N65" i="186" s="1"/>
  <c r="L65" i="187"/>
  <c r="N65" i="187" s="1"/>
  <c r="L65" i="154"/>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43" i="309" s="1"/>
  <c r="N77" i="312"/>
  <c r="N41" i="312" s="1"/>
  <c r="N43" i="312" s="1"/>
  <c r="N76" i="213"/>
  <c r="N42" i="213" s="1"/>
  <c r="N44" i="213" s="1"/>
  <c r="N77" i="253"/>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8" i="160"/>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N43" i="68"/>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86" i="252"/>
  <c r="N45"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87"/>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2"/>
  <c r="N43" i="94"/>
  <c r="N43" i="96"/>
  <c r="I70" i="96"/>
  <c r="I71" i="96"/>
  <c r="N43" i="100"/>
  <c r="N43" i="102"/>
  <c r="N43" i="106"/>
  <c r="I70" i="106"/>
  <c r="I71" i="106"/>
  <c r="I70" i="107"/>
  <c r="I71" i="107"/>
  <c r="I70" i="108"/>
  <c r="I71" i="108"/>
  <c r="N43" i="134"/>
  <c r="N43" i="136"/>
  <c r="I69" i="149"/>
  <c r="I70" i="149"/>
  <c r="I70" i="148"/>
  <c r="I71" i="148"/>
  <c r="I69" i="145"/>
  <c r="I70" i="145"/>
  <c r="I69" i="144"/>
  <c r="I70" i="144"/>
  <c r="N61" i="150"/>
  <c r="N49" i="154"/>
  <c r="N65" i="154"/>
  <c r="I75" i="154"/>
  <c r="I76" i="154"/>
  <c r="I77" i="154"/>
  <c r="N77" i="157"/>
  <c r="N81" i="157" s="1"/>
  <c r="N47" i="157" s="1"/>
  <c r="N49" i="157" s="1"/>
  <c r="I77" i="157"/>
  <c r="N49" i="170"/>
  <c r="N49" i="171"/>
  <c r="N48" i="177"/>
  <c r="N75" i="182"/>
  <c r="I75" i="182"/>
  <c r="N76" i="182"/>
  <c r="I76" i="182"/>
  <c r="N77" i="182"/>
  <c r="I77" i="182"/>
  <c r="N48" i="164"/>
  <c r="I74" i="164"/>
  <c r="I75" i="164"/>
  <c r="I76" i="164"/>
  <c r="N65" i="170"/>
  <c r="I75" i="170"/>
  <c r="I76" i="170"/>
  <c r="I77" i="170"/>
  <c r="N48" i="188"/>
  <c r="I74" i="188"/>
  <c r="I75" i="188"/>
  <c r="I76" i="188"/>
  <c r="N76" i="212"/>
  <c r="N42" i="212" s="1"/>
  <c r="N44" i="212" s="1"/>
  <c r="I71" i="212"/>
  <c r="I70" i="216"/>
  <c r="I71" i="216"/>
  <c r="I78" i="220"/>
  <c r="I79" i="220"/>
  <c r="N43" i="232"/>
  <c r="N55" i="233"/>
  <c r="I71" i="233"/>
  <c r="I72" i="233"/>
  <c r="I70" i="234"/>
  <c r="I71" i="234"/>
  <c r="I71" i="236"/>
  <c r="I71" i="238"/>
  <c r="I71" i="240"/>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N43" i="275"/>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85"/>
  <c r="N43" i="91"/>
  <c r="N43" i="95"/>
  <c r="N43" i="98"/>
  <c r="N43" i="101"/>
  <c r="N43" i="107"/>
  <c r="N43" i="108"/>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5"/>
  <c r="N43" i="143"/>
  <c r="N75" i="158"/>
  <c r="I75" i="158"/>
  <c r="N76" i="158"/>
  <c r="I76" i="158"/>
  <c r="N77" i="158"/>
  <c r="I77" i="158"/>
  <c r="N75" i="168"/>
  <c r="I75" i="168"/>
  <c r="N76" i="168"/>
  <c r="I76" i="168"/>
  <c r="N77" i="168"/>
  <c r="I77" i="168"/>
  <c r="N49" i="176"/>
  <c r="N49" i="178"/>
  <c r="N48" i="180"/>
  <c r="N48" i="181"/>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7" i="244"/>
  <c r="N47" i="252"/>
  <c r="N43" i="254"/>
  <c r="I75" i="186"/>
  <c r="I76" i="186"/>
  <c r="I77" i="186"/>
  <c r="I75" i="187"/>
  <c r="I76" i="187"/>
  <c r="I77" i="187"/>
  <c r="N43" i="191"/>
  <c r="I70" i="192"/>
  <c r="N44" i="214"/>
  <c r="I70" i="231"/>
  <c r="I71" i="231"/>
  <c r="I72" i="232"/>
  <c r="I73" i="232"/>
  <c r="N54" i="234"/>
  <c r="N54" i="242"/>
  <c r="N59" i="242"/>
  <c r="N65" i="242" s="1"/>
  <c r="I70" i="242"/>
  <c r="I71" i="242"/>
  <c r="I72" i="242"/>
  <c r="N47" i="245"/>
  <c r="N65" i="245"/>
  <c r="I76" i="245"/>
  <c r="I77" i="245"/>
  <c r="I79" i="245"/>
  <c r="I80" i="245"/>
  <c r="N43" i="262"/>
  <c r="N43" i="265"/>
  <c r="N81" i="268"/>
  <c r="N41" i="268" s="1"/>
  <c r="N43" i="268" s="1"/>
  <c r="N43" i="271"/>
  <c r="N43" i="272"/>
  <c r="N46" i="280"/>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53" i="133"/>
  <c r="N53" i="135"/>
  <c r="N53" i="209"/>
  <c r="N50" i="228"/>
  <c r="N58" i="248"/>
  <c r="N55" i="254"/>
  <c r="N56" i="271"/>
  <c r="N56" i="273"/>
  <c r="L84" i="253"/>
  <c r="N81" i="249"/>
  <c r="N43" i="249" s="1"/>
  <c r="N45" i="249" s="1"/>
  <c r="N64" i="249"/>
  <c r="N65" i="249"/>
  <c r="I73" i="249"/>
  <c r="I74" i="249"/>
  <c r="I75"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N76" i="12"/>
  <c r="N42" i="12" s="1"/>
  <c r="N43" i="12" s="1"/>
  <c r="I70" i="12"/>
  <c r="N78" i="42" l="1"/>
  <c r="L85" i="42" s="1"/>
  <c r="L83" i="47"/>
  <c r="L83" i="7"/>
  <c r="N80" i="275"/>
  <c r="L87" i="275" s="1"/>
  <c r="N78" i="37"/>
  <c r="L85" i="37" s="1"/>
  <c r="N78" i="43"/>
  <c r="L85" i="43" s="1"/>
  <c r="N78" i="34"/>
  <c r="L83" i="34" s="1"/>
  <c r="L83" i="51"/>
  <c r="N86" i="51" s="1"/>
  <c r="N88" i="51" s="1"/>
  <c r="D43" i="5" s="1"/>
  <c r="L83" i="67"/>
  <c r="L85" i="67"/>
  <c r="L85" i="323"/>
  <c r="L86" i="323"/>
  <c r="N79" i="328"/>
  <c r="L84" i="328" s="1"/>
  <c r="N78" i="39"/>
  <c r="L85" i="39" s="1"/>
  <c r="N81" i="248"/>
  <c r="N43" i="248" s="1"/>
  <c r="N45" i="248" s="1"/>
  <c r="N83" i="248" s="1"/>
  <c r="L88" i="248" s="1"/>
  <c r="L82" i="289"/>
  <c r="N81" i="50"/>
  <c r="L87" i="50" s="1"/>
  <c r="L84" i="65"/>
  <c r="N86" i="65" s="1"/>
  <c r="N88" i="65" s="1"/>
  <c r="D56" i="5" s="1"/>
  <c r="N93" i="260"/>
  <c r="L83" i="65"/>
  <c r="L84" i="78"/>
  <c r="L84" i="74"/>
  <c r="L82" i="74"/>
  <c r="L84" i="67"/>
  <c r="N79" i="333"/>
  <c r="N78" i="25"/>
  <c r="L85" i="25" s="1"/>
  <c r="N79" i="306"/>
  <c r="L86" i="306" s="1"/>
  <c r="L84" i="63"/>
  <c r="L83" i="289"/>
  <c r="L83" i="78"/>
  <c r="L86" i="356"/>
  <c r="L84" i="226"/>
  <c r="L84" i="208"/>
  <c r="L85" i="51"/>
  <c r="L83" i="74"/>
  <c r="N79" i="364"/>
  <c r="L86" i="364" s="1"/>
  <c r="N78" i="21"/>
  <c r="L83" i="21" s="1"/>
  <c r="L85" i="46"/>
  <c r="L83" i="46"/>
  <c r="N78" i="38"/>
  <c r="L85" i="38" s="1"/>
  <c r="L85" i="63"/>
  <c r="N86" i="63" s="1"/>
  <c r="N88" i="63" s="1"/>
  <c r="D54" i="5" s="1"/>
  <c r="L82" i="72"/>
  <c r="N79" i="363"/>
  <c r="L84" i="363" s="1"/>
  <c r="L86" i="340"/>
  <c r="L86" i="327"/>
  <c r="L84" i="303"/>
  <c r="L85" i="275"/>
  <c r="N77" i="75"/>
  <c r="L84"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L59" i="97"/>
  <c r="N59" i="97" s="1"/>
  <c r="N65"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L59" i="94"/>
  <c r="N59" i="94" s="1"/>
  <c r="N6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N70" i="267" s="1"/>
  <c r="N83" i="267" s="1"/>
  <c r="L88"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L60" i="263"/>
  <c r="N60" i="263" s="1"/>
  <c r="N66"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L58" i="290"/>
  <c r="N58" i="290" s="1"/>
  <c r="N6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L58" i="143"/>
  <c r="N58" i="143" s="1"/>
  <c r="N64" i="143" s="1"/>
  <c r="N78" i="143" s="1"/>
  <c r="L84" i="143" s="1"/>
  <c r="L58" i="147"/>
  <c r="N58" i="147" s="1"/>
  <c r="N64" i="147" s="1"/>
  <c r="N78" i="147" s="1"/>
  <c r="L83"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N78" i="103"/>
  <c r="L83" i="103" s="1"/>
  <c r="L85" i="360"/>
  <c r="N79" i="336"/>
  <c r="L86" i="336" s="1"/>
  <c r="L85" i="347"/>
  <c r="L88" i="219"/>
  <c r="L89" i="219"/>
  <c r="L87" i="219"/>
  <c r="L85" i="7"/>
  <c r="N86" i="7" s="1"/>
  <c r="N88" i="7" s="1"/>
  <c r="D3" i="5" s="1"/>
  <c r="L83" i="43"/>
  <c r="L84" i="46"/>
  <c r="L84" i="339"/>
  <c r="N87" i="339" s="1"/>
  <c r="N89" i="339" s="1"/>
  <c r="D292" i="5" s="1"/>
  <c r="N83" i="282"/>
  <c r="L90" i="282" s="1"/>
  <c r="N79" i="256"/>
  <c r="L84" i="256" s="1"/>
  <c r="N78" i="35"/>
  <c r="N77" i="284"/>
  <c r="L84" i="284" s="1"/>
  <c r="L88" i="218"/>
  <c r="L85" i="253"/>
  <c r="N87" i="253" s="1"/>
  <c r="N89" i="253" s="1"/>
  <c r="D213" i="5" s="1"/>
  <c r="N78" i="33"/>
  <c r="L83" i="33" s="1"/>
  <c r="L84" i="64"/>
  <c r="N78" i="53"/>
  <c r="L85" i="53" s="1"/>
  <c r="L84" i="348"/>
  <c r="L86" i="328"/>
  <c r="N77" i="291"/>
  <c r="L82" i="291" s="1"/>
  <c r="N79" i="312"/>
  <c r="L86" i="312" s="1"/>
  <c r="N80" i="272"/>
  <c r="L85" i="272" s="1"/>
  <c r="L85" i="32"/>
  <c r="L84" i="31"/>
  <c r="N72" i="165"/>
  <c r="N85" i="165" s="1"/>
  <c r="L91" i="165" s="1"/>
  <c r="L84" i="32"/>
  <c r="N78" i="97"/>
  <c r="L84" i="97" s="1"/>
  <c r="L85" i="31"/>
  <c r="N79" i="264"/>
  <c r="L86" i="264" s="1"/>
  <c r="N74" i="227"/>
  <c r="L79" i="227" s="1"/>
  <c r="N70" i="182"/>
  <c r="N79" i="261"/>
  <c r="L84" i="261" s="1"/>
  <c r="L82" i="305"/>
  <c r="L83" i="305"/>
  <c r="L87" i="281"/>
  <c r="N78" i="243"/>
  <c r="L83" i="243" s="1"/>
  <c r="N78" i="94"/>
  <c r="L85" i="94" s="1"/>
  <c r="L85" i="128"/>
  <c r="L84" i="25"/>
  <c r="N77" i="190"/>
  <c r="L83" i="190" s="1"/>
  <c r="N79" i="332"/>
  <c r="L84" i="332" s="1"/>
  <c r="N78" i="9"/>
  <c r="L84" i="9" s="1"/>
  <c r="N80" i="273"/>
  <c r="L86" i="273" s="1"/>
  <c r="N78" i="19"/>
  <c r="L85" i="19" s="1"/>
  <c r="N79" i="334"/>
  <c r="L84" i="334" s="1"/>
  <c r="L83" i="132"/>
  <c r="L85" i="132"/>
  <c r="L84" i="127"/>
  <c r="L82" i="127"/>
  <c r="L83" i="22"/>
  <c r="L85" i="22"/>
  <c r="L84" i="22"/>
  <c r="L83" i="130"/>
  <c r="L85" i="130"/>
  <c r="L85" i="58"/>
  <c r="L84" i="58"/>
  <c r="L85" i="47"/>
  <c r="N86" i="47" s="1"/>
  <c r="N88" i="47" s="1"/>
  <c r="D39" i="5" s="1"/>
  <c r="L83" i="72"/>
  <c r="L86" i="360"/>
  <c r="L86" i="348"/>
  <c r="L85" i="131"/>
  <c r="N78" i="79"/>
  <c r="L83" i="79" s="1"/>
  <c r="N78" i="68"/>
  <c r="L84" i="130"/>
  <c r="L85" i="208"/>
  <c r="N79" i="342"/>
  <c r="L85" i="342" s="1"/>
  <c r="L99" i="260"/>
  <c r="L100" i="260"/>
  <c r="N78" i="40"/>
  <c r="L84" i="40" s="1"/>
  <c r="L87" i="277"/>
  <c r="L86" i="277"/>
  <c r="L85" i="250"/>
  <c r="L84" i="250"/>
  <c r="N78" i="95"/>
  <c r="N69" i="181"/>
  <c r="N82" i="181" s="1"/>
  <c r="L89" i="181" s="1"/>
  <c r="N77" i="290"/>
  <c r="L84" i="290" s="1"/>
  <c r="N78" i="96"/>
  <c r="L85" i="96" s="1"/>
  <c r="N78" i="45"/>
  <c r="L85" i="45" s="1"/>
  <c r="N78" i="36"/>
  <c r="N80" i="274"/>
  <c r="L86" i="274" s="1"/>
  <c r="N79" i="263"/>
  <c r="L85" i="263" s="1"/>
  <c r="N79" i="259"/>
  <c r="L84" i="259" s="1"/>
  <c r="N78" i="90"/>
  <c r="L85" i="90" s="1"/>
  <c r="N77" i="283"/>
  <c r="N85" i="279"/>
  <c r="N83" i="244"/>
  <c r="L90" i="244" s="1"/>
  <c r="N79" i="346"/>
  <c r="L86" i="346" s="1"/>
  <c r="N78" i="17"/>
  <c r="N78" i="23"/>
  <c r="L85" i="367"/>
  <c r="L83" i="367"/>
  <c r="L84" i="367"/>
  <c r="N78" i="20"/>
  <c r="L83" i="20" s="1"/>
  <c r="L83" i="37"/>
  <c r="L84" i="42"/>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4" i="37"/>
  <c r="L83" i="42"/>
  <c r="L84" i="57"/>
  <c r="L86" i="347"/>
  <c r="L85" i="371"/>
  <c r="L86" i="343"/>
  <c r="L86" i="321"/>
  <c r="L85" i="328"/>
  <c r="L84" i="323"/>
  <c r="N87" i="323" s="1"/>
  <c r="N89" i="323" s="1"/>
  <c r="D279" i="5" s="1"/>
  <c r="L86" i="250"/>
  <c r="L85" i="224"/>
  <c r="N86" i="224" s="1"/>
  <c r="N88" i="224" s="1"/>
  <c r="D185" i="5" s="1"/>
  <c r="L84" i="132"/>
  <c r="L83" i="131"/>
  <c r="L83" i="127"/>
  <c r="N85" i="245"/>
  <c r="L91" i="245" s="1"/>
  <c r="L83" i="129"/>
  <c r="L84" i="129"/>
  <c r="L85" i="129"/>
  <c r="L84" i="52"/>
  <c r="L85" i="52"/>
  <c r="L83" i="52"/>
  <c r="N79" i="337"/>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7" i="313"/>
  <c r="N41" i="313" s="1"/>
  <c r="N43" i="313" s="1"/>
  <c r="N77" i="311"/>
  <c r="N41" i="311" s="1"/>
  <c r="N43" i="311" s="1"/>
  <c r="N79" i="311" s="1"/>
  <c r="L84"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6" i="251"/>
  <c r="L84" i="216"/>
  <c r="L83" i="216"/>
  <c r="L83" i="128"/>
  <c r="L83" i="125"/>
  <c r="L84" i="125"/>
  <c r="L84" i="124"/>
  <c r="L85" i="110"/>
  <c r="L84" i="364"/>
  <c r="L86" i="363"/>
  <c r="L85" i="363"/>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L83" i="56"/>
  <c r="L84" i="56"/>
  <c r="N86" i="28"/>
  <c r="N88" i="28" s="1"/>
  <c r="D20" i="5" s="1"/>
  <c r="L85" i="18"/>
  <c r="L83" i="18"/>
  <c r="L85" i="15"/>
  <c r="L83" i="15"/>
  <c r="N78" i="12"/>
  <c r="L85" i="12" s="1"/>
  <c r="N70" i="266" l="1"/>
  <c r="N83" i="266" s="1"/>
  <c r="N79" i="315"/>
  <c r="L84" i="315" s="1"/>
  <c r="N77" i="287"/>
  <c r="N70" i="171"/>
  <c r="N83" i="171" s="1"/>
  <c r="L90" i="171" s="1"/>
  <c r="L85" i="34"/>
  <c r="L84" i="34"/>
  <c r="N86" i="67"/>
  <c r="N88" i="67" s="1"/>
  <c r="D58" i="5" s="1"/>
  <c r="L86" i="275"/>
  <c r="N88" i="275" s="1"/>
  <c r="N90" i="275" s="1"/>
  <c r="D233" i="5" s="1"/>
  <c r="N86" i="208"/>
  <c r="N88" i="208" s="1"/>
  <c r="D119" i="5" s="1"/>
  <c r="L84" i="43"/>
  <c r="N86" i="43" s="1"/>
  <c r="N88" i="43" s="1"/>
  <c r="D34" i="5" s="1"/>
  <c r="L84" i="39"/>
  <c r="L83" i="25"/>
  <c r="N86" i="25" s="1"/>
  <c r="N88" i="25" s="1"/>
  <c r="D17" i="5" s="1"/>
  <c r="N69" i="184"/>
  <c r="N82" i="184" s="1"/>
  <c r="L88" i="184" s="1"/>
  <c r="N70" i="178"/>
  <c r="N83" i="178" s="1"/>
  <c r="L88" i="178" s="1"/>
  <c r="N79" i="318"/>
  <c r="L86" i="318" s="1"/>
  <c r="N79" i="313"/>
  <c r="L85" i="313" s="1"/>
  <c r="L84" i="346"/>
  <c r="N85" i="74"/>
  <c r="N87" i="74" s="1"/>
  <c r="D65" i="5" s="1"/>
  <c r="N85" i="289"/>
  <c r="N87" i="289" s="1"/>
  <c r="D245" i="5" s="1"/>
  <c r="L83" i="24"/>
  <c r="L88" i="50"/>
  <c r="L86" i="50"/>
  <c r="L88" i="282"/>
  <c r="L83" i="286"/>
  <c r="L83" i="30"/>
  <c r="L83" i="39"/>
  <c r="N86" i="39" s="1"/>
  <c r="N88" i="39" s="1"/>
  <c r="D30" i="5" s="1"/>
  <c r="N87" i="321"/>
  <c r="N89" i="321" s="1"/>
  <c r="D277" i="5" s="1"/>
  <c r="L84" i="30"/>
  <c r="L84" i="27"/>
  <c r="L85" i="21"/>
  <c r="N86" i="64"/>
  <c r="N88" i="64" s="1"/>
  <c r="D55" i="5" s="1"/>
  <c r="N87" i="343"/>
  <c r="N89" i="343" s="1"/>
  <c r="D296" i="5" s="1"/>
  <c r="N87" i="340"/>
  <c r="N89" i="340" s="1"/>
  <c r="D294" i="5" s="1"/>
  <c r="N70" i="176"/>
  <c r="N83" i="176" s="1"/>
  <c r="L88" i="176" s="1"/>
  <c r="N64" i="297"/>
  <c r="N77" i="297" s="1"/>
  <c r="L82" i="297" s="1"/>
  <c r="N69" i="164"/>
  <c r="N82" i="164" s="1"/>
  <c r="L87" i="164" s="1"/>
  <c r="L83" i="26"/>
  <c r="N69" i="183"/>
  <c r="N82" i="183" s="1"/>
  <c r="L88" i="183" s="1"/>
  <c r="N79" i="317"/>
  <c r="L86" i="317" s="1"/>
  <c r="N87" i="328"/>
  <c r="N89" i="328" s="1"/>
  <c r="D282" i="5" s="1"/>
  <c r="L84" i="306"/>
  <c r="L85" i="332"/>
  <c r="L85" i="240"/>
  <c r="N87" i="327"/>
  <c r="N89" i="327" s="1"/>
  <c r="D281" i="5" s="1"/>
  <c r="L86" i="332"/>
  <c r="L85" i="306"/>
  <c r="L85" i="105"/>
  <c r="L83" i="92"/>
  <c r="N87" i="371"/>
  <c r="N89" i="371" s="1"/>
  <c r="D293" i="5" s="1"/>
  <c r="L83" i="102"/>
  <c r="L85" i="336"/>
  <c r="L84" i="333"/>
  <c r="L86" i="333"/>
  <c r="N90" i="218"/>
  <c r="N92" i="218" s="1"/>
  <c r="D180" i="5" s="1"/>
  <c r="L85" i="254"/>
  <c r="L83" i="75"/>
  <c r="L85" i="333"/>
  <c r="N69" i="180"/>
  <c r="N82" i="180" s="1"/>
  <c r="L89" i="180" s="1"/>
  <c r="N86" i="121"/>
  <c r="N88" i="121" s="1"/>
  <c r="D111" i="5" s="1"/>
  <c r="N86" i="226"/>
  <c r="N88" i="226" s="1"/>
  <c r="D187" i="5" s="1"/>
  <c r="L87" i="232"/>
  <c r="L86" i="232"/>
  <c r="N70" i="168"/>
  <c r="N83" i="168" s="1"/>
  <c r="L90" i="168" s="1"/>
  <c r="N79" i="316"/>
  <c r="L85" i="316" s="1"/>
  <c r="L84" i="26"/>
  <c r="L84" i="135"/>
  <c r="N86" i="123"/>
  <c r="N88" i="123" s="1"/>
  <c r="D114" i="5" s="1"/>
  <c r="L86" i="256"/>
  <c r="N86" i="130"/>
  <c r="N88" i="130" s="1"/>
  <c r="D121" i="5" s="1"/>
  <c r="N87" i="356"/>
  <c r="N89" i="356" s="1"/>
  <c r="D308" i="5" s="1"/>
  <c r="N86" i="58"/>
  <c r="N88" i="58" s="1"/>
  <c r="D49" i="5" s="1"/>
  <c r="L84" i="38"/>
  <c r="N86" i="124"/>
  <c r="N88" i="124" s="1"/>
  <c r="D113" i="5" s="1"/>
  <c r="L85" i="147"/>
  <c r="L82" i="302"/>
  <c r="L82" i="75"/>
  <c r="L85" i="41"/>
  <c r="L91" i="221"/>
  <c r="L84" i="298"/>
  <c r="L85" i="92"/>
  <c r="N86" i="92" s="1"/>
  <c r="N88" i="92" s="1"/>
  <c r="D83" i="5" s="1"/>
  <c r="L89" i="282"/>
  <c r="L85" i="215"/>
  <c r="L85" i="241"/>
  <c r="N86" i="131"/>
  <c r="N88" i="131" s="1"/>
  <c r="D122" i="5" s="1"/>
  <c r="L84" i="342"/>
  <c r="N85" i="303"/>
  <c r="N87" i="303" s="1"/>
  <c r="D259" i="5" s="1"/>
  <c r="L84" i="100"/>
  <c r="L84" i="103"/>
  <c r="N69" i="179"/>
  <c r="N82" i="179" s="1"/>
  <c r="L89" i="179" s="1"/>
  <c r="N69" i="177"/>
  <c r="N82" i="177" s="1"/>
  <c r="L89" i="177" s="1"/>
  <c r="N70" i="268"/>
  <c r="N83" i="268" s="1"/>
  <c r="L90" i="268" s="1"/>
  <c r="L83" i="38"/>
  <c r="L85" i="69"/>
  <c r="L85" i="364"/>
  <c r="N87" i="364" s="1"/>
  <c r="N89" i="364" s="1"/>
  <c r="D314" i="5" s="1"/>
  <c r="L85" i="138"/>
  <c r="L86" i="241"/>
  <c r="L83" i="302"/>
  <c r="L87" i="274"/>
  <c r="L82" i="284"/>
  <c r="L92" i="221"/>
  <c r="L83" i="59"/>
  <c r="L83" i="105"/>
  <c r="N85" i="72"/>
  <c r="N87" i="72" s="1"/>
  <c r="D63" i="5" s="1"/>
  <c r="L83" i="284"/>
  <c r="L82" i="286"/>
  <c r="L84" i="102"/>
  <c r="N90" i="219"/>
  <c r="N92" i="219" s="1"/>
  <c r="D181" i="5" s="1"/>
  <c r="L86" i="254"/>
  <c r="N86" i="46"/>
  <c r="N88" i="46" s="1"/>
  <c r="D38" i="5" s="1"/>
  <c r="L83" i="142"/>
  <c r="L84" i="142"/>
  <c r="L85" i="142"/>
  <c r="L84" i="262"/>
  <c r="L86" i="262"/>
  <c r="L85" i="262"/>
  <c r="L84" i="24"/>
  <c r="L85" i="232"/>
  <c r="L85" i="213"/>
  <c r="L84" i="147"/>
  <c r="L83" i="215"/>
  <c r="L84" i="19"/>
  <c r="L83" i="19"/>
  <c r="N79" i="239"/>
  <c r="L86" i="239" s="1"/>
  <c r="N77" i="285"/>
  <c r="L82" i="285" s="1"/>
  <c r="L84" i="365"/>
  <c r="N87" i="365" s="1"/>
  <c r="N89" i="365" s="1"/>
  <c r="D315" i="5" s="1"/>
  <c r="N86" i="132"/>
  <c r="N88" i="132" s="1"/>
  <c r="D123" i="5" s="1"/>
  <c r="L86" i="240"/>
  <c r="L86" i="365"/>
  <c r="L85" i="135"/>
  <c r="L82" i="298"/>
  <c r="L84" i="251"/>
  <c r="N87" i="251" s="1"/>
  <c r="N89" i="251" s="1"/>
  <c r="D211" i="5" s="1"/>
  <c r="L85" i="27"/>
  <c r="L84" i="21"/>
  <c r="N86" i="21" s="1"/>
  <c r="N88" i="21" s="1"/>
  <c r="D13" i="5" s="1"/>
  <c r="N66" i="294"/>
  <c r="N79" i="294" s="1"/>
  <c r="L85" i="294" s="1"/>
  <c r="N70" i="157"/>
  <c r="N83" i="157" s="1"/>
  <c r="L90" i="157"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90" i="155"/>
  <c r="L84" i="212"/>
  <c r="L84" i="86"/>
  <c r="L85" i="97"/>
  <c r="L90" i="245"/>
  <c r="L89" i="154"/>
  <c r="L84" i="297"/>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9" i="171"/>
  <c r="L88" i="171"/>
  <c r="L89" i="170"/>
  <c r="L88" i="170"/>
  <c r="L92" i="165"/>
  <c r="L85" i="23"/>
  <c r="L84" i="23"/>
  <c r="L83" i="23"/>
  <c r="L92" i="279"/>
  <c r="L90" i="279"/>
  <c r="L86" i="263"/>
  <c r="L84" i="263"/>
  <c r="L84" i="36"/>
  <c r="L85" i="36"/>
  <c r="L85" i="101"/>
  <c r="L84" i="101"/>
  <c r="L83" i="101"/>
  <c r="L83" i="68"/>
  <c r="L84" i="68"/>
  <c r="L85" i="68"/>
  <c r="L84" i="81"/>
  <c r="L84" i="89"/>
  <c r="L91" i="207"/>
  <c r="L83" i="134"/>
  <c r="L87" i="174"/>
  <c r="L84" i="144"/>
  <c r="L83" i="82"/>
  <c r="L85" i="247"/>
  <c r="L84" i="61"/>
  <c r="L88" i="185"/>
  <c r="L90" i="187"/>
  <c r="L91" i="279"/>
  <c r="L85" i="346"/>
  <c r="N87" i="346" s="1"/>
  <c r="N89" i="346" s="1"/>
  <c r="D299" i="5" s="1"/>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23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5" i="311"/>
  <c r="L86" i="311"/>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3"/>
  <c r="N89" i="363" s="1"/>
  <c r="D313" i="5" s="1"/>
  <c r="N86" i="73"/>
  <c r="N88" i="73" s="1"/>
  <c r="D64" i="5" s="1"/>
  <c r="N87" i="354"/>
  <c r="N89" i="354" s="1"/>
  <c r="D306" i="5" s="1"/>
  <c r="N86" i="24"/>
  <c r="N88" i="24" s="1"/>
  <c r="D16" i="5" s="1"/>
  <c r="N86" i="15"/>
  <c r="N88" i="15" s="1"/>
  <c r="D7" i="5" s="1"/>
  <c r="L83" i="12"/>
  <c r="L84" i="12"/>
  <c r="N86" i="105" l="1"/>
  <c r="N88" i="105" s="1"/>
  <c r="D95" i="5" s="1"/>
  <c r="N86" i="26"/>
  <c r="N88" i="26" s="1"/>
  <c r="D18" i="5" s="1"/>
  <c r="N86" i="27"/>
  <c r="N88" i="27" s="1"/>
  <c r="D19" i="5" s="1"/>
  <c r="N86" i="30"/>
  <c r="N88" i="30" s="1"/>
  <c r="D22" i="5" s="1"/>
  <c r="L84" i="313"/>
  <c r="L86" i="313"/>
  <c r="L84" i="316"/>
  <c r="N87" i="316" s="1"/>
  <c r="N89" i="316" s="1"/>
  <c r="D272" i="5" s="1"/>
  <c r="L86" i="316"/>
  <c r="L83" i="285"/>
  <c r="L88" i="164"/>
  <c r="L89" i="164"/>
  <c r="N91" i="282"/>
  <c r="N93" i="282" s="1"/>
  <c r="D239" i="5" s="1"/>
  <c r="N87" i="241"/>
  <c r="N89" i="241" s="1"/>
  <c r="D201" i="5" s="1"/>
  <c r="L84" i="318"/>
  <c r="L89" i="184"/>
  <c r="L85" i="318"/>
  <c r="N87" i="318" s="1"/>
  <c r="N89" i="318" s="1"/>
  <c r="D274" i="5" s="1"/>
  <c r="L87" i="184"/>
  <c r="N89" i="50"/>
  <c r="N91" i="50" s="1"/>
  <c r="D42" i="5" s="1"/>
  <c r="N85" i="302"/>
  <c r="N87" i="302" s="1"/>
  <c r="L90" i="178"/>
  <c r="L89" i="178"/>
  <c r="N85" i="75"/>
  <c r="N87" i="75" s="1"/>
  <c r="D66" i="5" s="1"/>
  <c r="N87" i="240"/>
  <c r="N89" i="240" s="1"/>
  <c r="D200" i="5" s="1"/>
  <c r="L90" i="176"/>
  <c r="L83" i="297"/>
  <c r="N85" i="297" s="1"/>
  <c r="N87" i="297" s="1"/>
  <c r="D253" i="5" s="1"/>
  <c r="L84" i="285"/>
  <c r="N85" i="286"/>
  <c r="N87" i="286" s="1"/>
  <c r="D243" i="5" s="1"/>
  <c r="N87" i="332"/>
  <c r="N89" i="332" s="1"/>
  <c r="D286" i="5" s="1"/>
  <c r="L88" i="179"/>
  <c r="L89" i="176"/>
  <c r="N91" i="249"/>
  <c r="N93" i="249" s="1"/>
  <c r="D209" i="5" s="1"/>
  <c r="N87" i="306"/>
  <c r="N89" i="306" s="1"/>
  <c r="D262" i="5" s="1"/>
  <c r="N86" i="69"/>
  <c r="N88" i="69" s="1"/>
  <c r="D60" i="5" s="1"/>
  <c r="N86" i="83"/>
  <c r="N88" i="83" s="1"/>
  <c r="D74" i="5" s="1"/>
  <c r="L84" i="317"/>
  <c r="N87" i="317" s="1"/>
  <c r="N89" i="317" s="1"/>
  <c r="D273" i="5" s="1"/>
  <c r="L85" i="317"/>
  <c r="N86" i="140"/>
  <c r="N88" i="140" s="1"/>
  <c r="D132" i="5" s="1"/>
  <c r="N86" i="215"/>
  <c r="N88" i="215" s="1"/>
  <c r="D177" i="5" s="1"/>
  <c r="L87" i="179"/>
  <c r="L87" i="180"/>
  <c r="N86" i="59"/>
  <c r="N88" i="59" s="1"/>
  <c r="D50" i="5" s="1"/>
  <c r="N85" i="325"/>
  <c r="N87" i="325" s="1"/>
  <c r="D280" i="5" s="1"/>
  <c r="L83" i="60"/>
  <c r="L88" i="180"/>
  <c r="N86" i="147"/>
  <c r="N88" i="147" s="1"/>
  <c r="D137" i="5" s="1"/>
  <c r="L89" i="183"/>
  <c r="L87" i="183"/>
  <c r="N86" i="135"/>
  <c r="N88" i="135" s="1"/>
  <c r="D126" i="5" s="1"/>
  <c r="N86" i="102"/>
  <c r="N88" i="102" s="1"/>
  <c r="D92" i="5" s="1"/>
  <c r="N86" i="213"/>
  <c r="N88" i="213" s="1"/>
  <c r="D175" i="5" s="1"/>
  <c r="N93" i="221"/>
  <c r="N95" i="221" s="1"/>
  <c r="D184" i="5" s="1"/>
  <c r="N86" i="38"/>
  <c r="N88" i="38" s="1"/>
  <c r="D29" i="5" s="1"/>
  <c r="N87" i="256"/>
  <c r="N89" i="256" s="1"/>
  <c r="D215" i="5" s="1"/>
  <c r="N86" i="209"/>
  <c r="N88" i="209" s="1"/>
  <c r="D131" i="5" s="1"/>
  <c r="N86" i="80"/>
  <c r="N88" i="80" s="1"/>
  <c r="D71" i="5" s="1"/>
  <c r="N82" i="227"/>
  <c r="N84" i="227" s="1"/>
  <c r="D188" i="5" s="1"/>
  <c r="N86" i="231"/>
  <c r="N88" i="231" s="1"/>
  <c r="D191" i="5" s="1"/>
  <c r="N86" i="138"/>
  <c r="N88" i="138" s="1"/>
  <c r="D129" i="5" s="1"/>
  <c r="L88" i="268"/>
  <c r="L89" i="189"/>
  <c r="L87" i="189"/>
  <c r="N90" i="189" s="1"/>
  <c r="N92" i="189" s="1"/>
  <c r="D169" i="5" s="1"/>
  <c r="N86" i="41"/>
  <c r="N88" i="41" s="1"/>
  <c r="D32" i="5" s="1"/>
  <c r="L86" i="294"/>
  <c r="N86" i="103"/>
  <c r="N88" i="103" s="1"/>
  <c r="D93" i="5" s="1"/>
  <c r="N87" i="342"/>
  <c r="N89" i="342" s="1"/>
  <c r="D295" i="5" s="1"/>
  <c r="N87" i="254"/>
  <c r="N89" i="254" s="1"/>
  <c r="D214" i="5" s="1"/>
  <c r="L89" i="268"/>
  <c r="N86" i="100"/>
  <c r="N88" i="100" s="1"/>
  <c r="D90" i="5" s="1"/>
  <c r="N88" i="232"/>
  <c r="N90" i="232" s="1"/>
  <c r="D192" i="5" s="1"/>
  <c r="N87" i="333"/>
  <c r="N89" i="333" s="1"/>
  <c r="D287" i="5" s="1"/>
  <c r="N86" i="19"/>
  <c r="N88" i="19" s="1"/>
  <c r="D11" i="5" s="1"/>
  <c r="N87" i="262"/>
  <c r="N89" i="262" s="1"/>
  <c r="D221" i="5" s="1"/>
  <c r="N86" i="142"/>
  <c r="N88" i="142" s="1"/>
  <c r="D134" i="5" s="1"/>
  <c r="N87" i="264"/>
  <c r="N89" i="264" s="1"/>
  <c r="D223" i="5" s="1"/>
  <c r="N86" i="53"/>
  <c r="N88" i="53" s="1"/>
  <c r="D45" i="5" s="1"/>
  <c r="N88" i="274"/>
  <c r="N90" i="274" s="1"/>
  <c r="D232" i="5" s="1"/>
  <c r="N86" i="33"/>
  <c r="N88" i="33" s="1"/>
  <c r="D25" i="5" s="1"/>
  <c r="N85" i="284"/>
  <c r="N87" i="284" s="1"/>
  <c r="D241" i="5" s="1"/>
  <c r="N86" i="99"/>
  <c r="N88" i="99" s="1"/>
  <c r="D89" i="5" s="1"/>
  <c r="L88" i="177"/>
  <c r="N86" i="88"/>
  <c r="N88" i="88" s="1"/>
  <c r="D79" i="5" s="1"/>
  <c r="N85" i="298"/>
  <c r="N87" i="298" s="1"/>
  <c r="D254" i="5" s="1"/>
  <c r="L89" i="157"/>
  <c r="L88" i="157"/>
  <c r="L87" i="177"/>
  <c r="N90" i="217"/>
  <c r="N92" i="217" s="1"/>
  <c r="D179" i="5" s="1"/>
  <c r="N86" i="149"/>
  <c r="N88" i="149" s="1"/>
  <c r="D135" i="5" s="1"/>
  <c r="N87" i="235"/>
  <c r="N89" i="235" s="1"/>
  <c r="D195" i="5" s="1"/>
  <c r="N87" i="238"/>
  <c r="N89" i="238" s="1"/>
  <c r="D198" i="5" s="1"/>
  <c r="L85" i="239"/>
  <c r="N87" i="239" s="1"/>
  <c r="N89" i="239" s="1"/>
  <c r="D199" i="5" s="1"/>
  <c r="N91" i="268"/>
  <c r="N93" i="268" s="1"/>
  <c r="D227" i="5" s="1"/>
  <c r="N86" i="96"/>
  <c r="N88" i="96" s="1"/>
  <c r="D86" i="5" s="1"/>
  <c r="N86" i="29"/>
  <c r="N88" i="29" s="1"/>
  <c r="D21" i="5" s="1"/>
  <c r="L84" i="294"/>
  <c r="N86" i="9"/>
  <c r="N88" i="9" s="1"/>
  <c r="D4" i="5" s="1"/>
  <c r="N87" i="295"/>
  <c r="N89" i="295" s="1"/>
  <c r="D251" i="5" s="1"/>
  <c r="N86" i="214"/>
  <c r="N88" i="214" s="1"/>
  <c r="D176"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85" i="285" l="1"/>
  <c r="N87" i="285" s="1"/>
  <c r="D242" i="5" s="1"/>
  <c r="N90" i="184"/>
  <c r="N92" i="184" s="1"/>
  <c r="D164" i="5" s="1"/>
  <c r="N91" i="178"/>
  <c r="N93" i="178" s="1"/>
  <c r="D157" i="5" s="1"/>
  <c r="N90" i="180"/>
  <c r="N92" i="180" s="1"/>
  <c r="D159" i="5" s="1"/>
  <c r="N90" i="179"/>
  <c r="N92" i="179" s="1"/>
  <c r="D158" i="5" s="1"/>
  <c r="N90" i="177"/>
  <c r="N92" i="177" s="1"/>
  <c r="N91" i="176"/>
  <c r="N93" i="176" s="1"/>
  <c r="D155" i="5" s="1"/>
  <c r="N90" i="183"/>
  <c r="N92" i="183" s="1"/>
  <c r="D163" i="5" s="1"/>
  <c r="N91" i="157"/>
  <c r="N93" i="157" s="1"/>
  <c r="D145" i="5" s="1"/>
  <c r="N87" i="294"/>
  <c r="N89" i="294" s="1"/>
  <c r="D250"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<sst xmlns="http://schemas.openxmlformats.org/spreadsheetml/2006/main" count="38555" uniqueCount="2343">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</sst>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3">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7" fillId="25" borderId="6" xfId="1" applyNumberFormat="1" applyFont="1" applyFill="1" applyBorder="1" applyProtection="1"/>
    <xf numFmtId="4" fontId="0" fillId="18" borderId="0" xfId="0" applyNumberFormat="1" applyFill="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6" fontId="7" fillId="25" borderId="6" xfId="11" applyFont="1" applyFill="1" applyBorder="1" applyProtection="1"/>
    <xf numFmtId="0" fontId="0" fillId="25" borderId="15" xfId="2" quotePrefix="1" applyFont="1" applyFill="1" applyBorder="1" applyProtection="1"/>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CUNDINAMARCA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29"/>
      <c r="AA1" s="229"/>
      <c r="AB1" s="229"/>
      <c r="AC1" s="229"/>
      <c r="AD1" s="229"/>
      <c r="AE1" s="229"/>
      <c r="AF1" s="229"/>
      <c r="AG1" s="229"/>
      <c r="AH1" s="229"/>
      <c r="AI1" s="229"/>
      <c r="AJ1" s="229"/>
      <c r="AK1" s="229"/>
      <c r="AL1" s="229"/>
    </row>
    <row r="2" spans="1:38">
      <c r="A2" s="126"/>
      <c r="B2" s="127"/>
      <c r="C2" s="127"/>
      <c r="D2" s="127"/>
      <c r="E2" s="127"/>
      <c r="F2" s="127"/>
      <c r="G2" s="127"/>
      <c r="H2" s="128"/>
      <c r="Z2" s="229"/>
      <c r="AA2" s="229"/>
      <c r="AB2" s="229"/>
      <c r="AC2" s="229"/>
      <c r="AD2" s="229"/>
      <c r="AE2" s="229"/>
      <c r="AF2" s="229"/>
      <c r="AG2" s="229"/>
      <c r="AH2" s="229"/>
      <c r="AI2" s="229"/>
      <c r="AJ2" s="229"/>
      <c r="AK2" s="229"/>
      <c r="AL2" s="229"/>
    </row>
    <row r="3" spans="1:38">
      <c r="A3" s="126"/>
      <c r="B3" s="127"/>
      <c r="C3" s="127"/>
      <c r="D3" s="127"/>
      <c r="E3" s="127"/>
      <c r="F3" s="127"/>
      <c r="G3" s="127"/>
      <c r="H3" s="128"/>
      <c r="Z3" s="229"/>
      <c r="AA3" s="229"/>
      <c r="AB3" s="229"/>
      <c r="AC3" s="229"/>
      <c r="AD3" s="229"/>
      <c r="AE3" s="229"/>
      <c r="AF3" s="229"/>
      <c r="AG3" s="229"/>
      <c r="AH3" s="229"/>
      <c r="AI3" s="229"/>
      <c r="AJ3" s="229"/>
      <c r="AK3" s="229"/>
      <c r="AL3" s="229"/>
    </row>
    <row r="4" spans="1:38">
      <c r="A4" s="126"/>
      <c r="B4" s="127"/>
      <c r="C4" s="127"/>
      <c r="D4" s="127"/>
      <c r="E4" s="127"/>
      <c r="F4" s="127"/>
      <c r="G4" s="127"/>
      <c r="H4" s="128"/>
      <c r="Z4" s="229"/>
      <c r="AA4" s="229"/>
      <c r="AB4" s="229"/>
      <c r="AC4" s="229"/>
      <c r="AD4" s="229"/>
      <c r="AE4" s="229"/>
      <c r="AF4" s="229"/>
      <c r="AG4" s="229"/>
      <c r="AH4" s="229"/>
      <c r="AI4" s="229"/>
      <c r="AJ4" s="229"/>
      <c r="AK4" s="229"/>
      <c r="AL4" s="229"/>
    </row>
    <row r="5" spans="1:38">
      <c r="A5" s="126"/>
      <c r="B5" s="127"/>
      <c r="C5" s="127"/>
      <c r="D5" s="127"/>
      <c r="E5" s="127"/>
      <c r="F5" s="127"/>
      <c r="G5" s="127"/>
      <c r="H5" s="128"/>
      <c r="Z5" s="229"/>
      <c r="AA5" s="229"/>
      <c r="AB5" s="229"/>
      <c r="AC5" s="229"/>
      <c r="AD5" s="229"/>
      <c r="AE5" s="229"/>
      <c r="AF5" s="229"/>
      <c r="AG5" s="229"/>
      <c r="AH5" s="229"/>
      <c r="AI5" s="229"/>
      <c r="AJ5" s="229"/>
      <c r="AK5" s="229"/>
      <c r="AL5" s="229"/>
    </row>
    <row r="6" spans="1:38">
      <c r="A6" s="126"/>
      <c r="B6" s="127"/>
      <c r="C6" s="127"/>
      <c r="D6" s="127"/>
      <c r="E6" s="127"/>
      <c r="F6" s="127"/>
      <c r="G6" s="127"/>
      <c r="H6" s="128"/>
      <c r="Z6" s="229"/>
      <c r="AA6" s="229"/>
      <c r="AB6" s="229"/>
      <c r="AC6" s="229"/>
      <c r="AD6" s="229"/>
      <c r="AE6" s="229"/>
      <c r="AF6" s="229"/>
      <c r="AG6" s="229"/>
      <c r="AH6" s="229"/>
      <c r="AI6" s="229"/>
      <c r="AJ6" s="229"/>
      <c r="AK6" s="229"/>
      <c r="AL6" s="229"/>
    </row>
    <row r="7" spans="1:38">
      <c r="A7" s="126"/>
      <c r="B7" s="127"/>
      <c r="C7" s="127"/>
      <c r="D7" s="127"/>
      <c r="E7" s="127"/>
      <c r="F7" s="127"/>
      <c r="G7" s="127"/>
      <c r="H7" s="128"/>
      <c r="Z7" s="229"/>
      <c r="AA7" s="229"/>
      <c r="AB7" s="229"/>
      <c r="AC7" s="229"/>
      <c r="AD7" s="229"/>
      <c r="AE7" s="229"/>
      <c r="AF7" s="229"/>
      <c r="AG7" s="229"/>
      <c r="AH7" s="229"/>
      <c r="AI7" s="229"/>
      <c r="AJ7" s="229"/>
      <c r="AK7" s="229"/>
      <c r="AL7" s="229"/>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8"/>
      <c r="AA8" s="229"/>
      <c r="AB8" s="229"/>
      <c r="AC8" s="229"/>
      <c r="AD8" s="229"/>
      <c r="AE8" s="229"/>
      <c r="AF8" s="229"/>
      <c r="AG8" s="229"/>
      <c r="AH8" s="229"/>
      <c r="AI8" s="229"/>
      <c r="AJ8" s="229"/>
      <c r="AK8" s="229"/>
      <c r="AL8" s="229"/>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8"/>
      <c r="AA9" s="229"/>
      <c r="AB9" s="229"/>
      <c r="AC9" s="229"/>
      <c r="AD9" s="229"/>
      <c r="AE9" s="229"/>
      <c r="AF9" s="229"/>
      <c r="AG9" s="229"/>
      <c r="AH9" s="229"/>
      <c r="AI9" s="229"/>
      <c r="AJ9" s="229"/>
      <c r="AK9" s="229"/>
      <c r="AL9" s="229"/>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8"/>
      <c r="AA10" s="229"/>
      <c r="AB10" s="229"/>
      <c r="AC10" s="229"/>
      <c r="AD10" s="229"/>
      <c r="AE10" s="229"/>
      <c r="AF10" s="229"/>
      <c r="AG10" s="229"/>
      <c r="AH10" s="229"/>
      <c r="AI10" s="229"/>
      <c r="AJ10" s="229"/>
      <c r="AK10" s="229"/>
      <c r="AL10" s="229"/>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8"/>
      <c r="AA11" s="229"/>
      <c r="AB11" s="229"/>
      <c r="AC11" s="229"/>
      <c r="AD11" s="229"/>
      <c r="AE11" s="229"/>
      <c r="AF11" s="229"/>
      <c r="AG11" s="229"/>
      <c r="AH11" s="229"/>
      <c r="AI11" s="229"/>
      <c r="AJ11" s="229"/>
      <c r="AK11" s="229"/>
      <c r="AL11" s="229"/>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8"/>
      <c r="AA12" s="229"/>
      <c r="AB12" s="229"/>
      <c r="AC12" s="229"/>
      <c r="AD12" s="229"/>
      <c r="AE12" s="229"/>
      <c r="AF12" s="229"/>
      <c r="AG12" s="229"/>
      <c r="AH12" s="229"/>
      <c r="AI12" s="229"/>
      <c r="AJ12" s="229"/>
      <c r="AK12" s="229"/>
      <c r="AL12" s="229"/>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8"/>
      <c r="AA13" s="229"/>
      <c r="AB13" s="229"/>
      <c r="AC13" s="229"/>
      <c r="AD13" s="229"/>
      <c r="AE13" s="229"/>
      <c r="AF13" s="229"/>
      <c r="AG13" s="229"/>
      <c r="AH13" s="229"/>
      <c r="AI13" s="229"/>
      <c r="AJ13" s="229"/>
      <c r="AK13" s="229"/>
      <c r="AL13" s="229"/>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8"/>
      <c r="AA14" s="229"/>
      <c r="AB14" s="229"/>
      <c r="AC14" s="229"/>
      <c r="AD14" s="229"/>
      <c r="AE14" s="229"/>
      <c r="AF14" s="229"/>
      <c r="AG14" s="229"/>
      <c r="AH14" s="229"/>
      <c r="AI14" s="229"/>
      <c r="AJ14" s="229"/>
      <c r="AK14" s="229"/>
      <c r="AL14" s="229"/>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8"/>
      <c r="AA15" s="229"/>
      <c r="AB15" s="229"/>
      <c r="AC15" s="229"/>
      <c r="AD15" s="229"/>
      <c r="AE15" s="229"/>
      <c r="AF15" s="229"/>
      <c r="AG15" s="229"/>
      <c r="AH15" s="229"/>
      <c r="AI15" s="229"/>
      <c r="AJ15" s="229"/>
      <c r="AK15" s="229"/>
      <c r="AL15" s="229"/>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8"/>
      <c r="AA16" s="229"/>
      <c r="AB16" s="229"/>
      <c r="AC16" s="229"/>
      <c r="AD16" s="229"/>
      <c r="AE16" s="229"/>
      <c r="AF16" s="229"/>
      <c r="AG16" s="229"/>
      <c r="AH16" s="229"/>
      <c r="AI16" s="229"/>
      <c r="AJ16" s="229"/>
      <c r="AK16" s="229"/>
      <c r="AL16" s="229"/>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8"/>
      <c r="AA17" s="229"/>
      <c r="AB17" s="229"/>
      <c r="AC17" s="229"/>
      <c r="AD17" s="229"/>
      <c r="AE17" s="229"/>
      <c r="AF17" s="229"/>
      <c r="AG17" s="229"/>
      <c r="AH17" s="229"/>
      <c r="AI17" s="229"/>
      <c r="AJ17" s="229"/>
      <c r="AK17" s="229"/>
      <c r="AL17" s="229"/>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8"/>
      <c r="AA18" s="229"/>
      <c r="AB18" s="229"/>
      <c r="AC18" s="229"/>
      <c r="AD18" s="229"/>
      <c r="AE18" s="229"/>
      <c r="AF18" s="229"/>
      <c r="AG18" s="229"/>
      <c r="AH18" s="229"/>
      <c r="AI18" s="229"/>
      <c r="AJ18" s="229"/>
      <c r="AK18" s="229"/>
      <c r="AL18" s="229"/>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8"/>
      <c r="AA19" s="229"/>
      <c r="AB19" s="229"/>
      <c r="AC19" s="229"/>
      <c r="AD19" s="229"/>
      <c r="AE19" s="229"/>
      <c r="AF19" s="229"/>
      <c r="AG19" s="229"/>
      <c r="AH19" s="229"/>
      <c r="AI19" s="229"/>
      <c r="AJ19" s="229"/>
      <c r="AK19" s="229"/>
      <c r="AL19" s="229"/>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8"/>
      <c r="AA20" s="229"/>
      <c r="AB20" s="229"/>
      <c r="AC20" s="229"/>
      <c r="AD20" s="229"/>
      <c r="AE20" s="229"/>
      <c r="AF20" s="229"/>
      <c r="AG20" s="229"/>
      <c r="AH20" s="229"/>
      <c r="AI20" s="229"/>
      <c r="AJ20" s="229"/>
      <c r="AK20" s="229"/>
      <c r="AL20" s="229"/>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8"/>
      <c r="AA21" s="229"/>
      <c r="AB21" s="229"/>
      <c r="AC21" s="229"/>
      <c r="AD21" s="229"/>
      <c r="AE21" s="229"/>
      <c r="AF21" s="229"/>
      <c r="AG21" s="229"/>
      <c r="AH21" s="229"/>
      <c r="AI21" s="229"/>
      <c r="AJ21" s="229"/>
      <c r="AK21" s="229"/>
      <c r="AL21" s="229"/>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8"/>
      <c r="AA22" s="229"/>
      <c r="AB22" s="229"/>
      <c r="AC22" s="229"/>
      <c r="AD22" s="229"/>
      <c r="AE22" s="229"/>
      <c r="AF22" s="229"/>
      <c r="AG22" s="229"/>
      <c r="AH22" s="229"/>
      <c r="AI22" s="229"/>
      <c r="AJ22" s="229"/>
      <c r="AK22" s="229"/>
      <c r="AL22" s="229"/>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8"/>
      <c r="AA23" s="229"/>
      <c r="AB23" s="229"/>
      <c r="AC23" s="229"/>
      <c r="AD23" s="229"/>
      <c r="AE23" s="229"/>
      <c r="AF23" s="229"/>
      <c r="AG23" s="229"/>
      <c r="AH23" s="229"/>
      <c r="AI23" s="229"/>
      <c r="AJ23" s="229"/>
      <c r="AK23" s="229"/>
      <c r="AL23" s="229"/>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8"/>
      <c r="AA24" s="229"/>
      <c r="AB24" s="229"/>
      <c r="AC24" s="229"/>
      <c r="AD24" s="229"/>
      <c r="AE24" s="229"/>
      <c r="AF24" s="229"/>
      <c r="AG24" s="229"/>
      <c r="AH24" s="229"/>
      <c r="AI24" s="229"/>
      <c r="AJ24" s="229"/>
      <c r="AK24" s="229"/>
      <c r="AL24" s="229"/>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8"/>
      <c r="AA25" s="229"/>
      <c r="AB25" s="229"/>
      <c r="AC25" s="229"/>
      <c r="AD25" s="229"/>
      <c r="AE25" s="229"/>
      <c r="AF25" s="229"/>
      <c r="AG25" s="229"/>
      <c r="AH25" s="229"/>
      <c r="AI25" s="229"/>
      <c r="AJ25" s="229"/>
      <c r="AK25" s="229"/>
      <c r="AL25" s="229"/>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8"/>
      <c r="AA26" s="229"/>
      <c r="AB26" s="229"/>
      <c r="AC26" s="229"/>
      <c r="AD26" s="229"/>
      <c r="AE26" s="229"/>
      <c r="AF26" s="229"/>
      <c r="AG26" s="229"/>
      <c r="AH26" s="229"/>
      <c r="AI26" s="229"/>
      <c r="AJ26" s="229"/>
      <c r="AK26" s="229"/>
      <c r="AL26" s="229"/>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8"/>
      <c r="AA27" s="229"/>
      <c r="AB27" s="229"/>
      <c r="AC27" s="229"/>
      <c r="AD27" s="229"/>
      <c r="AE27" s="229"/>
      <c r="AF27" s="229"/>
      <c r="AG27" s="229"/>
      <c r="AH27" s="229"/>
      <c r="AI27" s="229"/>
      <c r="AJ27" s="229"/>
      <c r="AK27" s="229"/>
      <c r="AL27" s="229"/>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8"/>
      <c r="AA28" s="229"/>
      <c r="AB28" s="229"/>
      <c r="AC28" s="229"/>
      <c r="AD28" s="229"/>
      <c r="AE28" s="229"/>
      <c r="AF28" s="229"/>
      <c r="AG28" s="229"/>
      <c r="AH28" s="229"/>
      <c r="AI28" s="229"/>
      <c r="AJ28" s="229"/>
      <c r="AK28" s="229"/>
      <c r="AL28" s="229"/>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8"/>
      <c r="AA29" s="229"/>
      <c r="AB29" s="229"/>
      <c r="AC29" s="229"/>
      <c r="AD29" s="229"/>
      <c r="AE29" s="229"/>
      <c r="AF29" s="229"/>
      <c r="AG29" s="229"/>
      <c r="AH29" s="229"/>
      <c r="AI29" s="229"/>
      <c r="AJ29" s="229"/>
      <c r="AK29" s="229"/>
      <c r="AL29" s="229"/>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8"/>
      <c r="AA30" s="229"/>
      <c r="AB30" s="229"/>
      <c r="AC30" s="229"/>
      <c r="AD30" s="229"/>
      <c r="AE30" s="229"/>
      <c r="AF30" s="229"/>
      <c r="AG30" s="229"/>
      <c r="AH30" s="229"/>
      <c r="AI30" s="229"/>
      <c r="AJ30" s="229"/>
      <c r="AK30" s="229"/>
      <c r="AL30" s="229"/>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8"/>
      <c r="AA31" s="229"/>
      <c r="AB31" s="229"/>
      <c r="AC31" s="229"/>
      <c r="AD31" s="229"/>
      <c r="AE31" s="229"/>
      <c r="AF31" s="229"/>
      <c r="AG31" s="229"/>
      <c r="AH31" s="229"/>
      <c r="AI31" s="229"/>
      <c r="AJ31" s="229"/>
      <c r="AK31" s="229"/>
      <c r="AL31" s="229"/>
    </row>
    <row r="32" spans="1:38">
      <c r="A32" s="658"/>
      <c r="B32" s="658"/>
      <c r="C32" s="658"/>
      <c r="D32" s="658"/>
      <c r="E32" s="658"/>
      <c r="F32" s="658"/>
      <c r="G32" s="658"/>
      <c r="H32" s="658"/>
      <c r="I32" s="127"/>
      <c r="J32" s="127"/>
      <c r="K32" s="127"/>
      <c r="L32" s="127"/>
      <c r="M32" s="127"/>
      <c r="N32" s="127"/>
      <c r="O32" s="127"/>
      <c r="P32" s="127"/>
      <c r="Q32" s="127"/>
      <c r="R32" s="127"/>
      <c r="S32" s="127"/>
      <c r="T32" s="127"/>
      <c r="U32" s="127"/>
      <c r="V32" s="127"/>
      <c r="W32" s="127"/>
      <c r="X32" s="127"/>
      <c r="Y32" s="127"/>
      <c r="Z32" s="228"/>
      <c r="AA32" s="229"/>
      <c r="AB32" s="229"/>
      <c r="AC32" s="229"/>
      <c r="AD32" s="229"/>
      <c r="AE32" s="229"/>
      <c r="AF32" s="229"/>
      <c r="AG32" s="229"/>
      <c r="AH32" s="229"/>
      <c r="AI32" s="229"/>
      <c r="AJ32" s="229"/>
      <c r="AK32" s="229"/>
      <c r="AL32" s="229"/>
    </row>
    <row r="33" spans="1:38">
      <c r="A33" s="658"/>
      <c r="B33" s="658"/>
      <c r="C33" s="658"/>
      <c r="D33" s="658"/>
      <c r="E33" s="658"/>
      <c r="F33" s="658"/>
      <c r="G33" s="658"/>
      <c r="H33" s="658"/>
      <c r="I33" s="127"/>
      <c r="J33" s="127"/>
      <c r="K33" s="127"/>
      <c r="L33" s="127"/>
      <c r="M33" s="127"/>
      <c r="N33" s="127"/>
      <c r="O33" s="127"/>
      <c r="P33" s="127"/>
      <c r="Q33" s="127"/>
      <c r="R33" s="127"/>
      <c r="S33" s="127"/>
      <c r="T33" s="127"/>
      <c r="U33" s="127"/>
      <c r="V33" s="127"/>
      <c r="W33" s="127"/>
      <c r="X33" s="127"/>
      <c r="Y33" s="127"/>
      <c r="Z33" s="228"/>
      <c r="AA33" s="229"/>
      <c r="AB33" s="229"/>
      <c r="AC33" s="229"/>
      <c r="AD33" s="229"/>
      <c r="AE33" s="229"/>
      <c r="AF33" s="229"/>
      <c r="AG33" s="229"/>
      <c r="AH33" s="229"/>
      <c r="AI33" s="229"/>
      <c r="AJ33" s="229"/>
      <c r="AK33" s="229"/>
      <c r="AL33" s="229"/>
    </row>
    <row r="34" spans="1:38">
      <c r="A34" s="658"/>
      <c r="B34" s="658"/>
      <c r="C34" s="658"/>
      <c r="D34" s="658"/>
      <c r="E34" s="658"/>
      <c r="F34" s="658"/>
      <c r="G34" s="658"/>
      <c r="H34" s="658"/>
      <c r="I34" s="127"/>
      <c r="J34" s="127"/>
      <c r="K34" s="127"/>
      <c r="L34" s="127"/>
      <c r="M34" s="127"/>
      <c r="N34" s="127"/>
      <c r="O34" s="127"/>
      <c r="P34" s="127"/>
      <c r="Q34" s="127"/>
      <c r="R34" s="127"/>
      <c r="S34" s="127"/>
      <c r="T34" s="127"/>
      <c r="U34" s="127"/>
      <c r="V34" s="127"/>
      <c r="W34" s="127"/>
      <c r="X34" s="127"/>
      <c r="Y34" s="127"/>
      <c r="Z34" s="228"/>
      <c r="AA34" s="229"/>
      <c r="AB34" s="229"/>
      <c r="AC34" s="229"/>
      <c r="AD34" s="229"/>
      <c r="AE34" s="229"/>
      <c r="AF34" s="229"/>
      <c r="AG34" s="229"/>
      <c r="AH34" s="229"/>
      <c r="AI34" s="229"/>
      <c r="AJ34" s="229"/>
      <c r="AK34" s="229"/>
      <c r="AL34" s="229"/>
    </row>
    <row r="35" spans="1:38">
      <c r="A35" s="658"/>
      <c r="B35" s="658"/>
      <c r="C35" s="658"/>
      <c r="D35" s="658"/>
      <c r="E35" s="658"/>
      <c r="F35" s="658"/>
      <c r="G35" s="658"/>
      <c r="H35" s="658"/>
      <c r="I35" s="127"/>
      <c r="J35" s="127"/>
      <c r="K35" s="127"/>
      <c r="L35" s="127"/>
      <c r="M35" s="127"/>
      <c r="N35" s="127"/>
      <c r="O35" s="127"/>
      <c r="P35" s="127"/>
      <c r="Q35" s="127"/>
      <c r="R35" s="127"/>
      <c r="S35" s="127"/>
      <c r="T35" s="127"/>
      <c r="U35" s="127"/>
      <c r="V35" s="127"/>
      <c r="W35" s="127"/>
      <c r="X35" s="127"/>
      <c r="Y35" s="127"/>
      <c r="Z35" s="228"/>
      <c r="AA35" s="229"/>
      <c r="AB35" s="229"/>
      <c r="AC35" s="229"/>
      <c r="AD35" s="229"/>
      <c r="AE35" s="229"/>
      <c r="AF35" s="229"/>
      <c r="AG35" s="229"/>
      <c r="AH35" s="229"/>
      <c r="AI35" s="229"/>
      <c r="AJ35" s="229"/>
      <c r="AK35" s="229"/>
      <c r="AL35" s="229"/>
    </row>
    <row r="36" spans="1:38">
      <c r="A36" s="658"/>
      <c r="B36" s="658"/>
      <c r="C36" s="658"/>
      <c r="D36" s="658"/>
      <c r="E36" s="658"/>
      <c r="F36" s="658"/>
      <c r="G36" s="658"/>
      <c r="H36" s="658"/>
      <c r="I36" s="127"/>
      <c r="J36" s="127"/>
      <c r="K36" s="127"/>
      <c r="L36" s="127"/>
      <c r="M36" s="127"/>
      <c r="N36" s="127"/>
      <c r="O36" s="127"/>
      <c r="P36" s="127"/>
      <c r="Q36" s="127"/>
      <c r="R36" s="127"/>
      <c r="S36" s="127"/>
      <c r="T36" s="127"/>
      <c r="U36" s="127"/>
      <c r="V36" s="127"/>
      <c r="W36" s="127"/>
      <c r="X36" s="127"/>
      <c r="Y36" s="127"/>
      <c r="Z36" s="228"/>
      <c r="AA36" s="229"/>
      <c r="AB36" s="229"/>
      <c r="AC36" s="229"/>
      <c r="AD36" s="229"/>
      <c r="AE36" s="229"/>
      <c r="AF36" s="229"/>
      <c r="AG36" s="229"/>
      <c r="AH36" s="229"/>
      <c r="AI36" s="229"/>
      <c r="AJ36" s="229"/>
      <c r="AK36" s="229"/>
      <c r="AL36" s="229"/>
    </row>
    <row r="37" spans="1:38">
      <c r="A37" s="658"/>
      <c r="B37" s="658"/>
      <c r="C37" s="658"/>
      <c r="D37" s="658"/>
      <c r="E37" s="658"/>
      <c r="F37" s="658"/>
      <c r="G37" s="658"/>
      <c r="H37" s="658"/>
      <c r="I37" s="127"/>
      <c r="J37" s="127"/>
      <c r="K37" s="127"/>
      <c r="L37" s="127"/>
      <c r="M37" s="127"/>
      <c r="N37" s="127"/>
      <c r="O37" s="127"/>
      <c r="P37" s="127"/>
      <c r="Q37" s="127"/>
      <c r="R37" s="127"/>
      <c r="S37" s="127"/>
      <c r="T37" s="127"/>
      <c r="U37" s="127"/>
      <c r="V37" s="127"/>
      <c r="W37" s="127"/>
      <c r="X37" s="127"/>
      <c r="Y37" s="127"/>
      <c r="Z37" s="228"/>
      <c r="AA37" s="229"/>
      <c r="AB37" s="229"/>
      <c r="AC37" s="229"/>
      <c r="AD37" s="229"/>
      <c r="AE37" s="229"/>
      <c r="AF37" s="229"/>
      <c r="AG37" s="229"/>
      <c r="AH37" s="229"/>
      <c r="AI37" s="229"/>
      <c r="AJ37" s="229"/>
      <c r="AK37" s="229"/>
      <c r="AL37" s="229"/>
    </row>
    <row r="38" spans="1:38">
      <c r="A38" s="658"/>
      <c r="B38" s="658"/>
      <c r="C38" s="658"/>
      <c r="D38" s="658"/>
      <c r="E38" s="658"/>
      <c r="F38" s="658"/>
      <c r="G38" s="658"/>
      <c r="H38" s="658"/>
      <c r="I38" s="127"/>
      <c r="J38" s="127"/>
      <c r="K38" s="127"/>
      <c r="L38" s="127"/>
      <c r="M38" s="127"/>
      <c r="N38" s="127"/>
      <c r="O38" s="127"/>
      <c r="P38" s="127"/>
      <c r="Q38" s="127"/>
      <c r="R38" s="127"/>
      <c r="S38" s="127"/>
      <c r="T38" s="127"/>
      <c r="U38" s="127"/>
      <c r="V38" s="127"/>
      <c r="W38" s="127"/>
      <c r="X38" s="127"/>
      <c r="Y38" s="127"/>
      <c r="Z38" s="228"/>
      <c r="AA38" s="229"/>
      <c r="AB38" s="229"/>
      <c r="AC38" s="229"/>
      <c r="AD38" s="229"/>
      <c r="AE38" s="229"/>
      <c r="AF38" s="229"/>
      <c r="AG38" s="229"/>
      <c r="AH38" s="229"/>
      <c r="AI38" s="229"/>
      <c r="AJ38" s="229"/>
      <c r="AK38" s="229"/>
      <c r="AL38" s="229"/>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8"/>
      <c r="AA39" s="229"/>
      <c r="AB39" s="229"/>
      <c r="AC39" s="229"/>
      <c r="AD39" s="229"/>
      <c r="AE39" s="229"/>
      <c r="AF39" s="229"/>
      <c r="AG39" s="229"/>
      <c r="AH39" s="229"/>
      <c r="AI39" s="229"/>
      <c r="AJ39" s="229"/>
      <c r="AK39" s="229"/>
      <c r="AL39" s="229"/>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8"/>
      <c r="AA40" s="229"/>
      <c r="AB40" s="229"/>
      <c r="AC40" s="229"/>
      <c r="AD40" s="229"/>
      <c r="AE40" s="229"/>
      <c r="AF40" s="229"/>
      <c r="AG40" s="229"/>
      <c r="AH40" s="229"/>
      <c r="AI40" s="229"/>
      <c r="AJ40" s="229"/>
      <c r="AK40" s="229"/>
      <c r="AL40" s="229"/>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8"/>
      <c r="AA41" s="229"/>
      <c r="AB41" s="229"/>
      <c r="AC41" s="229"/>
      <c r="AD41" s="229"/>
      <c r="AE41" s="229"/>
      <c r="AF41" s="229"/>
      <c r="AG41" s="229"/>
      <c r="AH41" s="229"/>
      <c r="AI41" s="229"/>
      <c r="AJ41" s="229"/>
      <c r="AK41" s="229"/>
      <c r="AL41" s="229"/>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8"/>
      <c r="AA42" s="229"/>
      <c r="AB42" s="229"/>
      <c r="AC42" s="229"/>
      <c r="AD42" s="229"/>
      <c r="AE42" s="229"/>
      <c r="AF42" s="229"/>
      <c r="AG42" s="229"/>
      <c r="AH42" s="229"/>
      <c r="AI42" s="229"/>
      <c r="AJ42" s="229"/>
      <c r="AK42" s="229"/>
      <c r="AL42" s="229"/>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8"/>
      <c r="AA43" s="229"/>
      <c r="AB43" s="229"/>
      <c r="AC43" s="229"/>
      <c r="AD43" s="229"/>
      <c r="AE43" s="229"/>
      <c r="AF43" s="229"/>
      <c r="AG43" s="229"/>
      <c r="AH43" s="229"/>
      <c r="AI43" s="229"/>
      <c r="AJ43" s="229"/>
      <c r="AK43" s="229"/>
      <c r="AL43" s="229"/>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8"/>
      <c r="AA44" s="229"/>
      <c r="AB44" s="229"/>
      <c r="AC44" s="229"/>
      <c r="AD44" s="229"/>
      <c r="AE44" s="229"/>
      <c r="AF44" s="229"/>
      <c r="AG44" s="229"/>
      <c r="AH44" s="229"/>
      <c r="AI44" s="229"/>
      <c r="AJ44" s="229"/>
      <c r="AK44" s="229"/>
      <c r="AL44" s="229"/>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8"/>
      <c r="AA45" s="229"/>
      <c r="AB45" s="229"/>
      <c r="AC45" s="229"/>
      <c r="AD45" s="229"/>
      <c r="AE45" s="229"/>
      <c r="AF45" s="229"/>
      <c r="AG45" s="229"/>
      <c r="AH45" s="229"/>
      <c r="AI45" s="229"/>
      <c r="AJ45" s="229"/>
      <c r="AK45" s="229"/>
      <c r="AL45" s="229"/>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8"/>
      <c r="AA46" s="229"/>
      <c r="AB46" s="229"/>
      <c r="AC46" s="229"/>
      <c r="AD46" s="229"/>
      <c r="AE46" s="229"/>
      <c r="AF46" s="229"/>
      <c r="AG46" s="229"/>
      <c r="AH46" s="229"/>
      <c r="AI46" s="229"/>
      <c r="AJ46" s="229"/>
      <c r="AK46" s="229"/>
      <c r="AL46" s="229"/>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8"/>
      <c r="AA47" s="229"/>
      <c r="AB47" s="229"/>
      <c r="AC47" s="229"/>
      <c r="AD47" s="229"/>
      <c r="AE47" s="229"/>
      <c r="AF47" s="229"/>
      <c r="AG47" s="229"/>
      <c r="AH47" s="229"/>
      <c r="AI47" s="229"/>
      <c r="AJ47" s="229"/>
      <c r="AK47" s="229"/>
      <c r="AL47" s="229"/>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8"/>
      <c r="AA48" s="229"/>
      <c r="AB48" s="229"/>
      <c r="AC48" s="229"/>
      <c r="AD48" s="229"/>
      <c r="AE48" s="229"/>
      <c r="AF48" s="229"/>
      <c r="AG48" s="229"/>
      <c r="AH48" s="229"/>
      <c r="AI48" s="229"/>
      <c r="AJ48" s="229"/>
      <c r="AK48" s="229"/>
      <c r="AL48" s="229"/>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8"/>
      <c r="AA49" s="229"/>
      <c r="AB49" s="229"/>
      <c r="AC49" s="229"/>
      <c r="AD49" s="229"/>
      <c r="AE49" s="229"/>
      <c r="AF49" s="229"/>
      <c r="AG49" s="229"/>
      <c r="AH49" s="229"/>
      <c r="AI49" s="229"/>
      <c r="AJ49" s="229"/>
      <c r="AK49" s="229"/>
      <c r="AL49" s="229"/>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8"/>
      <c r="AA50" s="229"/>
      <c r="AB50" s="229"/>
      <c r="AC50" s="229"/>
      <c r="AD50" s="229"/>
      <c r="AE50" s="229"/>
      <c r="AF50" s="229"/>
      <c r="AG50" s="229"/>
      <c r="AH50" s="229"/>
      <c r="AI50" s="229"/>
      <c r="AJ50" s="229"/>
      <c r="AK50" s="229"/>
      <c r="AL50" s="229"/>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8"/>
      <c r="AA51" s="229"/>
      <c r="AB51" s="229"/>
      <c r="AC51" s="229"/>
      <c r="AD51" s="229"/>
      <c r="AE51" s="229"/>
      <c r="AF51" s="229"/>
      <c r="AG51" s="229"/>
      <c r="AH51" s="229"/>
      <c r="AI51" s="229"/>
      <c r="AJ51" s="229"/>
      <c r="AK51" s="229"/>
      <c r="AL51" s="229"/>
    </row>
    <row r="52" spans="1:38">
      <c r="V52" s="166"/>
      <c r="W52" s="127"/>
      <c r="X52" s="166"/>
      <c r="Y52" s="166"/>
      <c r="Z52" s="228"/>
      <c r="AA52" s="229"/>
      <c r="AB52" s="229"/>
      <c r="AC52" s="229"/>
      <c r="AD52" s="229"/>
      <c r="AE52" s="229"/>
      <c r="AF52" s="229"/>
      <c r="AG52" s="229"/>
      <c r="AH52" s="229"/>
      <c r="AI52" s="229"/>
      <c r="AJ52" s="229"/>
      <c r="AK52" s="229"/>
      <c r="AL52" s="229"/>
    </row>
    <row r="53" spans="1:38">
      <c r="V53" s="166"/>
      <c r="W53" s="127"/>
      <c r="X53" s="166"/>
      <c r="Y53" s="166"/>
      <c r="Z53" s="228"/>
      <c r="AA53" s="229"/>
      <c r="AB53" s="229"/>
      <c r="AC53" s="229"/>
      <c r="AD53" s="229"/>
      <c r="AE53" s="229"/>
      <c r="AF53" s="229"/>
      <c r="AG53" s="229"/>
      <c r="AH53" s="229"/>
      <c r="AI53" s="229"/>
      <c r="AJ53" s="229"/>
      <c r="AK53" s="229"/>
      <c r="AL53" s="229"/>
    </row>
    <row r="54" spans="1:38">
      <c r="V54" s="166"/>
      <c r="W54" s="127"/>
      <c r="X54" s="166"/>
      <c r="Y54" s="166"/>
      <c r="Z54" s="228"/>
      <c r="AA54" s="229"/>
      <c r="AB54" s="229"/>
      <c r="AC54" s="229"/>
      <c r="AD54" s="229"/>
      <c r="AE54" s="229"/>
      <c r="AF54" s="229"/>
      <c r="AG54" s="229"/>
      <c r="AH54" s="229"/>
      <c r="AI54" s="229"/>
      <c r="AJ54" s="229"/>
      <c r="AK54" s="229"/>
      <c r="AL54" s="229"/>
    </row>
    <row r="55" spans="1:38">
      <c r="Z55" s="229"/>
      <c r="AA55" s="229"/>
      <c r="AB55" s="229"/>
      <c r="AC55" s="229"/>
      <c r="AD55" s="229"/>
      <c r="AE55" s="229"/>
      <c r="AF55" s="229"/>
      <c r="AG55" s="229"/>
      <c r="AH55" s="229"/>
      <c r="AI55" s="229"/>
      <c r="AJ55" s="229"/>
      <c r="AK55" s="229"/>
      <c r="AL55" s="229"/>
    </row>
    <row r="56" spans="1:38">
      <c r="Z56" s="229"/>
      <c r="AA56" s="229"/>
      <c r="AB56" s="229"/>
      <c r="AC56" s="229"/>
      <c r="AD56" s="229"/>
      <c r="AE56" s="229"/>
      <c r="AF56" s="229"/>
      <c r="AG56" s="229"/>
      <c r="AH56" s="229"/>
      <c r="AI56" s="229"/>
      <c r="AJ56" s="229"/>
      <c r="AK56" s="229"/>
      <c r="AL56" s="229"/>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0" customWidth="1"/>
    <col min="6" max="7" width="11.42578125" customWidth="1"/>
    <col min="8" max="8" width="1.28515625" customWidth="1"/>
    <col min="10" max="10" width="34.42578125" customWidth="1"/>
  </cols>
  <sheetData>
    <row r="1" spans="1:10" ht="96" customHeight="1" thickTop="1" thickBot="1">
      <c r="A1" s="659" t="s">
        <v>1933</v>
      </c>
      <c r="B1" s="660"/>
      <c r="C1" s="660"/>
      <c r="D1" s="661"/>
    </row>
    <row r="2" spans="1:10" ht="56.25" customHeight="1" thickTop="1" thickBot="1">
      <c r="A2" s="197" t="s">
        <v>1027</v>
      </c>
      <c r="B2" s="198" t="s">
        <v>1521</v>
      </c>
      <c r="C2" s="198" t="s">
        <v>1066</v>
      </c>
      <c r="D2" s="227" t="s">
        <v>1931</v>
      </c>
    </row>
    <row r="3" spans="1:10" ht="54" thickTop="1" thickBot="1">
      <c r="A3" s="134" t="s">
        <v>1067</v>
      </c>
      <c r="B3" s="135" t="s">
        <v>1304</v>
      </c>
      <c r="C3" s="136" t="str">
        <f>'200.1'!L31</f>
        <v>Ha</v>
      </c>
      <c r="D3" s="183">
        <f>VLOOKUP('200.1'!A88,'200.1'!A36:N107,14,FALSE)</f>
        <v>2692169.2066946933</v>
      </c>
      <c r="G3" t="s">
        <v>1064</v>
      </c>
      <c r="J3" s="1"/>
    </row>
    <row r="4" spans="1:10" ht="54" thickTop="1" thickBot="1">
      <c r="A4" s="137" t="s">
        <v>1069</v>
      </c>
      <c r="B4" s="138" t="s">
        <v>1253</v>
      </c>
      <c r="C4" s="136" t="s">
        <v>1068</v>
      </c>
      <c r="D4" s="183">
        <f>VLOOKUP('200.2'!A88,'200.2'!A37:N108,14,FALSE)</f>
        <v>242555.99705757792</v>
      </c>
      <c r="J4" s="1"/>
    </row>
    <row r="5" spans="1:10" ht="54" thickTop="1" thickBot="1">
      <c r="A5" s="137" t="s">
        <v>1070</v>
      </c>
      <c r="B5" s="138" t="s">
        <v>1254</v>
      </c>
      <c r="C5" s="139" t="s">
        <v>1071</v>
      </c>
      <c r="D5" s="183">
        <f>VLOOKUP('201.1'!A88,'201.1'!A38:N109,14,FALSE)</f>
        <v>138935.68895104167</v>
      </c>
    </row>
    <row r="6" spans="1:10" ht="54" thickTop="1" thickBot="1">
      <c r="A6" s="137" t="s">
        <v>1072</v>
      </c>
      <c r="B6" s="138" t="s">
        <v>1255</v>
      </c>
      <c r="C6" s="139" t="s">
        <v>1071</v>
      </c>
      <c r="D6" s="183">
        <f>VLOOKUP('201.2'!A88,'201.2'!A39:N110,14,FALSE)</f>
        <v>174263.12941523024</v>
      </c>
    </row>
    <row r="7" spans="1:10" ht="70.5" customHeight="1" thickTop="1" thickBot="1">
      <c r="A7" s="137" t="s">
        <v>1073</v>
      </c>
      <c r="B7" s="138" t="s">
        <v>1256</v>
      </c>
      <c r="C7" s="139" t="s">
        <v>1071</v>
      </c>
      <c r="D7" s="183">
        <f>VLOOKUP('201.3'!A88,'201.3'!A40:N111,14,FALSE)</f>
        <v>33091.409924594758</v>
      </c>
    </row>
    <row r="8" spans="1:10" ht="54" thickTop="1" thickBot="1">
      <c r="A8" s="137" t="s">
        <v>1074</v>
      </c>
      <c r="B8" s="138" t="s">
        <v>1257</v>
      </c>
      <c r="C8" s="139" t="s">
        <v>1071</v>
      </c>
      <c r="D8" s="184">
        <f>VLOOKUP('201.4'!A88,'201.4'!A41:N112,14,FALSE)</f>
        <v>54253.195876575483</v>
      </c>
    </row>
    <row r="9" spans="1:10" ht="54" thickTop="1" thickBot="1">
      <c r="A9" s="137" t="s">
        <v>1075</v>
      </c>
      <c r="B9" s="138" t="s">
        <v>1254</v>
      </c>
      <c r="C9" s="139" t="s">
        <v>1929</v>
      </c>
      <c r="D9" s="184">
        <f>VLOOKUP('201.5'!A88,'201.5'!A42:N113,14,FALSE)</f>
        <v>138935.68895104167</v>
      </c>
    </row>
    <row r="10" spans="1:10" ht="54" thickTop="1" thickBot="1">
      <c r="A10" s="137" t="s">
        <v>1076</v>
      </c>
      <c r="B10" s="138" t="s">
        <v>1255</v>
      </c>
      <c r="C10" s="139" t="s">
        <v>1929</v>
      </c>
      <c r="D10" s="184">
        <f>VLOOKUP('201.6'!A88,'201.6'!A43:N114,14,FALSE)</f>
        <v>174263.12941523024</v>
      </c>
    </row>
    <row r="11" spans="1:10" ht="54" thickTop="1" thickBot="1">
      <c r="A11" s="137" t="s">
        <v>1077</v>
      </c>
      <c r="B11" s="138" t="s">
        <v>1255</v>
      </c>
      <c r="C11" s="139" t="s">
        <v>388</v>
      </c>
      <c r="D11" s="184">
        <f>VLOOKUP('201.7'!A88,'201.7'!A44:N115,14,FALSE)</f>
        <v>171363.19352286341</v>
      </c>
    </row>
    <row r="12" spans="1:10" ht="54" thickTop="1" thickBot="1">
      <c r="A12" s="137" t="s">
        <v>1078</v>
      </c>
      <c r="B12" s="138" t="s">
        <v>1258</v>
      </c>
      <c r="C12" s="139" t="s">
        <v>233</v>
      </c>
      <c r="D12" s="184">
        <f>VLOOKUP('201.8'!A88,'201.8'!A45:N116,14,FALSE)</f>
        <v>13912.896809309575</v>
      </c>
    </row>
    <row r="13" spans="1:10" ht="54" thickTop="1" thickBot="1">
      <c r="A13" s="137" t="s">
        <v>1079</v>
      </c>
      <c r="B13" s="138" t="s">
        <v>1259</v>
      </c>
      <c r="C13" s="139" t="s">
        <v>233</v>
      </c>
      <c r="D13" s="184">
        <f>VLOOKUP('201.9'!A88,'201.9'!A46:N117,14,FALSE)</f>
        <v>13664.844857802163</v>
      </c>
    </row>
    <row r="14" spans="1:10" ht="54" thickTop="1" thickBot="1">
      <c r="A14" s="137" t="s">
        <v>1080</v>
      </c>
      <c r="B14" s="138" t="s">
        <v>1260</v>
      </c>
      <c r="C14" s="139" t="s">
        <v>144</v>
      </c>
      <c r="D14" s="184">
        <f>VLOOKUP('201.10'!A88,'201.10'!A47:N118,14,FALSE)</f>
        <v>5819.2836199632029</v>
      </c>
    </row>
    <row r="15" spans="1:10" ht="54" thickTop="1" thickBot="1">
      <c r="A15" s="137" t="s">
        <v>1081</v>
      </c>
      <c r="B15" s="138" t="s">
        <v>1261</v>
      </c>
      <c r="C15" s="139" t="s">
        <v>1082</v>
      </c>
      <c r="D15" s="184">
        <f>VLOOKUP('201.11'!A88,'201.11'!A48:N119,14,FALSE)</f>
        <v>1276.9291837426872</v>
      </c>
    </row>
    <row r="16" spans="1:10" ht="54" thickTop="1" thickBot="1">
      <c r="A16" s="137" t="s">
        <v>1083</v>
      </c>
      <c r="B16" s="138" t="s">
        <v>1262</v>
      </c>
      <c r="C16" s="139" t="s">
        <v>1929</v>
      </c>
      <c r="D16" s="184">
        <f>VLOOKUP('201.12'!A88,'201.12'!A49:N120,14,FALSE)</f>
        <v>119697.95466921097</v>
      </c>
    </row>
    <row r="17" spans="1:4" ht="64.5" thickTop="1" thickBot="1">
      <c r="A17" s="140" t="s">
        <v>1084</v>
      </c>
      <c r="B17" s="141" t="s">
        <v>1263</v>
      </c>
      <c r="C17" s="139" t="s">
        <v>1929</v>
      </c>
      <c r="D17" s="184">
        <f>VLOOKUP('201.13'!A88,'201.13'!A50:N121,14,FALSE)</f>
        <v>97896.310149653829</v>
      </c>
    </row>
    <row r="18" spans="1:4" ht="54" thickTop="1" thickBot="1">
      <c r="A18" s="137" t="s">
        <v>1085</v>
      </c>
      <c r="B18" s="138" t="s">
        <v>1264</v>
      </c>
      <c r="C18" s="139" t="s">
        <v>144</v>
      </c>
      <c r="D18" s="184">
        <f>VLOOKUP('201.14'!A88,'201.14'!A51:N122,14,FALSE)</f>
        <v>34216.285345540979</v>
      </c>
    </row>
    <row r="19" spans="1:4" ht="54" thickTop="1" thickBot="1">
      <c r="A19" s="137" t="s">
        <v>1086</v>
      </c>
      <c r="B19" s="138" t="s">
        <v>1265</v>
      </c>
      <c r="C19" s="139" t="s">
        <v>144</v>
      </c>
      <c r="D19" s="184">
        <f>VLOOKUP('201.15'!A88,'201.15'!A52:N123,14,FALSE)</f>
        <v>41073.581267657799</v>
      </c>
    </row>
    <row r="20" spans="1:4" ht="54" thickTop="1" thickBot="1">
      <c r="A20" s="137" t="s">
        <v>1087</v>
      </c>
      <c r="B20" s="138" t="s">
        <v>1266</v>
      </c>
      <c r="C20" s="139" t="s">
        <v>144</v>
      </c>
      <c r="D20" s="184">
        <f>VLOOKUP('201.16'!A88,'201.16'!A53:N124,14,FALSE)</f>
        <v>1939.6424666666667</v>
      </c>
    </row>
    <row r="21" spans="1:4" ht="54" thickTop="1" thickBot="1">
      <c r="A21" s="137" t="s">
        <v>1088</v>
      </c>
      <c r="B21" s="138" t="s">
        <v>1267</v>
      </c>
      <c r="C21" s="139" t="s">
        <v>1929</v>
      </c>
      <c r="D21" s="184">
        <f>VLOOKUP('201.17'!A88,'201.17'!A54:N125,14,FALSE)</f>
        <v>102835.5059274027</v>
      </c>
    </row>
    <row r="22" spans="1:4" ht="54" thickTop="1" thickBot="1">
      <c r="A22" s="137" t="s">
        <v>1089</v>
      </c>
      <c r="B22" s="138" t="s">
        <v>1268</v>
      </c>
      <c r="C22" s="139" t="s">
        <v>1929</v>
      </c>
      <c r="D22" s="184">
        <f>VLOOKUP('201.18'!A88,'201.18'!A55:N126,14,FALSE)</f>
        <v>102835.5059274027</v>
      </c>
    </row>
    <row r="23" spans="1:4" ht="54" thickTop="1" thickBot="1">
      <c r="A23" s="137" t="s">
        <v>1090</v>
      </c>
      <c r="B23" s="138" t="s">
        <v>1269</v>
      </c>
      <c r="C23" s="139" t="s">
        <v>144</v>
      </c>
      <c r="D23" s="184">
        <f>VLOOKUP('201.19'!A88,'201.19'!A56:N127,14,FALSE)</f>
        <v>6287.9652457913817</v>
      </c>
    </row>
    <row r="24" spans="1:4" ht="54" thickTop="1" thickBot="1">
      <c r="A24" s="137" t="s">
        <v>1091</v>
      </c>
      <c r="B24" s="138" t="s">
        <v>1270</v>
      </c>
      <c r="C24" s="139" t="s">
        <v>144</v>
      </c>
      <c r="D24" s="184">
        <f>VLOOKUP('201.20'!A88,'201.20'!A57:N128,14,FALSE)</f>
        <v>812.21358543625161</v>
      </c>
    </row>
    <row r="25" spans="1:4" ht="54" thickTop="1" thickBot="1">
      <c r="A25" s="137" t="s">
        <v>1092</v>
      </c>
      <c r="B25" s="138" t="s">
        <v>1271</v>
      </c>
      <c r="C25" s="139" t="s">
        <v>144</v>
      </c>
      <c r="D25" s="184">
        <f>VLOOKUP('201.21'!A88,'201.21'!A58:N129,14,FALSE)</f>
        <v>7042.3513678407789</v>
      </c>
    </row>
    <row r="26" spans="1:4" ht="54" thickTop="1" thickBot="1">
      <c r="A26" s="137" t="s">
        <v>1509</v>
      </c>
      <c r="B26" s="138" t="s">
        <v>1497</v>
      </c>
      <c r="C26" s="139" t="s">
        <v>1929</v>
      </c>
      <c r="D26" s="184">
        <f>VLOOKUP('203.1'!A88,'203.1'!A59:N130,14,FALSE)</f>
        <v>903371.23318790039</v>
      </c>
    </row>
    <row r="27" spans="1:4" ht="54" thickTop="1" thickBot="1">
      <c r="A27" s="137" t="s">
        <v>1510</v>
      </c>
      <c r="B27" s="138" t="s">
        <v>1501</v>
      </c>
      <c r="C27" s="139" t="s">
        <v>1929</v>
      </c>
      <c r="D27" s="184">
        <f>VLOOKUP('203.2'!A88,'203.2'!A60:N131,14,FALSE)</f>
        <v>1086676.8286059508</v>
      </c>
    </row>
    <row r="28" spans="1:4" ht="54" thickTop="1" thickBot="1">
      <c r="A28" s="137" t="s">
        <v>1511</v>
      </c>
      <c r="B28" s="138" t="s">
        <v>1502</v>
      </c>
      <c r="C28" s="139" t="s">
        <v>1929</v>
      </c>
      <c r="D28" s="184">
        <f>VLOOKUP('203.3'!A88,'203.3'!A61:N132,14,FALSE)</f>
        <v>1217609.3967617007</v>
      </c>
    </row>
    <row r="29" spans="1:4" ht="54" thickTop="1" thickBot="1">
      <c r="A29" s="137" t="s">
        <v>1512</v>
      </c>
      <c r="B29" s="138" t="s">
        <v>1503</v>
      </c>
      <c r="C29" s="139" t="s">
        <v>1929</v>
      </c>
      <c r="D29" s="184">
        <f>VLOOKUP('203.4'!A88,'203.4'!A62:N133,14,FALSE)</f>
        <v>539868.52309759846</v>
      </c>
    </row>
    <row r="30" spans="1:4" ht="54" thickTop="1" thickBot="1">
      <c r="A30" s="137" t="s">
        <v>1513</v>
      </c>
      <c r="B30" s="138" t="s">
        <v>1504</v>
      </c>
      <c r="C30" s="139" t="s">
        <v>1929</v>
      </c>
      <c r="D30" s="184">
        <f>VLOOKUP('203.5'!A88,'203.5'!A63:N134,14,FALSE)</f>
        <v>625503.78936809849</v>
      </c>
    </row>
    <row r="31" spans="1:4" ht="54" thickTop="1" thickBot="1">
      <c r="A31" s="137" t="s">
        <v>1514</v>
      </c>
      <c r="B31" s="138" t="s">
        <v>1505</v>
      </c>
      <c r="C31" s="139" t="s">
        <v>1929</v>
      </c>
      <c r="D31" s="184">
        <f>VLOOKUP('203.6'!A88,'203.6'!A64:N135,14,FALSE)</f>
        <v>679998.95881296229</v>
      </c>
    </row>
    <row r="32" spans="1:4" ht="54" thickTop="1" thickBot="1">
      <c r="A32" s="137" t="s">
        <v>1515</v>
      </c>
      <c r="B32" s="138" t="s">
        <v>1506</v>
      </c>
      <c r="C32" s="139" t="s">
        <v>1929</v>
      </c>
      <c r="D32" s="184">
        <f>VLOOKUP('203.7'!A88,'203.7'!A65:N136,14,FALSE)</f>
        <v>234752.07592703615</v>
      </c>
    </row>
    <row r="33" spans="1:4" ht="54" thickTop="1" thickBot="1">
      <c r="A33" s="137" t="s">
        <v>1516</v>
      </c>
      <c r="B33" s="138" t="s">
        <v>1955</v>
      </c>
      <c r="C33" s="139" t="s">
        <v>1929</v>
      </c>
      <c r="D33" s="184">
        <f>VLOOKUP('203.8'!A88,'203.8'!A66:N137,14,FALSE)</f>
        <v>338798.15449306305</v>
      </c>
    </row>
    <row r="34" spans="1:4" ht="54" thickTop="1" thickBot="1">
      <c r="A34" s="137" t="s">
        <v>1517</v>
      </c>
      <c r="B34" s="138" t="s">
        <v>1508</v>
      </c>
      <c r="C34" s="139" t="s">
        <v>1929</v>
      </c>
      <c r="D34" s="184">
        <f>VLOOKUP('203.9'!A88,'203.9'!A67:N138,14,FALSE)</f>
        <v>359647.5697609607</v>
      </c>
    </row>
    <row r="35" spans="1:4" ht="54" thickTop="1" thickBot="1">
      <c r="A35" s="137" t="s">
        <v>1518</v>
      </c>
      <c r="B35" s="138" t="s">
        <v>1498</v>
      </c>
      <c r="C35" s="139" t="s">
        <v>1929</v>
      </c>
      <c r="D35" s="184">
        <f>VLOOKUP('203.10'!A88,'203.10'!A68:N139,14,FALSE)</f>
        <v>182578.28831392649</v>
      </c>
    </row>
    <row r="36" spans="1:4" ht="54" thickTop="1" thickBot="1">
      <c r="A36" s="137" t="s">
        <v>1519</v>
      </c>
      <c r="B36" s="138" t="s">
        <v>1499</v>
      </c>
      <c r="C36" s="139" t="s">
        <v>1929</v>
      </c>
      <c r="D36" s="184">
        <f>VLOOKUP('203.11'!A88,'203.11'!A69:N140,14,FALSE)</f>
        <v>253505.0920334816</v>
      </c>
    </row>
    <row r="37" spans="1:4" ht="54" thickTop="1" thickBot="1">
      <c r="A37" s="137" t="s">
        <v>1520</v>
      </c>
      <c r="B37" s="224" t="s">
        <v>1500</v>
      </c>
      <c r="C37" s="139" t="s">
        <v>1929</v>
      </c>
      <c r="D37" s="184">
        <f>VLOOKUP('203.12'!A88,'203.12'!A70:N141,14,FALSE)</f>
        <v>264335.9571077142</v>
      </c>
    </row>
    <row r="38" spans="1:4" ht="54" thickTop="1" thickBot="1">
      <c r="A38" s="137" t="s">
        <v>1093</v>
      </c>
      <c r="B38" s="138" t="s">
        <v>1272</v>
      </c>
      <c r="C38" s="139" t="s">
        <v>388</v>
      </c>
      <c r="D38" s="184">
        <f>VLOOKUP('210.1.1'!A88,'210.1.1'!A71:N142,14,FALSE)</f>
        <v>9769.9222005068241</v>
      </c>
    </row>
    <row r="39" spans="1:4" ht="54" thickTop="1" thickBot="1">
      <c r="A39" s="137" t="s">
        <v>1094</v>
      </c>
      <c r="B39" s="138" t="s">
        <v>1273</v>
      </c>
      <c r="C39" s="139" t="s">
        <v>388</v>
      </c>
      <c r="D39" s="184">
        <f>VLOOKUP('210.1.2'!A88,'210.1.2'!A72:N143,14,FALSE)</f>
        <v>4277.6807401965061</v>
      </c>
    </row>
    <row r="40" spans="1:4" ht="54" thickTop="1" thickBot="1">
      <c r="A40" s="137" t="s">
        <v>1095</v>
      </c>
      <c r="B40" s="138" t="s">
        <v>1274</v>
      </c>
      <c r="C40" s="139" t="s">
        <v>388</v>
      </c>
      <c r="D40" s="184">
        <f>VLOOKUP('210.2.1'!A90,'210.2.1'!A73:N144,14,FALSE)</f>
        <v>35845.0240092069</v>
      </c>
    </row>
    <row r="41" spans="1:4" ht="54" thickTop="1" thickBot="1">
      <c r="A41" s="137" t="s">
        <v>1096</v>
      </c>
      <c r="B41" s="138" t="s">
        <v>1275</v>
      </c>
      <c r="C41" s="139" t="s">
        <v>388</v>
      </c>
      <c r="D41" s="184">
        <f>VLOOKUP('210.2.2'!A88,'210.2.2'!A74:N145,14,FALSE)</f>
        <v>9769.9222005068241</v>
      </c>
    </row>
    <row r="42" spans="1:4" ht="54" thickTop="1" thickBot="1">
      <c r="A42" s="137" t="s">
        <v>1097</v>
      </c>
      <c r="B42" s="138" t="s">
        <v>1276</v>
      </c>
      <c r="C42" s="139" t="s">
        <v>388</v>
      </c>
      <c r="D42" s="184">
        <f>VLOOKUP('210.2.3'!A91,'210.2.3'!A91:N146,14,FALSE)</f>
        <v>30352.782548896575</v>
      </c>
    </row>
    <row r="43" spans="1:4" ht="54" thickTop="1" thickBot="1">
      <c r="A43" s="137" t="s">
        <v>1098</v>
      </c>
      <c r="B43" s="138" t="s">
        <v>1277</v>
      </c>
      <c r="C43" s="139" t="s">
        <v>388</v>
      </c>
      <c r="D43" s="184">
        <f>VLOOKUP('210.2.4'!A88,'210.2.4'!A88:N147,14,FALSE)</f>
        <v>4277.6807401965061</v>
      </c>
    </row>
    <row r="44" spans="1:4" ht="54" thickTop="1" thickBot="1">
      <c r="A44" s="137" t="s">
        <v>1099</v>
      </c>
      <c r="B44" s="138" t="s">
        <v>1278</v>
      </c>
      <c r="C44" s="139" t="s">
        <v>388</v>
      </c>
      <c r="D44" s="184">
        <f>VLOOKUP('211.1'!A88,'211.1'!A88:N148,14,FALSE)</f>
        <v>7242.3320261268527</v>
      </c>
    </row>
    <row r="45" spans="1:4" ht="54" thickTop="1" thickBot="1">
      <c r="A45" s="137" t="s">
        <v>1100</v>
      </c>
      <c r="B45" s="138" t="s">
        <v>1279</v>
      </c>
      <c r="C45" s="139" t="s">
        <v>388</v>
      </c>
      <c r="D45" s="184">
        <f>VLOOKUP('220.1'!A88,'220.1'!A88:N149,14,FALSE)</f>
        <v>13241.536577054067</v>
      </c>
    </row>
    <row r="46" spans="1:4" ht="54" thickTop="1" thickBot="1">
      <c r="A46" s="137" t="s">
        <v>1101</v>
      </c>
      <c r="B46" s="138" t="s">
        <v>1280</v>
      </c>
      <c r="C46" s="139" t="s">
        <v>388</v>
      </c>
      <c r="D46" s="184">
        <f>VLOOKUP('221.1'!A88,'221.1'!A88:N150,14,FALSE)</f>
        <v>8702.0531792784186</v>
      </c>
    </row>
    <row r="47" spans="1:4" ht="54" thickTop="1" thickBot="1">
      <c r="A47" s="137" t="s">
        <v>1102</v>
      </c>
      <c r="B47" s="138" t="s">
        <v>1281</v>
      </c>
      <c r="C47" s="139" t="s">
        <v>388</v>
      </c>
      <c r="D47" s="184">
        <f>VLOOKUP('221.2'!A88,'221.2'!A88:N151,14,FALSE)</f>
        <v>5251.9661821519803</v>
      </c>
    </row>
    <row r="48" spans="1:4" ht="64.5" thickTop="1" thickBot="1">
      <c r="A48" s="137" t="s">
        <v>1525</v>
      </c>
      <c r="B48" s="138" t="s">
        <v>1522</v>
      </c>
      <c r="C48" s="139" t="s">
        <v>233</v>
      </c>
      <c r="D48" s="184">
        <f>VLOOKUP('223.1'!A88,'223.1'!A88:N152,14,FALSE)</f>
        <v>9492.2104293329703</v>
      </c>
    </row>
    <row r="49" spans="1:4" ht="54" thickTop="1" thickBot="1">
      <c r="A49" s="137" t="s">
        <v>1526</v>
      </c>
      <c r="B49" s="138" t="s">
        <v>1523</v>
      </c>
      <c r="C49" s="139" t="s">
        <v>233</v>
      </c>
      <c r="D49" s="184">
        <f>VLOOKUP('223.2'!A88,'223.2'!A88:N153,14,FALSE)</f>
        <v>14699.88993273802</v>
      </c>
    </row>
    <row r="50" spans="1:4" ht="54" thickTop="1" thickBot="1">
      <c r="A50" s="137" t="s">
        <v>1527</v>
      </c>
      <c r="B50" s="138" t="s">
        <v>1524</v>
      </c>
      <c r="C50" s="139" t="s">
        <v>388</v>
      </c>
      <c r="D50" s="184">
        <f>VLOOKUP('223.3.1'!A88,'223.3.1'!A88:N154,14,FALSE)</f>
        <v>150024</v>
      </c>
    </row>
    <row r="51" spans="1:4" ht="64.5" thickTop="1" thickBot="1">
      <c r="A51" s="137" t="s">
        <v>1528</v>
      </c>
      <c r="B51" s="138" t="s">
        <v>1530</v>
      </c>
      <c r="C51" s="139" t="s">
        <v>388</v>
      </c>
      <c r="D51" s="184">
        <f>VLOOKUP('223.3.2'!A88,'223.3.2'!A88:N155,14,FALSE)</f>
        <v>73708.313340779277</v>
      </c>
    </row>
    <row r="52" spans="1:4" ht="54" thickTop="1" thickBot="1">
      <c r="A52" s="137" t="s">
        <v>1529</v>
      </c>
      <c r="B52" s="138" t="s">
        <v>1531</v>
      </c>
      <c r="C52" s="139" t="s">
        <v>388</v>
      </c>
      <c r="D52" s="184">
        <f>VLOOKUP('223.3.3'!A88,'223.3.3'!A88:N156,14,FALSE)</f>
        <v>72068.919952000884</v>
      </c>
    </row>
    <row r="53" spans="1:4" ht="54" thickTop="1" thickBot="1">
      <c r="A53" s="143" t="s">
        <v>1103</v>
      </c>
      <c r="B53" s="144" t="s">
        <v>2062</v>
      </c>
      <c r="C53" s="139" t="s">
        <v>233</v>
      </c>
      <c r="D53" s="184">
        <f>VLOOKUP('230.1'!A88,'230.1'!A88:N157,14,FALSE)</f>
        <v>2891.8120310483182</v>
      </c>
    </row>
    <row r="54" spans="1:4" ht="54" thickTop="1" thickBot="1">
      <c r="A54" s="143" t="s">
        <v>1104</v>
      </c>
      <c r="B54" s="144" t="s">
        <v>1282</v>
      </c>
      <c r="C54" s="139" t="s">
        <v>233</v>
      </c>
      <c r="D54" s="184">
        <f>VLOOKUP('231.1'!A88,'231.1'!A88:N159,14,FALSE)</f>
        <v>9759.2777034847204</v>
      </c>
    </row>
    <row r="55" spans="1:4" ht="54" thickTop="1" thickBot="1">
      <c r="A55" s="143" t="s">
        <v>1105</v>
      </c>
      <c r="B55" s="144" t="s">
        <v>1532</v>
      </c>
      <c r="C55" s="139" t="s">
        <v>233</v>
      </c>
      <c r="D55" s="184">
        <f>VLOOKUP('232.1'!A88,'232.1'!A88:N160,14,FALSE)</f>
        <v>7528.108354</v>
      </c>
    </row>
    <row r="56" spans="1:4" ht="54" thickTop="1" thickBot="1">
      <c r="A56" s="143" t="s">
        <v>1533</v>
      </c>
      <c r="B56" s="144" t="s">
        <v>1956</v>
      </c>
      <c r="C56" s="139" t="s">
        <v>233</v>
      </c>
      <c r="D56" s="184">
        <f>VLOOKUP('233.1'!A88,'233.1'!A88:N161,14,FALSE)</f>
        <v>11436.740354</v>
      </c>
    </row>
    <row r="57" spans="1:4" ht="54" thickTop="1" thickBot="1">
      <c r="A57" s="143" t="s">
        <v>1535</v>
      </c>
      <c r="B57" s="144" t="s">
        <v>1536</v>
      </c>
      <c r="C57" s="139" t="s">
        <v>233</v>
      </c>
      <c r="D57" s="184">
        <f>VLOOKUP('233.10'!A88,'233.10'!A88:N162,14,FALSE)</f>
        <v>20888.492447051285</v>
      </c>
    </row>
    <row r="58" spans="1:4" ht="54" thickTop="1" thickBot="1">
      <c r="A58" s="143" t="s">
        <v>1106</v>
      </c>
      <c r="B58" s="144" t="s">
        <v>1537</v>
      </c>
      <c r="C58" s="139" t="s">
        <v>233</v>
      </c>
      <c r="D58" s="184">
        <f>VLOOKUP('234.1'!A88,'234.1'!A88:N163,14,FALSE)</f>
        <v>870.00979849510452</v>
      </c>
    </row>
    <row r="59" spans="1:4" ht="54" thickTop="1" thickBot="1">
      <c r="A59" s="143" t="s">
        <v>1540</v>
      </c>
      <c r="B59" s="144" t="s">
        <v>1541</v>
      </c>
      <c r="C59" s="139" t="s">
        <v>388</v>
      </c>
      <c r="D59" s="184">
        <f>VLOOKUP('235.1'!A88,'235.1'!A88:N164,14,FALSE)</f>
        <v>79162.334648329313</v>
      </c>
    </row>
    <row r="60" spans="1:4" ht="54" thickTop="1" thickBot="1">
      <c r="A60" s="145" t="s">
        <v>1542</v>
      </c>
      <c r="B60" s="144" t="s">
        <v>1543</v>
      </c>
      <c r="C60" s="139" t="s">
        <v>388</v>
      </c>
      <c r="D60" s="184">
        <f>VLOOKUP('235.10'!A88,'235.10'!A88:N165,14,FALSE)</f>
        <v>16590.775075015274</v>
      </c>
    </row>
    <row r="61" spans="1:4" ht="54" thickTop="1" thickBot="1">
      <c r="A61" s="145" t="s">
        <v>1544</v>
      </c>
      <c r="B61" s="144" t="s">
        <v>1545</v>
      </c>
      <c r="C61" s="139" t="s">
        <v>377</v>
      </c>
      <c r="D61" s="184">
        <f>VLOOKUP('235.11'!A88,'235.11'!A88:N166,14,FALSE)</f>
        <v>782.14449466642554</v>
      </c>
    </row>
    <row r="62" spans="1:4" ht="54" thickTop="1" thickBot="1">
      <c r="A62" s="145" t="s">
        <v>1546</v>
      </c>
      <c r="B62" s="144" t="s">
        <v>1957</v>
      </c>
      <c r="C62" s="139" t="s">
        <v>388</v>
      </c>
      <c r="D62" s="184">
        <f>VLOOKUP('236.1'!A88,'236.1'!A88:N167,14,FALSE)</f>
        <v>143639.627000526</v>
      </c>
    </row>
    <row r="63" spans="1:4" ht="54" thickTop="1" thickBot="1">
      <c r="A63" s="145" t="s">
        <v>1549</v>
      </c>
      <c r="B63" s="144" t="s">
        <v>1958</v>
      </c>
      <c r="C63" s="139" t="s">
        <v>388</v>
      </c>
      <c r="D63" s="184">
        <f>VLOOKUP('236.10'!A87,'236.10'!A87:N168,14,FALSE)</f>
        <v>16590.775075015274</v>
      </c>
    </row>
    <row r="64" spans="1:4" ht="54" thickTop="1" thickBot="1">
      <c r="A64" s="145" t="s">
        <v>1550</v>
      </c>
      <c r="B64" s="146" t="s">
        <v>1551</v>
      </c>
      <c r="C64" s="180" t="s">
        <v>377</v>
      </c>
      <c r="D64" s="184">
        <f>VLOOKUP('236.11'!A88,'236.11'!A88:N169,14,FALSE)</f>
        <v>1588.1106490688844</v>
      </c>
    </row>
    <row r="65" spans="1:4" ht="54" thickTop="1" thickBot="1">
      <c r="A65" s="143" t="s">
        <v>1107</v>
      </c>
      <c r="B65" s="144" t="s">
        <v>1283</v>
      </c>
      <c r="C65" s="139" t="s">
        <v>233</v>
      </c>
      <c r="D65" s="184">
        <f>VLOOKUP('310.1'!A87,'310.1'!A87:N170,14,FALSE)</f>
        <v>1134.5472260868282</v>
      </c>
    </row>
    <row r="66" spans="1:4" ht="54" thickTop="1" thickBot="1">
      <c r="A66" s="143" t="s">
        <v>1108</v>
      </c>
      <c r="B66" s="144" t="s">
        <v>1284</v>
      </c>
      <c r="C66" s="139" t="s">
        <v>388</v>
      </c>
      <c r="D66" s="184">
        <f>VLOOKUP('311.1'!A87,'311.1'!A87:N171,14,FALSE)</f>
        <v>114812.38357776953</v>
      </c>
    </row>
    <row r="67" spans="1:4" ht="54" thickTop="1" thickBot="1">
      <c r="A67" s="143" t="s">
        <v>1109</v>
      </c>
      <c r="B67" s="144" t="s">
        <v>1285</v>
      </c>
      <c r="C67" s="139" t="s">
        <v>1082</v>
      </c>
      <c r="D67" s="184">
        <f>VLOOKUP('312.1'!A88,'312.1'!A88:N172,14,FALSE)</f>
        <v>4425.5350087386241</v>
      </c>
    </row>
    <row r="68" spans="1:4" ht="54" thickTop="1" thickBot="1">
      <c r="A68" s="143" t="s">
        <v>1110</v>
      </c>
      <c r="B68" s="144" t="s">
        <v>1286</v>
      </c>
      <c r="C68" s="139" t="s">
        <v>1082</v>
      </c>
      <c r="D68" s="184">
        <f>VLOOKUP('312.2'!A88,'312.2'!A88:N173,14,FALSE)</f>
        <v>3483.2560236244194</v>
      </c>
    </row>
    <row r="69" spans="1:4" ht="54" thickTop="1" thickBot="1">
      <c r="A69" s="143" t="s">
        <v>1111</v>
      </c>
      <c r="B69" s="144" t="s">
        <v>1287</v>
      </c>
      <c r="C69" s="139" t="s">
        <v>1548</v>
      </c>
      <c r="D69" s="184">
        <f>VLOOKUP('312.3'!A87,'312.3'!A87:N174,14,FALSE)</f>
        <v>1362.4930628578315</v>
      </c>
    </row>
    <row r="70" spans="1:4" ht="54" thickTop="1" thickBot="1">
      <c r="A70" s="143" t="s">
        <v>1112</v>
      </c>
      <c r="B70" s="144" t="s">
        <v>1288</v>
      </c>
      <c r="C70" s="139" t="s">
        <v>388</v>
      </c>
      <c r="D70" s="185">
        <f>VLOOKUP('312.4'!A88,'312.4'!A88:N175,14,FALSE)</f>
        <v>114805.03648332509</v>
      </c>
    </row>
    <row r="71" spans="1:4" ht="54" thickTop="1" thickBot="1">
      <c r="A71" s="143" t="s">
        <v>1113</v>
      </c>
      <c r="B71" s="144" t="s">
        <v>1553</v>
      </c>
      <c r="C71" s="139" t="s">
        <v>388</v>
      </c>
      <c r="D71" s="185">
        <f>VLOOKUP('320.1'!A88,'320.1'!A88:N176,14,FALSE)</f>
        <v>103240.57255773808</v>
      </c>
    </row>
    <row r="72" spans="1:4" ht="54" thickTop="1" thickBot="1">
      <c r="A72" s="143" t="s">
        <v>1114</v>
      </c>
      <c r="B72" s="144" t="s">
        <v>1554</v>
      </c>
      <c r="C72" s="139" t="s">
        <v>388</v>
      </c>
      <c r="D72" s="185">
        <f>VLOOKUP('320.2'!A88,'320.2'!A88:N177,14,FALSE)</f>
        <v>80644.140187461468</v>
      </c>
    </row>
    <row r="73" spans="1:4" ht="54" thickTop="1" thickBot="1">
      <c r="A73" s="143" t="s">
        <v>1557</v>
      </c>
      <c r="B73" s="144" t="s">
        <v>1558</v>
      </c>
      <c r="C73" s="139" t="s">
        <v>388</v>
      </c>
      <c r="D73" s="185">
        <f>VLOOKUP('320.3'!A88,'320.3'!A88:N178,14,FALSE)</f>
        <v>74539.97222265703</v>
      </c>
    </row>
    <row r="74" spans="1:4" ht="54" thickTop="1" thickBot="1">
      <c r="A74" s="143" t="s">
        <v>1559</v>
      </c>
      <c r="B74" s="144" t="s">
        <v>1560</v>
      </c>
      <c r="C74" s="139" t="s">
        <v>388</v>
      </c>
      <c r="D74" s="185">
        <f>VLOOKUP('320.4'!A88,'320.4'!A88:N179,14,FALSE)</f>
        <v>118424.56846296252</v>
      </c>
    </row>
    <row r="75" spans="1:4" ht="54" thickTop="1" thickBot="1">
      <c r="A75" s="143" t="s">
        <v>1561</v>
      </c>
      <c r="B75" s="144" t="s">
        <v>1562</v>
      </c>
      <c r="C75" s="139" t="s">
        <v>388</v>
      </c>
      <c r="D75" s="185">
        <f>VLOOKUP('320.5'!A88,'320.5'!A88:N180,14,FALSE)</f>
        <v>95828.13609268592</v>
      </c>
    </row>
    <row r="76" spans="1:4" ht="54" thickTop="1" thickBot="1">
      <c r="A76" s="143" t="s">
        <v>1563</v>
      </c>
      <c r="B76" s="144" t="s">
        <v>1564</v>
      </c>
      <c r="C76" s="139" t="s">
        <v>388</v>
      </c>
      <c r="D76" s="185">
        <f>VLOOKUP('320.6'!A88,'320.6'!A88:N181,14,FALSE)</f>
        <v>89723.968127881468</v>
      </c>
    </row>
    <row r="77" spans="1:4" ht="54" thickTop="1" thickBot="1">
      <c r="A77" s="143" t="s">
        <v>1115</v>
      </c>
      <c r="B77" s="144" t="s">
        <v>1565</v>
      </c>
      <c r="C77" s="139" t="s">
        <v>388</v>
      </c>
      <c r="D77" s="185">
        <f>VLOOKUP('330.1'!A88,'330.1'!A88:N182,14,FALSE)</f>
        <v>143604.12515702695</v>
      </c>
    </row>
    <row r="78" spans="1:4" ht="54" thickTop="1" thickBot="1">
      <c r="A78" s="145" t="s">
        <v>1116</v>
      </c>
      <c r="B78" s="144" t="s">
        <v>1566</v>
      </c>
      <c r="C78" s="139" t="s">
        <v>388</v>
      </c>
      <c r="D78" s="185">
        <f>VLOOKUP('330.2'!A88,'330.1'!A88:N183,14,FALSE)</f>
        <v>143604.12515702695</v>
      </c>
    </row>
    <row r="79" spans="1:4" ht="54" thickTop="1" thickBot="1">
      <c r="A79" s="145" t="s">
        <v>1567</v>
      </c>
      <c r="B79" s="146" t="s">
        <v>1568</v>
      </c>
      <c r="C79" s="139" t="s">
        <v>388</v>
      </c>
      <c r="D79" s="185">
        <f>VLOOKUP('330.3'!A88,'330.3'!A88:N184,14,FALSE)</f>
        <v>142454.86241731743</v>
      </c>
    </row>
    <row r="80" spans="1:4" ht="54" thickTop="1" thickBot="1">
      <c r="A80" s="145" t="s">
        <v>1569</v>
      </c>
      <c r="B80" s="146" t="s">
        <v>1570</v>
      </c>
      <c r="C80" s="139" t="s">
        <v>388</v>
      </c>
      <c r="D80" s="185">
        <f>VLOOKUP('330.4'!A88,'330.4'!A88:N185,14,FALSE)</f>
        <v>158788.12106225139</v>
      </c>
    </row>
    <row r="81" spans="1:4" ht="54" thickTop="1" thickBot="1">
      <c r="A81" s="145" t="s">
        <v>1571</v>
      </c>
      <c r="B81" s="146" t="s">
        <v>1572</v>
      </c>
      <c r="C81" s="139" t="s">
        <v>388</v>
      </c>
      <c r="D81" s="185">
        <f>VLOOKUP('330.5'!A88,'330.5'!A88:N186,14,FALSE)</f>
        <v>158788.12106225139</v>
      </c>
    </row>
    <row r="82" spans="1:4" ht="54" thickTop="1" thickBot="1">
      <c r="A82" s="145" t="s">
        <v>1573</v>
      </c>
      <c r="B82" s="146" t="s">
        <v>1574</v>
      </c>
      <c r="C82" s="139" t="s">
        <v>388</v>
      </c>
      <c r="D82" s="185">
        <f>VLOOKUP('330.6'!A88,'330.6'!A88:N187,14,FALSE)</f>
        <v>157638.85832254187</v>
      </c>
    </row>
    <row r="83" spans="1:4" ht="54" thickTop="1" thickBot="1">
      <c r="A83" s="143" t="s">
        <v>1117</v>
      </c>
      <c r="B83" s="144" t="s">
        <v>1575</v>
      </c>
      <c r="C83" s="139" t="s">
        <v>388</v>
      </c>
      <c r="D83" s="185">
        <f>VLOOKUP('340.1'!A88,'340.1'!A88:N188,14,FALSE)</f>
        <v>138931.23399518651</v>
      </c>
    </row>
    <row r="84" spans="1:4" ht="54" thickTop="1" thickBot="1">
      <c r="A84" s="143" t="s">
        <v>1118</v>
      </c>
      <c r="B84" s="144" t="s">
        <v>1576</v>
      </c>
      <c r="C84" s="139" t="s">
        <v>388</v>
      </c>
      <c r="D84" s="185">
        <f>VLOOKUP('340.2'!A88,'340.2'!A88:N190,14,FALSE)</f>
        <v>137826.17366854273</v>
      </c>
    </row>
    <row r="85" spans="1:4" ht="54" thickTop="1" thickBot="1">
      <c r="A85" s="143" t="s">
        <v>1119</v>
      </c>
      <c r="B85" s="144" t="s">
        <v>1577</v>
      </c>
      <c r="C85" s="139" t="s">
        <v>388</v>
      </c>
      <c r="D85" s="185">
        <f>VLOOKUP('340.3'!A88,'340.3'!A88:N191,14,FALSE)</f>
        <v>137826.17366854273</v>
      </c>
    </row>
    <row r="86" spans="1:4" ht="54" thickTop="1" thickBot="1">
      <c r="A86" s="143" t="s">
        <v>1578</v>
      </c>
      <c r="B86" s="144" t="s">
        <v>2127</v>
      </c>
      <c r="C86" s="139" t="s">
        <v>388</v>
      </c>
      <c r="D86" s="185">
        <f>VLOOKUP('350.1'!A88,'350.1'!A88:N192,14,FALSE)</f>
        <v>209072.02130888536</v>
      </c>
    </row>
    <row r="87" spans="1:4" ht="54" thickTop="1" thickBot="1">
      <c r="A87" s="203" t="s">
        <v>1579</v>
      </c>
      <c r="B87" s="144" t="s">
        <v>2128</v>
      </c>
      <c r="C87" s="139" t="s">
        <v>388</v>
      </c>
      <c r="D87" s="185">
        <f>VLOOKUP('350.2'!A88,'350.2'!A88:N193,14,FALSE)</f>
        <v>209072.02130888536</v>
      </c>
    </row>
    <row r="88" spans="1:4" ht="54" thickTop="1" thickBot="1">
      <c r="A88" s="145" t="s">
        <v>1580</v>
      </c>
      <c r="B88" s="146" t="s">
        <v>1581</v>
      </c>
      <c r="C88" s="139" t="s">
        <v>388</v>
      </c>
      <c r="D88" s="185">
        <f>VLOOKUP('350.3'!A88,'350.3'!A88:N194,14,FALSE)</f>
        <v>209072.02130888536</v>
      </c>
    </row>
    <row r="89" spans="1:4" ht="54" thickTop="1" thickBot="1">
      <c r="A89" s="143" t="s">
        <v>1582</v>
      </c>
      <c r="B89" s="144" t="s">
        <v>1583</v>
      </c>
      <c r="C89" s="139" t="s">
        <v>388</v>
      </c>
      <c r="D89" s="185">
        <f>VLOOKUP('350.4'!A88,'350.4'!A88:N195,14,FALSE)</f>
        <v>209072.02130888536</v>
      </c>
    </row>
    <row r="90" spans="1:4" ht="54" thickTop="1" thickBot="1">
      <c r="A90" s="145" t="s">
        <v>1584</v>
      </c>
      <c r="B90" s="146" t="s">
        <v>1585</v>
      </c>
      <c r="C90" s="139" t="s">
        <v>388</v>
      </c>
      <c r="D90" s="185">
        <f>VLOOKUP('350.10'!A88,'350.10'!A88:N196,14,FALSE)</f>
        <v>138679.01678890703</v>
      </c>
    </row>
    <row r="91" spans="1:4" ht="54" thickTop="1" thickBot="1">
      <c r="A91" s="145" t="s">
        <v>1586</v>
      </c>
      <c r="B91" s="146" t="s">
        <v>1587</v>
      </c>
      <c r="C91" s="139" t="s">
        <v>388</v>
      </c>
      <c r="D91" s="185">
        <f>VLOOKUP('350.11'!A88,'350.11'!A88:N197,14,FALSE)</f>
        <v>138679.01678890703</v>
      </c>
    </row>
    <row r="92" spans="1:4" ht="54" thickTop="1" thickBot="1">
      <c r="A92" s="145" t="s">
        <v>1588</v>
      </c>
      <c r="B92" s="146" t="s">
        <v>1589</v>
      </c>
      <c r="C92" s="139" t="s">
        <v>388</v>
      </c>
      <c r="D92" s="185">
        <f>VLOOKUP('350.12'!A88,'350.12'!A88:N198,14,FALSE)</f>
        <v>138679.01678890703</v>
      </c>
    </row>
    <row r="93" spans="1:4" ht="54" thickTop="1" thickBot="1">
      <c r="A93" s="145" t="s">
        <v>1590</v>
      </c>
      <c r="B93" s="146" t="s">
        <v>1591</v>
      </c>
      <c r="C93" s="139" t="s">
        <v>388</v>
      </c>
      <c r="D93" s="185">
        <f>VLOOKUP('350.13'!A88,'350.13'!A88:N199,14,FALSE)</f>
        <v>138679.01678890703</v>
      </c>
    </row>
    <row r="94" spans="1:4" ht="54" thickTop="1" thickBot="1">
      <c r="A94" s="143" t="s">
        <v>1592</v>
      </c>
      <c r="B94" s="144" t="s">
        <v>1593</v>
      </c>
      <c r="C94" s="139" t="s">
        <v>1082</v>
      </c>
      <c r="D94" s="185">
        <f>VLOOKUP('350.14'!A88,'350.14'!A88:N200,14,FALSE)</f>
        <v>782.14449466642554</v>
      </c>
    </row>
    <row r="95" spans="1:4" ht="54" thickTop="1" thickBot="1">
      <c r="A95" s="145" t="s">
        <v>1594</v>
      </c>
      <c r="B95" s="146" t="s">
        <v>1595</v>
      </c>
      <c r="C95" s="139" t="s">
        <v>388</v>
      </c>
      <c r="D95" s="185">
        <f>VLOOKUP('351.1'!A88,'351.1'!A88:N201,14,FALSE)</f>
        <v>209072.02130888536</v>
      </c>
    </row>
    <row r="96" spans="1:4" ht="54" thickTop="1" thickBot="1">
      <c r="A96" s="145" t="s">
        <v>1596</v>
      </c>
      <c r="B96" s="146" t="s">
        <v>1597</v>
      </c>
      <c r="C96" s="139" t="s">
        <v>388</v>
      </c>
      <c r="D96" s="185">
        <f>VLOOKUP('351.2'!A88,'351.2'!A88:N202,14,FALSE)</f>
        <v>209072.02130888536</v>
      </c>
    </row>
    <row r="97" spans="1:4" ht="54" thickTop="1" thickBot="1">
      <c r="A97" s="145" t="s">
        <v>1598</v>
      </c>
      <c r="B97" s="146" t="s">
        <v>1599</v>
      </c>
      <c r="C97" s="139" t="s">
        <v>388</v>
      </c>
      <c r="D97" s="185">
        <f>VLOOKUP('351.10'!A88,'351.10'!A88:N203,14,FALSE)</f>
        <v>138679.01678890703</v>
      </c>
    </row>
    <row r="98" spans="1:4" ht="54" thickTop="1" thickBot="1">
      <c r="A98" s="145" t="s">
        <v>1600</v>
      </c>
      <c r="B98" s="146" t="s">
        <v>1601</v>
      </c>
      <c r="C98" s="139" t="s">
        <v>388</v>
      </c>
      <c r="D98" s="185">
        <f>VLOOKUP('351.11'!A88,'351.11'!A88:N204,14,FALSE)</f>
        <v>138679.01678890703</v>
      </c>
    </row>
    <row r="99" spans="1:4" ht="54" thickTop="1" thickBot="1">
      <c r="A99" s="145" t="s">
        <v>1602</v>
      </c>
      <c r="B99" s="146" t="s">
        <v>1603</v>
      </c>
      <c r="C99" s="139" t="s">
        <v>1082</v>
      </c>
      <c r="D99" s="185">
        <f>VLOOKUP('351.12'!A88,'351.12'!A88:N205,14,FALSE)</f>
        <v>782.14449466642554</v>
      </c>
    </row>
    <row r="100" spans="1:4" ht="54" thickTop="1" thickBot="1">
      <c r="A100" s="145" t="s">
        <v>1606</v>
      </c>
      <c r="B100" s="146" t="s">
        <v>1604</v>
      </c>
      <c r="C100" s="139" t="s">
        <v>1082</v>
      </c>
      <c r="D100" s="185">
        <f>VLOOKUP('410.1'!A88,'410.1'!A88:N206,14,FALSE)</f>
        <v>1578.846670282649</v>
      </c>
    </row>
    <row r="101" spans="1:4" ht="54" thickTop="1" thickBot="1">
      <c r="A101" s="145" t="s">
        <v>1607</v>
      </c>
      <c r="B101" s="146" t="s">
        <v>1605</v>
      </c>
      <c r="C101" s="139" t="s">
        <v>1082</v>
      </c>
      <c r="D101" s="185">
        <f>VLOOKUP('410.2'!A88,'410.2'!A88:N207,14,FALSE)</f>
        <v>1414.7419032121977</v>
      </c>
    </row>
    <row r="102" spans="1:4" ht="54" thickTop="1" thickBot="1">
      <c r="A102" s="145" t="s">
        <v>1609</v>
      </c>
      <c r="B102" s="146" t="s">
        <v>1608</v>
      </c>
      <c r="C102" s="139" t="s">
        <v>377</v>
      </c>
      <c r="D102" s="185">
        <f>VLOOKUP('410.3'!A88,'410.3'!A88:N208,14,FALSE)</f>
        <v>1578.846670282649</v>
      </c>
    </row>
    <row r="103" spans="1:4" ht="54" thickTop="1" thickBot="1">
      <c r="A103" s="145" t="s">
        <v>1611</v>
      </c>
      <c r="B103" s="146" t="s">
        <v>1610</v>
      </c>
      <c r="C103" s="139" t="s">
        <v>1548</v>
      </c>
      <c r="D103" s="185">
        <f>VLOOKUP('411.1'!A88,'411.1'!A88:N209,14,FALSE)</f>
        <v>1237.4028807328391</v>
      </c>
    </row>
    <row r="104" spans="1:4" ht="54" thickTop="1" thickBot="1">
      <c r="A104" s="143" t="s">
        <v>1120</v>
      </c>
      <c r="B104" s="144" t="s">
        <v>2064</v>
      </c>
      <c r="C104" s="139" t="s">
        <v>1548</v>
      </c>
      <c r="D104" s="185">
        <f>VLOOKUP('411.2'!A88,'411.2'!A88:N210,14,FALSE)</f>
        <v>2294.8198879045376</v>
      </c>
    </row>
    <row r="105" spans="1:4" ht="54" thickTop="1" thickBot="1">
      <c r="A105" s="143" t="s">
        <v>1121</v>
      </c>
      <c r="B105" s="144" t="s">
        <v>2160</v>
      </c>
      <c r="C105" s="139" t="s">
        <v>1548</v>
      </c>
      <c r="D105" s="185">
        <f>VLOOKUP('411.3'!A88,'411.3'!A88:N211,14,FALSE)</f>
        <v>3713.5320677394079</v>
      </c>
    </row>
    <row r="106" spans="1:4" ht="54" thickTop="1" thickBot="1">
      <c r="A106" s="143" t="s">
        <v>1612</v>
      </c>
      <c r="B106" s="144" t="s">
        <v>2161</v>
      </c>
      <c r="C106" s="139" t="s">
        <v>1548</v>
      </c>
      <c r="D106" s="185">
        <f>VLOOKUP('411.4'!A88,'411.4'!A88:N212,14,FALSE)</f>
        <v>2800.3684445247991</v>
      </c>
    </row>
    <row r="107" spans="1:4" ht="54" thickTop="1" thickBot="1">
      <c r="A107" s="143" t="s">
        <v>1619</v>
      </c>
      <c r="B107" s="199" t="s">
        <v>1690</v>
      </c>
      <c r="C107" s="139" t="s">
        <v>1082</v>
      </c>
      <c r="D107" s="185">
        <f>VLOOKUP('413.1'!A88,'413.1'!A88:N213,14,FALSE)</f>
        <v>2362.3145904899652</v>
      </c>
    </row>
    <row r="108" spans="1:4" ht="54" thickTop="1" thickBot="1">
      <c r="A108" s="143" t="s">
        <v>1621</v>
      </c>
      <c r="B108" s="144" t="s">
        <v>1691</v>
      </c>
      <c r="C108" s="139" t="s">
        <v>1082</v>
      </c>
      <c r="D108" s="185">
        <f>VLOOKUP('413.2'!A88,'413.2'!A88:N214,14,FALSE)</f>
        <v>2247.1765684324714</v>
      </c>
    </row>
    <row r="109" spans="1:4" ht="54" thickTop="1" thickBot="1">
      <c r="A109" s="143" t="s">
        <v>1623</v>
      </c>
      <c r="B109" s="144" t="s">
        <v>1692</v>
      </c>
      <c r="C109" s="139" t="s">
        <v>1082</v>
      </c>
      <c r="D109" s="185">
        <f>VLOOKUP('413.3'!A88,'413.3'!A88:N215,14,FALSE)</f>
        <v>2280.2622069547397</v>
      </c>
    </row>
    <row r="110" spans="1:4" ht="54" thickTop="1" thickBot="1">
      <c r="A110" s="143" t="s">
        <v>1122</v>
      </c>
      <c r="B110" s="144" t="s">
        <v>1289</v>
      </c>
      <c r="C110" s="139" t="s">
        <v>1082</v>
      </c>
      <c r="D110" s="185">
        <f>VLOOKUP('414.1'!A88,'414.1'!A88:N216,14,FALSE)</f>
        <v>3255.6268305912126</v>
      </c>
    </row>
    <row r="111" spans="1:4" ht="54" thickTop="1" thickBot="1">
      <c r="A111" s="143" t="s">
        <v>1123</v>
      </c>
      <c r="B111" s="144" t="s">
        <v>2065</v>
      </c>
      <c r="C111" s="139" t="s">
        <v>1082</v>
      </c>
      <c r="D111" s="185">
        <f>VLOOKUP('414.2'!A88,'414.2'!A88:N217,14,FALSE)</f>
        <v>3573.2489604049897</v>
      </c>
    </row>
    <row r="112" spans="1:4" ht="54" thickTop="1" thickBot="1">
      <c r="A112" s="143" t="s">
        <v>1124</v>
      </c>
      <c r="B112" s="144" t="s">
        <v>2066</v>
      </c>
      <c r="C112" s="139" t="s">
        <v>1082</v>
      </c>
      <c r="D112" s="185">
        <f>VLOOKUP('414.3'!A88,'414.3'!A88:N218,14,FALSE)</f>
        <v>3573.2489604049897</v>
      </c>
    </row>
    <row r="113" spans="1:4" ht="54" thickTop="1" thickBot="1">
      <c r="A113" s="143" t="s">
        <v>1125</v>
      </c>
      <c r="B113" s="144" t="s">
        <v>1290</v>
      </c>
      <c r="C113" s="139" t="s">
        <v>1082</v>
      </c>
      <c r="D113" s="185">
        <f>VLOOKUP('414.4'!A88,'414.4'!A88:N219,14,FALSE)</f>
        <v>2822.8666787199418</v>
      </c>
    </row>
    <row r="114" spans="1:4" ht="54" thickTop="1" thickBot="1">
      <c r="A114" s="143" t="s">
        <v>1126</v>
      </c>
      <c r="B114" s="144" t="s">
        <v>1291</v>
      </c>
      <c r="C114" s="139" t="s">
        <v>1082</v>
      </c>
      <c r="D114" s="185">
        <f>VLOOKUP('414.5'!A88,'414.5'!A88:N220,14,FALSE)</f>
        <v>2928.7407219912002</v>
      </c>
    </row>
    <row r="115" spans="1:4" ht="54" thickTop="1" thickBot="1">
      <c r="A115" s="143" t="s">
        <v>1630</v>
      </c>
      <c r="B115" s="144" t="s">
        <v>2162</v>
      </c>
      <c r="C115" s="139" t="s">
        <v>1082</v>
      </c>
      <c r="D115" s="185">
        <f>VLOOKUP('414.6'!A88,'414.6'!A88:N221,14,FALSE)</f>
        <v>2669.3493159766158</v>
      </c>
    </row>
    <row r="116" spans="1:4" ht="54" thickTop="1" thickBot="1">
      <c r="A116" s="143" t="s">
        <v>1127</v>
      </c>
      <c r="B116" s="144" t="s">
        <v>2067</v>
      </c>
      <c r="C116" s="139" t="s">
        <v>1548</v>
      </c>
      <c r="D116" s="185">
        <f>VLOOKUP('415.1'!A88,'415.1'!A88:N222,14,FALSE)</f>
        <v>3034.6147652624595</v>
      </c>
    </row>
    <row r="117" spans="1:4" ht="54" thickTop="1" thickBot="1">
      <c r="A117" s="143" t="s">
        <v>1128</v>
      </c>
      <c r="B117" s="144" t="s">
        <v>2164</v>
      </c>
      <c r="C117" s="139" t="s">
        <v>233</v>
      </c>
      <c r="D117" s="185">
        <f>VLOOKUP('420.1'!A87,'420.1'!A87:N223,14,FALSE)</f>
        <v>2740.2973429308458</v>
      </c>
    </row>
    <row r="118" spans="1:4" ht="54" thickTop="1" thickBot="1">
      <c r="A118" s="143" t="s">
        <v>1129</v>
      </c>
      <c r="B118" s="144" t="s">
        <v>2163</v>
      </c>
      <c r="C118" s="148" t="s">
        <v>233</v>
      </c>
      <c r="D118" s="185">
        <f>VLOOKUP('420.2 '!A88,'420.2 '!A59:N107,14,FALSE)</f>
        <v>2794.5577901073657</v>
      </c>
    </row>
    <row r="119" spans="1:4" ht="54" thickTop="1" thickBot="1">
      <c r="A119" s="143" t="s">
        <v>1635</v>
      </c>
      <c r="B119" s="144" t="s">
        <v>1636</v>
      </c>
      <c r="C119" s="139" t="s">
        <v>233</v>
      </c>
      <c r="D119" s="185">
        <f>VLOOKUP('420.3'!A88,'420.3'!A88:N225,14,FALSE)</f>
        <v>17926.340739543873</v>
      </c>
    </row>
    <row r="120" spans="1:4" ht="54" thickTop="1" thickBot="1">
      <c r="A120" s="143" t="s">
        <v>1130</v>
      </c>
      <c r="B120" s="144" t="s">
        <v>1292</v>
      </c>
      <c r="C120" s="139" t="s">
        <v>233</v>
      </c>
      <c r="D120" s="185">
        <f>VLOOKUP('421.1'!A88,'421.1'!A88:N226,14,FALSE)</f>
        <v>1490.9836323299896</v>
      </c>
    </row>
    <row r="121" spans="1:4" ht="54" thickTop="1" thickBot="1">
      <c r="A121" s="143" t="s">
        <v>1131</v>
      </c>
      <c r="B121" s="144" t="s">
        <v>1293</v>
      </c>
      <c r="C121" s="139" t="s">
        <v>233</v>
      </c>
      <c r="D121" s="185">
        <f>VLOOKUP('421.2'!A88,'421.2'!A88:N227,14,FALSE)</f>
        <v>1613.665179970561</v>
      </c>
    </row>
    <row r="122" spans="1:4" ht="54" thickTop="1" thickBot="1">
      <c r="A122" s="143" t="s">
        <v>1132</v>
      </c>
      <c r="B122" s="144" t="s">
        <v>2068</v>
      </c>
      <c r="C122" s="139" t="s">
        <v>233</v>
      </c>
      <c r="D122" s="185">
        <f>VLOOKUP('421.3'!A88,'421.3'!A88:N228,14,FALSE)</f>
        <v>2020.4200199633292</v>
      </c>
    </row>
    <row r="123" spans="1:4" ht="54" thickTop="1" thickBot="1">
      <c r="A123" s="143" t="s">
        <v>1133</v>
      </c>
      <c r="B123" s="144" t="s">
        <v>2069</v>
      </c>
      <c r="C123" s="139" t="s">
        <v>233</v>
      </c>
      <c r="D123" s="185">
        <f>VLOOKUP('421.4'!A88,'421.4'!A88:N229,14,FALSE)</f>
        <v>2020.4200199633292</v>
      </c>
    </row>
    <row r="124" spans="1:4" ht="54" thickTop="1" thickBot="1">
      <c r="A124" s="143" t="s">
        <v>1640</v>
      </c>
      <c r="B124" s="146" t="s">
        <v>1641</v>
      </c>
      <c r="C124" s="139" t="s">
        <v>233</v>
      </c>
      <c r="D124" s="185">
        <f>VLOOKUP('430.1.1'!A87,'430.1.1'!A87:N230,14,FALSE)</f>
        <v>8389.5748670713801</v>
      </c>
    </row>
    <row r="125" spans="1:4" ht="54" thickTop="1" thickBot="1">
      <c r="A125" s="143" t="s">
        <v>1642</v>
      </c>
      <c r="B125" s="144" t="s">
        <v>1643</v>
      </c>
      <c r="C125" s="139" t="s">
        <v>233</v>
      </c>
      <c r="D125" s="185">
        <f>VLOOKUP('430.1.2'!A88,'430.1.2'!A88:N231,14,FALSE)</f>
        <v>6794.9657880423838</v>
      </c>
    </row>
    <row r="126" spans="1:4" ht="54" thickTop="1" thickBot="1">
      <c r="A126" s="143" t="s">
        <v>1644</v>
      </c>
      <c r="B126" s="144" t="s">
        <v>1693</v>
      </c>
      <c r="C126" s="139" t="s">
        <v>233</v>
      </c>
      <c r="D126" s="185">
        <f>VLOOKUP('430.2.1'!A88,'430.2.1'!A88:N232,14,FALSE)</f>
        <v>8389.5748670713801</v>
      </c>
    </row>
    <row r="127" spans="1:4" ht="54" thickTop="1" thickBot="1">
      <c r="A127" s="143" t="s">
        <v>1646</v>
      </c>
      <c r="B127" s="144" t="s">
        <v>1694</v>
      </c>
      <c r="C127" s="139" t="s">
        <v>233</v>
      </c>
      <c r="D127" s="185">
        <f>VLOOKUP('430.2.2'!A88,'430.2.2'!A88:N233,14,FALSE)</f>
        <v>6794.9657880423838</v>
      </c>
    </row>
    <row r="128" spans="1:4" ht="54" thickTop="1" thickBot="1">
      <c r="A128" s="143" t="s">
        <v>1647</v>
      </c>
      <c r="B128" s="144" t="s">
        <v>1695</v>
      </c>
      <c r="C128" s="139" t="s">
        <v>233</v>
      </c>
      <c r="D128" s="185">
        <f>VLOOKUP('431.1.1'!A88,'431.1.1'!A88:N234,14,FALSE)</f>
        <v>15241.113951730365</v>
      </c>
    </row>
    <row r="129" spans="1:4" ht="54" thickTop="1" thickBot="1">
      <c r="A129" s="143" t="s">
        <v>1649</v>
      </c>
      <c r="B129" s="144" t="s">
        <v>1696</v>
      </c>
      <c r="C129" s="139" t="s">
        <v>233</v>
      </c>
      <c r="D129" s="185">
        <f>VLOOKUP('431.1.2'!A88,'431.1.2'!A88:N235,14,FALSE)</f>
        <v>12075.343129257502</v>
      </c>
    </row>
    <row r="130" spans="1:4" ht="54" thickTop="1" thickBot="1">
      <c r="A130" s="143" t="s">
        <v>1652</v>
      </c>
      <c r="B130" s="144" t="s">
        <v>1697</v>
      </c>
      <c r="C130" s="139" t="s">
        <v>233</v>
      </c>
      <c r="D130" s="185">
        <f>VLOOKUP('431.2.1'!A88,'431.2.1'!A88:N236,14,FALSE)</f>
        <v>19073.648444106668</v>
      </c>
    </row>
    <row r="131" spans="1:4" ht="54" thickTop="1" thickBot="1">
      <c r="A131" s="143" t="s">
        <v>1653</v>
      </c>
      <c r="B131" s="144" t="s">
        <v>1698</v>
      </c>
      <c r="C131" s="139" t="s">
        <v>233</v>
      </c>
      <c r="D131" s="185">
        <f>VLOOKUP('431.2.2'!A88,'431.2.2'!A88:N237,14,FALSE)</f>
        <v>15003.977977205435</v>
      </c>
    </row>
    <row r="132" spans="1:4" ht="54" thickTop="1" thickBot="1">
      <c r="A132" s="143" t="s">
        <v>1134</v>
      </c>
      <c r="B132" s="144" t="s">
        <v>1294</v>
      </c>
      <c r="C132" s="139" t="s">
        <v>233</v>
      </c>
      <c r="D132" s="185">
        <f>VLOOKUP('432.1'!A88,'432.1'!A88:N238,14,FALSE)</f>
        <v>4781.4820572792723</v>
      </c>
    </row>
    <row r="133" spans="1:4" ht="54" thickTop="1" thickBot="1">
      <c r="A133" s="143" t="s">
        <v>1135</v>
      </c>
      <c r="B133" s="144" t="s">
        <v>2070</v>
      </c>
      <c r="C133" s="139" t="s">
        <v>233</v>
      </c>
      <c r="D133" s="185">
        <f>VLOOKUP('432.2'!A88,'432.2'!A88:N239,14,FALSE)</f>
        <v>4440.6999804999077</v>
      </c>
    </row>
    <row r="134" spans="1:4" ht="54" thickTop="1" thickBot="1">
      <c r="A134" s="143" t="s">
        <v>1136</v>
      </c>
      <c r="B134" s="144" t="s">
        <v>2071</v>
      </c>
      <c r="C134" s="139" t="s">
        <v>233</v>
      </c>
      <c r="D134" s="185">
        <f>VLOOKUP('433.1'!A88,'433.1'!A88:N240,14,FALSE)</f>
        <v>5301.4324916216783</v>
      </c>
    </row>
    <row r="135" spans="1:4" ht="54" thickTop="1" thickBot="1">
      <c r="A135" s="143" t="s">
        <v>1137</v>
      </c>
      <c r="B135" s="144" t="s">
        <v>2072</v>
      </c>
      <c r="C135" s="139" t="s">
        <v>233</v>
      </c>
      <c r="D135" s="185">
        <f>VLOOKUP('433.2'!A88,'433.2'!A88:N241,14,FALSE)</f>
        <v>4855.4133956918231</v>
      </c>
    </row>
    <row r="136" spans="1:4" ht="54" thickTop="1" thickBot="1">
      <c r="A136" s="143" t="s">
        <v>1138</v>
      </c>
      <c r="B136" s="144" t="s">
        <v>2073</v>
      </c>
      <c r="C136" s="139" t="s">
        <v>233</v>
      </c>
      <c r="D136" s="185">
        <f>VLOOKUP('433.3'!A88,'433.3'!A88:N242,14,FALSE)</f>
        <v>5855.6597429225822</v>
      </c>
    </row>
    <row r="137" spans="1:4" ht="54" thickTop="1" thickBot="1">
      <c r="A137" s="143" t="s">
        <v>1139</v>
      </c>
      <c r="B137" s="144" t="s">
        <v>1295</v>
      </c>
      <c r="C137" s="139" t="s">
        <v>233</v>
      </c>
      <c r="D137" s="185">
        <f>VLOOKUP('433.4'!A88,'433.4'!A88:N243,14,FALSE)</f>
        <v>3695.9459480416217</v>
      </c>
    </row>
    <row r="138" spans="1:4" ht="54" thickTop="1" thickBot="1">
      <c r="A138" s="143" t="s">
        <v>1140</v>
      </c>
      <c r="B138" s="144" t="s">
        <v>2074</v>
      </c>
      <c r="C138" s="139" t="s">
        <v>233</v>
      </c>
      <c r="D138" s="185">
        <f>VLOOKUP('433.5'!A88,'433.5'!A88:N244,14,FALSE)</f>
        <v>6636.9342905730427</v>
      </c>
    </row>
    <row r="139" spans="1:4" ht="54" thickTop="1" thickBot="1">
      <c r="A139" s="143" t="s">
        <v>1141</v>
      </c>
      <c r="B139" s="144" t="s">
        <v>2075</v>
      </c>
      <c r="C139" s="139" t="s">
        <v>233</v>
      </c>
      <c r="D139" s="185">
        <f>VLOOKUP('433.6'!A88,'433.6'!A88:N245,14,FALSE)</f>
        <v>6143.6589771418312</v>
      </c>
    </row>
    <row r="140" spans="1:4" ht="54" thickTop="1" thickBot="1">
      <c r="A140" s="143" t="s">
        <v>1142</v>
      </c>
      <c r="B140" s="144" t="s">
        <v>2076</v>
      </c>
      <c r="C140" s="139" t="s">
        <v>233</v>
      </c>
      <c r="D140" s="185">
        <f>VLOOKUP('433.7'!A88,'433.7'!A88:N246,14,FALSE)</f>
        <v>7417.1695386195634</v>
      </c>
    </row>
    <row r="141" spans="1:4" ht="54" thickTop="1" thickBot="1">
      <c r="A141" s="143" t="s">
        <v>1143</v>
      </c>
      <c r="B141" s="144" t="s">
        <v>1296</v>
      </c>
      <c r="C141" s="139" t="s">
        <v>233</v>
      </c>
      <c r="D141" s="185">
        <f>VLOOKUP('433.8'!A88,'433.8'!A88:N247,14,FALSE)</f>
        <v>4671.8895703522348</v>
      </c>
    </row>
    <row r="142" spans="1:4" ht="54" thickTop="1" thickBot="1">
      <c r="A142" s="143" t="s">
        <v>1144</v>
      </c>
      <c r="B142" s="144" t="s">
        <v>2077</v>
      </c>
      <c r="C142" s="139" t="s">
        <v>388</v>
      </c>
      <c r="D142" s="185">
        <f>VLOOKUP('440.1'!A89,'440.1'!A89:N248,14,FALSE)</f>
        <v>218905.76888262475</v>
      </c>
    </row>
    <row r="143" spans="1:4" ht="54" thickTop="1" thickBot="1">
      <c r="A143" s="143" t="s">
        <v>1145</v>
      </c>
      <c r="B143" s="144" t="s">
        <v>2078</v>
      </c>
      <c r="C143" s="139" t="s">
        <v>388</v>
      </c>
      <c r="D143" s="185">
        <f>VLOOKUP('440.2'!A93,'440.2'!A93:N250,14,FALSE)</f>
        <v>218905.76888262475</v>
      </c>
    </row>
    <row r="144" spans="1:4" ht="54" thickTop="1" thickBot="1">
      <c r="A144" s="143" t="s">
        <v>1146</v>
      </c>
      <c r="B144" s="144" t="s">
        <v>2079</v>
      </c>
      <c r="C144" s="139" t="s">
        <v>388</v>
      </c>
      <c r="D144" s="185">
        <f>VLOOKUP('440.3'!A93,'440.3'!A93:N252,14,FALSE)</f>
        <v>218905.76888262475</v>
      </c>
    </row>
    <row r="145" spans="1:4" ht="54" thickTop="1" thickBot="1">
      <c r="A145" s="143" t="s">
        <v>1147</v>
      </c>
      <c r="B145" s="144" t="s">
        <v>1297</v>
      </c>
      <c r="C145" s="139" t="s">
        <v>388</v>
      </c>
      <c r="D145" s="185">
        <f>VLOOKUP('440.4'!A93,'440.4'!A93:N254,14,FALSE)</f>
        <v>237885.38701618969</v>
      </c>
    </row>
    <row r="146" spans="1:4" ht="54" thickTop="1" thickBot="1">
      <c r="A146" s="143" t="s">
        <v>1148</v>
      </c>
      <c r="B146" s="144" t="s">
        <v>2080</v>
      </c>
      <c r="C146" s="139" t="s">
        <v>388</v>
      </c>
      <c r="D146" s="185">
        <f>VLOOKUP('441.1'!A93,'441.1'!A93:N256,14,FALSE)</f>
        <v>218905.76888262475</v>
      </c>
    </row>
    <row r="147" spans="1:4" ht="54" thickTop="1" thickBot="1">
      <c r="A147" s="143" t="s">
        <v>1149</v>
      </c>
      <c r="B147" s="144" t="s">
        <v>2081</v>
      </c>
      <c r="C147" s="139" t="s">
        <v>388</v>
      </c>
      <c r="D147" s="185">
        <f>VLOOKUP('441.2'!A92,'441.2'!A92:N258,14,FALSE)</f>
        <v>218905.76888262475</v>
      </c>
    </row>
    <row r="148" spans="1:4" ht="54" thickTop="1" thickBot="1">
      <c r="A148" s="143" t="s">
        <v>1150</v>
      </c>
      <c r="B148" s="144" t="s">
        <v>2082</v>
      </c>
      <c r="C148" s="139" t="s">
        <v>388</v>
      </c>
      <c r="D148" s="185">
        <f>VLOOKUP('441.3'!A93,'441.3'!A93:N260,14,FALSE)</f>
        <v>218905.76888262475</v>
      </c>
    </row>
    <row r="149" spans="1:4" ht="54" thickTop="1" thickBot="1">
      <c r="A149" s="143" t="s">
        <v>1151</v>
      </c>
      <c r="B149" s="144" t="s">
        <v>2083</v>
      </c>
      <c r="C149" s="139" t="s">
        <v>388</v>
      </c>
      <c r="D149" s="185">
        <f>VLOOKUP('441.4'!A92,'441.4'!A92:N262,14,FALSE)</f>
        <v>237299.36228610779</v>
      </c>
    </row>
    <row r="150" spans="1:4" ht="54" thickTop="1" thickBot="1">
      <c r="A150" s="143" t="s">
        <v>1152</v>
      </c>
      <c r="B150" s="144" t="s">
        <v>2063</v>
      </c>
      <c r="C150" s="139" t="s">
        <v>388</v>
      </c>
      <c r="D150" s="185">
        <f>VLOOKUP('450.1'!A95,'450.1'!A95:N264,14,FALSE)</f>
        <v>248532.87312082891</v>
      </c>
    </row>
    <row r="151" spans="1:4" ht="54" thickTop="1" thickBot="1">
      <c r="A151" s="143" t="s">
        <v>1153</v>
      </c>
      <c r="B151" s="144" t="s">
        <v>2084</v>
      </c>
      <c r="C151" s="139" t="s">
        <v>388</v>
      </c>
      <c r="D151" s="185">
        <f>VLOOKUP('450.2'!A93,'450.2'!A93:N266,14,FALSE)</f>
        <v>248532.87312082891</v>
      </c>
    </row>
    <row r="152" spans="1:4" ht="54" thickTop="1" thickBot="1">
      <c r="A152" s="143" t="s">
        <v>1154</v>
      </c>
      <c r="B152" s="144" t="s">
        <v>2085</v>
      </c>
      <c r="C152" s="139" t="s">
        <v>388</v>
      </c>
      <c r="D152" s="185">
        <f>VLOOKUP('450.3'!A93,'450.3'!A93:N268,14,FALSE)</f>
        <v>248532.87312082891</v>
      </c>
    </row>
    <row r="153" spans="1:4" ht="54" thickTop="1" thickBot="1">
      <c r="A153" s="143" t="s">
        <v>1155</v>
      </c>
      <c r="B153" s="144" t="s">
        <v>2086</v>
      </c>
      <c r="C153" s="139" t="s">
        <v>388</v>
      </c>
      <c r="D153" s="185">
        <f>VLOOKUP('450.4'!A92,'450.4'!A92:N270,14,FALSE)</f>
        <v>248532.87312082891</v>
      </c>
    </row>
    <row r="154" spans="1:4" ht="63.75" customHeight="1" thickTop="1" thickBot="1">
      <c r="A154" s="143" t="s">
        <v>1156</v>
      </c>
      <c r="B154" s="144" t="s">
        <v>2087</v>
      </c>
      <c r="C154" s="139" t="s">
        <v>388</v>
      </c>
      <c r="D154" s="185">
        <f>VLOOKUP('450.5'!A92,'450.5'!A92:N272,14,FALSE)</f>
        <v>248532.87312082891</v>
      </c>
    </row>
    <row r="155" spans="1:4" ht="54" thickTop="1" thickBot="1">
      <c r="A155" s="143" t="s">
        <v>1157</v>
      </c>
      <c r="B155" s="144" t="s">
        <v>2088</v>
      </c>
      <c r="C155" s="139" t="s">
        <v>388</v>
      </c>
      <c r="D155" s="185">
        <f>VLOOKUP('450.6'!A93,'450.6'!A93:N274,14,FALSE)</f>
        <v>248532.87312082891</v>
      </c>
    </row>
    <row r="156" spans="1:4" ht="54" thickTop="1" thickBot="1">
      <c r="A156" s="143" t="s">
        <v>1158</v>
      </c>
      <c r="B156" s="144" t="s">
        <v>2089</v>
      </c>
      <c r="C156" s="139" t="s">
        <v>388</v>
      </c>
      <c r="D156" s="185">
        <f>VLOOKUP('450.7'!A93,'450.7'!A93:N275,14,FALSE)</f>
        <v>248532.87312082891</v>
      </c>
    </row>
    <row r="157" spans="1:4" ht="54" thickTop="1" thickBot="1">
      <c r="A157" s="143" t="s">
        <v>1159</v>
      </c>
      <c r="B157" s="144" t="s">
        <v>2090</v>
      </c>
      <c r="C157" s="139" t="s">
        <v>388</v>
      </c>
      <c r="D157" s="185">
        <f>VLOOKUP('450.8'!A93,'450.8'!A93:N276,14,FALSE)</f>
        <v>248532.87312082891</v>
      </c>
    </row>
    <row r="158" spans="1:4" ht="54" thickTop="1" thickBot="1">
      <c r="A158" s="143" t="s">
        <v>1668</v>
      </c>
      <c r="B158" s="144" t="s">
        <v>1699</v>
      </c>
      <c r="C158" s="139" t="s">
        <v>388</v>
      </c>
      <c r="D158" s="185">
        <f>VLOOKUP('450.10'!A92,'450.10'!A92:N277,14,FALSE)</f>
        <v>282767.22521155904</v>
      </c>
    </row>
    <row r="159" spans="1:4" ht="54" thickTop="1" thickBot="1">
      <c r="A159" s="143" t="s">
        <v>1670</v>
      </c>
      <c r="B159" s="144" t="s">
        <v>1700</v>
      </c>
      <c r="C159" s="139" t="s">
        <v>388</v>
      </c>
      <c r="D159" s="185">
        <f>VLOOKUP('450.11'!A92,'450.11'!A92:N278,14,FALSE)</f>
        <v>282767.22521155904</v>
      </c>
    </row>
    <row r="160" spans="1:4" ht="54" thickTop="1" thickBot="1">
      <c r="A160" s="143" t="s">
        <v>1672</v>
      </c>
      <c r="B160" s="144" t="s">
        <v>1701</v>
      </c>
      <c r="C160" s="139" t="s">
        <v>388</v>
      </c>
      <c r="D160" s="185">
        <f>VLOOKUP('450.12'!A92,'450.11'!A92:N279,14,FALSE)</f>
        <v>282767.22521155904</v>
      </c>
    </row>
    <row r="161" spans="1:4" ht="54" thickTop="1" thickBot="1">
      <c r="A161" s="143" t="s">
        <v>1160</v>
      </c>
      <c r="B161" s="144" t="s">
        <v>2091</v>
      </c>
      <c r="C161" s="139" t="s">
        <v>388</v>
      </c>
      <c r="D161" s="185">
        <f>VLOOKUP('451.1'!A92,'451.1'!A92:N280,14,FALSE)</f>
        <v>248532.87312082891</v>
      </c>
    </row>
    <row r="162" spans="1:4" ht="54" thickTop="1" thickBot="1">
      <c r="A162" s="143" t="s">
        <v>1161</v>
      </c>
      <c r="B162" s="144" t="s">
        <v>2092</v>
      </c>
      <c r="C162" s="139" t="s">
        <v>388</v>
      </c>
      <c r="D162" s="185">
        <f>VLOOKUP('451.2'!A93,'451.2'!A93:N281,14,FALSE)</f>
        <v>248532.87312082891</v>
      </c>
    </row>
    <row r="163" spans="1:4" ht="54" thickTop="1" thickBot="1">
      <c r="A163" s="143" t="s">
        <v>1162</v>
      </c>
      <c r="B163" s="144" t="s">
        <v>2093</v>
      </c>
      <c r="C163" s="139" t="s">
        <v>388</v>
      </c>
      <c r="D163" s="185">
        <f>VLOOKUP('451.3'!A92,'451.3'!A92:N282,14,FALSE)</f>
        <v>248532.87312082891</v>
      </c>
    </row>
    <row r="164" spans="1:4" ht="54" thickTop="1" thickBot="1">
      <c r="A164" s="143" t="s">
        <v>1163</v>
      </c>
      <c r="B164" s="144" t="s">
        <v>2094</v>
      </c>
      <c r="C164" s="139" t="s">
        <v>388</v>
      </c>
      <c r="D164" s="185">
        <f>VLOOKUP('451.4'!A92,'451.4'!A92:N283,14,FALSE)</f>
        <v>282767.22521155904</v>
      </c>
    </row>
    <row r="165" spans="1:4" ht="54" thickTop="1" thickBot="1">
      <c r="A165" s="143" t="s">
        <v>1164</v>
      </c>
      <c r="B165" s="144" t="s">
        <v>2095</v>
      </c>
      <c r="C165" s="139" t="s">
        <v>388</v>
      </c>
      <c r="D165" s="185">
        <f>VLOOKUP('452.1'!A93,'452.1'!A93:N284,14,FALSE)</f>
        <v>248532.87312082891</v>
      </c>
    </row>
    <row r="166" spans="1:4" ht="54" thickTop="1" thickBot="1">
      <c r="A166" s="143" t="s">
        <v>1165</v>
      </c>
      <c r="B166" s="144" t="s">
        <v>2096</v>
      </c>
      <c r="C166" s="139" t="s">
        <v>388</v>
      </c>
      <c r="D166" s="185">
        <f>VLOOKUP('452.2'!A93,'452.2'!A93:N285,14,FALSE)</f>
        <v>248532.87312082891</v>
      </c>
    </row>
    <row r="167" spans="1:4" ht="54" thickTop="1" thickBot="1">
      <c r="A167" s="143" t="s">
        <v>1166</v>
      </c>
      <c r="B167" s="144" t="s">
        <v>2097</v>
      </c>
      <c r="C167" s="139" t="s">
        <v>388</v>
      </c>
      <c r="D167" s="185">
        <f>VLOOKUP('452.3'!A92,'452.3'!A92:N286,14,FALSE)</f>
        <v>248532.87312082891</v>
      </c>
    </row>
    <row r="168" spans="1:4" ht="54" thickTop="1" thickBot="1">
      <c r="A168" s="143" t="s">
        <v>1167</v>
      </c>
      <c r="B168" s="144" t="s">
        <v>2098</v>
      </c>
      <c r="C168" s="139" t="s">
        <v>388</v>
      </c>
      <c r="D168" s="185">
        <f>VLOOKUP('452.4'!A93,'452.4'!A93:N287,14,FALSE)</f>
        <v>248532.87312082891</v>
      </c>
    </row>
    <row r="169" spans="1:4" ht="54" thickTop="1" thickBot="1">
      <c r="A169" s="143" t="s">
        <v>1168</v>
      </c>
      <c r="B169" s="144" t="s">
        <v>1298</v>
      </c>
      <c r="C169" s="139" t="s">
        <v>388</v>
      </c>
      <c r="D169" s="185">
        <f>VLOOKUP('453.1'!A92,'453.1'!A92:N288,14,FALSE)</f>
        <v>245074.53646125429</v>
      </c>
    </row>
    <row r="170" spans="1:4" ht="54" thickTop="1" thickBot="1">
      <c r="A170" s="143" t="s">
        <v>1169</v>
      </c>
      <c r="B170" s="144" t="s">
        <v>2099</v>
      </c>
      <c r="C170" s="139" t="s">
        <v>233</v>
      </c>
      <c r="D170" s="185">
        <f>VLOOKUP('460.1'!A87,'460.1'!A87:N289,14,FALSE)</f>
        <v>8053.0006533657943</v>
      </c>
    </row>
    <row r="171" spans="1:4" ht="54" thickTop="1" thickBot="1">
      <c r="A171" s="204" t="s">
        <v>2123</v>
      </c>
      <c r="B171" s="144" t="s">
        <v>2179</v>
      </c>
      <c r="C171" s="139" t="s">
        <v>233</v>
      </c>
      <c r="D171" s="185">
        <f>VLOOKUP('460.2'!A87,'460.2'!A87:N290,14,FALSE)</f>
        <v>4026.5003266828971</v>
      </c>
    </row>
    <row r="172" spans="1:4" ht="51.75" customHeight="1" thickTop="1" thickBot="1">
      <c r="A172" s="143" t="s">
        <v>1170</v>
      </c>
      <c r="B172" s="144" t="s">
        <v>1299</v>
      </c>
      <c r="C172" s="139" t="s">
        <v>388</v>
      </c>
      <c r="D172" s="185">
        <f>VLOOKUP('461.1'!A87,'461.1'!A87:N291,14,FALSE)</f>
        <v>107461.306762038</v>
      </c>
    </row>
    <row r="173" spans="1:4" ht="54" thickTop="1" thickBot="1">
      <c r="A173" s="143" t="s">
        <v>1171</v>
      </c>
      <c r="B173" s="144" t="s">
        <v>1300</v>
      </c>
      <c r="C173" s="139" t="s">
        <v>388</v>
      </c>
      <c r="D173" s="185">
        <f>VLOOKUP('461.2'!A89,'461.2'!A89:N294,14,FALSE)</f>
        <v>123036.50915936811</v>
      </c>
    </row>
    <row r="174" spans="1:4" ht="54" thickTop="1" thickBot="1">
      <c r="A174" s="143" t="s">
        <v>1682</v>
      </c>
      <c r="B174" s="144" t="s">
        <v>2184</v>
      </c>
      <c r="C174" s="139" t="s">
        <v>388</v>
      </c>
      <c r="D174" s="185">
        <f>VLOOKUP('462.1.1'!A88,'462.1.1'!A88:N293,14,FALSE)</f>
        <v>156755.10961662728</v>
      </c>
    </row>
    <row r="175" spans="1:4" ht="54" thickTop="1" thickBot="1">
      <c r="A175" s="143" t="s">
        <v>1683</v>
      </c>
      <c r="B175" s="144" t="s">
        <v>2185</v>
      </c>
      <c r="C175" s="139" t="s">
        <v>388</v>
      </c>
      <c r="D175" s="185">
        <f>VLOOKUP('462.1.2'!A88,'462.1.2'!A88:N294,14,FALSE)</f>
        <v>160305.47461662727</v>
      </c>
    </row>
    <row r="176" spans="1:4" ht="54" thickTop="1" thickBot="1">
      <c r="A176" s="143" t="s">
        <v>1684</v>
      </c>
      <c r="B176" s="144" t="s">
        <v>2188</v>
      </c>
      <c r="C176" s="139" t="s">
        <v>388</v>
      </c>
      <c r="D176" s="185">
        <f>VLOOKUP('462.2.1'!A88,'462.2.1'!A88:N295,14,FALSE)</f>
        <v>171738.64776749699</v>
      </c>
    </row>
    <row r="177" spans="1:4" ht="54" thickTop="1" thickBot="1">
      <c r="A177" s="143" t="s">
        <v>1685</v>
      </c>
      <c r="B177" s="144" t="s">
        <v>2189</v>
      </c>
      <c r="C177" s="139" t="s">
        <v>388</v>
      </c>
      <c r="D177" s="185">
        <f>VLOOKUP('462.2.2'!A88,'462.2.2'!A88:N296,14,FALSE)</f>
        <v>175289.01276749704</v>
      </c>
    </row>
    <row r="178" spans="1:4" ht="54" thickTop="1" thickBot="1">
      <c r="A178" s="143" t="s">
        <v>1172</v>
      </c>
      <c r="B178" s="144" t="s">
        <v>1702</v>
      </c>
      <c r="C178" s="139" t="s">
        <v>233</v>
      </c>
      <c r="D178" s="185">
        <f>VLOOKUP('464.1'!A88,'464.1'!A88:N297,14,FALSE)</f>
        <v>4594.4748009203267</v>
      </c>
    </row>
    <row r="179" spans="1:4" ht="54" thickTop="1" thickBot="1">
      <c r="A179" s="143" t="s">
        <v>1173</v>
      </c>
      <c r="B179" s="144" t="s">
        <v>1703</v>
      </c>
      <c r="C179" s="139" t="s">
        <v>388</v>
      </c>
      <c r="D179" s="185">
        <f>VLOOKUP('465.1'!A92,'465.1'!A92:N298,14,FALSE)</f>
        <v>114663.52081468808</v>
      </c>
    </row>
    <row r="180" spans="1:4" ht="54" thickTop="1" thickBot="1">
      <c r="A180" s="143" t="s">
        <v>1686</v>
      </c>
      <c r="B180" s="144" t="s">
        <v>1704</v>
      </c>
      <c r="C180" s="139" t="s">
        <v>388</v>
      </c>
      <c r="D180" s="185">
        <f>VLOOKUP('465.2'!A92,'465.2'!A92:N299,14,FALSE)</f>
        <v>20317.57594622712</v>
      </c>
    </row>
    <row r="181" spans="1:4" ht="54" thickTop="1" thickBot="1">
      <c r="A181" s="143" t="s">
        <v>1174</v>
      </c>
      <c r="B181" s="144" t="s">
        <v>1705</v>
      </c>
      <c r="C181" s="139" t="s">
        <v>144</v>
      </c>
      <c r="D181" s="185">
        <f>VLOOKUP('466.1'!A92,'466.1'!A92:N300,14,FALSE)</f>
        <v>2679.5633275232835</v>
      </c>
    </row>
    <row r="182" spans="1:4" ht="54" thickTop="1" thickBot="1">
      <c r="A182" s="143" t="s">
        <v>1175</v>
      </c>
      <c r="B182" s="144" t="s">
        <v>1706</v>
      </c>
      <c r="C182" s="139" t="s">
        <v>144</v>
      </c>
      <c r="D182" s="185">
        <f>VLOOKUP('466.2'!A96,'466.2'!A96:N301,14,FALSE)</f>
        <v>3143.0509720226164</v>
      </c>
    </row>
    <row r="183" spans="1:4" ht="54" thickTop="1" thickBot="1">
      <c r="A183" s="145" t="s">
        <v>1176</v>
      </c>
      <c r="B183" s="146" t="s">
        <v>1819</v>
      </c>
      <c r="C183" s="139" t="s">
        <v>388</v>
      </c>
      <c r="D183" s="185">
        <f>VLOOKUP('500.1'!A95,'500.1'!A95:N302,14,FALSE)</f>
        <v>755565.24661950336</v>
      </c>
    </row>
    <row r="184" spans="1:4" ht="54" thickTop="1" thickBot="1">
      <c r="A184" s="143" t="s">
        <v>1708</v>
      </c>
      <c r="B184" s="144" t="s">
        <v>1820</v>
      </c>
      <c r="C184" s="139" t="s">
        <v>388</v>
      </c>
      <c r="D184" s="185">
        <f>VLOOKUP('500.2'!A95,'500.2'!A95:N303,14,FALSE)</f>
        <v>771528.93486394384</v>
      </c>
    </row>
    <row r="185" spans="1:4" ht="57.75" thickTop="1" thickBot="1">
      <c r="A185" s="143" t="s">
        <v>1177</v>
      </c>
      <c r="B185" s="144" t="s">
        <v>1959</v>
      </c>
      <c r="C185" s="139" t="s">
        <v>377</v>
      </c>
      <c r="D185" s="185">
        <f>VLOOKUP('501.1'!A88,'501.1'!A88:N304,14,FALSE)</f>
        <v>599.5117700235038</v>
      </c>
    </row>
    <row r="186" spans="1:4" ht="57.75" thickTop="1" thickBot="1">
      <c r="A186" s="143" t="s">
        <v>1710</v>
      </c>
      <c r="B186" s="144" t="s">
        <v>1960</v>
      </c>
      <c r="C186" s="139" t="s">
        <v>377</v>
      </c>
      <c r="D186" s="185">
        <f>VLOOKUP('501.10'!A88,'501.10'!A88:N305,14,FALSE)</f>
        <v>690.82813234496462</v>
      </c>
    </row>
    <row r="187" spans="1:4" ht="57.75" thickTop="1" thickBot="1">
      <c r="A187" s="143" t="s">
        <v>1711</v>
      </c>
      <c r="B187" s="144" t="s">
        <v>1961</v>
      </c>
      <c r="C187" s="139" t="s">
        <v>377</v>
      </c>
      <c r="D187" s="185">
        <f>VLOOKUP('501.20'!A88,'501.20'!A88:N306,14,FALSE)</f>
        <v>782.14449466642554</v>
      </c>
    </row>
    <row r="188" spans="1:4" ht="54" thickTop="1" thickBot="1">
      <c r="A188" s="143" t="s">
        <v>1712</v>
      </c>
      <c r="B188" s="144" t="s">
        <v>1821</v>
      </c>
      <c r="C188" s="139" t="s">
        <v>388</v>
      </c>
      <c r="D188" s="185">
        <f>VLOOKUP('505.1'!A84,'505.1'!A84:N307,14,FALSE)</f>
        <v>539665.86235986045</v>
      </c>
    </row>
    <row r="189" spans="1:4" ht="54" thickTop="1" thickBot="1">
      <c r="A189" s="143" t="s">
        <v>1178</v>
      </c>
      <c r="B189" s="144" t="s">
        <v>1822</v>
      </c>
      <c r="C189" s="139" t="s">
        <v>233</v>
      </c>
      <c r="D189" s="185">
        <f>VLOOKUP('510.1'!A84,'510.1'!A84:N308,14,FALSE)</f>
        <v>26697.632128028643</v>
      </c>
    </row>
    <row r="190" spans="1:4" ht="54" thickTop="1" thickBot="1">
      <c r="A190" s="143" t="s">
        <v>1716</v>
      </c>
      <c r="B190" s="144" t="s">
        <v>1301</v>
      </c>
      <c r="C190" s="139" t="s">
        <v>388</v>
      </c>
      <c r="D190" s="185">
        <f>VLOOKUP('600.1.1'!A85,'600.1.1'!A85:N311,14,FALSE)</f>
        <v>18395.628354797973</v>
      </c>
    </row>
    <row r="191" spans="1:4" ht="54" thickTop="1" thickBot="1">
      <c r="A191" s="143" t="s">
        <v>1717</v>
      </c>
      <c r="B191" s="144" t="s">
        <v>1823</v>
      </c>
      <c r="C191" s="139" t="s">
        <v>388</v>
      </c>
      <c r="D191" s="185">
        <f>VLOOKUP('600.2.1'!A88,'600.2.1'!A88:N310,14,FALSE)</f>
        <v>109046.16214859622</v>
      </c>
    </row>
    <row r="192" spans="1:4" ht="54" thickTop="1" thickBot="1">
      <c r="A192" s="143" t="s">
        <v>1718</v>
      </c>
      <c r="B192" s="144" t="s">
        <v>1824</v>
      </c>
      <c r="C192" s="139" t="s">
        <v>388</v>
      </c>
      <c r="D192" s="185">
        <f>VLOOKUP('600.2.2'!A90,'600.2.2'!A90:N312,14,FALSE)</f>
        <v>150934.84633463019</v>
      </c>
    </row>
    <row r="193" spans="1:4" ht="54" thickTop="1" thickBot="1">
      <c r="A193" s="143" t="s">
        <v>1719</v>
      </c>
      <c r="B193" s="144" t="s">
        <v>1825</v>
      </c>
      <c r="C193" s="139" t="s">
        <v>388</v>
      </c>
      <c r="D193" s="185">
        <f>VLOOKUP('600.2.3'!A89,'600.2.3'!A89:N312,14,FALSE)</f>
        <v>17496.686891409296</v>
      </c>
    </row>
    <row r="194" spans="1:4" ht="54" thickTop="1" thickBot="1">
      <c r="A194" s="143" t="s">
        <v>1720</v>
      </c>
      <c r="B194" s="144" t="s">
        <v>1826</v>
      </c>
      <c r="C194" s="139" t="s">
        <v>388</v>
      </c>
      <c r="D194" s="185">
        <f>VLOOKUP('600.2.4'!A88,'600.2.4'!A88:N312,14,FALSE)</f>
        <v>23895.750321182859</v>
      </c>
    </row>
    <row r="195" spans="1:4" ht="54" thickTop="1" thickBot="1">
      <c r="A195" s="143" t="s">
        <v>1179</v>
      </c>
      <c r="B195" s="144" t="s">
        <v>2200</v>
      </c>
      <c r="C195" s="139" t="s">
        <v>388</v>
      </c>
      <c r="D195" s="185">
        <f>VLOOKUP('610.1'!A89,'610.1'!A89:N314,14,FALSE)</f>
        <v>159328.56841208265</v>
      </c>
    </row>
    <row r="196" spans="1:4" ht="54" thickTop="1" thickBot="1">
      <c r="A196" s="143" t="s">
        <v>1180</v>
      </c>
      <c r="B196" s="144" t="s">
        <v>1827</v>
      </c>
      <c r="C196" s="139" t="s">
        <v>388</v>
      </c>
      <c r="D196" s="185">
        <f>VLOOKUP('610.2'!A89,'610.2'!A89:N315,14,FALSE)</f>
        <v>124169.38675234659</v>
      </c>
    </row>
    <row r="197" spans="1:4" ht="54" thickTop="1" thickBot="1">
      <c r="A197" s="143" t="s">
        <v>1722</v>
      </c>
      <c r="B197" s="144" t="s">
        <v>1828</v>
      </c>
      <c r="C197" s="139" t="s">
        <v>388</v>
      </c>
      <c r="D197" s="185">
        <f>VLOOKUP('610.3'!A89,'610.3'!A89:N316,14,FALSE)</f>
        <v>144118.04164296313</v>
      </c>
    </row>
    <row r="198" spans="1:4" ht="54" thickTop="1" thickBot="1">
      <c r="A198" s="143" t="s">
        <v>1724</v>
      </c>
      <c r="B198" s="144" t="s">
        <v>1829</v>
      </c>
      <c r="C198" s="139" t="s">
        <v>388</v>
      </c>
      <c r="D198" s="185">
        <f>VLOOKUP('610.4'!A89,'610.4'!A89:N317,14,FALSE)</f>
        <v>105142.89477862274</v>
      </c>
    </row>
    <row r="199" spans="1:4" ht="54" thickTop="1" thickBot="1">
      <c r="A199" s="143" t="s">
        <v>1726</v>
      </c>
      <c r="B199" s="144" t="s">
        <v>1302</v>
      </c>
      <c r="C199" s="139" t="s">
        <v>388</v>
      </c>
      <c r="D199" s="185">
        <f>VLOOKUP('610.5'!A89,'610.5'!A89:N318,14,FALSE)</f>
        <v>167437.59413366165</v>
      </c>
    </row>
    <row r="200" spans="1:4" ht="54" thickTop="1" thickBot="1">
      <c r="A200" s="143" t="s">
        <v>1728</v>
      </c>
      <c r="B200" s="144" t="s">
        <v>1830</v>
      </c>
      <c r="C200" s="139" t="s">
        <v>388</v>
      </c>
      <c r="D200" s="185">
        <f>VLOOKUP('610.6'!A89,'610.6'!A89:N319,14,FALSE)</f>
        <v>166095.64063519845</v>
      </c>
    </row>
    <row r="201" spans="1:4" ht="54" thickTop="1" thickBot="1">
      <c r="A201" s="143" t="s">
        <v>1730</v>
      </c>
      <c r="B201" s="144" t="s">
        <v>1831</v>
      </c>
      <c r="C201" s="139" t="s">
        <v>388</v>
      </c>
      <c r="D201" s="185">
        <f>VLOOKUP('610.7'!A89,'610.7'!A89:N320,14,FALSE)</f>
        <v>103698.5139270384</v>
      </c>
    </row>
    <row r="202" spans="1:4" ht="54" thickTop="1" thickBot="1">
      <c r="A202" s="143" t="s">
        <v>1181</v>
      </c>
      <c r="B202" s="144" t="s">
        <v>1832</v>
      </c>
      <c r="C202" s="139" t="s">
        <v>144</v>
      </c>
      <c r="D202" s="185">
        <f>VLOOKUP('620.1'!A88,'620.1'!A88:N321,14,FALSE)</f>
        <v>273393.1480993898</v>
      </c>
    </row>
    <row r="203" spans="1:4" ht="54" thickTop="1" thickBot="1">
      <c r="A203" s="143" t="s">
        <v>1182</v>
      </c>
      <c r="B203" s="144" t="s">
        <v>1962</v>
      </c>
      <c r="C203" s="139" t="s">
        <v>144</v>
      </c>
      <c r="D203" s="185">
        <f>VLOOKUP('620.2'!A88,'620.2'!A88:N322,14,FALSE)</f>
        <v>273393.1480993898</v>
      </c>
    </row>
    <row r="204" spans="1:4" ht="54" thickTop="1" thickBot="1">
      <c r="A204" s="143" t="s">
        <v>1183</v>
      </c>
      <c r="B204" s="144" t="s">
        <v>1833</v>
      </c>
      <c r="C204" s="139" t="s">
        <v>1929</v>
      </c>
      <c r="D204" s="185">
        <f>VLOOKUP('620.3'!A93,'620.3'!A93:N323,14,FALSE)</f>
        <v>63920331.206898108</v>
      </c>
    </row>
    <row r="205" spans="1:4" ht="54" thickTop="1" thickBot="1">
      <c r="A205" s="143" t="s">
        <v>1734</v>
      </c>
      <c r="B205" s="144" t="s">
        <v>1834</v>
      </c>
      <c r="C205" s="139" t="s">
        <v>144</v>
      </c>
      <c r="D205" s="185">
        <f>VLOOKUP('621.1.1'!A95,'621.1.1'!A95:N325,14,FALSE)</f>
        <v>1844054.1577785762</v>
      </c>
    </row>
    <row r="206" spans="1:4" ht="54" thickTop="1" thickBot="1">
      <c r="A206" s="143" t="s">
        <v>1736</v>
      </c>
      <c r="B206" s="144" t="s">
        <v>1835</v>
      </c>
      <c r="C206" s="139" t="s">
        <v>144</v>
      </c>
      <c r="D206" s="185">
        <f>VLOOKUP('621.1.2'!A99,'621.1.2'!A99:N326,14,FALSE)</f>
        <v>3269599.2948154891</v>
      </c>
    </row>
    <row r="207" spans="1:4" ht="54" thickTop="1" thickBot="1">
      <c r="A207" s="143" t="s">
        <v>1184</v>
      </c>
      <c r="B207" s="144" t="s">
        <v>1836</v>
      </c>
      <c r="C207" s="139" t="s">
        <v>388</v>
      </c>
      <c r="D207" s="185">
        <f>VLOOKUP('621.2'!A89,'621.2'!A89:N326,14,FALSE)</f>
        <v>2194557.8542255028</v>
      </c>
    </row>
    <row r="208" spans="1:4" ht="54" thickTop="1" thickBot="1">
      <c r="A208" s="143" t="s">
        <v>1185</v>
      </c>
      <c r="B208" s="144" t="s">
        <v>1837</v>
      </c>
      <c r="C208" s="139" t="s">
        <v>144</v>
      </c>
      <c r="D208" s="185">
        <f>VLOOKUP('621.3'!A93,'621.3'!A93:N327,14,FALSE)</f>
        <v>55205690.225850567</v>
      </c>
    </row>
    <row r="209" spans="1:4" ht="54" thickTop="1" thickBot="1">
      <c r="A209" s="143" t="s">
        <v>1186</v>
      </c>
      <c r="B209" s="144" t="s">
        <v>1838</v>
      </c>
      <c r="C209" s="139" t="s">
        <v>388</v>
      </c>
      <c r="D209" s="185">
        <f>VLOOKUP('621.4'!A93,'621.4'!A93:N328,14,FALSE)</f>
        <v>49340421.133683689</v>
      </c>
    </row>
    <row r="210" spans="1:4" ht="54" thickTop="1" thickBot="1">
      <c r="A210" s="143" t="s">
        <v>1187</v>
      </c>
      <c r="B210" s="144" t="s">
        <v>1839</v>
      </c>
      <c r="C210" s="139" t="s">
        <v>144</v>
      </c>
      <c r="D210" s="185">
        <f>VLOOKUP('621.5'!A89,'621.5'!A89:N329,14,FALSE)</f>
        <v>4056860.4927818263</v>
      </c>
    </row>
    <row r="211" spans="1:4" ht="54" thickTop="1" thickBot="1">
      <c r="A211" s="143" t="s">
        <v>1740</v>
      </c>
      <c r="B211" s="144" t="s">
        <v>1840</v>
      </c>
      <c r="C211" s="139" t="s">
        <v>144</v>
      </c>
      <c r="D211" s="185">
        <f>VLOOKUP('621.5.1'!A89,'621.5.1'!A89:N330,14,FALSE)</f>
        <v>545196.39671661716</v>
      </c>
    </row>
    <row r="212" spans="1:4" ht="54" thickTop="1" thickBot="1">
      <c r="A212" s="143" t="s">
        <v>1188</v>
      </c>
      <c r="B212" s="144" t="s">
        <v>1841</v>
      </c>
      <c r="C212" s="139" t="s">
        <v>1929</v>
      </c>
      <c r="D212" s="185">
        <f>VLOOKUP('621.6'!A98,'621.6'!A98:N331,14,FALSE)</f>
        <v>57034092.128741585</v>
      </c>
    </row>
    <row r="213" spans="1:4" ht="54" thickTop="1" thickBot="1">
      <c r="A213" s="143" t="s">
        <v>1815</v>
      </c>
      <c r="B213" s="144" t="s">
        <v>1842</v>
      </c>
      <c r="C213" s="139" t="s">
        <v>1929</v>
      </c>
      <c r="D213" s="185">
        <f>VLOOKUP('621.7'!A89,'621.7'!A89:N332,14,FALSE)</f>
        <v>2080509.2894413592</v>
      </c>
    </row>
    <row r="214" spans="1:4" ht="54" thickTop="1" thickBot="1">
      <c r="A214" s="143" t="s">
        <v>1189</v>
      </c>
      <c r="B214" s="144" t="s">
        <v>2100</v>
      </c>
      <c r="C214" s="139" t="s">
        <v>233</v>
      </c>
      <c r="D214" s="185">
        <f>VLOOKUP('622.1'!A89,'622.1'!A89:N333,14,FALSE)</f>
        <v>87899.819300406918</v>
      </c>
    </row>
    <row r="215" spans="1:4" ht="54" thickTop="1" thickBot="1">
      <c r="A215" s="143" t="s">
        <v>1190</v>
      </c>
      <c r="B215" s="144" t="s">
        <v>1843</v>
      </c>
      <c r="C215" s="139" t="s">
        <v>233</v>
      </c>
      <c r="D215" s="185">
        <f>VLOOKUP('622.2'!A89,'622.2'!A89:N335,14,FALSE)</f>
        <v>227644.87508375687</v>
      </c>
    </row>
    <row r="216" spans="1:4" ht="54" thickTop="1" thickBot="1">
      <c r="A216" s="143" t="s">
        <v>1191</v>
      </c>
      <c r="B216" s="144" t="s">
        <v>1844</v>
      </c>
      <c r="C216" s="139" t="s">
        <v>233</v>
      </c>
      <c r="D216" s="185">
        <f>VLOOKUP('622.3'!A89,'622.3'!A89:N336,14,FALSE)</f>
        <v>686398.4218092364</v>
      </c>
    </row>
    <row r="217" spans="1:4" ht="54" thickTop="1" thickBot="1">
      <c r="A217" s="143" t="s">
        <v>1192</v>
      </c>
      <c r="B217" s="144" t="s">
        <v>1845</v>
      </c>
      <c r="C217" s="139" t="s">
        <v>233</v>
      </c>
      <c r="D217" s="185">
        <f>VLOOKUP('622.4'!A89,'622.4'!A89:N337,14,FALSE)</f>
        <v>672890.21731336473</v>
      </c>
    </row>
    <row r="218" spans="1:4" ht="54" thickTop="1" thickBot="1">
      <c r="A218" s="143" t="s">
        <v>1193</v>
      </c>
      <c r="B218" s="144" t="s">
        <v>1846</v>
      </c>
      <c r="C218" s="139" t="s">
        <v>144</v>
      </c>
      <c r="D218" s="185">
        <f>VLOOKUP('622.5'!A89,'622.5'!A89:N338,14,FALSE)</f>
        <v>70537.700850206456</v>
      </c>
    </row>
    <row r="219" spans="1:4" ht="54" thickTop="1" thickBot="1">
      <c r="A219" s="143" t="s">
        <v>1194</v>
      </c>
      <c r="B219" s="144" t="s">
        <v>1847</v>
      </c>
      <c r="C219" s="139" t="s">
        <v>144</v>
      </c>
      <c r="D219" s="185">
        <f>VLOOKUP('623.1'!A103,'623.1'!A103:N339,14,FALSE)</f>
        <v>388195.78922056564</v>
      </c>
    </row>
    <row r="220" spans="1:4" ht="54" thickTop="1" thickBot="1">
      <c r="A220" s="143" t="s">
        <v>1195</v>
      </c>
      <c r="B220" s="144" t="s">
        <v>1303</v>
      </c>
      <c r="C220" s="139" t="s">
        <v>2101</v>
      </c>
      <c r="D220" s="185">
        <f>VLOOKUP('623.2'!A89,'623.2'!A89:N340,14,FALSE)</f>
        <v>2795552.8632167727</v>
      </c>
    </row>
    <row r="221" spans="1:4" ht="54" thickTop="1" thickBot="1">
      <c r="A221" s="143" t="s">
        <v>1196</v>
      </c>
      <c r="B221" s="144" t="s">
        <v>2220</v>
      </c>
      <c r="C221" s="139" t="s">
        <v>388</v>
      </c>
      <c r="D221" s="185">
        <f>VLOOKUP('630.1'!A89,'630.1'!A89:N341,14,FALSE)</f>
        <v>1109094.1437807418</v>
      </c>
    </row>
    <row r="222" spans="1:4" ht="54" thickTop="1" thickBot="1">
      <c r="A222" s="143" t="s">
        <v>1197</v>
      </c>
      <c r="B222" s="144" t="s">
        <v>2221</v>
      </c>
      <c r="C222" s="139" t="s">
        <v>388</v>
      </c>
      <c r="D222" s="185">
        <f>VLOOKUP('630.2'!A89,'630.2'!A89:N342,14,FALSE)</f>
        <v>1080563.9200423807</v>
      </c>
    </row>
    <row r="223" spans="1:4" ht="54" thickTop="1" thickBot="1">
      <c r="A223" s="143" t="s">
        <v>1198</v>
      </c>
      <c r="B223" s="144" t="s">
        <v>2222</v>
      </c>
      <c r="C223" s="139" t="s">
        <v>388</v>
      </c>
      <c r="D223" s="185">
        <f>VLOOKUP('630.3'!A89,'630.3'!A89:N343,14,FALSE)</f>
        <v>748307.08591232589</v>
      </c>
    </row>
    <row r="224" spans="1:4" ht="54" thickTop="1" thickBot="1">
      <c r="A224" s="143" t="s">
        <v>1199</v>
      </c>
      <c r="B224" s="144" t="s">
        <v>2223</v>
      </c>
      <c r="C224" s="139" t="s">
        <v>388</v>
      </c>
      <c r="D224" s="185">
        <f>VLOOKUP('630.4'!A89,'630.4'!A89:N344,14,FALSE)</f>
        <v>728748.70921371784</v>
      </c>
    </row>
    <row r="225" spans="1:4" ht="54" thickTop="1" thickBot="1">
      <c r="A225" s="143" t="s">
        <v>1200</v>
      </c>
      <c r="B225" s="144" t="s">
        <v>2224</v>
      </c>
      <c r="C225" s="139" t="s">
        <v>388</v>
      </c>
      <c r="D225" s="185">
        <f>VLOOKUP('630.5'!A93,'630.5'!A93:N345,14,FALSE)</f>
        <v>569253.91105756629</v>
      </c>
    </row>
    <row r="226" spans="1:4" ht="54" thickTop="1" thickBot="1">
      <c r="A226" s="143" t="s">
        <v>1201</v>
      </c>
      <c r="B226" s="144" t="s">
        <v>2225</v>
      </c>
      <c r="C226" s="139" t="s">
        <v>388</v>
      </c>
      <c r="D226" s="185">
        <f>VLOOKUP('630.6'!A93,'630.6'!A89:N346,14,FALSE)</f>
        <v>465966.15823790454</v>
      </c>
    </row>
    <row r="227" spans="1:4" ht="54" thickTop="1" thickBot="1">
      <c r="A227" s="143" t="s">
        <v>1202</v>
      </c>
      <c r="B227" s="144" t="s">
        <v>2226</v>
      </c>
      <c r="C227" s="139" t="s">
        <v>388</v>
      </c>
      <c r="D227" s="185">
        <f>VLOOKUP('630.7'!A93,'630.7'!A90:N347,14,FALSE)</f>
        <v>332659.50632207969</v>
      </c>
    </row>
    <row r="228" spans="1:4" ht="54" thickTop="1" thickBot="1">
      <c r="A228" s="143" t="s">
        <v>1203</v>
      </c>
      <c r="B228" s="144" t="s">
        <v>1848</v>
      </c>
      <c r="C228" s="139" t="s">
        <v>144</v>
      </c>
      <c r="D228" s="185">
        <f>VLOOKUP('632.1'!A90,'632.1'!A90:N349,14,FALSE)</f>
        <v>347328.92197807482</v>
      </c>
    </row>
    <row r="229" spans="1:4" ht="54" thickTop="1" thickBot="1">
      <c r="A229" s="143" t="s">
        <v>1743</v>
      </c>
      <c r="B229" s="144" t="s">
        <v>1849</v>
      </c>
      <c r="C229" s="139" t="s">
        <v>144</v>
      </c>
      <c r="D229" s="185">
        <f>VLOOKUP('632.2'!A90,'632.2'!A90:N350,14,FALSE)</f>
        <v>352331.47052264179</v>
      </c>
    </row>
    <row r="230" spans="1:4" ht="54" thickTop="1" thickBot="1">
      <c r="A230" s="143" t="s">
        <v>1746</v>
      </c>
      <c r="B230" s="144" t="s">
        <v>1850</v>
      </c>
      <c r="C230" s="139" t="s">
        <v>377</v>
      </c>
      <c r="D230" s="185">
        <f>VLOOKUP('640.1'!A90,'640.1'!A90:N351,14,FALSE)</f>
        <v>5867.7472621567258</v>
      </c>
    </row>
    <row r="231" spans="1:4" ht="54" thickTop="1" thickBot="1">
      <c r="A231" s="143" t="s">
        <v>1747</v>
      </c>
      <c r="B231" s="144" t="s">
        <v>1851</v>
      </c>
      <c r="C231" s="139" t="s">
        <v>377</v>
      </c>
      <c r="D231" s="185">
        <f>VLOOKUP('640.2'!A90,'640.2'!A90:N352,14,FALSE)</f>
        <v>5766.3066944474513</v>
      </c>
    </row>
    <row r="232" spans="1:4" ht="54" thickTop="1" thickBot="1">
      <c r="A232" s="143" t="s">
        <v>1204</v>
      </c>
      <c r="B232" s="144" t="s">
        <v>1852</v>
      </c>
      <c r="C232" s="139" t="s">
        <v>1748</v>
      </c>
      <c r="D232" s="185">
        <f>VLOOKUP('641.1'!A90,'641.1'!A90:N353,14,FALSE)</f>
        <v>1766.1437019471664</v>
      </c>
    </row>
    <row r="233" spans="1:4" ht="54" thickTop="1" thickBot="1">
      <c r="A233" s="143" t="s">
        <v>1205</v>
      </c>
      <c r="B233" s="144" t="s">
        <v>1852</v>
      </c>
      <c r="C233" s="139" t="s">
        <v>377</v>
      </c>
      <c r="D233" s="185">
        <f>VLOOKUP('641.2'!A90,'641.2'!A90:N354,14,FALSE)</f>
        <v>38834.075550799083</v>
      </c>
    </row>
    <row r="234" spans="1:4" ht="54" thickTop="1" thickBot="1">
      <c r="A234" s="143" t="s">
        <v>1206</v>
      </c>
      <c r="B234" s="144" t="s">
        <v>1853</v>
      </c>
      <c r="C234" s="139" t="s">
        <v>1929</v>
      </c>
      <c r="D234" s="185">
        <f>VLOOKUP('642.1'!A90,'642.1'!A90:N355,14,FALSE)</f>
        <v>453486.3317204261</v>
      </c>
    </row>
    <row r="235" spans="1:4" ht="54" thickTop="1" thickBot="1">
      <c r="A235" s="143" t="s">
        <v>1207</v>
      </c>
      <c r="B235" s="144" t="s">
        <v>1854</v>
      </c>
      <c r="C235" s="139" t="s">
        <v>144</v>
      </c>
      <c r="D235" s="185">
        <f>VLOOKUP('642.2'!A90,'642.2'!A90:N356,14,FALSE)</f>
        <v>48550.127253905259</v>
      </c>
    </row>
    <row r="236" spans="1:4" ht="54" thickTop="1" thickBot="1">
      <c r="A236" s="143" t="s">
        <v>1208</v>
      </c>
      <c r="B236" s="144" t="s">
        <v>1855</v>
      </c>
      <c r="C236" s="139" t="s">
        <v>377</v>
      </c>
      <c r="D236" s="185">
        <f>VLOOKUP('650.1'!A95,'650.1'!A95:N358,14,FALSE)</f>
        <v>12513.827508961433</v>
      </c>
    </row>
    <row r="237" spans="1:4" ht="54" thickTop="1" thickBot="1">
      <c r="A237" s="143" t="s">
        <v>1209</v>
      </c>
      <c r="B237" s="144" t="s">
        <v>2233</v>
      </c>
      <c r="C237" s="139" t="s">
        <v>377</v>
      </c>
      <c r="D237" s="185">
        <f>VLOOKUP('650.2'!A93,'650.2'!A93:N359,14,FALSE)</f>
        <v>10584.510241189242</v>
      </c>
    </row>
    <row r="238" spans="1:4" ht="54" thickTop="1" thickBot="1">
      <c r="A238" s="143" t="s">
        <v>1210</v>
      </c>
      <c r="B238" s="144" t="s">
        <v>1856</v>
      </c>
      <c r="C238" s="139" t="s">
        <v>377</v>
      </c>
      <c r="D238" s="209">
        <f>VLOOKUP('650.3'!A90,'650.3'!A90:N360,14,FALSE)</f>
        <v>0.39309505611125761</v>
      </c>
    </row>
    <row r="239" spans="1:4" ht="54" thickTop="1" thickBot="1">
      <c r="A239" s="143" t="s">
        <v>1211</v>
      </c>
      <c r="B239" s="144" t="s">
        <v>2237</v>
      </c>
      <c r="C239" s="139" t="s">
        <v>377</v>
      </c>
      <c r="D239" s="185">
        <f>VLOOKUP('650.4'!A93,'650.4'!A93:N361,14,FALSE)</f>
        <v>4548.7656473166053</v>
      </c>
    </row>
    <row r="240" spans="1:4" ht="57.75" thickTop="1" thickBot="1">
      <c r="A240" s="143" t="s">
        <v>1212</v>
      </c>
      <c r="B240" s="144" t="s">
        <v>1857</v>
      </c>
      <c r="C240" s="139" t="s">
        <v>233</v>
      </c>
      <c r="D240" s="185">
        <f>VLOOKUP('660.1'!A87,'660.1'!A87:N362,14,FALSE)</f>
        <v>339641.05702488485</v>
      </c>
    </row>
    <row r="241" spans="1:4" ht="76.5" thickTop="1" thickBot="1">
      <c r="A241" s="143" t="s">
        <v>1213</v>
      </c>
      <c r="B241" s="144" t="s">
        <v>1964</v>
      </c>
      <c r="C241" s="139" t="s">
        <v>144</v>
      </c>
      <c r="D241" s="185">
        <f>VLOOKUP('660.2'!A87,'660.2'!A87:N363,14,FALSE)</f>
        <v>384241.15946567309</v>
      </c>
    </row>
    <row r="242" spans="1:4" ht="54" thickTop="1" thickBot="1">
      <c r="A242" s="143" t="s">
        <v>1761</v>
      </c>
      <c r="B242" s="144" t="s">
        <v>1858</v>
      </c>
      <c r="C242" s="139" t="s">
        <v>144</v>
      </c>
      <c r="D242" s="185">
        <f>VLOOKUP('661.1'!A87,'661.1'!A87:N364,14,FALSE)</f>
        <v>541880.15027492878</v>
      </c>
    </row>
    <row r="243" spans="1:4" ht="54" thickTop="1" thickBot="1">
      <c r="A243" s="143" t="s">
        <v>1214</v>
      </c>
      <c r="B243" s="144" t="s">
        <v>1859</v>
      </c>
      <c r="C243" s="139" t="s">
        <v>144</v>
      </c>
      <c r="D243" s="185">
        <f>VLOOKUP('662.1'!A87,'662.1'!A87:N365,14,FALSE)</f>
        <v>382662.09569583891</v>
      </c>
    </row>
    <row r="244" spans="1:4" ht="54" thickTop="1" thickBot="1">
      <c r="A244" s="143" t="s">
        <v>1215</v>
      </c>
      <c r="B244" s="144" t="s">
        <v>1860</v>
      </c>
      <c r="C244" s="139" t="s">
        <v>144</v>
      </c>
      <c r="D244" s="185">
        <f>VLOOKUP('662.2'!A87,'662.2'!A87:N366,14,FALSE)</f>
        <v>363101.10988627456</v>
      </c>
    </row>
    <row r="245" spans="1:4" ht="54" thickTop="1" thickBot="1">
      <c r="A245" s="143" t="s">
        <v>1762</v>
      </c>
      <c r="B245" s="144" t="s">
        <v>1861</v>
      </c>
      <c r="C245" s="139" t="s">
        <v>144</v>
      </c>
      <c r="D245" s="185">
        <f>VLOOKUP('663.1'!A87,'663.1'!A87:N367,14,FALSE)</f>
        <v>17605.707376713068</v>
      </c>
    </row>
    <row r="246" spans="1:4" ht="54" thickTop="1" thickBot="1">
      <c r="A246" s="143" t="s">
        <v>1216</v>
      </c>
      <c r="B246" s="144" t="s">
        <v>1862</v>
      </c>
      <c r="C246" s="139" t="s">
        <v>388</v>
      </c>
      <c r="D246" s="185">
        <f>VLOOKUP('670.1'!A87,'670.1'!A87:N368,14,FALSE)</f>
        <v>382021.38129829807</v>
      </c>
    </row>
    <row r="247" spans="1:4" ht="54" thickTop="1" thickBot="1">
      <c r="A247" s="143" t="s">
        <v>1217</v>
      </c>
      <c r="B247" s="144" t="s">
        <v>1863</v>
      </c>
      <c r="C247" s="139" t="s">
        <v>388</v>
      </c>
      <c r="D247" s="185">
        <f>VLOOKUP('670.2'!A87,'670.2'!A87:N369,14,FALSE)</f>
        <v>298522.49364687875</v>
      </c>
    </row>
    <row r="248" spans="1:4" ht="54" thickTop="1" thickBot="1">
      <c r="A248" s="143" t="s">
        <v>1764</v>
      </c>
      <c r="B248" s="144" t="s">
        <v>1864</v>
      </c>
      <c r="C248" s="139" t="s">
        <v>388</v>
      </c>
      <c r="D248" s="185">
        <f>VLOOKUP('670.3'!A87,'670.3'!A87:N370,14,FALSE)</f>
        <v>331547.91630703665</v>
      </c>
    </row>
    <row r="249" spans="1:4" ht="54" thickTop="1" thickBot="1">
      <c r="A249" s="143" t="s">
        <v>1765</v>
      </c>
      <c r="B249" s="144" t="s">
        <v>1865</v>
      </c>
      <c r="C249" s="139" t="s">
        <v>388</v>
      </c>
      <c r="D249" s="185">
        <f>VLOOKUP('670.4'!A87,'670.4'!A87:N371,14,FALSE)</f>
        <v>333714.36391747475</v>
      </c>
    </row>
    <row r="250" spans="1:4" ht="54" thickTop="1" thickBot="1">
      <c r="A250" s="143" t="s">
        <v>1766</v>
      </c>
      <c r="B250" s="144" t="s">
        <v>1866</v>
      </c>
      <c r="C250" s="139" t="s">
        <v>388</v>
      </c>
      <c r="D250" s="185">
        <f>VLOOKUP('670.5'!A89,'670.5'!A89:N372,14,FALSE)</f>
        <v>388613.50179661711</v>
      </c>
    </row>
    <row r="251" spans="1:4" ht="54" thickTop="1" thickBot="1">
      <c r="A251" s="143" t="s">
        <v>1218</v>
      </c>
      <c r="B251" s="144" t="s">
        <v>1867</v>
      </c>
      <c r="C251" s="139" t="s">
        <v>388</v>
      </c>
      <c r="D251" s="185">
        <f>VLOOKUP('671.1'!A89,'671.1'!A89:N373,14,FALSE)</f>
        <v>463441.68166633329</v>
      </c>
    </row>
    <row r="252" spans="1:4" ht="54" thickTop="1" thickBot="1">
      <c r="A252" s="143" t="s">
        <v>1219</v>
      </c>
      <c r="B252" s="144" t="s">
        <v>1868</v>
      </c>
      <c r="C252" s="139" t="s">
        <v>144</v>
      </c>
      <c r="D252" s="185">
        <f>VLOOKUP('671.2'!A89,'671.2'!A89:N374,14,FALSE)</f>
        <v>44693.99495120834</v>
      </c>
    </row>
    <row r="253" spans="1:4" ht="54" thickTop="1" thickBot="1">
      <c r="A253" s="143" t="s">
        <v>1767</v>
      </c>
      <c r="B253" s="144" t="s">
        <v>1869</v>
      </c>
      <c r="C253" s="139" t="s">
        <v>388</v>
      </c>
      <c r="D253" s="185">
        <f>VLOOKUP('671.3'!A87,'671.3'!A87:N375,14,FALSE)</f>
        <v>535999.38759914809</v>
      </c>
    </row>
    <row r="254" spans="1:4" ht="54" thickTop="1" thickBot="1">
      <c r="A254" s="143" t="s">
        <v>1768</v>
      </c>
      <c r="B254" s="144" t="s">
        <v>1870</v>
      </c>
      <c r="C254" s="139" t="s">
        <v>144</v>
      </c>
      <c r="D254" s="185">
        <f>VLOOKUP('671.4'!A87,'671.4'!A87:N376,14,FALSE)</f>
        <v>51332.683899967335</v>
      </c>
    </row>
    <row r="255" spans="1:4" ht="54" thickTop="1" thickBot="1">
      <c r="A255" s="143" t="s">
        <v>1220</v>
      </c>
      <c r="B255" s="144" t="s">
        <v>1871</v>
      </c>
      <c r="C255" s="139" t="s">
        <v>144</v>
      </c>
      <c r="D255" s="185">
        <f>VLOOKUP('672.1'!A87,'672.1'!A87:N377,14,FALSE)</f>
        <v>38524.41949004028</v>
      </c>
    </row>
    <row r="256" spans="1:4" ht="54" thickTop="1" thickBot="1">
      <c r="A256" s="143" t="s">
        <v>1769</v>
      </c>
      <c r="B256" s="144" t="s">
        <v>1872</v>
      </c>
      <c r="C256" s="139" t="s">
        <v>144</v>
      </c>
      <c r="D256" s="185">
        <f>VLOOKUP('672.2'!A87,'672.2'!A87:N378,14,FALSE)</f>
        <v>42038.938631073332</v>
      </c>
    </row>
    <row r="257" spans="1:4" ht="54" thickTop="1" thickBot="1">
      <c r="A257" s="143" t="s">
        <v>1770</v>
      </c>
      <c r="B257" s="144" t="s">
        <v>1873</v>
      </c>
      <c r="C257" s="139" t="s">
        <v>144</v>
      </c>
      <c r="D257" s="185">
        <f>VLOOKUP('672.3'!A87,'672.3'!A87:N379,14,FALSE)</f>
        <v>40220.371897173143</v>
      </c>
    </row>
    <row r="258" spans="1:4" ht="54" thickTop="1" thickBot="1">
      <c r="A258" s="143" t="s">
        <v>1771</v>
      </c>
      <c r="B258" s="144" t="s">
        <v>1874</v>
      </c>
      <c r="C258" s="139" t="s">
        <v>144</v>
      </c>
      <c r="D258" s="185">
        <f>VLOOKUP('672.4'!A87,'672.3'!A87:N380,14,FALSE)</f>
        <v>40220.371897173143</v>
      </c>
    </row>
    <row r="259" spans="1:4" ht="54" thickTop="1" thickBot="1">
      <c r="A259" s="143" t="s">
        <v>1816</v>
      </c>
      <c r="B259" s="144" t="s">
        <v>1875</v>
      </c>
      <c r="C259" s="139" t="s">
        <v>233</v>
      </c>
      <c r="D259" s="185">
        <f>VLOOKUP('673.1.1'!A87,'673.1.1'!A87:N381,14,FALSE)</f>
        <v>8384.4122127817445</v>
      </c>
    </row>
    <row r="260" spans="1:4" ht="54" thickTop="1" thickBot="1">
      <c r="A260" s="143" t="s">
        <v>1817</v>
      </c>
      <c r="B260" s="144" t="s">
        <v>2152</v>
      </c>
      <c r="C260" s="139" t="s">
        <v>233</v>
      </c>
      <c r="D260" s="185">
        <f>VLOOKUP('673.1.2'!A87,'673.1.2'!A87:N382,14,FALSE)</f>
        <v>9279.7095911943288</v>
      </c>
    </row>
    <row r="261" spans="1:4" ht="54" thickTop="1" thickBot="1">
      <c r="A261" s="143" t="s">
        <v>1221</v>
      </c>
      <c r="B261" s="144" t="s">
        <v>1876</v>
      </c>
      <c r="C261" s="139" t="s">
        <v>388</v>
      </c>
      <c r="D261" s="185">
        <f>VLOOKUP('673.2'!A87,'673.2'!A87:N383,14,FALSE)</f>
        <v>79979.330086853501</v>
      </c>
    </row>
    <row r="262" spans="1:4" ht="54" thickTop="1" thickBot="1">
      <c r="A262" s="143" t="s">
        <v>1222</v>
      </c>
      <c r="B262" s="144" t="s">
        <v>1877</v>
      </c>
      <c r="C262" s="139" t="s">
        <v>388</v>
      </c>
      <c r="D262" s="185">
        <f>VLOOKUP('673.3'!A89,'673.3'!A89:N384,14,FALSE)</f>
        <v>94383.006617007763</v>
      </c>
    </row>
    <row r="263" spans="1:4" ht="54" thickTop="1" thickBot="1">
      <c r="A263" s="143" t="s">
        <v>1223</v>
      </c>
      <c r="B263" s="144" t="s">
        <v>2102</v>
      </c>
      <c r="C263" s="139" t="s">
        <v>144</v>
      </c>
      <c r="D263" s="185">
        <f>VLOOKUP('674.1'!A89,'674.1'!A89:N385,14,FALSE)</f>
        <v>111625.13089376267</v>
      </c>
    </row>
    <row r="264" spans="1:4" ht="54" thickTop="1" thickBot="1">
      <c r="A264" s="143" t="s">
        <v>1224</v>
      </c>
      <c r="B264" s="144" t="s">
        <v>1878</v>
      </c>
      <c r="C264" s="139" t="s">
        <v>144</v>
      </c>
      <c r="D264" s="185">
        <f>VLOOKUP('674.2'!A89,'674.2'!A89:N386,14,FALSE)</f>
        <v>194337.29875178734</v>
      </c>
    </row>
    <row r="265" spans="1:4" ht="54" thickTop="1" thickBot="1">
      <c r="A265" s="143" t="s">
        <v>1225</v>
      </c>
      <c r="B265" s="144" t="s">
        <v>1879</v>
      </c>
      <c r="C265" s="139" t="s">
        <v>233</v>
      </c>
      <c r="D265" s="185">
        <f>VLOOKUP('680.1'!A87,'680.1'!A87:N387,14,FALSE)</f>
        <v>148231.69885122671</v>
      </c>
    </row>
    <row r="266" spans="1:4" ht="54" thickTop="1" thickBot="1">
      <c r="A266" s="143" t="s">
        <v>1226</v>
      </c>
      <c r="B266" s="144" t="s">
        <v>1880</v>
      </c>
      <c r="C266" s="139" t="s">
        <v>144</v>
      </c>
      <c r="D266" s="185">
        <f>VLOOKUP('680.2'!A87,'680.2'!A87:N388,14,FALSE)</f>
        <v>8063.1101231573539</v>
      </c>
    </row>
    <row r="267" spans="1:4" ht="54" thickTop="1" thickBot="1">
      <c r="A267" s="143" t="s">
        <v>1227</v>
      </c>
      <c r="B267" s="144" t="s">
        <v>1881</v>
      </c>
      <c r="C267" s="139" t="s">
        <v>388</v>
      </c>
      <c r="D267" s="185">
        <f>VLOOKUP('680.3'!A89,'680.3'!A89:N389,14,FALSE)</f>
        <v>144176.89251492458</v>
      </c>
    </row>
    <row r="268" spans="1:4" ht="54" thickTop="1" thickBot="1">
      <c r="A268" s="143" t="s">
        <v>1228</v>
      </c>
      <c r="B268" s="144" t="s">
        <v>1882</v>
      </c>
      <c r="C268" s="139" t="s">
        <v>388</v>
      </c>
      <c r="D268" s="185">
        <f>VLOOKUP('681.1'!A89,'681.1'!A89:N390,14,FALSE)</f>
        <v>275907.87135859457</v>
      </c>
    </row>
    <row r="269" spans="1:4" ht="54" thickTop="1" thickBot="1">
      <c r="A269" s="143" t="s">
        <v>1776</v>
      </c>
      <c r="B269" s="144" t="s">
        <v>1883</v>
      </c>
      <c r="C269" s="139" t="s">
        <v>388</v>
      </c>
      <c r="D269" s="185">
        <f>VLOOKUP('681.2'!A89,'681.2'!A89:N391,14,FALSE)</f>
        <v>192408.9837071753</v>
      </c>
    </row>
    <row r="270" spans="1:4" ht="54" thickTop="1" thickBot="1">
      <c r="A270" s="143" t="s">
        <v>1777</v>
      </c>
      <c r="B270" s="144" t="s">
        <v>1884</v>
      </c>
      <c r="C270" s="139" t="s">
        <v>388</v>
      </c>
      <c r="D270" s="185">
        <f>VLOOKUP('681.3'!A89,'681.3'!A89:N392,14,FALSE)</f>
        <v>225434.4063673332</v>
      </c>
    </row>
    <row r="271" spans="1:4" ht="54" thickTop="1" thickBot="1">
      <c r="A271" s="143" t="s">
        <v>1778</v>
      </c>
      <c r="B271" s="144" t="s">
        <v>1885</v>
      </c>
      <c r="C271" s="139" t="s">
        <v>388</v>
      </c>
      <c r="D271" s="185">
        <f>VLOOKUP('681.4'!A89,'681.4'!A89:N393,14,FALSE)</f>
        <v>227600.85397777133</v>
      </c>
    </row>
    <row r="272" spans="1:4" ht="54" thickTop="1" thickBot="1">
      <c r="A272" s="143" t="s">
        <v>1229</v>
      </c>
      <c r="B272" s="144" t="s">
        <v>1886</v>
      </c>
      <c r="C272" s="139" t="s">
        <v>388</v>
      </c>
      <c r="D272" s="185">
        <f>VLOOKUP('682.1'!A89,'682.1'!A89:N394,14,FALSE)</f>
        <v>465726.6643459989</v>
      </c>
    </row>
    <row r="273" spans="1:4" ht="54" thickTop="1" thickBot="1">
      <c r="A273" s="143" t="s">
        <v>1779</v>
      </c>
      <c r="B273" s="144" t="s">
        <v>1887</v>
      </c>
      <c r="C273" s="139" t="s">
        <v>388</v>
      </c>
      <c r="D273" s="185">
        <f>VLOOKUP('682.2'!A89,'682.2'!A89:N395,14,FALSE)</f>
        <v>465726.6643459989</v>
      </c>
    </row>
    <row r="274" spans="1:4" ht="54" thickTop="1" thickBot="1">
      <c r="A274" s="143" t="s">
        <v>1781</v>
      </c>
      <c r="B274" s="144" t="s">
        <v>1888</v>
      </c>
      <c r="C274" s="139" t="s">
        <v>388</v>
      </c>
      <c r="D274" s="185">
        <f>VLOOKUP('682.3'!A89,'682.3'!A89:N396,14,FALSE)</f>
        <v>465726.6643459989</v>
      </c>
    </row>
    <row r="275" spans="1:4" ht="54" thickTop="1" thickBot="1">
      <c r="A275" s="143" t="s">
        <v>1783</v>
      </c>
      <c r="B275" s="144" t="s">
        <v>2103</v>
      </c>
      <c r="C275" s="139" t="s">
        <v>388</v>
      </c>
      <c r="D275" s="185">
        <f>VLOOKUP('682.4'!A89,'682.4'!A89:N397,14,FALSE)</f>
        <v>465726.6643459989</v>
      </c>
    </row>
    <row r="276" spans="1:4" ht="54" thickTop="1" thickBot="1">
      <c r="A276" s="143" t="s">
        <v>1785</v>
      </c>
      <c r="B276" s="144" t="s">
        <v>1889</v>
      </c>
      <c r="C276" s="139" t="s">
        <v>233</v>
      </c>
      <c r="D276" s="185">
        <f>VLOOKUP('683.1'!A89,'683.1'!A89:N398,14,FALSE)</f>
        <v>12344.291189417223</v>
      </c>
    </row>
    <row r="277" spans="1:4" ht="54" thickTop="1" thickBot="1">
      <c r="A277" s="143" t="s">
        <v>1787</v>
      </c>
      <c r="B277" s="144" t="s">
        <v>1890</v>
      </c>
      <c r="C277" s="139" t="s">
        <v>233</v>
      </c>
      <c r="D277" s="185">
        <f>VLOOKUP('683.2'!A89,'683.2'!A89:N399,14,FALSE)</f>
        <v>22605.074093051284</v>
      </c>
    </row>
    <row r="278" spans="1:4" ht="54" thickTop="1" thickBot="1">
      <c r="A278" s="143" t="s">
        <v>1789</v>
      </c>
      <c r="B278" s="144" t="s">
        <v>1891</v>
      </c>
      <c r="C278" s="139" t="s">
        <v>233</v>
      </c>
      <c r="D278" s="185">
        <f>VLOOKUP('683.3'!A89,'683.3'!A89:N400,14,FALSE)</f>
        <v>12344.291189417223</v>
      </c>
    </row>
    <row r="279" spans="1:4" ht="54" thickTop="1" thickBot="1">
      <c r="A279" s="143" t="s">
        <v>1790</v>
      </c>
      <c r="B279" s="144" t="s">
        <v>1892</v>
      </c>
      <c r="C279" s="139" t="s">
        <v>233</v>
      </c>
      <c r="D279" s="185">
        <f>VLOOKUP('683.4'!A89,'683.4'!A89:N401,14,FALSE)</f>
        <v>22605.074093051284</v>
      </c>
    </row>
    <row r="280" spans="1:4" ht="54" thickTop="1" thickBot="1">
      <c r="A280" s="143" t="s">
        <v>1791</v>
      </c>
      <c r="B280" s="144" t="s">
        <v>1893</v>
      </c>
      <c r="C280" s="139" t="s">
        <v>233</v>
      </c>
      <c r="D280" s="185">
        <f>VLOOKUP('683.5'!A87,'683.5'!A87:N402,14,FALSE)</f>
        <v>175296.21480886854</v>
      </c>
    </row>
    <row r="281" spans="1:4" ht="54" thickTop="1" thickBot="1">
      <c r="A281" s="143" t="s">
        <v>2153</v>
      </c>
      <c r="B281" s="144" t="s">
        <v>1894</v>
      </c>
      <c r="C281" s="139" t="s">
        <v>233</v>
      </c>
      <c r="D281" s="185">
        <f>VLOOKUP('690.1.1'!A89,'690.1.1'!A89:N403,14,FALSE)</f>
        <v>16193.295778225754</v>
      </c>
    </row>
    <row r="282" spans="1:4" ht="54" thickTop="1" thickBot="1">
      <c r="A282" s="143" t="s">
        <v>1794</v>
      </c>
      <c r="B282" s="144" t="s">
        <v>1895</v>
      </c>
      <c r="C282" s="139" t="s">
        <v>233</v>
      </c>
      <c r="D282" s="185">
        <f>VLOOKUP('690.1.2'!A89,'690.1.2'!A89:N404,14,FALSE)</f>
        <v>19742.342975180298</v>
      </c>
    </row>
    <row r="283" spans="1:4" ht="54" thickTop="1" thickBot="1">
      <c r="A283" s="143" t="s">
        <v>1230</v>
      </c>
      <c r="B283" s="144" t="s">
        <v>1896</v>
      </c>
      <c r="C283" s="139" t="s">
        <v>144</v>
      </c>
      <c r="D283" s="185">
        <f>VLOOKUP('700.1'!A89,'700.1'!A89:N405,14,FALSE)</f>
        <v>2090.2240345635778</v>
      </c>
    </row>
    <row r="284" spans="1:4" ht="54" thickTop="1" thickBot="1">
      <c r="A284" s="143" t="s">
        <v>1231</v>
      </c>
      <c r="B284" s="144" t="s">
        <v>1897</v>
      </c>
      <c r="C284" s="139" t="s">
        <v>144</v>
      </c>
      <c r="D284" s="185">
        <f>VLOOKUP('700.2'!A89,'700.2'!A89:N406,14,FALSE)</f>
        <v>3884.6580104427699</v>
      </c>
    </row>
    <row r="285" spans="1:4" ht="54" thickTop="1" thickBot="1">
      <c r="A285" s="143" t="s">
        <v>1232</v>
      </c>
      <c r="B285" s="144" t="s">
        <v>1898</v>
      </c>
      <c r="C285" s="139" t="s">
        <v>233</v>
      </c>
      <c r="D285" s="185">
        <f>VLOOKUP('700.3'!A89,'700.3'!A89:N407,14,FALSE)</f>
        <v>38014.015759271948</v>
      </c>
    </row>
    <row r="286" spans="1:4" ht="54" thickTop="1" thickBot="1">
      <c r="A286" s="143" t="s">
        <v>1233</v>
      </c>
      <c r="B286" s="144" t="s">
        <v>1899</v>
      </c>
      <c r="C286" s="139" t="s">
        <v>233</v>
      </c>
      <c r="D286" s="185">
        <f>VLOOKUP('700.4'!A89,'700.4'!A89:N408,14,FALSE)</f>
        <v>58560.445173699671</v>
      </c>
    </row>
    <row r="287" spans="1:4" ht="54" thickTop="1" thickBot="1">
      <c r="A287" s="143" t="s">
        <v>1234</v>
      </c>
      <c r="B287" s="144" t="s">
        <v>1900</v>
      </c>
      <c r="C287" s="139" t="s">
        <v>1929</v>
      </c>
      <c r="D287" s="185">
        <f>VLOOKUP('701.1'!A89,'701.1'!A89:N409,14,FALSE)</f>
        <v>9910.903772407717</v>
      </c>
    </row>
    <row r="288" spans="1:4" ht="54" thickTop="1" thickBot="1">
      <c r="A288" s="143" t="s">
        <v>1797</v>
      </c>
      <c r="B288" s="144" t="s">
        <v>1901</v>
      </c>
      <c r="C288" s="139" t="s">
        <v>1929</v>
      </c>
      <c r="D288" s="185">
        <f>VLOOKUP('710.1'!A89,'710.1'!A89:N410,14,FALSE)</f>
        <v>584761.83594311483</v>
      </c>
    </row>
    <row r="289" spans="1:4" ht="54" thickTop="1" thickBot="1">
      <c r="A289" s="143" t="s">
        <v>1235</v>
      </c>
      <c r="B289" s="144" t="s">
        <v>1902</v>
      </c>
      <c r="C289" s="139" t="s">
        <v>233</v>
      </c>
      <c r="D289" s="185">
        <f>VLOOKUP('710.2'!A89,'710.2'!A89:N411,14,FALSE)</f>
        <v>516863.48856771551</v>
      </c>
    </row>
    <row r="290" spans="1:4" ht="54" thickTop="1" thickBot="1">
      <c r="A290" s="143" t="s">
        <v>1236</v>
      </c>
      <c r="B290" s="144" t="s">
        <v>1903</v>
      </c>
      <c r="C290" s="139" t="s">
        <v>1929</v>
      </c>
      <c r="D290" s="185">
        <f>VLOOKUP('720.1'!A89,'720.1'!A89:N412,14,FALSE)</f>
        <v>148305.54847266956</v>
      </c>
    </row>
    <row r="291" spans="1:4" ht="54" thickTop="1" thickBot="1">
      <c r="A291" s="143" t="s">
        <v>1237</v>
      </c>
      <c r="B291" s="144" t="s">
        <v>1904</v>
      </c>
      <c r="C291" s="139" t="s">
        <v>144</v>
      </c>
      <c r="D291" s="185">
        <f>VLOOKUP('730.1'!A89,'730.1'!A89:N413,14,FALSE)</f>
        <v>146251.75781961839</v>
      </c>
    </row>
    <row r="292" spans="1:4" ht="54" thickTop="1" thickBot="1">
      <c r="A292" s="143" t="s">
        <v>1238</v>
      </c>
      <c r="B292" s="144" t="s">
        <v>1905</v>
      </c>
      <c r="C292" s="139" t="s">
        <v>1929</v>
      </c>
      <c r="D292" s="185">
        <f>VLOOKUP('730.2'!A89,'730.2'!A89:N414,14,FALSE)</f>
        <v>77240.743982323867</v>
      </c>
    </row>
    <row r="293" spans="1:4" ht="54" thickTop="1" thickBot="1">
      <c r="A293" s="143" t="s">
        <v>1239</v>
      </c>
      <c r="B293" s="144" t="s">
        <v>1906</v>
      </c>
      <c r="C293" s="139" t="s">
        <v>1929</v>
      </c>
      <c r="D293" s="185">
        <f>VLOOKUP('730.3'!A89,'730.3'!A89:N415,14,FALSE)</f>
        <v>55228.218537025372</v>
      </c>
    </row>
    <row r="294" spans="1:4" ht="54" thickTop="1" thickBot="1">
      <c r="A294" s="143" t="s">
        <v>1798</v>
      </c>
      <c r="B294" s="144" t="s">
        <v>1907</v>
      </c>
      <c r="C294" s="139" t="s">
        <v>1929</v>
      </c>
      <c r="D294" s="185">
        <f>VLOOKUP('730.4'!A89,'730.4'!A89:N416,14,FALSE)</f>
        <v>39582.681792615076</v>
      </c>
    </row>
    <row r="295" spans="1:4" ht="54" thickTop="1" thickBot="1">
      <c r="A295" s="143" t="s">
        <v>1240</v>
      </c>
      <c r="B295" s="144" t="s">
        <v>1908</v>
      </c>
      <c r="C295" s="139" t="s">
        <v>144</v>
      </c>
      <c r="D295" s="185">
        <f>VLOOKUP('731.1'!A89,'731.1'!A89:N417,14,FALSE)</f>
        <v>149246.27256042935</v>
      </c>
    </row>
    <row r="296" spans="1:4" ht="54" thickTop="1" thickBot="1">
      <c r="A296" s="143" t="s">
        <v>1241</v>
      </c>
      <c r="B296" s="144" t="s">
        <v>1909</v>
      </c>
      <c r="C296" s="139" t="s">
        <v>2101</v>
      </c>
      <c r="D296" s="185">
        <f>VLOOKUP('740.1'!A89,'740.1'!A89:N418,14,FALSE)</f>
        <v>17164.721521799205</v>
      </c>
    </row>
    <row r="297" spans="1:4" ht="54" thickTop="1" thickBot="1">
      <c r="A297" s="143" t="s">
        <v>1801</v>
      </c>
      <c r="B297" s="144" t="s">
        <v>1910</v>
      </c>
      <c r="C297" s="139" t="s">
        <v>1929</v>
      </c>
      <c r="D297" s="185">
        <f>VLOOKUP('741.1'!A89,'741.1'!A89:N419,14,FALSE)</f>
        <v>117645.96720768654</v>
      </c>
    </row>
    <row r="298" spans="1:4" ht="54" thickTop="1" thickBot="1">
      <c r="A298" s="143" t="s">
        <v>1242</v>
      </c>
      <c r="B298" s="144" t="s">
        <v>1911</v>
      </c>
      <c r="C298" s="139" t="s">
        <v>144</v>
      </c>
      <c r="D298" s="185">
        <f>VLOOKUP('800.1'!A89,'800.1'!A89:N420,14,FALSE)</f>
        <v>18421.761012507854</v>
      </c>
    </row>
    <row r="299" spans="1:4" ht="54" thickTop="1" thickBot="1">
      <c r="A299" s="143" t="s">
        <v>1243</v>
      </c>
      <c r="B299" s="144" t="s">
        <v>1912</v>
      </c>
      <c r="C299" s="139" t="s">
        <v>144</v>
      </c>
      <c r="D299" s="185">
        <f>VLOOKUP('800.2'!A89,'800.2'!A89:N421,14,FALSE)</f>
        <v>18516.306533149087</v>
      </c>
    </row>
    <row r="300" spans="1:4" ht="54" thickTop="1" thickBot="1">
      <c r="A300" s="143" t="s">
        <v>1244</v>
      </c>
      <c r="B300" s="144" t="s">
        <v>1913</v>
      </c>
      <c r="C300" s="139" t="s">
        <v>144</v>
      </c>
      <c r="D300" s="185">
        <f>VLOOKUP('800.3'!A89,'800.3'!A89:N422,14,FALSE)</f>
        <v>264559.6997017262</v>
      </c>
    </row>
    <row r="301" spans="1:4" ht="54" thickTop="1" thickBot="1">
      <c r="A301" s="143" t="s">
        <v>1245</v>
      </c>
      <c r="B301" s="144" t="s">
        <v>1914</v>
      </c>
      <c r="C301" s="139" t="s">
        <v>144</v>
      </c>
      <c r="D301" s="185">
        <f>VLOOKUP('800.4'!A89,'800.4'!A89:N423,14,FALSE)</f>
        <v>264341.17567641434</v>
      </c>
    </row>
    <row r="302" spans="1:4" ht="54" thickTop="1" thickBot="1">
      <c r="A302" s="143" t="s">
        <v>1802</v>
      </c>
      <c r="B302" s="144" t="s">
        <v>1915</v>
      </c>
      <c r="C302" s="139" t="s">
        <v>1929</v>
      </c>
      <c r="D302" s="185">
        <f>VLOOKUP('802.1'!A89,'802.1'!A89:N424,14,FALSE)</f>
        <v>344551.33302377304</v>
      </c>
    </row>
    <row r="303" spans="1:4" ht="54" thickTop="1" thickBot="1">
      <c r="A303" s="143" t="s">
        <v>1803</v>
      </c>
      <c r="B303" s="144" t="s">
        <v>1965</v>
      </c>
      <c r="C303" s="139" t="s">
        <v>1929</v>
      </c>
      <c r="D303" s="185">
        <f>VLOOKUP('802.2'!A89,'802.2'!A89:N425,14,FALSE)</f>
        <v>61264.469845115411</v>
      </c>
    </row>
    <row r="304" spans="1:4" ht="54" thickTop="1" thickBot="1">
      <c r="A304" s="143" t="s">
        <v>1804</v>
      </c>
      <c r="B304" s="144" t="s">
        <v>1916</v>
      </c>
      <c r="C304" s="139" t="s">
        <v>1929</v>
      </c>
      <c r="D304" s="185">
        <f>VLOOKUP('802.3'!A89,'802.3'!A89:N426,14,FALSE)</f>
        <v>37018.765678448748</v>
      </c>
    </row>
    <row r="305" spans="1:4" ht="54" thickTop="1" thickBot="1">
      <c r="A305" s="143" t="s">
        <v>1805</v>
      </c>
      <c r="B305" s="144" t="s">
        <v>1917</v>
      </c>
      <c r="C305" s="139" t="s">
        <v>1929</v>
      </c>
      <c r="D305" s="185">
        <f>VLOOKUP('802.4'!A89,'802.4'!A89:N427,14,FALSE)</f>
        <v>30681.896720115408</v>
      </c>
    </row>
    <row r="306" spans="1:4" ht="54" thickTop="1" thickBot="1">
      <c r="A306" s="143" t="s">
        <v>1806</v>
      </c>
      <c r="B306" s="144" t="s">
        <v>1918</v>
      </c>
      <c r="C306" s="139" t="s">
        <v>1929</v>
      </c>
      <c r="D306" s="185">
        <f>VLOOKUP('802.5'!A89,'802.5'!A89:N428,14,FALSE)</f>
        <v>269470.43963925255</v>
      </c>
    </row>
    <row r="307" spans="1:4" ht="54" thickTop="1" thickBot="1">
      <c r="A307" s="143" t="s">
        <v>1807</v>
      </c>
      <c r="B307" s="144" t="s">
        <v>1919</v>
      </c>
      <c r="C307" s="139" t="s">
        <v>1929</v>
      </c>
      <c r="D307" s="185">
        <f>VLOOKUP('802.6'!A89,'802.6'!A89:N429,14,FALSE)</f>
        <v>262265.84333719744</v>
      </c>
    </row>
    <row r="308" spans="1:4" ht="54" thickTop="1" thickBot="1">
      <c r="A308" s="143" t="s">
        <v>1808</v>
      </c>
      <c r="B308" s="144" t="s">
        <v>1920</v>
      </c>
      <c r="C308" s="139" t="s">
        <v>1929</v>
      </c>
      <c r="D308" s="185">
        <f>VLOOKUP('802.7'!A89,'802.7'!A89:N430,14,FALSE)</f>
        <v>169855.59263010716</v>
      </c>
    </row>
    <row r="309" spans="1:4" ht="54" thickTop="1" thickBot="1">
      <c r="A309" s="143" t="s">
        <v>1809</v>
      </c>
      <c r="B309" s="144" t="s">
        <v>1921</v>
      </c>
      <c r="C309" s="139" t="s">
        <v>1929</v>
      </c>
      <c r="D309" s="185">
        <f>VLOOKUP('802.8'!A89,'802.8'!A89:N431,14,FALSE)</f>
        <v>144404.69034419191</v>
      </c>
    </row>
    <row r="310" spans="1:4" ht="54" thickTop="1" thickBot="1">
      <c r="A310" s="143" t="s">
        <v>1246</v>
      </c>
      <c r="B310" s="144" t="s">
        <v>1922</v>
      </c>
      <c r="C310" s="139" t="s">
        <v>233</v>
      </c>
      <c r="D310" s="185">
        <f>VLOOKUP('810.1'!A89,'810.1'!A89:N432,14,FALSE)</f>
        <v>13455.261116591333</v>
      </c>
    </row>
    <row r="311" spans="1:4" ht="54" thickTop="1" thickBot="1">
      <c r="A311" s="143" t="s">
        <v>1247</v>
      </c>
      <c r="B311" s="144" t="s">
        <v>1923</v>
      </c>
      <c r="C311" s="139" t="s">
        <v>233</v>
      </c>
      <c r="D311" s="185">
        <f>VLOOKUP('810.2'!A89,'810.2'!A89:N433,14,FALSE)</f>
        <v>11359.076019833665</v>
      </c>
    </row>
    <row r="312" spans="1:4" ht="54" thickTop="1" thickBot="1">
      <c r="A312" s="143" t="s">
        <v>1248</v>
      </c>
      <c r="B312" s="144" t="s">
        <v>1924</v>
      </c>
      <c r="C312" s="139" t="s">
        <v>233</v>
      </c>
      <c r="D312" s="185">
        <f>VLOOKUP('810.3'!A89,'810.3'!A89:N435,14,FALSE)</f>
        <v>5771.8587830276301</v>
      </c>
    </row>
    <row r="313" spans="1:4" ht="57.75" thickTop="1" thickBot="1">
      <c r="A313" s="143" t="s">
        <v>1810</v>
      </c>
      <c r="B313" s="144" t="s">
        <v>2156</v>
      </c>
      <c r="C313" s="139" t="s">
        <v>233</v>
      </c>
      <c r="D313" s="185">
        <f>VLOOKUP('811.1'!A89,'811.1'!A89:N436,14,FALSE)</f>
        <v>27683.028983141456</v>
      </c>
    </row>
    <row r="314" spans="1:4" ht="57.75" thickTop="1" thickBot="1">
      <c r="A314" s="143" t="s">
        <v>1811</v>
      </c>
      <c r="B314" s="144" t="s">
        <v>2157</v>
      </c>
      <c r="C314" s="139" t="s">
        <v>233</v>
      </c>
      <c r="D314" s="185">
        <f>VLOOKUP('811.2'!A89,'811.2'!A89:N437,14,FALSE)</f>
        <v>39010.327444540846</v>
      </c>
    </row>
    <row r="315" spans="1:4" ht="54" thickTop="1" thickBot="1">
      <c r="A315" s="143" t="s">
        <v>1249</v>
      </c>
      <c r="B315" s="144" t="s">
        <v>2159</v>
      </c>
      <c r="C315" s="139" t="s">
        <v>233</v>
      </c>
      <c r="D315" s="185">
        <f>VLOOKUP('812.1'!A89,'812.1'!A89:N438,14,FALSE)</f>
        <v>69302.801039430866</v>
      </c>
    </row>
    <row r="316" spans="1:4" ht="54" thickTop="1" thickBot="1">
      <c r="A316" s="143" t="s">
        <v>1812</v>
      </c>
      <c r="B316" s="144" t="s">
        <v>1925</v>
      </c>
      <c r="C316" s="139" t="s">
        <v>2101</v>
      </c>
      <c r="D316" s="185">
        <f>VLOOKUP('820.1'!A89,'820.1'!A89:N439,14,FALSE)</f>
        <v>111000.7142163864</v>
      </c>
    </row>
    <row r="317" spans="1:4" ht="54" thickTop="1" thickBot="1">
      <c r="A317" s="143" t="s">
        <v>1813</v>
      </c>
      <c r="B317" s="144" t="s">
        <v>1926</v>
      </c>
      <c r="C317" s="139" t="s">
        <v>1068</v>
      </c>
      <c r="D317" s="185">
        <f>VLOOKUP('820.1.2'!A88,'820.1.2'!A88:N440,14,FALSE)</f>
        <v>18362735.87905743</v>
      </c>
    </row>
    <row r="318" spans="1:4" ht="57.75" thickTop="1" thickBot="1">
      <c r="A318" s="143" t="s">
        <v>1250</v>
      </c>
      <c r="B318" s="144" t="s">
        <v>1927</v>
      </c>
      <c r="C318" s="139" t="s">
        <v>2104</v>
      </c>
      <c r="D318" s="185">
        <f>VLOOKUP('900.1'!A88,'900.1'!A88:N441,14,FALSE)</f>
        <v>962.45907110459416</v>
      </c>
    </row>
    <row r="319" spans="1:4" ht="57.75" thickTop="1" thickBot="1">
      <c r="A319" s="143" t="s">
        <v>1251</v>
      </c>
      <c r="B319" s="144" t="s">
        <v>2301</v>
      </c>
      <c r="C319" s="139" t="s">
        <v>2105</v>
      </c>
      <c r="D319" s="185">
        <f>VLOOKUP('900.2'!A88,'900.2'!A88:N442,14,FALSE)</f>
        <v>1181.1997690829112</v>
      </c>
    </row>
    <row r="320" spans="1:4" ht="54" thickTop="1" thickBot="1">
      <c r="A320" s="143" t="s">
        <v>1252</v>
      </c>
      <c r="B320" s="144" t="s">
        <v>1928</v>
      </c>
      <c r="C320" s="139" t="s">
        <v>2105</v>
      </c>
      <c r="D320" s="185">
        <f>VLOOKUP('900.3'!A88,'900.3'!A88:N443,14,FALSE)</f>
        <v>1181.1997690829112</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K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8" sqref="D8:D67"/>
    </sheetView>
  </sheetViews>
  <sheetFormatPr baseColWidth="10" defaultColWidth="9.140625" defaultRowHeight="15"/>
  <cols>
    <col min="1" max="1" width="11.5703125" customWidth="1"/>
    <col min="2" max="2" width="9.140625" style="2"/>
    <col min="3" max="3" width="84.5703125" style="1" customWidth="1"/>
    <col min="4" max="4" width="17.140625" style="189" customWidth="1"/>
    <col min="5" max="5" width="10.7109375" customWidth="1"/>
    <col min="6" max="6" width="11.28515625" customWidth="1"/>
    <col min="7" max="7" width="10.140625" bestFit="1" customWidth="1"/>
  </cols>
  <sheetData>
    <row r="1" spans="1:4" ht="66" customHeight="1" thickTop="1">
      <c r="A1" s="663" t="s">
        <v>1934</v>
      </c>
      <c r="B1" s="664"/>
      <c r="C1" s="664"/>
      <c r="D1" s="665"/>
    </row>
    <row r="2" spans="1:4" ht="20.25" customHeight="1" thickBot="1">
      <c r="A2" s="666"/>
      <c r="B2" s="667"/>
      <c r="C2" s="667"/>
      <c r="D2" s="668"/>
    </row>
    <row r="3" spans="1:4" ht="16.5" thickTop="1" thickBot="1">
      <c r="A3" s="662" t="s">
        <v>2329</v>
      </c>
      <c r="B3" s="662"/>
      <c r="C3" s="662"/>
      <c r="D3" s="662"/>
    </row>
    <row r="4" spans="1:4" ht="16.5" thickTop="1" thickBot="1">
      <c r="A4" s="662"/>
      <c r="B4" s="662"/>
      <c r="C4" s="662"/>
      <c r="D4" s="662"/>
    </row>
    <row r="5" spans="1:4" ht="16.5" thickTop="1" thickBot="1">
      <c r="A5" s="662"/>
      <c r="B5" s="662"/>
      <c r="C5" s="662"/>
      <c r="D5" s="662"/>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55">
        <v>55951</v>
      </c>
    </row>
    <row r="9" spans="1:4" ht="16.5" thickTop="1" thickBot="1">
      <c r="A9" s="9" t="s">
        <v>102</v>
      </c>
      <c r="B9" s="10" t="s">
        <v>1966</v>
      </c>
      <c r="C9" s="11" t="s">
        <v>103</v>
      </c>
      <c r="D9" s="655">
        <v>50865</v>
      </c>
    </row>
    <row r="10" spans="1:4" ht="16.5" thickTop="1" thickBot="1">
      <c r="A10" s="9" t="s">
        <v>0</v>
      </c>
      <c r="B10" s="10" t="s">
        <v>1966</v>
      </c>
      <c r="C10" s="11" t="s">
        <v>1</v>
      </c>
      <c r="D10" s="655">
        <v>66125</v>
      </c>
    </row>
    <row r="11" spans="1:4" ht="16.5" thickTop="1" thickBot="1">
      <c r="A11" s="9" t="s">
        <v>1758</v>
      </c>
      <c r="B11" s="10" t="s">
        <v>1966</v>
      </c>
      <c r="C11" s="11" t="s">
        <v>1757</v>
      </c>
      <c r="D11" s="655">
        <v>305190</v>
      </c>
    </row>
    <row r="12" spans="1:4" ht="16.5" thickTop="1" thickBot="1">
      <c r="A12" s="9" t="s">
        <v>100</v>
      </c>
      <c r="B12" s="10" t="s">
        <v>1966</v>
      </c>
      <c r="C12" s="11" t="s">
        <v>101</v>
      </c>
      <c r="D12" s="655">
        <v>76297</v>
      </c>
    </row>
    <row r="13" spans="1:4" ht="16.5" thickTop="1" thickBot="1">
      <c r="A13" s="9" t="s">
        <v>62</v>
      </c>
      <c r="B13" s="10" t="s">
        <v>1966</v>
      </c>
      <c r="C13" s="11" t="s">
        <v>63</v>
      </c>
      <c r="D13" s="655">
        <v>559513</v>
      </c>
    </row>
    <row r="14" spans="1:4" ht="16.5" thickTop="1" thickBot="1">
      <c r="A14" s="9" t="s">
        <v>108</v>
      </c>
      <c r="B14" s="10" t="s">
        <v>1966</v>
      </c>
      <c r="C14" s="11" t="s">
        <v>109</v>
      </c>
      <c r="D14" s="655">
        <v>305190</v>
      </c>
    </row>
    <row r="15" spans="1:4" ht="16.5" thickTop="1" thickBot="1">
      <c r="A15" s="9" t="s">
        <v>41</v>
      </c>
      <c r="B15" s="10" t="s">
        <v>1966</v>
      </c>
      <c r="C15" s="11" t="s">
        <v>42</v>
      </c>
      <c r="D15" s="655">
        <v>203459</v>
      </c>
    </row>
    <row r="16" spans="1:4" ht="16.5" thickTop="1" thickBot="1">
      <c r="A16" s="9" t="s">
        <v>43</v>
      </c>
      <c r="B16" s="10" t="s">
        <v>1966</v>
      </c>
      <c r="C16" s="11" t="s">
        <v>44</v>
      </c>
      <c r="D16" s="655">
        <v>305190</v>
      </c>
    </row>
    <row r="17" spans="1:11" ht="16.5" thickTop="1" thickBot="1">
      <c r="A17" s="9" t="s">
        <v>106</v>
      </c>
      <c r="B17" s="10" t="s">
        <v>1966</v>
      </c>
      <c r="C17" s="11" t="s">
        <v>107</v>
      </c>
      <c r="D17" s="655">
        <v>101729</v>
      </c>
    </row>
    <row r="18" spans="1:11" ht="16.5" thickTop="1" thickBot="1">
      <c r="A18" s="9" t="s">
        <v>1759</v>
      </c>
      <c r="B18" s="10" t="s">
        <v>1966</v>
      </c>
      <c r="C18" s="11" t="s">
        <v>2106</v>
      </c>
      <c r="D18" s="655">
        <v>91557</v>
      </c>
    </row>
    <row r="19" spans="1:11" ht="16.5" thickTop="1" thickBot="1">
      <c r="A19" s="9" t="s">
        <v>96</v>
      </c>
      <c r="B19" s="10" t="s">
        <v>92</v>
      </c>
      <c r="C19" s="11" t="s">
        <v>97</v>
      </c>
      <c r="D19" s="655">
        <v>2034594</v>
      </c>
    </row>
    <row r="20" spans="1:11" ht="16.5" thickTop="1" thickBot="1">
      <c r="A20" s="9" t="s">
        <v>76</v>
      </c>
      <c r="B20" s="10" t="s">
        <v>1966</v>
      </c>
      <c r="C20" s="11" t="s">
        <v>77</v>
      </c>
      <c r="D20" s="655">
        <v>325535</v>
      </c>
    </row>
    <row r="21" spans="1:11" ht="16.5" thickTop="1" thickBot="1">
      <c r="A21" s="9" t="s">
        <v>74</v>
      </c>
      <c r="B21" s="10" t="s">
        <v>1966</v>
      </c>
      <c r="C21" s="11" t="s">
        <v>75</v>
      </c>
      <c r="D21" s="655">
        <v>325535</v>
      </c>
    </row>
    <row r="22" spans="1:11" ht="16.5" thickTop="1" thickBot="1">
      <c r="A22" s="9" t="s">
        <v>84</v>
      </c>
      <c r="B22" s="10" t="s">
        <v>1966</v>
      </c>
      <c r="C22" s="11" t="s">
        <v>85</v>
      </c>
      <c r="D22" s="655">
        <v>381486</v>
      </c>
    </row>
    <row r="23" spans="1:11" ht="16.5" thickTop="1" thickBot="1">
      <c r="A23" s="9" t="s">
        <v>78</v>
      </c>
      <c r="B23" s="10" t="s">
        <v>1966</v>
      </c>
      <c r="C23" s="11" t="s">
        <v>79</v>
      </c>
      <c r="D23" s="655">
        <v>405765</v>
      </c>
    </row>
    <row r="24" spans="1:11" ht="16.5" thickTop="1" thickBot="1">
      <c r="A24" s="9" t="s">
        <v>64</v>
      </c>
      <c r="B24" s="10" t="s">
        <v>1966</v>
      </c>
      <c r="C24" s="11" t="s">
        <v>65</v>
      </c>
      <c r="D24" s="655">
        <v>330622</v>
      </c>
    </row>
    <row r="25" spans="1:11" ht="16.5" thickTop="1" thickBot="1">
      <c r="A25" s="9" t="s">
        <v>80</v>
      </c>
      <c r="B25" s="10" t="s">
        <v>1966</v>
      </c>
      <c r="C25" s="11" t="s">
        <v>81</v>
      </c>
      <c r="D25" s="655">
        <v>391660</v>
      </c>
    </row>
    <row r="26" spans="1:11" ht="16.5" thickTop="1" thickBot="1">
      <c r="A26" s="9" t="s">
        <v>82</v>
      </c>
      <c r="B26" s="10" t="s">
        <v>1966</v>
      </c>
      <c r="C26" s="11" t="s">
        <v>83</v>
      </c>
      <c r="D26" s="655">
        <v>396745</v>
      </c>
    </row>
    <row r="27" spans="1:11" ht="16.5" thickTop="1" thickBot="1">
      <c r="A27" s="9" t="s">
        <v>104</v>
      </c>
      <c r="B27" s="10" t="s">
        <v>1966</v>
      </c>
      <c r="C27" s="11" t="s">
        <v>105</v>
      </c>
      <c r="D27" s="655">
        <v>106816</v>
      </c>
    </row>
    <row r="28" spans="1:11" ht="16.5" thickTop="1" thickBot="1">
      <c r="A28" s="9" t="s">
        <v>4</v>
      </c>
      <c r="B28" s="10" t="s">
        <v>1966</v>
      </c>
      <c r="C28" s="11" t="s">
        <v>5</v>
      </c>
      <c r="D28" s="655">
        <v>136484</v>
      </c>
    </row>
    <row r="29" spans="1:11" ht="16.5" customHeight="1" thickTop="1" thickBot="1">
      <c r="A29" s="9" t="s">
        <v>45</v>
      </c>
      <c r="B29" s="10" t="s">
        <v>1966</v>
      </c>
      <c r="C29" s="11" t="s">
        <v>2332</v>
      </c>
      <c r="D29" s="655">
        <v>152595</v>
      </c>
    </row>
    <row r="30" spans="1:11" ht="16.5" thickTop="1" thickBot="1">
      <c r="A30" s="9" t="s">
        <v>66</v>
      </c>
      <c r="B30" s="10" t="s">
        <v>1966</v>
      </c>
      <c r="C30" s="11" t="s">
        <v>67</v>
      </c>
      <c r="D30" s="655">
        <v>152595</v>
      </c>
    </row>
    <row r="31" spans="1:11" ht="16.5" thickTop="1" thickBot="1">
      <c r="A31" s="9" t="s">
        <v>23</v>
      </c>
      <c r="B31" s="10" t="s">
        <v>1966</v>
      </c>
      <c r="C31" s="11" t="s">
        <v>24</v>
      </c>
      <c r="D31" s="655">
        <v>508649</v>
      </c>
    </row>
    <row r="32" spans="1:11" ht="16.5" thickTop="1" thickBot="1">
      <c r="A32" s="9" t="s">
        <v>7</v>
      </c>
      <c r="B32" s="10" t="s">
        <v>1966</v>
      </c>
      <c r="C32" s="11" t="s">
        <v>8</v>
      </c>
      <c r="D32" s="655">
        <v>101729</v>
      </c>
      <c r="H32" s="223"/>
      <c r="I32" s="223"/>
      <c r="J32" s="223"/>
      <c r="K32" s="223"/>
    </row>
    <row r="33" spans="1:11" ht="16.5" thickTop="1" thickBot="1">
      <c r="A33" s="9" t="s">
        <v>9</v>
      </c>
      <c r="B33" s="10" t="s">
        <v>1966</v>
      </c>
      <c r="C33" s="11" t="s">
        <v>10</v>
      </c>
      <c r="D33" s="655">
        <v>152595</v>
      </c>
      <c r="H33" s="223"/>
      <c r="I33" s="223"/>
      <c r="J33" s="657"/>
      <c r="K33" s="223"/>
    </row>
    <row r="34" spans="1:11" ht="16.5" thickTop="1" thickBot="1">
      <c r="A34" s="9" t="s">
        <v>11</v>
      </c>
      <c r="B34" s="10" t="s">
        <v>1966</v>
      </c>
      <c r="C34" s="11" t="s">
        <v>12</v>
      </c>
      <c r="D34" s="655">
        <v>203459</v>
      </c>
      <c r="H34" s="223"/>
      <c r="I34" s="223"/>
      <c r="J34" s="223"/>
      <c r="K34" s="223"/>
    </row>
    <row r="35" spans="1:11" ht="16.5" thickTop="1" thickBot="1">
      <c r="A35" s="9" t="s">
        <v>13</v>
      </c>
      <c r="B35" s="10" t="s">
        <v>1966</v>
      </c>
      <c r="C35" s="11" t="s">
        <v>14</v>
      </c>
      <c r="D35" s="655">
        <v>254324</v>
      </c>
      <c r="H35" s="223"/>
      <c r="I35" s="223"/>
      <c r="J35" s="223"/>
      <c r="K35" s="223"/>
    </row>
    <row r="36" spans="1:11" ht="16.5" thickTop="1" thickBot="1">
      <c r="A36" s="9" t="s">
        <v>15</v>
      </c>
      <c r="B36" s="10" t="s">
        <v>1966</v>
      </c>
      <c r="C36" s="11" t="s">
        <v>16</v>
      </c>
      <c r="D36" s="655">
        <v>305190</v>
      </c>
    </row>
    <row r="37" spans="1:11" ht="16.5" thickTop="1" thickBot="1">
      <c r="A37" s="9" t="s">
        <v>17</v>
      </c>
      <c r="B37" s="10" t="s">
        <v>1966</v>
      </c>
      <c r="C37" s="11" t="s">
        <v>18</v>
      </c>
      <c r="D37" s="655">
        <v>356054</v>
      </c>
    </row>
    <row r="38" spans="1:11" ht="16.5" thickTop="1" thickBot="1">
      <c r="A38" s="9" t="s">
        <v>19</v>
      </c>
      <c r="B38" s="10" t="s">
        <v>1966</v>
      </c>
      <c r="C38" s="11" t="s">
        <v>20</v>
      </c>
      <c r="D38" s="655">
        <v>406919</v>
      </c>
    </row>
    <row r="39" spans="1:11" ht="16.5" thickTop="1" thickBot="1">
      <c r="A39" s="9" t="s">
        <v>21</v>
      </c>
      <c r="B39" s="10" t="s">
        <v>1966</v>
      </c>
      <c r="C39" s="11" t="s">
        <v>22</v>
      </c>
      <c r="D39" s="655">
        <v>457783</v>
      </c>
    </row>
    <row r="40" spans="1:11" ht="16.5" thickTop="1" thickBot="1">
      <c r="A40" s="9" t="s">
        <v>72</v>
      </c>
      <c r="B40" s="10" t="s">
        <v>1966</v>
      </c>
      <c r="C40" s="11" t="s">
        <v>73</v>
      </c>
      <c r="D40" s="655">
        <v>55951</v>
      </c>
    </row>
    <row r="41" spans="1:11" ht="16.5" thickTop="1" thickBot="1">
      <c r="A41" s="9" t="s">
        <v>27</v>
      </c>
      <c r="B41" s="10" t="s">
        <v>1966</v>
      </c>
      <c r="C41" s="11" t="s">
        <v>28</v>
      </c>
      <c r="D41" s="655">
        <v>111902</v>
      </c>
    </row>
    <row r="42" spans="1:11" ht="16.5" thickTop="1" thickBot="1">
      <c r="A42" s="9" t="s">
        <v>25</v>
      </c>
      <c r="B42" s="10" t="s">
        <v>1966</v>
      </c>
      <c r="C42" s="11" t="s">
        <v>26</v>
      </c>
      <c r="D42" s="655">
        <v>111902</v>
      </c>
    </row>
    <row r="43" spans="1:11" ht="16.5" thickTop="1" thickBot="1">
      <c r="A43" s="9" t="s">
        <v>30</v>
      </c>
      <c r="B43" s="10" t="s">
        <v>1966</v>
      </c>
      <c r="C43" s="11" t="s">
        <v>31</v>
      </c>
      <c r="D43" s="655">
        <v>101729</v>
      </c>
    </row>
    <row r="44" spans="1:11" ht="17.25" customHeight="1" thickTop="1" thickBot="1">
      <c r="A44" s="9" t="s">
        <v>40</v>
      </c>
      <c r="B44" s="10" t="s">
        <v>1966</v>
      </c>
      <c r="C44" s="11" t="s">
        <v>2331</v>
      </c>
      <c r="D44" s="655">
        <v>254324</v>
      </c>
    </row>
    <row r="45" spans="1:11" ht="16.5" thickTop="1" thickBot="1">
      <c r="A45" s="9" t="s">
        <v>32</v>
      </c>
      <c r="B45" s="10" t="s">
        <v>1966</v>
      </c>
      <c r="C45" s="11" t="s">
        <v>33</v>
      </c>
      <c r="D45" s="655">
        <v>203459</v>
      </c>
    </row>
    <row r="46" spans="1:11" ht="16.5" thickTop="1" thickBot="1">
      <c r="A46" s="9" t="s">
        <v>34</v>
      </c>
      <c r="B46" s="10" t="s">
        <v>1966</v>
      </c>
      <c r="C46" s="11" t="s">
        <v>35</v>
      </c>
      <c r="D46" s="655">
        <v>305190</v>
      </c>
    </row>
    <row r="47" spans="1:11" ht="16.5" thickTop="1" thickBot="1">
      <c r="A47" s="9" t="s">
        <v>70</v>
      </c>
      <c r="B47" s="10" t="s">
        <v>1966</v>
      </c>
      <c r="C47" s="11" t="s">
        <v>71</v>
      </c>
      <c r="D47" s="655">
        <v>269584</v>
      </c>
    </row>
    <row r="48" spans="1:11" ht="16.5" thickTop="1" thickBot="1">
      <c r="A48" s="9" t="s">
        <v>36</v>
      </c>
      <c r="B48" s="10" t="s">
        <v>1966</v>
      </c>
      <c r="C48" s="11" t="s">
        <v>37</v>
      </c>
      <c r="D48" s="655">
        <v>111902</v>
      </c>
    </row>
    <row r="49" spans="1:4" ht="16.5" thickTop="1" thickBot="1">
      <c r="A49" s="9" t="s">
        <v>38</v>
      </c>
      <c r="B49" s="10" t="s">
        <v>1966</v>
      </c>
      <c r="C49" s="11" t="s">
        <v>39</v>
      </c>
      <c r="D49" s="655">
        <v>122076</v>
      </c>
    </row>
    <row r="50" spans="1:4" ht="16.5" thickTop="1" thickBot="1">
      <c r="A50" s="9" t="s">
        <v>89</v>
      </c>
      <c r="B50" s="10" t="s">
        <v>1966</v>
      </c>
      <c r="C50" s="11" t="s">
        <v>90</v>
      </c>
      <c r="D50" s="655">
        <v>127162</v>
      </c>
    </row>
    <row r="51" spans="1:4" ht="16.5" thickTop="1" thickBot="1">
      <c r="A51" s="9" t="s">
        <v>46</v>
      </c>
      <c r="B51" s="10" t="s">
        <v>1966</v>
      </c>
      <c r="C51" s="11" t="s">
        <v>47</v>
      </c>
      <c r="D51" s="655">
        <v>50865</v>
      </c>
    </row>
    <row r="52" spans="1:4" ht="16.5" thickTop="1" thickBot="1">
      <c r="A52" s="9" t="s">
        <v>48</v>
      </c>
      <c r="B52" s="10" t="s">
        <v>1966</v>
      </c>
      <c r="C52" s="11" t="s">
        <v>49</v>
      </c>
      <c r="D52" s="655">
        <v>101729</v>
      </c>
    </row>
    <row r="53" spans="1:4" ht="16.5" thickTop="1" thickBot="1">
      <c r="A53" s="9" t="s">
        <v>50</v>
      </c>
      <c r="B53" s="10" t="s">
        <v>1966</v>
      </c>
      <c r="C53" s="11" t="s">
        <v>51</v>
      </c>
      <c r="D53" s="655">
        <v>101729</v>
      </c>
    </row>
    <row r="54" spans="1:4" ht="16.5" thickTop="1" thickBot="1">
      <c r="A54" s="9" t="s">
        <v>68</v>
      </c>
      <c r="B54" s="10" t="s">
        <v>1966</v>
      </c>
      <c r="C54" s="11" t="s">
        <v>69</v>
      </c>
      <c r="D54" s="655">
        <v>203459</v>
      </c>
    </row>
    <row r="55" spans="1:4" ht="46.5" thickTop="1" thickBot="1">
      <c r="A55" s="9" t="s">
        <v>29</v>
      </c>
      <c r="B55" s="10" t="s">
        <v>1966</v>
      </c>
      <c r="C55" s="11" t="s">
        <v>1967</v>
      </c>
      <c r="D55" s="655">
        <v>762973</v>
      </c>
    </row>
    <row r="56" spans="1:4" ht="16.5" thickTop="1" thickBot="1">
      <c r="A56" s="9" t="s">
        <v>52</v>
      </c>
      <c r="B56" s="10" t="s">
        <v>1966</v>
      </c>
      <c r="C56" s="11" t="s">
        <v>53</v>
      </c>
      <c r="D56" s="655">
        <v>76297</v>
      </c>
    </row>
    <row r="57" spans="1:4" ht="16.5" thickTop="1" thickBot="1">
      <c r="A57" s="9" t="s">
        <v>54</v>
      </c>
      <c r="B57" s="10" t="s">
        <v>1966</v>
      </c>
      <c r="C57" s="11" t="s">
        <v>55</v>
      </c>
      <c r="D57" s="655">
        <v>152595</v>
      </c>
    </row>
    <row r="58" spans="1:4" ht="16.5" thickTop="1" thickBot="1">
      <c r="A58" s="9" t="s">
        <v>56</v>
      </c>
      <c r="B58" s="10" t="s">
        <v>1966</v>
      </c>
      <c r="C58" s="11" t="s">
        <v>57</v>
      </c>
      <c r="D58" s="655">
        <v>101729</v>
      </c>
    </row>
    <row r="59" spans="1:4" ht="16.5" thickTop="1" thickBot="1">
      <c r="A59" s="9" t="s">
        <v>2</v>
      </c>
      <c r="B59" s="10" t="s">
        <v>1966</v>
      </c>
      <c r="C59" s="11" t="s">
        <v>3</v>
      </c>
      <c r="D59" s="655">
        <v>203459</v>
      </c>
    </row>
    <row r="60" spans="1:4" ht="16.5" thickTop="1" thickBot="1">
      <c r="A60" s="9" t="s">
        <v>58</v>
      </c>
      <c r="B60" s="10" t="s">
        <v>1966</v>
      </c>
      <c r="C60" s="11" t="s">
        <v>59</v>
      </c>
      <c r="D60" s="655">
        <v>127162</v>
      </c>
    </row>
    <row r="61" spans="1:4" ht="16.5" thickTop="1" thickBot="1">
      <c r="A61" s="9" t="s">
        <v>86</v>
      </c>
      <c r="B61" s="10" t="s">
        <v>1966</v>
      </c>
      <c r="C61" s="11" t="s">
        <v>87</v>
      </c>
      <c r="D61" s="655">
        <v>152595</v>
      </c>
    </row>
    <row r="62" spans="1:4" ht="16.5" thickTop="1" thickBot="1">
      <c r="A62" s="9" t="s">
        <v>88</v>
      </c>
      <c r="B62" s="10" t="s">
        <v>1966</v>
      </c>
      <c r="C62" s="11" t="s">
        <v>87</v>
      </c>
      <c r="D62" s="655">
        <v>152595</v>
      </c>
    </row>
    <row r="63" spans="1:4" ht="16.5" thickTop="1" thickBot="1">
      <c r="A63" s="9" t="s">
        <v>60</v>
      </c>
      <c r="B63" s="10" t="s">
        <v>1966</v>
      </c>
      <c r="C63" s="11" t="s">
        <v>61</v>
      </c>
      <c r="D63" s="655">
        <v>152595</v>
      </c>
    </row>
    <row r="64" spans="1:4" ht="17.25" customHeight="1" thickTop="1" thickBot="1">
      <c r="A64" s="9" t="s">
        <v>6</v>
      </c>
      <c r="B64" s="10" t="s">
        <v>1966</v>
      </c>
      <c r="C64" s="11" t="s">
        <v>2330</v>
      </c>
      <c r="D64" s="655">
        <v>50865</v>
      </c>
    </row>
    <row r="65" spans="1:4" ht="16.5" thickTop="1" thickBot="1">
      <c r="A65" s="9" t="s">
        <v>91</v>
      </c>
      <c r="B65" s="10" t="s">
        <v>92</v>
      </c>
      <c r="C65" s="11" t="s">
        <v>93</v>
      </c>
      <c r="D65" s="655">
        <v>508649</v>
      </c>
    </row>
    <row r="66" spans="1:4" ht="16.5" thickTop="1" thickBot="1">
      <c r="A66" s="9" t="s">
        <v>94</v>
      </c>
      <c r="B66" s="10" t="s">
        <v>92</v>
      </c>
      <c r="C66" s="11" t="s">
        <v>95</v>
      </c>
      <c r="D66" s="655">
        <v>254324</v>
      </c>
    </row>
    <row r="67" spans="1:4" ht="16.5" thickTop="1" thickBot="1">
      <c r="A67" s="9" t="s">
        <v>2334</v>
      </c>
      <c r="B67" s="10" t="s">
        <v>1966</v>
      </c>
      <c r="C67" s="11" t="s">
        <v>2333</v>
      </c>
      <c r="D67" s="655">
        <v>50865</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F11" sqref="F11"/>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2" t="s">
        <v>1934</v>
      </c>
      <c r="B1" s="673"/>
      <c r="C1" s="673"/>
      <c r="D1" s="674"/>
    </row>
    <row r="2" spans="1:4" ht="89.25" customHeight="1" thickBot="1">
      <c r="A2" s="675"/>
      <c r="B2" s="676"/>
      <c r="C2" s="676"/>
      <c r="D2" s="677"/>
    </row>
    <row r="3" spans="1:4" ht="53.25" customHeight="1" thickTop="1" thickBot="1">
      <c r="A3" s="669" t="s">
        <v>110</v>
      </c>
      <c r="B3" s="670"/>
      <c r="C3" s="670"/>
      <c r="D3" s="671"/>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1">
        <v>64851.761387824619</v>
      </c>
    </row>
    <row r="8" spans="1:4" ht="30" customHeight="1" thickTop="1" thickBot="1">
      <c r="A8" s="16" t="s">
        <v>112</v>
      </c>
      <c r="B8" s="14" t="s">
        <v>113</v>
      </c>
      <c r="C8" s="17" t="s">
        <v>114</v>
      </c>
      <c r="D8" s="1001">
        <v>3099.2177522349939</v>
      </c>
    </row>
    <row r="9" spans="1:4" ht="30" customHeight="1" thickTop="1" thickBot="1">
      <c r="A9" s="16" t="s">
        <v>117</v>
      </c>
      <c r="B9" s="14" t="s">
        <v>113</v>
      </c>
      <c r="C9" s="17" t="s">
        <v>118</v>
      </c>
      <c r="D9" s="1001">
        <v>224882.26372924654</v>
      </c>
    </row>
    <row r="10" spans="1:4" ht="30" customHeight="1" thickTop="1" thickBot="1">
      <c r="A10" s="16" t="s">
        <v>119</v>
      </c>
      <c r="B10" s="14" t="s">
        <v>113</v>
      </c>
      <c r="C10" s="17" t="s">
        <v>120</v>
      </c>
      <c r="D10" s="1001">
        <v>42749.047467007244</v>
      </c>
    </row>
    <row r="11" spans="1:4" ht="30" customHeight="1" thickTop="1" thickBot="1">
      <c r="A11" s="16" t="s">
        <v>123</v>
      </c>
      <c r="B11" s="14" t="s">
        <v>113</v>
      </c>
      <c r="C11" s="17" t="s">
        <v>124</v>
      </c>
      <c r="D11" s="1001">
        <v>15645.254363558965</v>
      </c>
    </row>
    <row r="12" spans="1:4" ht="30" customHeight="1" thickTop="1" thickBot="1">
      <c r="A12" s="16" t="s">
        <v>121</v>
      </c>
      <c r="B12" s="14" t="s">
        <v>113</v>
      </c>
      <c r="C12" s="17" t="s">
        <v>122</v>
      </c>
      <c r="D12" s="1001">
        <v>42612.984248616442</v>
      </c>
    </row>
    <row r="13" spans="1:4" ht="30" customHeight="1" thickTop="1" thickBot="1">
      <c r="A13" s="16" t="s">
        <v>125</v>
      </c>
      <c r="B13" s="14" t="s">
        <v>113</v>
      </c>
      <c r="C13" s="17" t="s">
        <v>126</v>
      </c>
      <c r="D13" s="1001">
        <v>50015.831204767994</v>
      </c>
    </row>
    <row r="14" spans="1:4" ht="30" customHeight="1" thickTop="1" thickBot="1">
      <c r="A14" s="16" t="s">
        <v>131</v>
      </c>
      <c r="B14" s="14" t="s">
        <v>113</v>
      </c>
      <c r="C14" s="17" t="s">
        <v>132</v>
      </c>
      <c r="D14" s="1001">
        <v>124078.5685398042</v>
      </c>
    </row>
    <row r="15" spans="1:4" ht="30" customHeight="1" thickTop="1" thickBot="1">
      <c r="A15" s="16" t="s">
        <v>129</v>
      </c>
      <c r="B15" s="14" t="s">
        <v>113</v>
      </c>
      <c r="C15" s="17" t="s">
        <v>130</v>
      </c>
      <c r="D15" s="1001">
        <v>142524.70945083015</v>
      </c>
    </row>
    <row r="16" spans="1:4" ht="30" customHeight="1" thickTop="1" thickBot="1">
      <c r="A16" s="16" t="s">
        <v>127</v>
      </c>
      <c r="B16" s="14" t="s">
        <v>113</v>
      </c>
      <c r="C16" s="17" t="s">
        <v>128</v>
      </c>
      <c r="D16" s="1001">
        <v>176036.57620263944</v>
      </c>
    </row>
    <row r="17" spans="1:4" ht="30" customHeight="1" thickTop="1" thickBot="1">
      <c r="A17" s="16" t="s">
        <v>1795</v>
      </c>
      <c r="B17" s="14" t="s">
        <v>113</v>
      </c>
      <c r="C17" s="17" t="s">
        <v>1796</v>
      </c>
      <c r="D17" s="1001">
        <v>42785.330991911462</v>
      </c>
    </row>
    <row r="18" spans="1:4" ht="30" customHeight="1" thickTop="1" thickBot="1">
      <c r="A18" s="16" t="s">
        <v>133</v>
      </c>
      <c r="B18" s="14" t="s">
        <v>113</v>
      </c>
      <c r="C18" s="17" t="s">
        <v>134</v>
      </c>
      <c r="D18" s="1001">
        <v>78230.303320561958</v>
      </c>
    </row>
    <row r="19" spans="1:4" ht="30" customHeight="1" thickTop="1" thickBot="1">
      <c r="A19" s="16" t="s">
        <v>146</v>
      </c>
      <c r="B19" s="14" t="s">
        <v>113</v>
      </c>
      <c r="C19" s="17" t="s">
        <v>147</v>
      </c>
      <c r="D19" s="1001">
        <v>165233.15666240957</v>
      </c>
    </row>
    <row r="20" spans="1:4" ht="30" customHeight="1" thickTop="1" thickBot="1">
      <c r="A20" s="16" t="s">
        <v>135</v>
      </c>
      <c r="B20" s="14" t="s">
        <v>113</v>
      </c>
      <c r="C20" s="17" t="s">
        <v>1968</v>
      </c>
      <c r="D20" s="1001">
        <v>40672.823541932747</v>
      </c>
    </row>
    <row r="21" spans="1:4" ht="30" customHeight="1" thickTop="1" thickBot="1">
      <c r="A21" s="16" t="s">
        <v>136</v>
      </c>
      <c r="B21" s="14" t="s">
        <v>113</v>
      </c>
      <c r="C21" s="17" t="s">
        <v>137</v>
      </c>
      <c r="D21" s="1001">
        <v>89162.730949340155</v>
      </c>
    </row>
    <row r="22" spans="1:4" ht="30" customHeight="1" thickTop="1" thickBot="1">
      <c r="A22" s="16" t="s">
        <v>138</v>
      </c>
      <c r="B22" s="14" t="s">
        <v>113</v>
      </c>
      <c r="C22" s="17" t="s">
        <v>139</v>
      </c>
      <c r="D22" s="1001">
        <v>33006.921030225632</v>
      </c>
    </row>
    <row r="23" spans="1:4" ht="30" customHeight="1" thickTop="1" thickBot="1">
      <c r="A23" s="16" t="s">
        <v>143</v>
      </c>
      <c r="B23" s="14" t="s">
        <v>144</v>
      </c>
      <c r="C23" s="17" t="s">
        <v>145</v>
      </c>
      <c r="D23" s="1001">
        <v>22754.809493401452</v>
      </c>
    </row>
    <row r="24" spans="1:4" ht="30" customHeight="1" thickTop="1" thickBot="1">
      <c r="A24" s="16" t="s">
        <v>140</v>
      </c>
      <c r="B24" s="14" t="s">
        <v>1082</v>
      </c>
      <c r="C24" s="17" t="s">
        <v>142</v>
      </c>
      <c r="D24" s="1001">
        <v>24199.095359727547</v>
      </c>
    </row>
    <row r="25" spans="1:4" ht="30" customHeight="1" thickTop="1" thickBot="1">
      <c r="A25" s="16" t="s">
        <v>148</v>
      </c>
      <c r="B25" s="14" t="s">
        <v>113</v>
      </c>
      <c r="C25" s="17" t="s">
        <v>149</v>
      </c>
      <c r="D25" s="1001">
        <v>118941.42613878248</v>
      </c>
    </row>
    <row r="26" spans="1:4" ht="30" customHeight="1" thickTop="1" thickBot="1">
      <c r="A26" s="16" t="s">
        <v>150</v>
      </c>
      <c r="B26" s="14" t="s">
        <v>113</v>
      </c>
      <c r="C26" s="17" t="s">
        <v>151</v>
      </c>
      <c r="D26" s="1001">
        <v>127026.60493827163</v>
      </c>
    </row>
    <row r="27" spans="1:4" ht="30" customHeight="1" thickTop="1" thickBot="1">
      <c r="A27" s="16" t="s">
        <v>152</v>
      </c>
      <c r="B27" s="14" t="s">
        <v>113</v>
      </c>
      <c r="C27" s="17" t="s">
        <v>153</v>
      </c>
      <c r="D27" s="1001">
        <v>64607.855470412949</v>
      </c>
    </row>
    <row r="28" spans="1:4" ht="30" customHeight="1" thickTop="1" thickBot="1">
      <c r="A28" s="16" t="s">
        <v>154</v>
      </c>
      <c r="B28" s="14" t="s">
        <v>113</v>
      </c>
      <c r="C28" s="17" t="s">
        <v>155</v>
      </c>
      <c r="D28" s="1001">
        <v>88319.138995317175</v>
      </c>
    </row>
    <row r="29" spans="1:4" ht="30" customHeight="1" thickTop="1" thickBot="1">
      <c r="A29" s="16" t="s">
        <v>156</v>
      </c>
      <c r="B29" s="14" t="s">
        <v>113</v>
      </c>
      <c r="C29" s="17" t="s">
        <v>157</v>
      </c>
      <c r="D29" s="1001">
        <v>3846.0536398467439</v>
      </c>
    </row>
    <row r="30" spans="1:4" ht="30" customHeight="1" thickTop="1" thickBot="1">
      <c r="A30" s="16" t="s">
        <v>166</v>
      </c>
      <c r="B30" s="14" t="s">
        <v>113</v>
      </c>
      <c r="C30" s="17" t="s">
        <v>167</v>
      </c>
      <c r="D30" s="1001">
        <v>114476.53682418053</v>
      </c>
    </row>
    <row r="31" spans="1:4" ht="30" customHeight="1" thickTop="1" thickBot="1">
      <c r="A31" s="16" t="s">
        <v>162</v>
      </c>
      <c r="B31" s="14" t="s">
        <v>113</v>
      </c>
      <c r="C31" s="17" t="s">
        <v>163</v>
      </c>
      <c r="D31" s="1001">
        <v>9887.2605363984694</v>
      </c>
    </row>
    <row r="32" spans="1:4" ht="30" customHeight="1" thickTop="1" thickBot="1">
      <c r="A32" s="16" t="s">
        <v>164</v>
      </c>
      <c r="B32" s="14" t="s">
        <v>113</v>
      </c>
      <c r="C32" s="17" t="s">
        <v>165</v>
      </c>
      <c r="D32" s="1001">
        <v>80630.055342699037</v>
      </c>
    </row>
    <row r="33" spans="1:4" ht="30" customHeight="1" thickTop="1" thickBot="1">
      <c r="A33" s="16" t="s">
        <v>171</v>
      </c>
      <c r="B33" s="14" t="s">
        <v>113</v>
      </c>
      <c r="C33" s="17" t="s">
        <v>172</v>
      </c>
      <c r="D33" s="1001">
        <v>9715.9216687952339</v>
      </c>
    </row>
    <row r="34" spans="1:4" ht="30" customHeight="1" thickTop="1" thickBot="1">
      <c r="A34" s="16" t="s">
        <v>160</v>
      </c>
      <c r="B34" s="14" t="s">
        <v>113</v>
      </c>
      <c r="C34" s="17" t="s">
        <v>161</v>
      </c>
      <c r="D34" s="1001">
        <v>4448.7633035334193</v>
      </c>
    </row>
    <row r="35" spans="1:4" ht="30" customHeight="1" thickTop="1" thickBot="1">
      <c r="A35" s="16" t="s">
        <v>173</v>
      </c>
      <c r="B35" s="14" t="s">
        <v>113</v>
      </c>
      <c r="C35" s="17" t="s">
        <v>1970</v>
      </c>
      <c r="D35" s="1001">
        <v>134220.82162622394</v>
      </c>
    </row>
    <row r="36" spans="1:4" ht="30" customHeight="1" thickTop="1" thickBot="1">
      <c r="A36" s="16" t="s">
        <v>170</v>
      </c>
      <c r="B36" s="14" t="s">
        <v>113</v>
      </c>
      <c r="C36" s="17" t="s">
        <v>1969</v>
      </c>
      <c r="D36" s="1001">
        <v>67334.159216687956</v>
      </c>
    </row>
    <row r="37" spans="1:4" ht="30" customHeight="1" thickTop="1" thickBot="1">
      <c r="A37" s="16" t="s">
        <v>168</v>
      </c>
      <c r="B37" s="14" t="s">
        <v>113</v>
      </c>
      <c r="C37" s="17" t="s">
        <v>169</v>
      </c>
      <c r="D37" s="1001">
        <v>106772.33503618563</v>
      </c>
    </row>
    <row r="38" spans="1:4" ht="30" customHeight="1" thickTop="1" thickBot="1">
      <c r="A38" s="16" t="s">
        <v>174</v>
      </c>
      <c r="B38" s="14" t="s">
        <v>113</v>
      </c>
      <c r="C38" s="17" t="s">
        <v>175</v>
      </c>
      <c r="D38" s="1001">
        <v>89773.50361856111</v>
      </c>
    </row>
    <row r="39" spans="1:4" ht="30" customHeight="1" thickTop="1" thickBot="1">
      <c r="A39" s="16" t="s">
        <v>176</v>
      </c>
      <c r="B39" s="14" t="s">
        <v>113</v>
      </c>
      <c r="C39" s="17" t="s">
        <v>177</v>
      </c>
      <c r="D39" s="1001">
        <v>47151.448488718612</v>
      </c>
    </row>
    <row r="40" spans="1:4" ht="30" customHeight="1" thickTop="1" thickBot="1">
      <c r="A40" s="16" t="s">
        <v>180</v>
      </c>
      <c r="B40" s="14" t="s">
        <v>113</v>
      </c>
      <c r="C40" s="17" t="s">
        <v>181</v>
      </c>
      <c r="D40" s="1001">
        <v>74085.918475947226</v>
      </c>
    </row>
    <row r="41" spans="1:4" ht="30" customHeight="1" thickTop="1" thickBot="1">
      <c r="A41" s="16" t="s">
        <v>178</v>
      </c>
      <c r="B41" s="14" t="s">
        <v>113</v>
      </c>
      <c r="C41" s="17" t="s">
        <v>179</v>
      </c>
      <c r="D41" s="1001">
        <v>69253.154533844194</v>
      </c>
    </row>
    <row r="42" spans="1:4" ht="30" customHeight="1" thickTop="1" thickBot="1">
      <c r="A42" s="16" t="s">
        <v>182</v>
      </c>
      <c r="B42" s="14" t="s">
        <v>113</v>
      </c>
      <c r="C42" s="17" t="s">
        <v>183</v>
      </c>
      <c r="D42" s="1001">
        <v>57719.025117071105</v>
      </c>
    </row>
    <row r="43" spans="1:4" ht="30" customHeight="1" thickTop="1" thickBot="1">
      <c r="A43" s="16" t="s">
        <v>1756</v>
      </c>
      <c r="B43" s="14" t="s">
        <v>113</v>
      </c>
      <c r="C43" s="17" t="s">
        <v>1755</v>
      </c>
      <c r="D43" s="1001">
        <v>39085.419327373354</v>
      </c>
    </row>
    <row r="44" spans="1:4" ht="30" customHeight="1" thickTop="1" thickBot="1">
      <c r="A44" s="16" t="s">
        <v>184</v>
      </c>
      <c r="B44" s="14" t="s">
        <v>113</v>
      </c>
      <c r="C44" s="17" t="s">
        <v>185</v>
      </c>
      <c r="D44" s="1001">
        <v>14509.378458918691</v>
      </c>
    </row>
    <row r="45" spans="1:4" ht="30" customHeight="1" thickTop="1" thickBot="1">
      <c r="A45" s="16" t="s">
        <v>1687</v>
      </c>
      <c r="B45" s="14" t="s">
        <v>113</v>
      </c>
      <c r="C45" s="17" t="s">
        <v>1688</v>
      </c>
      <c r="D45" s="1001">
        <v>2106.4601958280123</v>
      </c>
    </row>
    <row r="46" spans="1:4" ht="30" customHeight="1" thickTop="1" thickBot="1">
      <c r="A46" s="16" t="s">
        <v>188</v>
      </c>
      <c r="B46" s="14" t="s">
        <v>113</v>
      </c>
      <c r="C46" s="17" t="s">
        <v>189</v>
      </c>
      <c r="D46" s="1001">
        <v>3789.6126011068545</v>
      </c>
    </row>
    <row r="47" spans="1:4" ht="30" customHeight="1" thickTop="1" thickBot="1">
      <c r="A47" s="16" t="s">
        <v>186</v>
      </c>
      <c r="B47" s="14" t="s">
        <v>113</v>
      </c>
      <c r="C47" s="17" t="s">
        <v>187</v>
      </c>
      <c r="D47" s="1001">
        <v>9160.5821626223933</v>
      </c>
    </row>
    <row r="48" spans="1:4" ht="30" customHeight="1" thickTop="1" thickBot="1">
      <c r="A48" s="16" t="s">
        <v>190</v>
      </c>
      <c r="B48" s="14" t="s">
        <v>113</v>
      </c>
      <c r="C48" s="17" t="s">
        <v>191</v>
      </c>
      <c r="D48" s="1001">
        <v>12183.201362281825</v>
      </c>
    </row>
    <row r="49" spans="1:4" ht="30" customHeight="1" thickTop="1" thickBot="1">
      <c r="A49" s="16" t="s">
        <v>201</v>
      </c>
      <c r="B49" s="14" t="s">
        <v>113</v>
      </c>
      <c r="C49" s="17" t="s">
        <v>1972</v>
      </c>
      <c r="D49" s="1001">
        <v>73162.704342273326</v>
      </c>
    </row>
    <row r="50" spans="1:4" ht="30" customHeight="1" thickTop="1" thickBot="1">
      <c r="A50" s="16" t="s">
        <v>192</v>
      </c>
      <c r="B50" s="14" t="s">
        <v>113</v>
      </c>
      <c r="C50" s="17" t="s">
        <v>193</v>
      </c>
      <c r="D50" s="1001">
        <v>40640.571519795667</v>
      </c>
    </row>
    <row r="51" spans="1:4" ht="30" customHeight="1" thickTop="1" thickBot="1">
      <c r="A51" s="16" t="s">
        <v>194</v>
      </c>
      <c r="B51" s="14" t="s">
        <v>113</v>
      </c>
      <c r="C51" s="17" t="s">
        <v>1971</v>
      </c>
      <c r="D51" s="1001">
        <v>2519.6892294593449</v>
      </c>
    </row>
    <row r="52" spans="1:4" ht="30" customHeight="1" thickTop="1" thickBot="1">
      <c r="A52" s="16" t="s">
        <v>224</v>
      </c>
      <c r="B52" s="14" t="s">
        <v>92</v>
      </c>
      <c r="C52" s="17" t="s">
        <v>1975</v>
      </c>
      <c r="D52" s="1001">
        <v>125620.61834823331</v>
      </c>
    </row>
    <row r="53" spans="1:4" ht="30" customHeight="1" thickTop="1" thickBot="1">
      <c r="A53" s="16" t="s">
        <v>195</v>
      </c>
      <c r="B53" s="14" t="s">
        <v>113</v>
      </c>
      <c r="C53" s="17" t="s">
        <v>196</v>
      </c>
      <c r="D53" s="1001">
        <v>15584.78182205194</v>
      </c>
    </row>
    <row r="54" spans="1:4" ht="30" customHeight="1" thickTop="1" thickBot="1">
      <c r="A54" s="16" t="s">
        <v>214</v>
      </c>
      <c r="B54" s="14" t="s">
        <v>113</v>
      </c>
      <c r="C54" s="17" t="s">
        <v>215</v>
      </c>
      <c r="D54" s="1001">
        <v>9052.7394636015342</v>
      </c>
    </row>
    <row r="55" spans="1:4" ht="30" customHeight="1" thickTop="1" thickBot="1">
      <c r="A55" s="16" t="s">
        <v>197</v>
      </c>
      <c r="B55" s="14" t="s">
        <v>113</v>
      </c>
      <c r="C55" s="17" t="s">
        <v>198</v>
      </c>
      <c r="D55" s="1001">
        <v>125682.09876543212</v>
      </c>
    </row>
    <row r="56" spans="1:4" ht="30" customHeight="1" thickTop="1" thickBot="1">
      <c r="A56" s="16" t="s">
        <v>199</v>
      </c>
      <c r="B56" s="14" t="s">
        <v>113</v>
      </c>
      <c r="C56" s="17" t="s">
        <v>200</v>
      </c>
      <c r="D56" s="1001">
        <v>13434.982971477226</v>
      </c>
    </row>
    <row r="57" spans="1:4" ht="30" customHeight="1" thickTop="1" thickBot="1">
      <c r="A57" s="16" t="s">
        <v>202</v>
      </c>
      <c r="B57" s="14" t="s">
        <v>113</v>
      </c>
      <c r="C57" s="17" t="s">
        <v>203</v>
      </c>
      <c r="D57" s="1001">
        <v>59711.595359727551</v>
      </c>
    </row>
    <row r="58" spans="1:4" ht="30" customHeight="1" thickTop="1" thickBot="1">
      <c r="A58" s="16" t="s">
        <v>212</v>
      </c>
      <c r="B58" s="14" t="s">
        <v>113</v>
      </c>
      <c r="C58" s="17" t="s">
        <v>213</v>
      </c>
      <c r="D58" s="1001">
        <v>25592.987441464458</v>
      </c>
    </row>
    <row r="59" spans="1:4" ht="30" customHeight="1" thickTop="1" thickBot="1">
      <c r="A59" s="16" t="s">
        <v>206</v>
      </c>
      <c r="B59" s="14" t="s">
        <v>113</v>
      </c>
      <c r="C59" s="17" t="s">
        <v>207</v>
      </c>
      <c r="D59" s="1001">
        <v>6689.2709663686683</v>
      </c>
    </row>
    <row r="60" spans="1:4" ht="30" customHeight="1" thickTop="1" thickBot="1">
      <c r="A60" s="16" t="s">
        <v>204</v>
      </c>
      <c r="B60" s="14" t="s">
        <v>113</v>
      </c>
      <c r="C60" s="17" t="s">
        <v>205</v>
      </c>
      <c r="D60" s="1001">
        <v>13465.219242230738</v>
      </c>
    </row>
    <row r="61" spans="1:4" ht="30" customHeight="1" thickTop="1" thickBot="1">
      <c r="A61" s="16" t="s">
        <v>208</v>
      </c>
      <c r="B61" s="14" t="s">
        <v>113</v>
      </c>
      <c r="C61" s="17" t="s">
        <v>209</v>
      </c>
      <c r="D61" s="1001">
        <v>10078.75691783738</v>
      </c>
    </row>
    <row r="62" spans="1:4" ht="30" customHeight="1" thickTop="1" thickBot="1">
      <c r="A62" s="16" t="s">
        <v>210</v>
      </c>
      <c r="B62" s="14" t="s">
        <v>113</v>
      </c>
      <c r="C62" s="17" t="s">
        <v>211</v>
      </c>
      <c r="D62" s="1001">
        <v>15389.253937845895</v>
      </c>
    </row>
    <row r="63" spans="1:4" ht="30" customHeight="1" thickTop="1" thickBot="1">
      <c r="A63" s="16" t="s">
        <v>217</v>
      </c>
      <c r="B63" s="14" t="s">
        <v>113</v>
      </c>
      <c r="C63" s="17" t="s">
        <v>218</v>
      </c>
      <c r="D63" s="1001">
        <v>19693.89101745424</v>
      </c>
    </row>
    <row r="64" spans="1:4" ht="30" customHeight="1" thickTop="1" thickBot="1">
      <c r="A64" s="16" t="s">
        <v>219</v>
      </c>
      <c r="B64" s="14" t="s">
        <v>113</v>
      </c>
      <c r="C64" s="17" t="s">
        <v>220</v>
      </c>
      <c r="D64" s="1001">
        <v>13281.785866326098</v>
      </c>
    </row>
    <row r="65" spans="1:4" ht="30" customHeight="1" thickTop="1" thickBot="1">
      <c r="A65" s="16" t="s">
        <v>216</v>
      </c>
      <c r="B65" s="14" t="s">
        <v>113</v>
      </c>
      <c r="C65" s="17" t="s">
        <v>1973</v>
      </c>
      <c r="D65" s="1001">
        <v>14106.228182205195</v>
      </c>
    </row>
    <row r="66" spans="1:4" ht="30" customHeight="1" thickTop="1" thickBot="1">
      <c r="A66" s="16" t="s">
        <v>221</v>
      </c>
      <c r="B66" s="14" t="s">
        <v>113</v>
      </c>
      <c r="C66" s="17" t="s">
        <v>1974</v>
      </c>
      <c r="D66" s="1001">
        <v>56473.290762026401</v>
      </c>
    </row>
    <row r="67" spans="1:4" ht="30" customHeight="1" thickTop="1" thickBot="1">
      <c r="A67" s="16" t="s">
        <v>222</v>
      </c>
      <c r="B67" s="14" t="s">
        <v>113</v>
      </c>
      <c r="C67" s="17" t="s">
        <v>223</v>
      </c>
      <c r="D67" s="1001">
        <v>30778.50787569179</v>
      </c>
    </row>
    <row r="68" spans="1:4" ht="30" customHeight="1" thickTop="1" thickBot="1">
      <c r="A68" s="16" t="s">
        <v>225</v>
      </c>
      <c r="B68" s="14" t="s">
        <v>113</v>
      </c>
      <c r="C68" s="17" t="s">
        <v>226</v>
      </c>
      <c r="D68" s="1001">
        <v>78230.303320561958</v>
      </c>
    </row>
    <row r="69" spans="1:4" ht="30" customHeight="1" thickTop="1" thickBot="1">
      <c r="A69" s="16" t="s">
        <v>227</v>
      </c>
      <c r="B69" s="14" t="s">
        <v>113</v>
      </c>
      <c r="C69" s="17" t="s">
        <v>1976</v>
      </c>
      <c r="D69" s="1001">
        <v>14106.228182205195</v>
      </c>
    </row>
    <row r="70" spans="1:4" ht="30" customHeight="1" thickTop="1" thickBot="1">
      <c r="A70" s="16" t="s">
        <v>232</v>
      </c>
      <c r="B70" s="14" t="s">
        <v>233</v>
      </c>
      <c r="C70" s="17" t="s">
        <v>1979</v>
      </c>
      <c r="D70" s="1001">
        <v>3185.8950617283954</v>
      </c>
    </row>
    <row r="71" spans="1:4" ht="30" customHeight="1" thickTop="1" thickBot="1">
      <c r="A71" s="16" t="s">
        <v>228</v>
      </c>
      <c r="B71" s="14" t="s">
        <v>113</v>
      </c>
      <c r="C71" s="17" t="s">
        <v>1977</v>
      </c>
      <c r="D71" s="1001">
        <v>3195.9738186462328</v>
      </c>
    </row>
    <row r="72" spans="1:4" ht="30" customHeight="1" thickTop="1" thickBot="1">
      <c r="A72" s="16" t="s">
        <v>229</v>
      </c>
      <c r="B72" s="14" t="s">
        <v>113</v>
      </c>
      <c r="C72" s="17" t="s">
        <v>1978</v>
      </c>
      <c r="D72" s="1001">
        <v>9374.2518092805458</v>
      </c>
    </row>
    <row r="73" spans="1:4" ht="30" customHeight="1" thickTop="1" thickBot="1">
      <c r="A73" s="16" t="s">
        <v>230</v>
      </c>
      <c r="B73" s="14" t="s">
        <v>113</v>
      </c>
      <c r="C73" s="17" t="s">
        <v>231</v>
      </c>
      <c r="D73" s="1001">
        <v>1190.3011919965945</v>
      </c>
    </row>
    <row r="74" spans="1:4" ht="30" customHeight="1" thickTop="1" thickBot="1">
      <c r="A74" s="16" t="s">
        <v>234</v>
      </c>
      <c r="B74" s="14" t="s">
        <v>113</v>
      </c>
      <c r="C74" s="17" t="s">
        <v>235</v>
      </c>
      <c r="D74" s="1001">
        <v>2051.0270327799067</v>
      </c>
    </row>
    <row r="75" spans="1:4" ht="30" customHeight="1" thickTop="1" thickBot="1">
      <c r="A75" s="16" t="s">
        <v>236</v>
      </c>
      <c r="B75" s="14" t="s">
        <v>113</v>
      </c>
      <c r="C75" s="17" t="s">
        <v>237</v>
      </c>
      <c r="D75" s="1001">
        <v>535098.33865474677</v>
      </c>
    </row>
    <row r="76" spans="1:4" ht="30" customHeight="1" thickTop="1" thickBot="1">
      <c r="A76" s="16" t="s">
        <v>238</v>
      </c>
      <c r="B76" s="14" t="s">
        <v>113</v>
      </c>
      <c r="C76" s="17" t="s">
        <v>239</v>
      </c>
      <c r="D76" s="1001">
        <v>544258.92081736913</v>
      </c>
    </row>
    <row r="77" spans="1:4" ht="30" customHeight="1" thickTop="1" thickBot="1">
      <c r="A77" s="16" t="s">
        <v>240</v>
      </c>
      <c r="B77" s="14" t="s">
        <v>113</v>
      </c>
      <c r="C77" s="17" t="s">
        <v>1980</v>
      </c>
      <c r="D77" s="1001">
        <v>155178.58876117499</v>
      </c>
    </row>
    <row r="78" spans="1:4" ht="30" customHeight="1" thickTop="1" thickBot="1">
      <c r="A78" s="16" t="s">
        <v>241</v>
      </c>
      <c r="B78" s="14" t="s">
        <v>113</v>
      </c>
      <c r="C78" s="17" t="s">
        <v>1981</v>
      </c>
      <c r="D78" s="1001">
        <v>153897.57875691785</v>
      </c>
    </row>
    <row r="79" spans="1:4" ht="30" customHeight="1" thickTop="1" thickBot="1">
      <c r="A79" s="16" t="s">
        <v>246</v>
      </c>
      <c r="B79" s="14" t="s">
        <v>113</v>
      </c>
      <c r="C79" s="17" t="s">
        <v>1986</v>
      </c>
      <c r="D79" s="1001">
        <v>89151.644316730541</v>
      </c>
    </row>
    <row r="80" spans="1:4" ht="30" customHeight="1" thickTop="1" thickBot="1">
      <c r="A80" s="16" t="s">
        <v>243</v>
      </c>
      <c r="B80" s="14" t="s">
        <v>113</v>
      </c>
      <c r="C80" s="17" t="s">
        <v>1983</v>
      </c>
      <c r="D80" s="1001">
        <v>192371.2175393785</v>
      </c>
    </row>
    <row r="81" spans="1:4" ht="30" customHeight="1" thickTop="1" thickBot="1">
      <c r="A81" s="16" t="s">
        <v>244</v>
      </c>
      <c r="B81" s="14" t="s">
        <v>113</v>
      </c>
      <c r="C81" s="17" t="s">
        <v>1984</v>
      </c>
      <c r="D81" s="1001">
        <v>237076.55172413797</v>
      </c>
    </row>
    <row r="82" spans="1:4" ht="30" customHeight="1" thickTop="1" thickBot="1">
      <c r="A82" s="16" t="s">
        <v>245</v>
      </c>
      <c r="B82" s="14" t="s">
        <v>113</v>
      </c>
      <c r="C82" s="17" t="s">
        <v>1985</v>
      </c>
      <c r="D82" s="1001">
        <v>192371.2175393785</v>
      </c>
    </row>
    <row r="83" spans="1:4" ht="30" customHeight="1" thickTop="1" thickBot="1">
      <c r="A83" s="16" t="s">
        <v>247</v>
      </c>
      <c r="B83" s="14" t="s">
        <v>113</v>
      </c>
      <c r="C83" s="17" t="s">
        <v>1987</v>
      </c>
      <c r="D83" s="1001">
        <v>119547.15942954451</v>
      </c>
    </row>
    <row r="84" spans="1:4" ht="30" customHeight="1" thickTop="1" thickBot="1">
      <c r="A84" s="16" t="s">
        <v>242</v>
      </c>
      <c r="B84" s="14" t="s">
        <v>113</v>
      </c>
      <c r="C84" s="17" t="s">
        <v>1982</v>
      </c>
      <c r="D84" s="1001">
        <v>127315.86526181355</v>
      </c>
    </row>
    <row r="85" spans="1:4" ht="30" customHeight="1" thickTop="1" thickBot="1">
      <c r="A85" s="16" t="s">
        <v>248</v>
      </c>
      <c r="B85" s="14" t="s">
        <v>113</v>
      </c>
      <c r="C85" s="17" t="s">
        <v>1988</v>
      </c>
      <c r="D85" s="1001">
        <v>243670.07449978718</v>
      </c>
    </row>
    <row r="86" spans="1:4" ht="30" customHeight="1" thickTop="1" thickBot="1">
      <c r="A86" s="16" t="s">
        <v>249</v>
      </c>
      <c r="B86" s="14" t="s">
        <v>113</v>
      </c>
      <c r="C86" s="17" t="s">
        <v>250</v>
      </c>
      <c r="D86" s="1001">
        <v>5251.0323541932748</v>
      </c>
    </row>
    <row r="87" spans="1:4" ht="30" customHeight="1" thickTop="1" thickBot="1">
      <c r="A87" s="16" t="s">
        <v>255</v>
      </c>
      <c r="B87" s="14" t="s">
        <v>113</v>
      </c>
      <c r="C87" s="17" t="s">
        <v>256</v>
      </c>
      <c r="D87" s="1001">
        <v>1130427.3286504897</v>
      </c>
    </row>
    <row r="88" spans="1:4" ht="30" customHeight="1" thickTop="1" thickBot="1">
      <c r="A88" s="16" t="s">
        <v>253</v>
      </c>
      <c r="B88" s="14" t="s">
        <v>113</v>
      </c>
      <c r="C88" s="17" t="s">
        <v>254</v>
      </c>
      <c r="D88" s="1001">
        <v>16544.279480630059</v>
      </c>
    </row>
    <row r="89" spans="1:4" ht="30" customHeight="1" thickTop="1" thickBot="1">
      <c r="A89" s="16" t="s">
        <v>251</v>
      </c>
      <c r="B89" s="14" t="s">
        <v>113</v>
      </c>
      <c r="C89" s="17" t="s">
        <v>252</v>
      </c>
      <c r="D89" s="1001">
        <v>39755.656662409543</v>
      </c>
    </row>
    <row r="90" spans="1:4" ht="30" customHeight="1" thickTop="1" thickBot="1">
      <c r="A90" s="16" t="s">
        <v>257</v>
      </c>
      <c r="B90" s="14" t="s">
        <v>113</v>
      </c>
      <c r="C90" s="17" t="s">
        <v>258</v>
      </c>
      <c r="D90" s="1001">
        <v>6354.6562366964672</v>
      </c>
    </row>
    <row r="91" spans="1:4" ht="30" customHeight="1" thickTop="1" thickBot="1">
      <c r="A91" s="16" t="s">
        <v>259</v>
      </c>
      <c r="B91" s="14" t="s">
        <v>113</v>
      </c>
      <c r="C91" s="17" t="s">
        <v>260</v>
      </c>
      <c r="D91" s="1001">
        <v>48732.8054491273</v>
      </c>
    </row>
    <row r="92" spans="1:4" ht="30" customHeight="1" thickTop="1" thickBot="1">
      <c r="A92" s="16" t="s">
        <v>261</v>
      </c>
      <c r="B92" s="14" t="s">
        <v>113</v>
      </c>
      <c r="C92" s="17" t="s">
        <v>262</v>
      </c>
      <c r="D92" s="1001">
        <v>7269.8073648361014</v>
      </c>
    </row>
    <row r="93" spans="1:4" ht="30" customHeight="1" thickTop="1" thickBot="1">
      <c r="A93" s="16" t="s">
        <v>263</v>
      </c>
      <c r="B93" s="14" t="s">
        <v>113</v>
      </c>
      <c r="C93" s="17" t="s">
        <v>264</v>
      </c>
      <c r="D93" s="1001">
        <v>8793.7154108131126</v>
      </c>
    </row>
    <row r="94" spans="1:4" ht="30" customHeight="1" thickTop="1" thickBot="1">
      <c r="A94" s="16" t="s">
        <v>265</v>
      </c>
      <c r="B94" s="14" t="s">
        <v>113</v>
      </c>
      <c r="C94" s="17" t="s">
        <v>266</v>
      </c>
      <c r="D94" s="1001">
        <v>31419.516815666248</v>
      </c>
    </row>
    <row r="95" spans="1:4" ht="30" customHeight="1" thickTop="1" thickBot="1">
      <c r="A95" s="16" t="s">
        <v>267</v>
      </c>
      <c r="B95" s="14" t="s">
        <v>113</v>
      </c>
      <c r="C95" s="17" t="s">
        <v>268</v>
      </c>
      <c r="D95" s="1001">
        <v>88490.477862920408</v>
      </c>
    </row>
    <row r="96" spans="1:4" ht="30" customHeight="1" thickTop="1" thickBot="1">
      <c r="A96" s="16" t="s">
        <v>269</v>
      </c>
      <c r="B96" s="14" t="s">
        <v>113</v>
      </c>
      <c r="C96" s="17" t="s">
        <v>270</v>
      </c>
      <c r="D96" s="1001">
        <v>176926.53043848448</v>
      </c>
    </row>
    <row r="97" spans="1:4" ht="30" customHeight="1" thickTop="1" thickBot="1">
      <c r="A97" s="16" t="s">
        <v>271</v>
      </c>
      <c r="B97" s="14" t="s">
        <v>113</v>
      </c>
      <c r="C97" s="17" t="s">
        <v>272</v>
      </c>
      <c r="D97" s="1001">
        <v>96597.829927628787</v>
      </c>
    </row>
    <row r="98" spans="1:4" ht="30" customHeight="1" thickTop="1" thickBot="1">
      <c r="A98" s="16" t="s">
        <v>273</v>
      </c>
      <c r="B98" s="14" t="s">
        <v>113</v>
      </c>
      <c r="C98" s="17" t="s">
        <v>274</v>
      </c>
      <c r="D98" s="1001">
        <v>9216.0153256704998</v>
      </c>
    </row>
    <row r="99" spans="1:4" ht="30" customHeight="1" thickTop="1" thickBot="1">
      <c r="A99" s="16" t="s">
        <v>275</v>
      </c>
      <c r="B99" s="14" t="s">
        <v>113</v>
      </c>
      <c r="C99" s="17" t="s">
        <v>276</v>
      </c>
      <c r="D99" s="1001">
        <v>10078.75691783738</v>
      </c>
    </row>
    <row r="100" spans="1:4" ht="30" customHeight="1" thickTop="1" thickBot="1">
      <c r="A100" s="16" t="s">
        <v>277</v>
      </c>
      <c r="B100" s="14" t="s">
        <v>113</v>
      </c>
      <c r="C100" s="17" t="s">
        <v>278</v>
      </c>
      <c r="D100" s="1001">
        <v>39115.655598126868</v>
      </c>
    </row>
    <row r="101" spans="1:4" ht="30" customHeight="1" thickTop="1" thickBot="1">
      <c r="A101" s="16" t="s">
        <v>279</v>
      </c>
      <c r="B101" s="14" t="s">
        <v>113</v>
      </c>
      <c r="C101" s="17" t="s">
        <v>1989</v>
      </c>
      <c r="D101" s="1001">
        <v>142524.70945083015</v>
      </c>
    </row>
    <row r="102" spans="1:4" ht="30" customHeight="1" thickTop="1" thickBot="1">
      <c r="A102" s="16" t="s">
        <v>280</v>
      </c>
      <c r="B102" s="14" t="s">
        <v>113</v>
      </c>
      <c r="C102" s="17" t="s">
        <v>281</v>
      </c>
      <c r="D102" s="1001">
        <v>577114.66049382731</v>
      </c>
    </row>
    <row r="103" spans="1:4" ht="30" customHeight="1" thickTop="1" thickBot="1">
      <c r="A103" s="16" t="s">
        <v>282</v>
      </c>
      <c r="B103" s="14" t="s">
        <v>113</v>
      </c>
      <c r="C103" s="17" t="s">
        <v>283</v>
      </c>
      <c r="D103" s="1001">
        <v>385132.48297147726</v>
      </c>
    </row>
    <row r="104" spans="1:4" ht="30" customHeight="1" thickTop="1" thickBot="1">
      <c r="A104" s="16" t="s">
        <v>284</v>
      </c>
      <c r="B104" s="14" t="s">
        <v>113</v>
      </c>
      <c r="C104" s="17" t="s">
        <v>285</v>
      </c>
      <c r="D104" s="1001">
        <v>545052.11898680299</v>
      </c>
    </row>
    <row r="105" spans="1:4" ht="30" customHeight="1" thickTop="1" thickBot="1">
      <c r="A105" s="16" t="s">
        <v>286</v>
      </c>
      <c r="B105" s="14" t="s">
        <v>113</v>
      </c>
      <c r="C105" s="17" t="s">
        <v>287</v>
      </c>
      <c r="D105" s="1001">
        <v>237257.96934865904</v>
      </c>
    </row>
    <row r="106" spans="1:4" ht="30" customHeight="1" thickTop="1" thickBot="1">
      <c r="A106" s="16" t="s">
        <v>288</v>
      </c>
      <c r="B106" s="14" t="s">
        <v>113</v>
      </c>
      <c r="C106" s="17" t="s">
        <v>289</v>
      </c>
      <c r="D106" s="1001">
        <v>10905.214985100045</v>
      </c>
    </row>
    <row r="107" spans="1:4" ht="30" customHeight="1" thickTop="1" thickBot="1">
      <c r="A107" s="16" t="s">
        <v>290</v>
      </c>
      <c r="B107" s="14" t="s">
        <v>113</v>
      </c>
      <c r="C107" s="17" t="s">
        <v>291</v>
      </c>
      <c r="D107" s="1001">
        <v>468103.83354618994</v>
      </c>
    </row>
    <row r="108" spans="1:4" ht="30" customHeight="1" thickTop="1" thickBot="1">
      <c r="A108" s="16" t="s">
        <v>292</v>
      </c>
      <c r="B108" s="14" t="s">
        <v>113</v>
      </c>
      <c r="C108" s="17" t="s">
        <v>293</v>
      </c>
      <c r="D108" s="1001">
        <v>20926.522988505749</v>
      </c>
    </row>
    <row r="109" spans="1:4" ht="30" customHeight="1" thickTop="1" thickBot="1">
      <c r="A109" s="16" t="s">
        <v>294</v>
      </c>
      <c r="B109" s="14" t="s">
        <v>113</v>
      </c>
      <c r="C109" s="17" t="s">
        <v>1990</v>
      </c>
      <c r="D109" s="1001">
        <v>499611.03554704139</v>
      </c>
    </row>
    <row r="110" spans="1:4" ht="30" customHeight="1" thickTop="1" thickBot="1">
      <c r="A110" s="16" t="s">
        <v>295</v>
      </c>
      <c r="B110" s="14" t="s">
        <v>113</v>
      </c>
      <c r="C110" s="17" t="s">
        <v>296</v>
      </c>
      <c r="D110" s="1001">
        <v>4098.0225627926784</v>
      </c>
    </row>
    <row r="111" spans="1:4" ht="30" customHeight="1" thickTop="1" thickBot="1">
      <c r="A111" s="16" t="s">
        <v>297</v>
      </c>
      <c r="B111" s="14" t="s">
        <v>113</v>
      </c>
      <c r="C111" s="17" t="s">
        <v>298</v>
      </c>
      <c r="D111" s="1001">
        <v>90140.37037037038</v>
      </c>
    </row>
    <row r="112" spans="1:4" ht="30" customHeight="1" thickTop="1" thickBot="1">
      <c r="A112" s="16" t="s">
        <v>299</v>
      </c>
      <c r="B112" s="14" t="s">
        <v>113</v>
      </c>
      <c r="C112" s="17" t="s">
        <v>300</v>
      </c>
      <c r="D112" s="1001">
        <v>549938.30034057051</v>
      </c>
    </row>
    <row r="113" spans="1:4" ht="30" customHeight="1" thickTop="1" thickBot="1">
      <c r="A113" s="16" t="s">
        <v>301</v>
      </c>
      <c r="B113" s="14" t="s">
        <v>113</v>
      </c>
      <c r="C113" s="17" t="s">
        <v>302</v>
      </c>
      <c r="D113" s="1001">
        <v>6834.4050659855266</v>
      </c>
    </row>
    <row r="114" spans="1:4" ht="30" customHeight="1" thickTop="1" thickBot="1">
      <c r="A114" s="16" t="s">
        <v>305</v>
      </c>
      <c r="B114" s="14" t="s">
        <v>113</v>
      </c>
      <c r="C114" s="17" t="s">
        <v>306</v>
      </c>
      <c r="D114" s="1001">
        <v>100634.37207322266</v>
      </c>
    </row>
    <row r="115" spans="1:4" ht="30" customHeight="1" thickTop="1" thickBot="1">
      <c r="A115" s="16" t="s">
        <v>303</v>
      </c>
      <c r="B115" s="14" t="s">
        <v>113</v>
      </c>
      <c r="C115" s="17" t="s">
        <v>304</v>
      </c>
      <c r="D115" s="1001">
        <v>80637.110472541521</v>
      </c>
    </row>
    <row r="116" spans="1:4" ht="30" customHeight="1" thickTop="1" thickBot="1">
      <c r="A116" s="16" t="s">
        <v>309</v>
      </c>
      <c r="B116" s="14" t="s">
        <v>113</v>
      </c>
      <c r="C116" s="17" t="s">
        <v>1991</v>
      </c>
      <c r="D116" s="1001">
        <v>80630.055342699037</v>
      </c>
    </row>
    <row r="117" spans="1:4" ht="30" customHeight="1" thickTop="1" thickBot="1">
      <c r="A117" s="16" t="s">
        <v>310</v>
      </c>
      <c r="B117" s="14" t="s">
        <v>113</v>
      </c>
      <c r="C117" s="17" t="s">
        <v>311</v>
      </c>
      <c r="D117" s="1001">
        <v>205196.43571732656</v>
      </c>
    </row>
    <row r="118" spans="1:4" ht="30" customHeight="1" thickTop="1" thickBot="1">
      <c r="A118" s="16" t="s">
        <v>313</v>
      </c>
      <c r="B118" s="14" t="s">
        <v>113</v>
      </c>
      <c r="C118" s="17" t="s">
        <v>1993</v>
      </c>
      <c r="D118" s="1001">
        <v>210752.8544061303</v>
      </c>
    </row>
    <row r="119" spans="1:4" ht="30" customHeight="1" thickTop="1" thickBot="1">
      <c r="A119" s="16" t="s">
        <v>318</v>
      </c>
      <c r="B119" s="14" t="s">
        <v>113</v>
      </c>
      <c r="C119" s="17" t="s">
        <v>319</v>
      </c>
      <c r="D119" s="1001">
        <v>210752.8544061303</v>
      </c>
    </row>
    <row r="120" spans="1:4" ht="30" customHeight="1" thickTop="1" thickBot="1">
      <c r="A120" s="16" t="s">
        <v>314</v>
      </c>
      <c r="B120" s="14" t="s">
        <v>113</v>
      </c>
      <c r="C120" s="17" t="s">
        <v>315</v>
      </c>
      <c r="D120" s="1001">
        <v>182815.54810557686</v>
      </c>
    </row>
    <row r="121" spans="1:4" ht="30" customHeight="1" thickTop="1" thickBot="1">
      <c r="A121" s="16" t="s">
        <v>1732</v>
      </c>
      <c r="B121" s="14" t="s">
        <v>113</v>
      </c>
      <c r="C121" s="17" t="s">
        <v>1733</v>
      </c>
      <c r="D121" s="1001">
        <v>90708.812260536419</v>
      </c>
    </row>
    <row r="122" spans="1:4" ht="30" customHeight="1" thickTop="1" thickBot="1">
      <c r="A122" s="16" t="s">
        <v>322</v>
      </c>
      <c r="B122" s="14" t="s">
        <v>113</v>
      </c>
      <c r="C122" s="17" t="s">
        <v>323</v>
      </c>
      <c r="D122" s="1001">
        <v>117951.69220945085</v>
      </c>
    </row>
    <row r="123" spans="1:4" ht="30" customHeight="1" thickTop="1" thickBot="1">
      <c r="A123" s="16" t="s">
        <v>320</v>
      </c>
      <c r="B123" s="14" t="s">
        <v>113</v>
      </c>
      <c r="C123" s="17" t="s">
        <v>321</v>
      </c>
      <c r="D123" s="1001">
        <v>103207.47871434655</v>
      </c>
    </row>
    <row r="124" spans="1:4" ht="30" customHeight="1" thickTop="1" thickBot="1">
      <c r="A124" s="16" t="s">
        <v>312</v>
      </c>
      <c r="B124" s="14" t="s">
        <v>113</v>
      </c>
      <c r="C124" s="17" t="s">
        <v>1992</v>
      </c>
      <c r="D124" s="1001">
        <v>210752.8544061303</v>
      </c>
    </row>
    <row r="125" spans="1:4" ht="30" customHeight="1" thickTop="1" thickBot="1">
      <c r="A125" s="16" t="s">
        <v>316</v>
      </c>
      <c r="B125" s="14" t="s">
        <v>113</v>
      </c>
      <c r="C125" s="17" t="s">
        <v>317</v>
      </c>
      <c r="D125" s="1001">
        <v>89773.50361856111</v>
      </c>
    </row>
    <row r="126" spans="1:4" ht="30" customHeight="1" thickTop="1" thickBot="1">
      <c r="A126" s="16" t="s">
        <v>307</v>
      </c>
      <c r="B126" s="14" t="s">
        <v>113</v>
      </c>
      <c r="C126" s="17" t="s">
        <v>308</v>
      </c>
      <c r="D126" s="1001">
        <v>102500.95785440615</v>
      </c>
    </row>
    <row r="127" spans="1:4" ht="30" customHeight="1" thickTop="1" thickBot="1">
      <c r="A127" s="16" t="s">
        <v>324</v>
      </c>
      <c r="B127" s="14" t="s">
        <v>113</v>
      </c>
      <c r="C127" s="17" t="s">
        <v>325</v>
      </c>
      <c r="D127" s="1001">
        <v>1621.6719880800342</v>
      </c>
    </row>
    <row r="128" spans="1:4" ht="30" customHeight="1" thickTop="1" thickBot="1">
      <c r="A128" s="16" t="s">
        <v>326</v>
      </c>
      <c r="B128" s="14" t="s">
        <v>113</v>
      </c>
      <c r="C128" s="17" t="s">
        <v>327</v>
      </c>
      <c r="D128" s="1001">
        <v>74447.745849297586</v>
      </c>
    </row>
    <row r="129" spans="1:4" ht="30" customHeight="1" thickTop="1" thickBot="1">
      <c r="A129" s="16" t="s">
        <v>328</v>
      </c>
      <c r="B129" s="14" t="s">
        <v>113</v>
      </c>
      <c r="C129" s="17" t="s">
        <v>329</v>
      </c>
      <c r="D129" s="1001">
        <v>63.496168582375489</v>
      </c>
    </row>
    <row r="130" spans="1:4" ht="30" customHeight="1" thickTop="1" thickBot="1">
      <c r="A130" s="16" t="s">
        <v>330</v>
      </c>
      <c r="B130" s="14" t="s">
        <v>113</v>
      </c>
      <c r="C130" s="17" t="s">
        <v>331</v>
      </c>
      <c r="D130" s="1001">
        <v>1270.9312473392936</v>
      </c>
    </row>
    <row r="131" spans="1:4" ht="30" customHeight="1" thickTop="1" thickBot="1">
      <c r="A131" s="16" t="s">
        <v>332</v>
      </c>
      <c r="B131" s="14" t="s">
        <v>113</v>
      </c>
      <c r="C131" s="17" t="s">
        <v>333</v>
      </c>
      <c r="D131" s="1001">
        <v>1270.9312473392936</v>
      </c>
    </row>
    <row r="132" spans="1:4" ht="30" customHeight="1" thickTop="1" thickBot="1">
      <c r="A132" s="16" t="s">
        <v>334</v>
      </c>
      <c r="B132" s="14" t="s">
        <v>113</v>
      </c>
      <c r="C132" s="17" t="s">
        <v>1760</v>
      </c>
      <c r="D132" s="1001">
        <v>3050.8397190293749</v>
      </c>
    </row>
    <row r="133" spans="1:4" ht="30" customHeight="1" thickTop="1" thickBot="1">
      <c r="A133" s="16" t="s">
        <v>335</v>
      </c>
      <c r="B133" s="14" t="s">
        <v>92</v>
      </c>
      <c r="C133" s="17" t="s">
        <v>1994</v>
      </c>
      <c r="D133" s="1001">
        <v>204691.48999574292</v>
      </c>
    </row>
    <row r="134" spans="1:4" ht="30" customHeight="1" thickTop="1" thickBot="1">
      <c r="A134" s="16" t="s">
        <v>336</v>
      </c>
      <c r="B134" s="14" t="s">
        <v>113</v>
      </c>
      <c r="C134" s="17" t="s">
        <v>337</v>
      </c>
      <c r="D134" s="1001">
        <v>1104.6317581949768</v>
      </c>
    </row>
    <row r="135" spans="1:4" ht="30" customHeight="1" thickTop="1" thickBot="1">
      <c r="A135" s="16" t="s">
        <v>338</v>
      </c>
      <c r="B135" s="14" t="s">
        <v>339</v>
      </c>
      <c r="C135" s="17" t="s">
        <v>340</v>
      </c>
      <c r="D135" s="1001">
        <v>1187.2775649212433</v>
      </c>
    </row>
    <row r="136" spans="1:4" ht="30" customHeight="1" thickTop="1" thickBot="1">
      <c r="A136" s="16" t="s">
        <v>352</v>
      </c>
      <c r="B136" s="14" t="s">
        <v>339</v>
      </c>
      <c r="C136" s="17" t="s">
        <v>353</v>
      </c>
      <c r="D136" s="1001">
        <v>991.74968071519811</v>
      </c>
    </row>
    <row r="137" spans="1:4" ht="30" customHeight="1" thickTop="1" thickBot="1">
      <c r="A137" s="16" t="s">
        <v>343</v>
      </c>
      <c r="B137" s="14" t="s">
        <v>344</v>
      </c>
      <c r="C137" s="17" t="s">
        <v>345</v>
      </c>
      <c r="D137" s="1001">
        <v>68.53554704129418</v>
      </c>
    </row>
    <row r="138" spans="1:4" ht="30" customHeight="1" thickTop="1" thickBot="1">
      <c r="A138" s="16" t="s">
        <v>346</v>
      </c>
      <c r="B138" s="14" t="s">
        <v>344</v>
      </c>
      <c r="C138" s="17" t="s">
        <v>347</v>
      </c>
      <c r="D138" s="1001">
        <v>277.16581524052793</v>
      </c>
    </row>
    <row r="139" spans="1:4" ht="30" customHeight="1" thickTop="1" thickBot="1">
      <c r="A139" s="16" t="s">
        <v>350</v>
      </c>
      <c r="B139" s="14" t="s">
        <v>339</v>
      </c>
      <c r="C139" s="17" t="s">
        <v>351</v>
      </c>
      <c r="D139" s="1001">
        <v>2268.7281822051941</v>
      </c>
    </row>
    <row r="140" spans="1:4" ht="30" customHeight="1" thickTop="1" thickBot="1">
      <c r="A140" s="16" t="s">
        <v>348</v>
      </c>
      <c r="B140" s="14" t="s">
        <v>339</v>
      </c>
      <c r="C140" s="17" t="s">
        <v>349</v>
      </c>
      <c r="D140" s="1001">
        <v>1221.5453384418904</v>
      </c>
    </row>
    <row r="141" spans="1:4" ht="30" customHeight="1" thickTop="1" thickBot="1">
      <c r="A141" s="16" t="s">
        <v>356</v>
      </c>
      <c r="B141" s="14" t="s">
        <v>113</v>
      </c>
      <c r="C141" s="17" t="s">
        <v>357</v>
      </c>
      <c r="D141" s="1001">
        <v>46055.887611749691</v>
      </c>
    </row>
    <row r="142" spans="1:4" ht="30" customHeight="1" thickTop="1" thickBot="1">
      <c r="A142" s="16" t="s">
        <v>341</v>
      </c>
      <c r="B142" s="14" t="s">
        <v>339</v>
      </c>
      <c r="C142" s="17" t="s">
        <v>342</v>
      </c>
      <c r="D142" s="1001">
        <v>844.59982971477234</v>
      </c>
    </row>
    <row r="143" spans="1:4" ht="30" customHeight="1" thickTop="1" thickBot="1">
      <c r="A143" s="16" t="s">
        <v>354</v>
      </c>
      <c r="B143" s="14" t="s">
        <v>113</v>
      </c>
      <c r="C143" s="17" t="s">
        <v>355</v>
      </c>
      <c r="D143" s="1001">
        <v>41914.526394210312</v>
      </c>
    </row>
    <row r="144" spans="1:4" ht="30" customHeight="1" thickTop="1" thickBot="1">
      <c r="A144" s="16" t="s">
        <v>359</v>
      </c>
      <c r="B144" s="14" t="s">
        <v>113</v>
      </c>
      <c r="C144" s="17" t="s">
        <v>360</v>
      </c>
      <c r="D144" s="1001">
        <v>127103.20349084718</v>
      </c>
    </row>
    <row r="145" spans="1:4" ht="68.25" customHeight="1" thickTop="1" thickBot="1">
      <c r="A145" s="16" t="s">
        <v>358</v>
      </c>
      <c r="B145" s="14" t="s">
        <v>113</v>
      </c>
      <c r="C145" s="17" t="s">
        <v>2303</v>
      </c>
      <c r="D145" s="1001">
        <v>159237.3041719881</v>
      </c>
    </row>
    <row r="146" spans="1:4" ht="30" customHeight="1" thickTop="1" thickBot="1">
      <c r="A146" s="16" t="s">
        <v>361</v>
      </c>
      <c r="B146" s="14" t="s">
        <v>113</v>
      </c>
      <c r="C146" s="17" t="s">
        <v>1995</v>
      </c>
      <c r="D146" s="1001">
        <v>109010.82694763731</v>
      </c>
    </row>
    <row r="147" spans="1:4" ht="30" customHeight="1" thickTop="1" thickBot="1">
      <c r="A147" s="16" t="s">
        <v>362</v>
      </c>
      <c r="B147" s="14" t="s">
        <v>113</v>
      </c>
      <c r="C147" s="17" t="s">
        <v>1996</v>
      </c>
      <c r="D147" s="1001">
        <v>92483.681353767577</v>
      </c>
    </row>
    <row r="148" spans="1:4" ht="30" customHeight="1" thickTop="1" thickBot="1">
      <c r="A148" s="16" t="s">
        <v>367</v>
      </c>
      <c r="B148" s="14" t="s">
        <v>113</v>
      </c>
      <c r="C148" s="17" t="s">
        <v>368</v>
      </c>
      <c r="D148" s="1001">
        <v>6101.6794380587498</v>
      </c>
    </row>
    <row r="149" spans="1:4" ht="30" customHeight="1" thickTop="1" thickBot="1">
      <c r="A149" s="16" t="s">
        <v>363</v>
      </c>
      <c r="B149" s="14" t="s">
        <v>113</v>
      </c>
      <c r="C149" s="17" t="s">
        <v>364</v>
      </c>
      <c r="D149" s="1001">
        <v>5066.5911025968508</v>
      </c>
    </row>
    <row r="150" spans="1:4" ht="30" customHeight="1" thickTop="1" thickBot="1">
      <c r="A150" s="16" t="s">
        <v>158</v>
      </c>
      <c r="B150" s="14" t="s">
        <v>113</v>
      </c>
      <c r="C150" s="17" t="s">
        <v>159</v>
      </c>
      <c r="D150" s="1001">
        <v>38058.393997445724</v>
      </c>
    </row>
    <row r="151" spans="1:4" ht="30" customHeight="1" thickTop="1" thickBot="1">
      <c r="A151" s="16" t="s">
        <v>369</v>
      </c>
      <c r="B151" s="14" t="s">
        <v>113</v>
      </c>
      <c r="C151" s="17" t="s">
        <v>370</v>
      </c>
      <c r="D151" s="1001">
        <v>88463.265219242239</v>
      </c>
    </row>
    <row r="152" spans="1:4" ht="30" customHeight="1" thickTop="1" thickBot="1">
      <c r="A152" s="16" t="s">
        <v>371</v>
      </c>
      <c r="B152" s="14" t="s">
        <v>113</v>
      </c>
      <c r="C152" s="17" t="s">
        <v>372</v>
      </c>
      <c r="D152" s="1001">
        <v>142524.70945083015</v>
      </c>
    </row>
    <row r="153" spans="1:4" ht="30" customHeight="1" thickTop="1" thickBot="1">
      <c r="A153" s="16" t="s">
        <v>365</v>
      </c>
      <c r="B153" s="14" t="s">
        <v>113</v>
      </c>
      <c r="C153" s="17" t="s">
        <v>366</v>
      </c>
      <c r="D153" s="1001">
        <v>106156.52298850576</v>
      </c>
    </row>
    <row r="154" spans="1:4" ht="30" customHeight="1" thickTop="1" thickBot="1">
      <c r="A154" s="16" t="s">
        <v>373</v>
      </c>
      <c r="B154" s="14" t="s">
        <v>113</v>
      </c>
      <c r="C154" s="17" t="s">
        <v>374</v>
      </c>
      <c r="D154" s="1001">
        <v>59968.603661132409</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F12" sqref="F12"/>
    </sheetView>
  </sheetViews>
  <sheetFormatPr baseColWidth="10" defaultRowHeight="15"/>
  <cols>
    <col min="1" max="1" width="11.5703125" customWidth="1"/>
    <col min="2" max="2" width="9.140625"/>
    <col min="3" max="3" width="77.42578125" style="206" customWidth="1"/>
    <col min="4" max="4" width="17.140625" style="189" customWidth="1"/>
    <col min="5" max="5" width="12.28515625" bestFit="1" customWidth="1"/>
  </cols>
  <sheetData>
    <row r="1" spans="1:4" ht="81.75" customHeight="1" thickTop="1" thickBot="1">
      <c r="A1" s="679" t="s">
        <v>1934</v>
      </c>
      <c r="B1" s="680"/>
      <c r="C1" s="680"/>
      <c r="D1" s="681"/>
    </row>
    <row r="2" spans="1:4" ht="60.75" customHeight="1" thickTop="1" thickBot="1">
      <c r="A2" s="678" t="s">
        <v>375</v>
      </c>
      <c r="B2" s="678"/>
      <c r="C2" s="678"/>
      <c r="D2" s="678"/>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999">
        <v>3896.9792080998004</v>
      </c>
    </row>
    <row r="7" spans="1:4" ht="16.5" thickTop="1" thickBot="1">
      <c r="A7" s="200" t="s">
        <v>814</v>
      </c>
      <c r="B7" s="200" t="s">
        <v>377</v>
      </c>
      <c r="C7" s="205" t="s">
        <v>815</v>
      </c>
      <c r="D7" s="999">
        <v>3521.3299584161991</v>
      </c>
    </row>
    <row r="8" spans="1:4" ht="16.5" thickTop="1" thickBot="1">
      <c r="A8" s="200" t="s">
        <v>810</v>
      </c>
      <c r="B8" s="200" t="s">
        <v>377</v>
      </c>
      <c r="C8" s="205" t="s">
        <v>811</v>
      </c>
      <c r="D8" s="999">
        <v>3242.3925751823053</v>
      </c>
    </row>
    <row r="9" spans="1:4" ht="16.5" thickTop="1" thickBot="1">
      <c r="A9" s="200" t="s">
        <v>812</v>
      </c>
      <c r="B9" s="200" t="s">
        <v>377</v>
      </c>
      <c r="C9" s="205" t="s">
        <v>813</v>
      </c>
      <c r="D9" s="999">
        <v>3316.7080094015541</v>
      </c>
    </row>
    <row r="10" spans="1:4" ht="16.5" thickTop="1" thickBot="1">
      <c r="A10" s="200" t="s">
        <v>1752</v>
      </c>
      <c r="B10" s="200" t="s">
        <v>377</v>
      </c>
      <c r="C10" s="205" t="s">
        <v>1751</v>
      </c>
      <c r="D10" s="999">
        <v>2233.5351051648281</v>
      </c>
    </row>
    <row r="11" spans="1:4" ht="16.5" thickTop="1" thickBot="1">
      <c r="A11" s="200" t="s">
        <v>818</v>
      </c>
      <c r="B11" s="200" t="s">
        <v>377</v>
      </c>
      <c r="C11" s="205" t="s">
        <v>819</v>
      </c>
      <c r="D11" s="999">
        <v>10964.071596456335</v>
      </c>
    </row>
    <row r="12" spans="1:4" ht="16.5" thickTop="1" thickBot="1">
      <c r="A12" s="200" t="s">
        <v>816</v>
      </c>
      <c r="B12" s="200" t="s">
        <v>377</v>
      </c>
      <c r="C12" s="205" t="s">
        <v>817</v>
      </c>
      <c r="D12" s="999">
        <v>12114.433797384438</v>
      </c>
    </row>
    <row r="13" spans="1:4" ht="16.5" thickTop="1" thickBot="1">
      <c r="A13" s="200" t="s">
        <v>820</v>
      </c>
      <c r="B13" s="200" t="s">
        <v>92</v>
      </c>
      <c r="C13" s="205" t="s">
        <v>2029</v>
      </c>
      <c r="D13" s="999">
        <v>1465.9482914482007</v>
      </c>
    </row>
    <row r="14" spans="1:4" ht="16.5" thickTop="1" thickBot="1">
      <c r="A14" s="200" t="s">
        <v>822</v>
      </c>
      <c r="B14" s="200" t="s">
        <v>233</v>
      </c>
      <c r="C14" s="205" t="s">
        <v>2031</v>
      </c>
      <c r="D14" s="999">
        <v>1563.6781775447475</v>
      </c>
    </row>
    <row r="15" spans="1:4" ht="16.5" thickTop="1" thickBot="1">
      <c r="A15" s="200" t="s">
        <v>823</v>
      </c>
      <c r="B15" s="200" t="s">
        <v>92</v>
      </c>
      <c r="C15" s="205" t="s">
        <v>2032</v>
      </c>
      <c r="D15" s="999">
        <v>1367.2003857048151</v>
      </c>
    </row>
    <row r="16" spans="1:4" ht="16.5" thickTop="1" thickBot="1">
      <c r="A16" s="200" t="s">
        <v>821</v>
      </c>
      <c r="B16" s="200" t="s">
        <v>233</v>
      </c>
      <c r="C16" s="205" t="s">
        <v>2030</v>
      </c>
      <c r="D16" s="999">
        <v>1563.6781775447475</v>
      </c>
    </row>
    <row r="17" spans="1:4" ht="16.5" thickTop="1" thickBot="1">
      <c r="A17" s="200" t="s">
        <v>847</v>
      </c>
      <c r="B17" s="200" t="s">
        <v>425</v>
      </c>
      <c r="C17" s="205" t="s">
        <v>848</v>
      </c>
      <c r="D17" s="999">
        <v>7876.4180075935619</v>
      </c>
    </row>
    <row r="18" spans="1:4" ht="16.5" thickTop="1" thickBot="1">
      <c r="A18" s="200" t="s">
        <v>824</v>
      </c>
      <c r="B18" s="200" t="s">
        <v>388</v>
      </c>
      <c r="C18" s="205" t="s">
        <v>2033</v>
      </c>
      <c r="D18" s="999">
        <v>90858.253480383282</v>
      </c>
    </row>
    <row r="19" spans="1:4" ht="31.5" thickTop="1" thickBot="1">
      <c r="A19" s="200" t="s">
        <v>825</v>
      </c>
      <c r="B19" s="200" t="s">
        <v>388</v>
      </c>
      <c r="C19" s="205" t="s">
        <v>826</v>
      </c>
      <c r="D19" s="999">
        <v>90858.253480383282</v>
      </c>
    </row>
    <row r="20" spans="1:4" ht="16.5" thickTop="1" thickBot="1">
      <c r="A20" s="200" t="s">
        <v>831</v>
      </c>
      <c r="B20" s="200" t="s">
        <v>388</v>
      </c>
      <c r="C20" s="205" t="s">
        <v>832</v>
      </c>
      <c r="D20" s="999">
        <v>90858.253480383282</v>
      </c>
    </row>
    <row r="21" spans="1:4" ht="31.5" thickTop="1" thickBot="1">
      <c r="A21" s="200" t="s">
        <v>827</v>
      </c>
      <c r="B21" s="200" t="s">
        <v>388</v>
      </c>
      <c r="C21" s="205" t="s">
        <v>828</v>
      </c>
      <c r="D21" s="999">
        <v>42053.373591273419</v>
      </c>
    </row>
    <row r="22" spans="1:4" ht="31.5" thickTop="1" thickBot="1">
      <c r="A22" s="200" t="s">
        <v>829</v>
      </c>
      <c r="B22" s="200" t="s">
        <v>388</v>
      </c>
      <c r="C22" s="205" t="s">
        <v>830</v>
      </c>
      <c r="D22" s="999">
        <v>43131.45639727595</v>
      </c>
    </row>
    <row r="23" spans="1:4" ht="16.5" thickTop="1" thickBot="1">
      <c r="A23" s="200" t="s">
        <v>833</v>
      </c>
      <c r="B23" s="200" t="s">
        <v>388</v>
      </c>
      <c r="C23" s="205" t="s">
        <v>834</v>
      </c>
      <c r="D23" s="999">
        <v>90858.253480383282</v>
      </c>
    </row>
    <row r="24" spans="1:4" ht="16.5" thickTop="1" thickBot="1">
      <c r="A24" s="200" t="s">
        <v>843</v>
      </c>
      <c r="B24" s="200" t="s">
        <v>388</v>
      </c>
      <c r="C24" s="205" t="s">
        <v>844</v>
      </c>
      <c r="D24" s="999">
        <v>35630.687639365991</v>
      </c>
    </row>
    <row r="25" spans="1:4" ht="16.5" thickTop="1" thickBot="1">
      <c r="A25" s="200" t="s">
        <v>835</v>
      </c>
      <c r="B25" s="200" t="s">
        <v>388</v>
      </c>
      <c r="C25" s="205" t="s">
        <v>836</v>
      </c>
      <c r="D25" s="999">
        <v>92153.174471162522</v>
      </c>
    </row>
    <row r="26" spans="1:4" ht="16.5" thickTop="1" thickBot="1">
      <c r="A26" s="200" t="s">
        <v>838</v>
      </c>
      <c r="B26" s="200" t="s">
        <v>388</v>
      </c>
      <c r="C26" s="205" t="s">
        <v>2108</v>
      </c>
      <c r="D26" s="999">
        <v>41327.525583077193</v>
      </c>
    </row>
    <row r="27" spans="1:4" ht="16.5" thickTop="1" thickBot="1">
      <c r="A27" s="200" t="s">
        <v>837</v>
      </c>
      <c r="B27" s="200" t="s">
        <v>388</v>
      </c>
      <c r="C27" s="205" t="s">
        <v>2110</v>
      </c>
      <c r="D27" s="999">
        <v>49635.583920930505</v>
      </c>
    </row>
    <row r="28" spans="1:4" ht="16.5" thickTop="1" thickBot="1">
      <c r="A28" s="200" t="s">
        <v>840</v>
      </c>
      <c r="B28" s="200" t="s">
        <v>388</v>
      </c>
      <c r="C28" s="205" t="s">
        <v>2109</v>
      </c>
      <c r="D28" s="999">
        <v>51245.072982583006</v>
      </c>
    </row>
    <row r="29" spans="1:4" ht="16.5" thickTop="1" thickBot="1">
      <c r="A29" s="200" t="s">
        <v>839</v>
      </c>
      <c r="B29" s="200" t="s">
        <v>388</v>
      </c>
      <c r="C29" s="205" t="s">
        <v>2107</v>
      </c>
      <c r="D29" s="999">
        <v>54464.051105888015</v>
      </c>
    </row>
    <row r="30" spans="1:4" ht="31.5" thickTop="1" thickBot="1">
      <c r="A30" s="200" t="s">
        <v>841</v>
      </c>
      <c r="B30" s="200" t="s">
        <v>388</v>
      </c>
      <c r="C30" s="205" t="s">
        <v>842</v>
      </c>
      <c r="D30" s="999">
        <v>143072.48116675703</v>
      </c>
    </row>
    <row r="31" spans="1:4" ht="16.5" thickTop="1" thickBot="1">
      <c r="A31" s="200" t="s">
        <v>845</v>
      </c>
      <c r="B31" s="200" t="s">
        <v>425</v>
      </c>
      <c r="C31" s="205" t="s">
        <v>846</v>
      </c>
      <c r="D31" s="999">
        <v>83.477611040800326</v>
      </c>
    </row>
    <row r="32" spans="1:4" ht="16.5" thickTop="1" thickBot="1">
      <c r="A32" s="200" t="s">
        <v>850</v>
      </c>
      <c r="B32" s="200" t="s">
        <v>144</v>
      </c>
      <c r="C32" s="205" t="s">
        <v>2035</v>
      </c>
      <c r="D32" s="999">
        <v>519.05040576490933</v>
      </c>
    </row>
    <row r="33" spans="1:4" ht="16.5" thickTop="1" thickBot="1">
      <c r="A33" s="200" t="s">
        <v>851</v>
      </c>
      <c r="B33" s="200" t="s">
        <v>377</v>
      </c>
      <c r="C33" s="205" t="s">
        <v>852</v>
      </c>
      <c r="D33" s="999">
        <v>6500</v>
      </c>
    </row>
    <row r="34" spans="1:4" ht="16.5" thickTop="1" thickBot="1">
      <c r="A34" s="200" t="s">
        <v>857</v>
      </c>
      <c r="B34" s="200" t="s">
        <v>377</v>
      </c>
      <c r="C34" s="205" t="s">
        <v>858</v>
      </c>
      <c r="D34" s="999">
        <v>7429.5073826312291</v>
      </c>
    </row>
    <row r="35" spans="1:4" ht="16.5" thickTop="1" thickBot="1">
      <c r="A35" s="200" t="s">
        <v>853</v>
      </c>
      <c r="B35" s="200" t="s">
        <v>377</v>
      </c>
      <c r="C35" s="205" t="s">
        <v>854</v>
      </c>
      <c r="D35" s="999">
        <v>6753.542337130114</v>
      </c>
    </row>
    <row r="36" spans="1:4" ht="16.5" thickTop="1" thickBot="1">
      <c r="A36" s="200" t="s">
        <v>855</v>
      </c>
      <c r="B36" s="200" t="s">
        <v>377</v>
      </c>
      <c r="C36" s="205" t="s">
        <v>856</v>
      </c>
      <c r="D36" s="999">
        <v>8574.7794853251362</v>
      </c>
    </row>
    <row r="37" spans="1:4" ht="16.5" thickTop="1" thickBot="1">
      <c r="A37" s="200" t="s">
        <v>976</v>
      </c>
      <c r="B37" s="200" t="s">
        <v>377</v>
      </c>
      <c r="C37" s="205" t="s">
        <v>977</v>
      </c>
      <c r="D37" s="999">
        <v>5000</v>
      </c>
    </row>
    <row r="38" spans="1:4" ht="16.5" thickTop="1" thickBot="1">
      <c r="A38" s="200" t="s">
        <v>859</v>
      </c>
      <c r="B38" s="200" t="s">
        <v>377</v>
      </c>
      <c r="C38" s="205" t="s">
        <v>860</v>
      </c>
      <c r="D38" s="999">
        <v>5090.0982341951421</v>
      </c>
    </row>
    <row r="39" spans="1:4" ht="31.5" thickTop="1" thickBot="1">
      <c r="A39" s="200" t="s">
        <v>999</v>
      </c>
      <c r="B39" s="200" t="s">
        <v>92</v>
      </c>
      <c r="C39" s="205" t="s">
        <v>1000</v>
      </c>
      <c r="D39" s="999">
        <v>347230.21322244313</v>
      </c>
    </row>
    <row r="40" spans="1:4" ht="16.5" thickTop="1" thickBot="1">
      <c r="A40" s="200" t="s">
        <v>974</v>
      </c>
      <c r="B40" s="200" t="s">
        <v>92</v>
      </c>
      <c r="C40" s="205" t="s">
        <v>975</v>
      </c>
      <c r="D40" s="999">
        <v>26905.24124630868</v>
      </c>
    </row>
    <row r="41" spans="1:4" ht="16.5" thickTop="1" thickBot="1">
      <c r="A41" s="200" t="s">
        <v>899</v>
      </c>
      <c r="B41" s="200" t="s">
        <v>92</v>
      </c>
      <c r="C41" s="205" t="s">
        <v>900</v>
      </c>
      <c r="D41" s="999">
        <v>689.1993009100222</v>
      </c>
    </row>
    <row r="42" spans="1:4" ht="16.5" thickTop="1" thickBot="1">
      <c r="A42" s="200" t="s">
        <v>437</v>
      </c>
      <c r="B42" s="200" t="s">
        <v>92</v>
      </c>
      <c r="C42" s="205" t="s">
        <v>438</v>
      </c>
      <c r="D42" s="999">
        <v>11319.360453203157</v>
      </c>
    </row>
    <row r="43" spans="1:4" ht="16.5" thickTop="1" thickBot="1">
      <c r="A43" s="200" t="s">
        <v>376</v>
      </c>
      <c r="B43" s="200" t="s">
        <v>377</v>
      </c>
      <c r="C43" s="205" t="s">
        <v>378</v>
      </c>
      <c r="D43" s="999">
        <v>5839.3606942686665</v>
      </c>
    </row>
    <row r="44" spans="1:4" ht="31.5" thickTop="1" thickBot="1">
      <c r="A44" s="200" t="s">
        <v>379</v>
      </c>
      <c r="B44" s="200" t="s">
        <v>144</v>
      </c>
      <c r="C44" s="205" t="s">
        <v>380</v>
      </c>
      <c r="D44" s="999">
        <v>61081.178810341698</v>
      </c>
    </row>
    <row r="45" spans="1:4" ht="16.5" thickTop="1" thickBot="1">
      <c r="A45" s="200" t="s">
        <v>849</v>
      </c>
      <c r="B45" s="200" t="s">
        <v>377</v>
      </c>
      <c r="C45" s="205" t="s">
        <v>2034</v>
      </c>
      <c r="D45" s="999">
        <v>119566.40752124388</v>
      </c>
    </row>
    <row r="46" spans="1:4" ht="16.5" thickTop="1" thickBot="1">
      <c r="A46" s="200" t="s">
        <v>995</v>
      </c>
      <c r="B46" s="200" t="s">
        <v>92</v>
      </c>
      <c r="C46" s="205" t="s">
        <v>2060</v>
      </c>
      <c r="D46" s="999">
        <v>11222.648586753448</v>
      </c>
    </row>
    <row r="47" spans="1:4" ht="16.5" thickTop="1" thickBot="1">
      <c r="A47" s="200" t="s">
        <v>996</v>
      </c>
      <c r="B47" s="200" t="s">
        <v>92</v>
      </c>
      <c r="C47" s="205" t="s">
        <v>2061</v>
      </c>
      <c r="D47" s="999">
        <v>52334.35400470077</v>
      </c>
    </row>
    <row r="48" spans="1:4" ht="16.5" thickTop="1" thickBot="1">
      <c r="A48" s="200" t="s">
        <v>868</v>
      </c>
      <c r="B48" s="200" t="s">
        <v>388</v>
      </c>
      <c r="C48" s="205" t="s">
        <v>869</v>
      </c>
      <c r="D48" s="999">
        <v>55991.08057614656</v>
      </c>
    </row>
    <row r="49" spans="1:4" ht="16.5" thickTop="1" thickBot="1">
      <c r="A49" s="200" t="s">
        <v>871</v>
      </c>
      <c r="B49" s="200" t="s">
        <v>388</v>
      </c>
      <c r="C49" s="205" t="s">
        <v>872</v>
      </c>
      <c r="D49" s="999">
        <v>55991.08057614656</v>
      </c>
    </row>
    <row r="50" spans="1:4" ht="16.5" thickTop="1" thickBot="1">
      <c r="A50" s="200" t="s">
        <v>870</v>
      </c>
      <c r="B50" s="200" t="s">
        <v>388</v>
      </c>
      <c r="C50" s="205" t="s">
        <v>2037</v>
      </c>
      <c r="D50" s="999">
        <v>45810.884107756276</v>
      </c>
    </row>
    <row r="51" spans="1:4" ht="16.5" thickTop="1" thickBot="1">
      <c r="A51" s="200" t="s">
        <v>867</v>
      </c>
      <c r="B51" s="200" t="s">
        <v>388</v>
      </c>
      <c r="C51" s="205" t="s">
        <v>2036</v>
      </c>
      <c r="D51" s="999">
        <v>30104.876996323746</v>
      </c>
    </row>
    <row r="52" spans="1:4" ht="16.5" thickTop="1" thickBot="1">
      <c r="A52" s="200" t="s">
        <v>873</v>
      </c>
      <c r="B52" s="200" t="s">
        <v>388</v>
      </c>
      <c r="C52" s="205" t="s">
        <v>874</v>
      </c>
      <c r="D52" s="999">
        <v>55991.08057614656</v>
      </c>
    </row>
    <row r="53" spans="1:4" ht="16.5" thickTop="1" thickBot="1">
      <c r="A53" s="200" t="s">
        <v>381</v>
      </c>
      <c r="B53" s="200" t="s">
        <v>144</v>
      </c>
      <c r="C53" s="205" t="s">
        <v>382</v>
      </c>
      <c r="D53" s="999">
        <v>3158.9149641415052</v>
      </c>
    </row>
    <row r="54" spans="1:4" ht="16.5" thickTop="1" thickBot="1">
      <c r="A54" s="200" t="s">
        <v>865</v>
      </c>
      <c r="B54" s="200" t="s">
        <v>377</v>
      </c>
      <c r="C54" s="205" t="s">
        <v>866</v>
      </c>
      <c r="D54" s="999">
        <v>3469.4109564274086</v>
      </c>
    </row>
    <row r="55" spans="1:4" ht="16.5" thickTop="1" thickBot="1">
      <c r="A55" s="200" t="s">
        <v>861</v>
      </c>
      <c r="B55" s="200" t="s">
        <v>425</v>
      </c>
      <c r="C55" s="205" t="s">
        <v>862</v>
      </c>
      <c r="D55" s="999">
        <v>3114.1220996805878</v>
      </c>
    </row>
    <row r="56" spans="1:4" ht="16.5" thickTop="1" thickBot="1">
      <c r="A56" s="200" t="s">
        <v>863</v>
      </c>
      <c r="B56" s="200" t="s">
        <v>637</v>
      </c>
      <c r="C56" s="205" t="s">
        <v>864</v>
      </c>
      <c r="D56" s="999">
        <v>44890.594347013794</v>
      </c>
    </row>
    <row r="57" spans="1:4" ht="16.5" thickTop="1" thickBot="1">
      <c r="A57" s="200" t="s">
        <v>383</v>
      </c>
      <c r="B57" s="200" t="s">
        <v>377</v>
      </c>
      <c r="C57" s="205" t="s">
        <v>384</v>
      </c>
      <c r="D57" s="999">
        <v>3521.3299584161991</v>
      </c>
    </row>
    <row r="58" spans="1:4" ht="16.5" thickTop="1" thickBot="1">
      <c r="A58" s="200" t="s">
        <v>385</v>
      </c>
      <c r="B58" s="200" t="s">
        <v>377</v>
      </c>
      <c r="C58" s="205" t="s">
        <v>386</v>
      </c>
      <c r="D58" s="999">
        <v>3521.3299584161991</v>
      </c>
    </row>
    <row r="59" spans="1:4" ht="31.5" thickTop="1" thickBot="1">
      <c r="A59" s="200" t="s">
        <v>387</v>
      </c>
      <c r="B59" s="200" t="s">
        <v>388</v>
      </c>
      <c r="C59" s="205" t="s">
        <v>389</v>
      </c>
      <c r="D59" s="999">
        <v>23488.767311516902</v>
      </c>
    </row>
    <row r="60" spans="1:4" ht="16.5" thickTop="1" thickBot="1">
      <c r="A60" s="200" t="s">
        <v>390</v>
      </c>
      <c r="B60" s="200" t="s">
        <v>377</v>
      </c>
      <c r="C60" s="205" t="s">
        <v>391</v>
      </c>
      <c r="D60" s="999">
        <v>3197.599710721388</v>
      </c>
    </row>
    <row r="61" spans="1:4" ht="16.5" thickTop="1" thickBot="1">
      <c r="A61" s="200" t="s">
        <v>392</v>
      </c>
      <c r="B61" s="200" t="s">
        <v>233</v>
      </c>
      <c r="C61" s="205" t="s">
        <v>393</v>
      </c>
      <c r="D61" s="999">
        <v>100817.5396854095</v>
      </c>
    </row>
    <row r="62" spans="1:4" ht="16.5" thickTop="1" thickBot="1">
      <c r="A62" s="200" t="s">
        <v>400</v>
      </c>
      <c r="B62" s="200" t="s">
        <v>233</v>
      </c>
      <c r="C62" s="205" t="s">
        <v>401</v>
      </c>
      <c r="D62" s="999">
        <v>10328.827336828781</v>
      </c>
    </row>
    <row r="63" spans="1:4" ht="16.5" thickTop="1" thickBot="1">
      <c r="A63" s="200" t="s">
        <v>394</v>
      </c>
      <c r="B63" s="200" t="s">
        <v>388</v>
      </c>
      <c r="C63" s="205" t="s">
        <v>395</v>
      </c>
      <c r="D63" s="999">
        <v>29459.452540227801</v>
      </c>
    </row>
    <row r="64" spans="1:4" ht="16.5" thickTop="1" thickBot="1">
      <c r="A64" s="200" t="s">
        <v>402</v>
      </c>
      <c r="B64" s="200" t="s">
        <v>92</v>
      </c>
      <c r="C64" s="205" t="s">
        <v>403</v>
      </c>
      <c r="D64" s="999">
        <v>24730.751280660515</v>
      </c>
    </row>
    <row r="65" spans="1:4" ht="16.5" thickTop="1" thickBot="1">
      <c r="A65" s="200" t="s">
        <v>396</v>
      </c>
      <c r="B65" s="200" t="s">
        <v>92</v>
      </c>
      <c r="C65" s="205" t="s">
        <v>397</v>
      </c>
      <c r="D65" s="999">
        <v>71261.375278731983</v>
      </c>
    </row>
    <row r="66" spans="1:4" ht="16.5" thickTop="1" thickBot="1">
      <c r="A66" s="200" t="s">
        <v>398</v>
      </c>
      <c r="B66" s="200" t="s">
        <v>92</v>
      </c>
      <c r="C66" s="205" t="s">
        <v>399</v>
      </c>
      <c r="D66" s="999">
        <v>54835.628276984266</v>
      </c>
    </row>
    <row r="67" spans="1:4" ht="16.5" thickTop="1" thickBot="1">
      <c r="A67" s="200" t="s">
        <v>1001</v>
      </c>
      <c r="B67" s="200" t="s">
        <v>144</v>
      </c>
      <c r="C67" s="205" t="s">
        <v>1002</v>
      </c>
      <c r="D67" s="999">
        <v>7692.1564515156979</v>
      </c>
    </row>
    <row r="68" spans="1:4" ht="16.5" thickTop="1" thickBot="1">
      <c r="A68" s="200" t="s">
        <v>404</v>
      </c>
      <c r="B68" s="200" t="s">
        <v>377</v>
      </c>
      <c r="C68" s="205" t="s">
        <v>405</v>
      </c>
      <c r="D68" s="999">
        <v>1221.6235762068341</v>
      </c>
    </row>
    <row r="69" spans="1:4" ht="16.5" thickTop="1" thickBot="1">
      <c r="A69" s="200" t="s">
        <v>406</v>
      </c>
      <c r="B69" s="200" t="s">
        <v>377</v>
      </c>
      <c r="C69" s="205" t="s">
        <v>407</v>
      </c>
      <c r="D69" s="999">
        <v>9689.5109986138723</v>
      </c>
    </row>
    <row r="70" spans="1:4" ht="16.5" thickTop="1" thickBot="1">
      <c r="A70" s="200" t="s">
        <v>408</v>
      </c>
      <c r="B70" s="200" t="s">
        <v>144</v>
      </c>
      <c r="C70" s="205" t="s">
        <v>409</v>
      </c>
      <c r="D70" s="999">
        <v>42804.672090640626</v>
      </c>
    </row>
    <row r="71" spans="1:4" ht="16.5" thickTop="1" thickBot="1">
      <c r="A71" s="200" t="s">
        <v>410</v>
      </c>
      <c r="B71" s="200" t="s">
        <v>92</v>
      </c>
      <c r="C71" s="205" t="s">
        <v>411</v>
      </c>
      <c r="D71" s="999">
        <v>12469.722654131258</v>
      </c>
    </row>
    <row r="72" spans="1:4" ht="16.5" thickTop="1" thickBot="1">
      <c r="A72" s="200" t="s">
        <v>412</v>
      </c>
      <c r="B72" s="200" t="s">
        <v>92</v>
      </c>
      <c r="C72" s="205" t="s">
        <v>413</v>
      </c>
      <c r="D72" s="999">
        <v>12530783.472548664</v>
      </c>
    </row>
    <row r="73" spans="1:4" ht="16.5" thickTop="1" thickBot="1">
      <c r="A73" s="200" t="s">
        <v>882</v>
      </c>
      <c r="B73" s="200" t="s">
        <v>377</v>
      </c>
      <c r="C73" s="205" t="s">
        <v>883</v>
      </c>
      <c r="D73" s="999">
        <v>1214.4974386789609</v>
      </c>
    </row>
    <row r="74" spans="1:4" ht="16.5" thickTop="1" thickBot="1">
      <c r="A74" s="200" t="s">
        <v>877</v>
      </c>
      <c r="B74" s="200" t="s">
        <v>377</v>
      </c>
      <c r="C74" s="205" t="s">
        <v>878</v>
      </c>
      <c r="D74" s="999">
        <v>1088.2630024709213</v>
      </c>
    </row>
    <row r="75" spans="1:4" ht="16.5" thickTop="1" thickBot="1">
      <c r="A75" s="200" t="s">
        <v>880</v>
      </c>
      <c r="B75" s="200" t="s">
        <v>377</v>
      </c>
      <c r="C75" s="205" t="s">
        <v>881</v>
      </c>
      <c r="D75" s="999">
        <v>1214.4974386789609</v>
      </c>
    </row>
    <row r="76" spans="1:4" ht="16.5" thickTop="1" thickBot="1">
      <c r="A76" s="200" t="s">
        <v>894</v>
      </c>
      <c r="B76" s="200" t="s">
        <v>377</v>
      </c>
      <c r="C76" s="205" t="s">
        <v>895</v>
      </c>
      <c r="D76" s="999">
        <v>1817.1650696076656</v>
      </c>
    </row>
    <row r="77" spans="1:4" ht="16.5" thickTop="1" thickBot="1">
      <c r="A77" s="200" t="s">
        <v>879</v>
      </c>
      <c r="B77" s="200" t="s">
        <v>377</v>
      </c>
      <c r="C77" s="205" t="s">
        <v>2143</v>
      </c>
      <c r="D77" s="999">
        <v>1198.2091243295363</v>
      </c>
    </row>
    <row r="78" spans="1:4" ht="16.5" thickTop="1" thickBot="1">
      <c r="A78" s="200" t="s">
        <v>889</v>
      </c>
      <c r="B78" s="200" t="s">
        <v>377</v>
      </c>
      <c r="C78" s="205" t="s">
        <v>890</v>
      </c>
      <c r="D78" s="999">
        <v>1817.1650696076656</v>
      </c>
    </row>
    <row r="79" spans="1:4" ht="16.5" thickTop="1" thickBot="1">
      <c r="A79" s="200" t="s">
        <v>891</v>
      </c>
      <c r="B79" s="200" t="s">
        <v>377</v>
      </c>
      <c r="C79" s="205" t="s">
        <v>2129</v>
      </c>
      <c r="D79" s="999">
        <v>1728.5973603326702</v>
      </c>
    </row>
    <row r="80" spans="1:4" ht="16.5" thickTop="1" thickBot="1">
      <c r="A80" s="200" t="s">
        <v>892</v>
      </c>
      <c r="B80" s="200" t="s">
        <v>377</v>
      </c>
      <c r="C80" s="205" t="s">
        <v>2130</v>
      </c>
      <c r="D80" s="999">
        <v>1754.0478515036459</v>
      </c>
    </row>
    <row r="81" spans="1:4" ht="31.5" thickTop="1" thickBot="1">
      <c r="A81" s="200" t="s">
        <v>884</v>
      </c>
      <c r="B81" s="200" t="s">
        <v>377</v>
      </c>
      <c r="C81" s="205" t="s">
        <v>2038</v>
      </c>
      <c r="D81" s="999">
        <v>2504.3283312240096</v>
      </c>
    </row>
    <row r="82" spans="1:4" ht="31.5" thickTop="1" thickBot="1">
      <c r="A82" s="200" t="s">
        <v>885</v>
      </c>
      <c r="B82" s="200" t="s">
        <v>377</v>
      </c>
      <c r="C82" s="205" t="s">
        <v>2039</v>
      </c>
      <c r="D82" s="999">
        <v>2748.6530464653765</v>
      </c>
    </row>
    <row r="83" spans="1:4" ht="31.5" thickTop="1" thickBot="1">
      <c r="A83" s="200" t="s">
        <v>886</v>
      </c>
      <c r="B83" s="200" t="s">
        <v>377</v>
      </c>
      <c r="C83" s="205" t="s">
        <v>2040</v>
      </c>
      <c r="D83" s="999">
        <v>2171.4359067076475</v>
      </c>
    </row>
    <row r="84" spans="1:4" ht="31.5" thickTop="1" thickBot="1">
      <c r="A84" s="200" t="s">
        <v>887</v>
      </c>
      <c r="B84" s="200" t="s">
        <v>377</v>
      </c>
      <c r="C84" s="205" t="s">
        <v>2041</v>
      </c>
      <c r="D84" s="999">
        <v>2252.8774784547695</v>
      </c>
    </row>
    <row r="85" spans="1:4" ht="16.5" thickTop="1" thickBot="1">
      <c r="A85" s="200" t="s">
        <v>893</v>
      </c>
      <c r="B85" s="200" t="s">
        <v>377</v>
      </c>
      <c r="C85" s="205" t="s">
        <v>2043</v>
      </c>
      <c r="D85" s="999">
        <v>2386.2380521906825</v>
      </c>
    </row>
    <row r="86" spans="1:4" ht="31.5" thickTop="1" thickBot="1">
      <c r="A86" s="200" t="s">
        <v>888</v>
      </c>
      <c r="B86" s="200" t="s">
        <v>377</v>
      </c>
      <c r="C86" s="205" t="s">
        <v>2042</v>
      </c>
      <c r="D86" s="999">
        <v>2053.34562767432</v>
      </c>
    </row>
    <row r="87" spans="1:4" ht="31.5" thickTop="1" thickBot="1">
      <c r="A87" s="200" t="s">
        <v>875</v>
      </c>
      <c r="B87" s="200" t="s">
        <v>377</v>
      </c>
      <c r="C87" s="205" t="s">
        <v>876</v>
      </c>
      <c r="D87" s="999">
        <v>601.64961128186576</v>
      </c>
    </row>
    <row r="88" spans="1:4" ht="16.5" thickTop="1" thickBot="1">
      <c r="A88" s="200" t="s">
        <v>898</v>
      </c>
      <c r="B88" s="200" t="s">
        <v>377</v>
      </c>
      <c r="C88" s="205" t="s">
        <v>2044</v>
      </c>
      <c r="D88" s="999">
        <v>531.40625564997276</v>
      </c>
    </row>
    <row r="89" spans="1:4" ht="16.5" thickTop="1" thickBot="1">
      <c r="A89" s="200" t="s">
        <v>896</v>
      </c>
      <c r="B89" s="200" t="s">
        <v>377</v>
      </c>
      <c r="C89" s="205" t="s">
        <v>897</v>
      </c>
      <c r="D89" s="999">
        <v>461.16290001807982</v>
      </c>
    </row>
    <row r="90" spans="1:4" ht="16.5" thickTop="1" thickBot="1">
      <c r="A90" s="200" t="s">
        <v>997</v>
      </c>
      <c r="B90" s="200" t="s">
        <v>233</v>
      </c>
      <c r="C90" s="205" t="s">
        <v>998</v>
      </c>
      <c r="D90" s="999">
        <v>4364.2502259989142</v>
      </c>
    </row>
    <row r="91" spans="1:4" ht="31.5" thickTop="1" thickBot="1">
      <c r="A91" s="200" t="s">
        <v>414</v>
      </c>
      <c r="B91" s="200" t="s">
        <v>377</v>
      </c>
      <c r="C91" s="205" t="s">
        <v>415</v>
      </c>
      <c r="D91" s="999">
        <v>8977.9152654733916</v>
      </c>
    </row>
    <row r="92" spans="1:4" ht="16.5" thickTop="1" thickBot="1">
      <c r="A92" s="200" t="s">
        <v>416</v>
      </c>
      <c r="B92" s="200" t="s">
        <v>144</v>
      </c>
      <c r="C92" s="205" t="s">
        <v>417</v>
      </c>
      <c r="D92" s="999">
        <v>34550.568794069783</v>
      </c>
    </row>
    <row r="93" spans="1:4" ht="16.5" thickTop="1" thickBot="1">
      <c r="A93" s="200" t="s">
        <v>418</v>
      </c>
      <c r="B93" s="200" t="s">
        <v>144</v>
      </c>
      <c r="C93" s="205" t="s">
        <v>419</v>
      </c>
      <c r="D93" s="999">
        <v>932.50599650455001</v>
      </c>
    </row>
    <row r="94" spans="1:4" ht="16.5" thickTop="1" thickBot="1">
      <c r="A94" s="200" t="s">
        <v>420</v>
      </c>
      <c r="B94" s="200" t="s">
        <v>144</v>
      </c>
      <c r="C94" s="205" t="s">
        <v>421</v>
      </c>
      <c r="D94" s="999">
        <v>932.50599650455001</v>
      </c>
    </row>
    <row r="95" spans="1:4" ht="16.5" thickTop="1" thickBot="1">
      <c r="A95" s="200" t="s">
        <v>422</v>
      </c>
      <c r="B95" s="200" t="s">
        <v>377</v>
      </c>
      <c r="C95" s="205" t="s">
        <v>423</v>
      </c>
      <c r="D95" s="999">
        <v>13355.399746881212</v>
      </c>
    </row>
    <row r="96" spans="1:4" ht="16.5" thickTop="1" thickBot="1">
      <c r="A96" s="200" t="s">
        <v>441</v>
      </c>
      <c r="B96" s="200" t="s">
        <v>377</v>
      </c>
      <c r="C96" s="205" t="s">
        <v>442</v>
      </c>
      <c r="D96" s="999">
        <v>2679.4277104803227</v>
      </c>
    </row>
    <row r="97" spans="1:4" ht="16.5" thickTop="1" thickBot="1">
      <c r="A97" s="200" t="s">
        <v>439</v>
      </c>
      <c r="B97" s="200" t="s">
        <v>377</v>
      </c>
      <c r="C97" s="205" t="s">
        <v>440</v>
      </c>
      <c r="D97" s="999">
        <v>3404.2576990297107</v>
      </c>
    </row>
    <row r="98" spans="1:4" ht="16.5" thickTop="1" thickBot="1">
      <c r="A98" s="200" t="s">
        <v>424</v>
      </c>
      <c r="B98" s="200" t="s">
        <v>425</v>
      </c>
      <c r="C98" s="205" t="s">
        <v>426</v>
      </c>
      <c r="D98" s="999">
        <v>2633.6168263725663</v>
      </c>
    </row>
    <row r="99" spans="1:4" ht="31.5" thickTop="1" thickBot="1">
      <c r="A99" s="200" t="s">
        <v>907</v>
      </c>
      <c r="B99" s="200" t="s">
        <v>388</v>
      </c>
      <c r="C99" s="205" t="s">
        <v>2045</v>
      </c>
      <c r="D99" s="999">
        <v>330856.38522268418</v>
      </c>
    </row>
    <row r="100" spans="1:4" ht="31.5" thickTop="1" thickBot="1">
      <c r="A100" s="200" t="s">
        <v>908</v>
      </c>
      <c r="B100" s="200" t="s">
        <v>388</v>
      </c>
      <c r="C100" s="205" t="s">
        <v>2046</v>
      </c>
      <c r="D100" s="999">
        <v>352234.79780630383</v>
      </c>
    </row>
    <row r="101" spans="1:4" ht="31.5" thickTop="1" thickBot="1">
      <c r="A101" s="200" t="s">
        <v>909</v>
      </c>
      <c r="B101" s="200" t="s">
        <v>388</v>
      </c>
      <c r="C101" s="205" t="s">
        <v>2047</v>
      </c>
      <c r="D101" s="999">
        <v>468289.03754595306</v>
      </c>
    </row>
    <row r="102" spans="1:4" ht="31.5" thickTop="1" thickBot="1">
      <c r="A102" s="200" t="s">
        <v>910</v>
      </c>
      <c r="B102" s="200" t="s">
        <v>388</v>
      </c>
      <c r="C102" s="205" t="s">
        <v>2048</v>
      </c>
      <c r="D102" s="999">
        <v>398045.68191406009</v>
      </c>
    </row>
    <row r="103" spans="1:4" ht="31.5" thickTop="1" thickBot="1">
      <c r="A103" s="200" t="s">
        <v>911</v>
      </c>
      <c r="B103" s="200" t="s">
        <v>388</v>
      </c>
      <c r="C103" s="205" t="s">
        <v>2049</v>
      </c>
      <c r="D103" s="999">
        <v>412297.95696980646</v>
      </c>
    </row>
    <row r="104" spans="1:4" ht="16.5" thickTop="1" thickBot="1">
      <c r="A104" s="200" t="s">
        <v>905</v>
      </c>
      <c r="B104" s="200" t="s">
        <v>388</v>
      </c>
      <c r="C104" s="205" t="s">
        <v>2112</v>
      </c>
      <c r="D104" s="999">
        <v>320676.18875429395</v>
      </c>
    </row>
    <row r="105" spans="1:4" ht="16.5" thickTop="1" thickBot="1">
      <c r="A105" s="200" t="s">
        <v>904</v>
      </c>
      <c r="B105" s="200" t="s">
        <v>388</v>
      </c>
      <c r="C105" s="205" t="s">
        <v>2113</v>
      </c>
      <c r="D105" s="999">
        <v>341036.58169107448</v>
      </c>
    </row>
    <row r="106" spans="1:4" ht="16.5" thickTop="1" thickBot="1">
      <c r="A106" s="200" t="s">
        <v>1745</v>
      </c>
      <c r="B106" s="200" t="s">
        <v>388</v>
      </c>
      <c r="C106" s="205" t="s">
        <v>2111</v>
      </c>
      <c r="D106" s="999">
        <v>371577.17109624535</v>
      </c>
    </row>
    <row r="107" spans="1:4" ht="16.5" thickTop="1" thickBot="1">
      <c r="A107" s="200" t="s">
        <v>901</v>
      </c>
      <c r="B107" s="200" t="s">
        <v>388</v>
      </c>
      <c r="C107" s="205" t="s">
        <v>2111</v>
      </c>
      <c r="D107" s="999">
        <v>371577.17109624535</v>
      </c>
    </row>
    <row r="108" spans="1:4" ht="16.5" thickTop="1" thickBot="1">
      <c r="A108" s="200" t="s">
        <v>903</v>
      </c>
      <c r="B108" s="200" t="s">
        <v>388</v>
      </c>
      <c r="C108" s="205" t="s">
        <v>2114</v>
      </c>
      <c r="D108" s="999">
        <v>386847.46579883079</v>
      </c>
    </row>
    <row r="109" spans="1:4" ht="16.5" thickTop="1" thickBot="1">
      <c r="A109" s="200" t="s">
        <v>902</v>
      </c>
      <c r="B109" s="200" t="s">
        <v>388</v>
      </c>
      <c r="C109" s="205" t="s">
        <v>2115</v>
      </c>
      <c r="D109" s="999">
        <v>402117.76050141623</v>
      </c>
    </row>
    <row r="110" spans="1:4" ht="16.5" thickTop="1" thickBot="1">
      <c r="A110" s="200" t="s">
        <v>906</v>
      </c>
      <c r="B110" s="200" t="s">
        <v>388</v>
      </c>
      <c r="C110" s="205" t="s">
        <v>2116</v>
      </c>
      <c r="D110" s="999">
        <v>398589.30440547212</v>
      </c>
    </row>
    <row r="111" spans="1:4" ht="16.5" thickTop="1" thickBot="1">
      <c r="A111" s="200" t="s">
        <v>427</v>
      </c>
      <c r="B111" s="200" t="s">
        <v>144</v>
      </c>
      <c r="C111" s="205" t="s">
        <v>428</v>
      </c>
      <c r="D111" s="999">
        <v>1495.4708612065326</v>
      </c>
    </row>
    <row r="112" spans="1:4" ht="16.5" thickTop="1" thickBot="1">
      <c r="A112" s="200" t="s">
        <v>429</v>
      </c>
      <c r="B112" s="200" t="s">
        <v>233</v>
      </c>
      <c r="C112" s="205" t="s">
        <v>430</v>
      </c>
      <c r="D112" s="999">
        <v>1571.8223347194598</v>
      </c>
    </row>
    <row r="113" spans="1:4" ht="31.5" thickTop="1" thickBot="1">
      <c r="A113" s="200" t="s">
        <v>431</v>
      </c>
      <c r="B113" s="200" t="s">
        <v>92</v>
      </c>
      <c r="C113" s="205" t="s">
        <v>432</v>
      </c>
      <c r="D113" s="999">
        <v>726.86602784306626</v>
      </c>
    </row>
    <row r="114" spans="1:4" ht="31.5" thickTop="1" thickBot="1">
      <c r="A114" s="200" t="s">
        <v>433</v>
      </c>
      <c r="B114" s="200" t="s">
        <v>144</v>
      </c>
      <c r="C114" s="205" t="s">
        <v>434</v>
      </c>
      <c r="D114" s="999">
        <v>32901.376966190561</v>
      </c>
    </row>
    <row r="115" spans="1:4" ht="16.5" thickTop="1" thickBot="1">
      <c r="A115" s="200" t="s">
        <v>435</v>
      </c>
      <c r="B115" s="200" t="s">
        <v>92</v>
      </c>
      <c r="C115" s="654" t="s">
        <v>436</v>
      </c>
      <c r="D115" s="999">
        <v>32468.718616283972</v>
      </c>
    </row>
    <row r="116" spans="1:4" ht="16.5" thickTop="1" thickBot="1">
      <c r="A116" s="200" t="s">
        <v>443</v>
      </c>
      <c r="B116" s="200" t="s">
        <v>92</v>
      </c>
      <c r="C116" s="205" t="s">
        <v>1997</v>
      </c>
      <c r="D116" s="999">
        <v>249414.81347556194</v>
      </c>
    </row>
    <row r="117" spans="1:4" ht="16.5" thickTop="1" thickBot="1">
      <c r="A117" s="200" t="s">
        <v>446</v>
      </c>
      <c r="B117" s="200" t="s">
        <v>92</v>
      </c>
      <c r="C117" s="205" t="s">
        <v>447</v>
      </c>
      <c r="D117" s="999">
        <v>86531.669981317405</v>
      </c>
    </row>
    <row r="118" spans="1:4" ht="31.5" thickTop="1" thickBot="1">
      <c r="A118" s="200" t="s">
        <v>444</v>
      </c>
      <c r="B118" s="200" t="s">
        <v>92</v>
      </c>
      <c r="C118" s="654" t="s">
        <v>445</v>
      </c>
      <c r="D118" s="999">
        <v>78743.819682998845</v>
      </c>
    </row>
    <row r="119" spans="1:4" ht="31.5" thickTop="1" thickBot="1">
      <c r="A119" s="200" t="s">
        <v>449</v>
      </c>
      <c r="B119" s="200" t="s">
        <v>388</v>
      </c>
      <c r="C119" s="205" t="s">
        <v>450</v>
      </c>
      <c r="D119" s="999">
        <v>3268.8610860001199</v>
      </c>
    </row>
    <row r="120" spans="1:4" ht="31.5" thickTop="1" thickBot="1">
      <c r="A120" s="200" t="s">
        <v>448</v>
      </c>
      <c r="B120" s="200" t="s">
        <v>388</v>
      </c>
      <c r="C120" s="205" t="s">
        <v>1998</v>
      </c>
      <c r="D120" s="999">
        <v>2799.554028807328</v>
      </c>
    </row>
    <row r="121" spans="1:4" ht="31.5" thickTop="1" thickBot="1">
      <c r="A121" s="200" t="s">
        <v>912</v>
      </c>
      <c r="B121" s="200" t="s">
        <v>637</v>
      </c>
      <c r="C121" s="205" t="s">
        <v>913</v>
      </c>
      <c r="D121" s="999">
        <v>18324.35364310251</v>
      </c>
    </row>
    <row r="122" spans="1:4" ht="16.5" thickTop="1" thickBot="1">
      <c r="A122" s="200" t="s">
        <v>914</v>
      </c>
      <c r="B122" s="200" t="s">
        <v>637</v>
      </c>
      <c r="C122" s="205" t="s">
        <v>2050</v>
      </c>
      <c r="D122" s="999">
        <v>33085.638522268418</v>
      </c>
    </row>
    <row r="123" spans="1:4" ht="16.5" thickTop="1" thickBot="1">
      <c r="A123" s="200" t="s">
        <v>451</v>
      </c>
      <c r="B123" s="200" t="s">
        <v>388</v>
      </c>
      <c r="C123" s="205" t="s">
        <v>1999</v>
      </c>
      <c r="D123" s="999">
        <v>2149.0394744771888</v>
      </c>
    </row>
    <row r="124" spans="1:4" ht="16.5" thickTop="1" thickBot="1">
      <c r="A124" s="200" t="s">
        <v>452</v>
      </c>
      <c r="B124" s="200" t="s">
        <v>144</v>
      </c>
      <c r="C124" s="205" t="s">
        <v>453</v>
      </c>
      <c r="D124" s="999">
        <v>11260.315313686493</v>
      </c>
    </row>
    <row r="125" spans="1:4" ht="16.5" thickTop="1" thickBot="1">
      <c r="A125" s="200" t="s">
        <v>939</v>
      </c>
      <c r="B125" s="200" t="s">
        <v>425</v>
      </c>
      <c r="C125" s="205" t="s">
        <v>2052</v>
      </c>
      <c r="D125" s="999">
        <v>1765.2460676188753</v>
      </c>
    </row>
    <row r="126" spans="1:4" ht="16.5" thickTop="1" thickBot="1">
      <c r="A126" s="200" t="s">
        <v>940</v>
      </c>
      <c r="B126" s="200" t="s">
        <v>425</v>
      </c>
      <c r="C126" s="205" t="s">
        <v>2053</v>
      </c>
      <c r="D126" s="999">
        <v>2334.319050201892</v>
      </c>
    </row>
    <row r="127" spans="1:4" ht="31.5" thickTop="1" thickBot="1">
      <c r="A127" s="200" t="s">
        <v>938</v>
      </c>
      <c r="B127" s="200" t="s">
        <v>425</v>
      </c>
      <c r="C127" s="205" t="s">
        <v>2051</v>
      </c>
      <c r="D127" s="999">
        <v>1742.8496353884166</v>
      </c>
    </row>
    <row r="128" spans="1:4" ht="16.5" thickTop="1" thickBot="1">
      <c r="A128" s="200" t="s">
        <v>920</v>
      </c>
      <c r="B128" s="200" t="s">
        <v>425</v>
      </c>
      <c r="C128" s="205" t="s">
        <v>921</v>
      </c>
      <c r="D128" s="999">
        <v>1785.6064605556558</v>
      </c>
    </row>
    <row r="129" spans="1:4" ht="16.5" thickTop="1" thickBot="1">
      <c r="A129" s="200" t="s">
        <v>922</v>
      </c>
      <c r="B129" s="200" t="s">
        <v>425</v>
      </c>
      <c r="C129" s="205" t="s">
        <v>923</v>
      </c>
      <c r="D129" s="999">
        <v>1827.3452660760559</v>
      </c>
    </row>
    <row r="130" spans="1:4" ht="16.5" thickTop="1" thickBot="1">
      <c r="A130" s="200" t="s">
        <v>924</v>
      </c>
      <c r="B130" s="200" t="s">
        <v>425</v>
      </c>
      <c r="C130" s="205" t="s">
        <v>925</v>
      </c>
      <c r="D130" s="999">
        <v>2154.1295727113838</v>
      </c>
    </row>
    <row r="131" spans="1:4" ht="16.5" thickTop="1" thickBot="1">
      <c r="A131" s="200" t="s">
        <v>926</v>
      </c>
      <c r="B131" s="200" t="s">
        <v>425</v>
      </c>
      <c r="C131" s="205" t="s">
        <v>927</v>
      </c>
      <c r="D131" s="999">
        <v>2856.5631290303136</v>
      </c>
    </row>
    <row r="132" spans="1:4" ht="16.5" thickTop="1" thickBot="1">
      <c r="A132" s="200" t="s">
        <v>928</v>
      </c>
      <c r="B132" s="200" t="s">
        <v>425</v>
      </c>
      <c r="C132" s="205" t="s">
        <v>929</v>
      </c>
      <c r="D132" s="999">
        <v>951.84836979449153</v>
      </c>
    </row>
    <row r="133" spans="1:4" ht="16.5" thickTop="1" thickBot="1">
      <c r="A133" s="200" t="s">
        <v>932</v>
      </c>
      <c r="B133" s="200" t="s">
        <v>425</v>
      </c>
      <c r="C133" s="205" t="s">
        <v>933</v>
      </c>
      <c r="D133" s="999">
        <v>1832.4353643102511</v>
      </c>
    </row>
    <row r="134" spans="1:4" ht="16.5" thickTop="1" thickBot="1">
      <c r="A134" s="200" t="s">
        <v>930</v>
      </c>
      <c r="B134" s="200" t="s">
        <v>425</v>
      </c>
      <c r="C134" s="205" t="s">
        <v>931</v>
      </c>
      <c r="D134" s="999">
        <v>2737.4548303501474</v>
      </c>
    </row>
    <row r="135" spans="1:4" ht="16.5" thickTop="1" thickBot="1">
      <c r="A135" s="200" t="s">
        <v>934</v>
      </c>
      <c r="B135" s="200" t="s">
        <v>425</v>
      </c>
      <c r="C135" s="205" t="s">
        <v>935</v>
      </c>
      <c r="D135" s="999">
        <v>2042.1474115590909</v>
      </c>
    </row>
    <row r="136" spans="1:4" ht="16.5" thickTop="1" thickBot="1">
      <c r="A136" s="200" t="s">
        <v>936</v>
      </c>
      <c r="B136" s="200" t="s">
        <v>425</v>
      </c>
      <c r="C136" s="205" t="s">
        <v>937</v>
      </c>
      <c r="D136" s="999">
        <v>2737.4548303501474</v>
      </c>
    </row>
    <row r="137" spans="1:4" ht="31.5" thickTop="1" thickBot="1">
      <c r="A137" s="200" t="s">
        <v>918</v>
      </c>
      <c r="B137" s="200" t="s">
        <v>377</v>
      </c>
      <c r="C137" s="205" t="s">
        <v>919</v>
      </c>
      <c r="D137" s="999">
        <v>5327.2968119086354</v>
      </c>
    </row>
    <row r="138" spans="1:4" ht="31.5" thickTop="1" thickBot="1">
      <c r="A138" s="200" t="s">
        <v>915</v>
      </c>
      <c r="B138" s="200" t="s">
        <v>916</v>
      </c>
      <c r="C138" s="205" t="s">
        <v>917</v>
      </c>
      <c r="D138" s="999">
        <v>0</v>
      </c>
    </row>
    <row r="139" spans="1:4" ht="16.5" thickTop="1" thickBot="1">
      <c r="A139" s="200" t="s">
        <v>454</v>
      </c>
      <c r="B139" s="200" t="s">
        <v>377</v>
      </c>
      <c r="C139" s="205" t="s">
        <v>455</v>
      </c>
      <c r="D139" s="999">
        <v>4886.4943048273362</v>
      </c>
    </row>
    <row r="140" spans="1:4" ht="31.5" thickTop="1" thickBot="1">
      <c r="A140" s="200" t="s">
        <v>456</v>
      </c>
      <c r="B140" s="200" t="s">
        <v>457</v>
      </c>
      <c r="C140" s="205" t="s">
        <v>458</v>
      </c>
      <c r="D140" s="999">
        <v>30.540589405170849</v>
      </c>
    </row>
    <row r="141" spans="1:4" ht="31.5" thickTop="1" thickBot="1">
      <c r="A141" s="200" t="s">
        <v>459</v>
      </c>
      <c r="B141" s="200" t="s">
        <v>144</v>
      </c>
      <c r="C141" s="205" t="s">
        <v>2000</v>
      </c>
      <c r="D141" s="999">
        <v>3769.726752244922</v>
      </c>
    </row>
    <row r="142" spans="1:4" ht="31.5" thickTop="1" thickBot="1">
      <c r="A142" s="200" t="s">
        <v>460</v>
      </c>
      <c r="B142" s="200" t="s">
        <v>92</v>
      </c>
      <c r="C142" s="205" t="s">
        <v>461</v>
      </c>
      <c r="D142" s="999">
        <v>3257.6628698848908</v>
      </c>
    </row>
    <row r="143" spans="1:4" ht="16.5" thickTop="1" thickBot="1">
      <c r="A143" s="200" t="s">
        <v>462</v>
      </c>
      <c r="B143" s="200" t="s">
        <v>463</v>
      </c>
      <c r="C143" s="205" t="s">
        <v>464</v>
      </c>
      <c r="D143" s="999">
        <v>10226.00735249804</v>
      </c>
    </row>
    <row r="144" spans="1:4" ht="16.5" thickTop="1" thickBot="1">
      <c r="A144" s="200" t="s">
        <v>465</v>
      </c>
      <c r="B144" s="200" t="s">
        <v>425</v>
      </c>
      <c r="C144" s="205" t="s">
        <v>466</v>
      </c>
      <c r="D144" s="999">
        <v>17856.064605556556</v>
      </c>
    </row>
    <row r="145" spans="1:4" ht="16.5" thickTop="1" thickBot="1">
      <c r="A145" s="200" t="s">
        <v>951</v>
      </c>
      <c r="B145" s="200" t="s">
        <v>233</v>
      </c>
      <c r="C145" s="205" t="s">
        <v>953</v>
      </c>
      <c r="D145" s="999">
        <v>11476.135478816366</v>
      </c>
    </row>
    <row r="146" spans="1:4" ht="46.5" thickTop="1" thickBot="1">
      <c r="A146" s="200" t="s">
        <v>941</v>
      </c>
      <c r="B146" s="200" t="s">
        <v>233</v>
      </c>
      <c r="C146" s="205" t="s">
        <v>942</v>
      </c>
      <c r="D146" s="999">
        <v>14844.762490206711</v>
      </c>
    </row>
    <row r="147" spans="1:4" ht="31.5" thickTop="1" thickBot="1">
      <c r="A147" s="200" t="s">
        <v>943</v>
      </c>
      <c r="B147" s="200" t="s">
        <v>233</v>
      </c>
      <c r="C147" s="205" t="s">
        <v>944</v>
      </c>
      <c r="D147" s="999">
        <v>21080.13282709576</v>
      </c>
    </row>
    <row r="148" spans="1:4" ht="16.5" thickTop="1" thickBot="1">
      <c r="A148" s="200" t="s">
        <v>1775</v>
      </c>
      <c r="B148" s="200" t="s">
        <v>233</v>
      </c>
      <c r="C148" s="205" t="s">
        <v>2054</v>
      </c>
      <c r="D148" s="999">
        <v>9042.050503224249</v>
      </c>
    </row>
    <row r="149" spans="1:4" ht="31.5" thickTop="1" thickBot="1">
      <c r="A149" s="200" t="s">
        <v>945</v>
      </c>
      <c r="B149" s="200" t="s">
        <v>144</v>
      </c>
      <c r="C149" s="205" t="s">
        <v>946</v>
      </c>
      <c r="D149" s="999">
        <v>24091.434942445605</v>
      </c>
    </row>
    <row r="150" spans="1:4" ht="16.5" thickTop="1" thickBot="1">
      <c r="A150" s="200" t="s">
        <v>947</v>
      </c>
      <c r="B150" s="200" t="s">
        <v>233</v>
      </c>
      <c r="C150" s="205" t="s">
        <v>948</v>
      </c>
      <c r="D150" s="999">
        <v>8052.5354064967141</v>
      </c>
    </row>
    <row r="151" spans="1:4" ht="31.5" thickTop="1" thickBot="1">
      <c r="A151" s="200" t="s">
        <v>949</v>
      </c>
      <c r="B151" s="200" t="s">
        <v>457</v>
      </c>
      <c r="C151" s="205" t="s">
        <v>950</v>
      </c>
      <c r="D151" s="999">
        <v>196397.36828783219</v>
      </c>
    </row>
    <row r="152" spans="1:4" ht="16.5" thickTop="1" thickBot="1">
      <c r="A152" s="200" t="s">
        <v>467</v>
      </c>
      <c r="B152" s="200" t="s">
        <v>92</v>
      </c>
      <c r="C152" s="205" t="s">
        <v>468</v>
      </c>
      <c r="D152" s="999">
        <v>1162.5784366901703</v>
      </c>
    </row>
    <row r="153" spans="1:4" ht="16.5" thickTop="1" thickBot="1">
      <c r="A153" s="200" t="s">
        <v>469</v>
      </c>
      <c r="B153" s="200" t="s">
        <v>377</v>
      </c>
      <c r="C153" s="205" t="s">
        <v>470</v>
      </c>
      <c r="D153" s="999">
        <v>32209.123606340017</v>
      </c>
    </row>
    <row r="154" spans="1:4" ht="16.5" thickTop="1" thickBot="1">
      <c r="A154" s="200" t="s">
        <v>471</v>
      </c>
      <c r="B154" s="200" t="s">
        <v>377</v>
      </c>
      <c r="C154" s="205" t="s">
        <v>472</v>
      </c>
      <c r="D154" s="999">
        <v>4671.6921593443012</v>
      </c>
    </row>
    <row r="155" spans="1:4" ht="31.5" thickTop="1" thickBot="1">
      <c r="A155" s="200" t="s">
        <v>987</v>
      </c>
      <c r="B155" s="200" t="s">
        <v>144</v>
      </c>
      <c r="C155" s="205" t="s">
        <v>988</v>
      </c>
      <c r="D155" s="999">
        <v>63152.848791659126</v>
      </c>
    </row>
    <row r="156" spans="1:4" ht="31.5" thickTop="1" thickBot="1">
      <c r="A156" s="200" t="s">
        <v>989</v>
      </c>
      <c r="B156" s="200" t="s">
        <v>144</v>
      </c>
      <c r="C156" s="205" t="s">
        <v>990</v>
      </c>
      <c r="D156" s="999">
        <v>15512.583378533114</v>
      </c>
    </row>
    <row r="157" spans="1:4" ht="31.5" thickTop="1" thickBot="1">
      <c r="A157" s="200" t="s">
        <v>991</v>
      </c>
      <c r="B157" s="200" t="s">
        <v>144</v>
      </c>
      <c r="C157" s="205" t="s">
        <v>992</v>
      </c>
      <c r="D157" s="999">
        <v>30206.678961007648</v>
      </c>
    </row>
    <row r="158" spans="1:4" ht="31.5" thickTop="1" thickBot="1">
      <c r="A158" s="200" t="s">
        <v>993</v>
      </c>
      <c r="B158" s="200" t="s">
        <v>144</v>
      </c>
      <c r="C158" s="205" t="s">
        <v>994</v>
      </c>
      <c r="D158" s="999">
        <v>60413.357922015297</v>
      </c>
    </row>
    <row r="159" spans="1:4" ht="16.5" thickTop="1" thickBot="1">
      <c r="A159" s="200" t="s">
        <v>475</v>
      </c>
      <c r="B159" s="200" t="s">
        <v>233</v>
      </c>
      <c r="C159" s="205" t="s">
        <v>476</v>
      </c>
      <c r="D159" s="999">
        <v>7160</v>
      </c>
    </row>
    <row r="160" spans="1:4" ht="16.5" thickTop="1" thickBot="1">
      <c r="A160" s="200" t="s">
        <v>980</v>
      </c>
      <c r="B160" s="200" t="s">
        <v>233</v>
      </c>
      <c r="C160" s="205" t="s">
        <v>476</v>
      </c>
      <c r="D160" s="999">
        <v>8605</v>
      </c>
    </row>
    <row r="161" spans="1:4" ht="16.5" thickTop="1" thickBot="1">
      <c r="A161" s="200" t="s">
        <v>477</v>
      </c>
      <c r="B161" s="200" t="s">
        <v>233</v>
      </c>
      <c r="C161" s="205" t="s">
        <v>478</v>
      </c>
      <c r="D161" s="999">
        <v>11021</v>
      </c>
    </row>
    <row r="162" spans="1:4" ht="16.5" thickTop="1" thickBot="1">
      <c r="A162" s="200" t="s">
        <v>981</v>
      </c>
      <c r="B162" s="200" t="s">
        <v>233</v>
      </c>
      <c r="C162" s="205" t="s">
        <v>478</v>
      </c>
      <c r="D162" s="999">
        <v>9449.2583619598608</v>
      </c>
    </row>
    <row r="163" spans="1:4" ht="16.5" thickTop="1" thickBot="1">
      <c r="A163" s="200" t="s">
        <v>972</v>
      </c>
      <c r="B163" s="200" t="s">
        <v>233</v>
      </c>
      <c r="C163" s="205" t="s">
        <v>973</v>
      </c>
      <c r="D163" s="999">
        <v>5227.5308865184106</v>
      </c>
    </row>
    <row r="164" spans="1:4" ht="16.5" thickTop="1" thickBot="1">
      <c r="A164" s="200" t="s">
        <v>978</v>
      </c>
      <c r="B164" s="200" t="s">
        <v>233</v>
      </c>
      <c r="C164" s="205" t="s">
        <v>973</v>
      </c>
      <c r="D164" s="999">
        <v>9225.2940396552749</v>
      </c>
    </row>
    <row r="165" spans="1:4" ht="16.5" thickTop="1" thickBot="1">
      <c r="A165" s="200" t="s">
        <v>985</v>
      </c>
      <c r="B165" s="200" t="s">
        <v>952</v>
      </c>
      <c r="C165" s="205" t="s">
        <v>986</v>
      </c>
      <c r="D165" s="999">
        <v>12201.983487012594</v>
      </c>
    </row>
    <row r="166" spans="1:4" ht="16.5" thickTop="1" thickBot="1">
      <c r="A166" s="200" t="s">
        <v>983</v>
      </c>
      <c r="B166" s="200" t="s">
        <v>233</v>
      </c>
      <c r="C166" s="205" t="s">
        <v>984</v>
      </c>
      <c r="D166" s="999">
        <v>8710.1760983547265</v>
      </c>
    </row>
    <row r="167" spans="1:4" ht="16.5" thickTop="1" thickBot="1">
      <c r="A167" s="200" t="s">
        <v>479</v>
      </c>
      <c r="B167" s="200" t="s">
        <v>233</v>
      </c>
      <c r="C167" s="205" t="s">
        <v>480</v>
      </c>
      <c r="D167" s="999">
        <v>9251.7625504730895</v>
      </c>
    </row>
    <row r="168" spans="1:4" ht="16.5" thickTop="1" thickBot="1">
      <c r="A168" s="200" t="s">
        <v>982</v>
      </c>
      <c r="B168" s="200" t="s">
        <v>233</v>
      </c>
      <c r="C168" s="205" t="s">
        <v>480</v>
      </c>
      <c r="D168" s="999">
        <v>6434.9021876694978</v>
      </c>
    </row>
    <row r="169" spans="1:4" ht="16.5" thickTop="1" thickBot="1">
      <c r="A169" s="200" t="s">
        <v>473</v>
      </c>
      <c r="B169" s="200" t="s">
        <v>233</v>
      </c>
      <c r="C169" s="205" t="s">
        <v>474</v>
      </c>
      <c r="D169" s="999">
        <v>5867.8652443801593</v>
      </c>
    </row>
    <row r="170" spans="1:4" ht="16.5" thickTop="1" thickBot="1">
      <c r="A170" s="200" t="s">
        <v>979</v>
      </c>
      <c r="B170" s="200" t="s">
        <v>233</v>
      </c>
      <c r="C170" s="205" t="s">
        <v>474</v>
      </c>
      <c r="D170" s="999">
        <v>10300.322786717288</v>
      </c>
    </row>
    <row r="171" spans="1:4" ht="16.5" thickTop="1" thickBot="1">
      <c r="A171" s="200" t="s">
        <v>955</v>
      </c>
      <c r="B171" s="200" t="s">
        <v>233</v>
      </c>
      <c r="C171" s="205" t="s">
        <v>956</v>
      </c>
      <c r="D171" s="999">
        <v>7358.2460073524971</v>
      </c>
    </row>
    <row r="172" spans="1:4" ht="16.5" thickTop="1" thickBot="1">
      <c r="A172" s="200" t="s">
        <v>968</v>
      </c>
      <c r="B172" s="200" t="s">
        <v>952</v>
      </c>
      <c r="C172" s="205" t="s">
        <v>969</v>
      </c>
      <c r="D172" s="999">
        <v>20475.429156873379</v>
      </c>
    </row>
    <row r="173" spans="1:4" ht="16.5" thickTop="1" thickBot="1">
      <c r="A173" s="200" t="s">
        <v>970</v>
      </c>
      <c r="B173" s="200" t="s">
        <v>952</v>
      </c>
      <c r="C173" s="205" t="s">
        <v>971</v>
      </c>
      <c r="D173" s="999">
        <v>6130.514313264629</v>
      </c>
    </row>
    <row r="174" spans="1:4" ht="16.5" thickTop="1" thickBot="1">
      <c r="A174" s="200" t="s">
        <v>957</v>
      </c>
      <c r="B174" s="200" t="s">
        <v>233</v>
      </c>
      <c r="C174" s="205" t="s">
        <v>958</v>
      </c>
      <c r="D174" s="999">
        <v>3109.7751557885849</v>
      </c>
    </row>
    <row r="175" spans="1:4" ht="16.5" thickTop="1" thickBot="1">
      <c r="A175" s="200" t="s">
        <v>959</v>
      </c>
      <c r="B175" s="200" t="s">
        <v>233</v>
      </c>
      <c r="C175" s="205" t="s">
        <v>960</v>
      </c>
      <c r="D175" s="999">
        <v>6105.6746338817566</v>
      </c>
    </row>
    <row r="176" spans="1:4" ht="31.5" thickTop="1" thickBot="1">
      <c r="A176" s="200" t="s">
        <v>965</v>
      </c>
      <c r="B176" s="200" t="s">
        <v>233</v>
      </c>
      <c r="C176" s="205" t="s">
        <v>2058</v>
      </c>
      <c r="D176" s="999">
        <v>2960.4011330078943</v>
      </c>
    </row>
    <row r="177" spans="1:4" ht="31.5" thickTop="1" thickBot="1">
      <c r="A177" s="200" t="s">
        <v>961</v>
      </c>
      <c r="B177" s="200" t="s">
        <v>233</v>
      </c>
      <c r="C177" s="205" t="s">
        <v>2056</v>
      </c>
      <c r="D177" s="999">
        <v>5458.6213463508702</v>
      </c>
    </row>
    <row r="178" spans="1:4" ht="31.5" thickTop="1" thickBot="1">
      <c r="A178" s="200" t="s">
        <v>962</v>
      </c>
      <c r="B178" s="200" t="s">
        <v>233</v>
      </c>
      <c r="C178" s="205" t="s">
        <v>2057</v>
      </c>
      <c r="D178" s="999">
        <v>5819.0003013318865</v>
      </c>
    </row>
    <row r="179" spans="1:4" ht="31.5" thickTop="1" thickBot="1">
      <c r="A179" s="200" t="s">
        <v>967</v>
      </c>
      <c r="B179" s="200" t="s">
        <v>233</v>
      </c>
      <c r="C179" s="205" t="s">
        <v>2059</v>
      </c>
      <c r="D179" s="999">
        <v>5281.4859278008789</v>
      </c>
    </row>
    <row r="180" spans="1:4" ht="31.5" thickTop="1" thickBot="1">
      <c r="A180" s="200" t="s">
        <v>954</v>
      </c>
      <c r="B180" s="200" t="s">
        <v>233</v>
      </c>
      <c r="C180" s="205" t="s">
        <v>2055</v>
      </c>
      <c r="D180" s="999">
        <v>6084.7034291568725</v>
      </c>
    </row>
    <row r="181" spans="1:4" ht="16.5" thickTop="1" thickBot="1">
      <c r="A181" s="200" t="s">
        <v>963</v>
      </c>
      <c r="B181" s="200" t="s">
        <v>233</v>
      </c>
      <c r="C181" s="205" t="s">
        <v>964</v>
      </c>
      <c r="D181" s="999">
        <v>3975.9571723015724</v>
      </c>
    </row>
    <row r="182" spans="1:4" ht="16.5" thickTop="1" thickBot="1">
      <c r="A182" s="200" t="s">
        <v>966</v>
      </c>
      <c r="B182" s="200" t="s">
        <v>233</v>
      </c>
      <c r="C182" s="205" t="s">
        <v>964</v>
      </c>
      <c r="D182" s="999">
        <v>3870.5106972819858</v>
      </c>
    </row>
    <row r="183" spans="1:4" ht="16.5" thickTop="1" thickBot="1">
      <c r="A183" s="200" t="s">
        <v>481</v>
      </c>
      <c r="B183" s="200" t="s">
        <v>377</v>
      </c>
      <c r="C183" s="205" t="s">
        <v>482</v>
      </c>
      <c r="D183" s="999">
        <v>6020.5681914060133</v>
      </c>
    </row>
    <row r="184" spans="1:4" ht="16.5" thickTop="1" thickBot="1">
      <c r="A184" s="200" t="s">
        <v>485</v>
      </c>
      <c r="B184" s="200" t="s">
        <v>92</v>
      </c>
      <c r="C184" s="205" t="s">
        <v>486</v>
      </c>
      <c r="D184" s="999">
        <v>8564.5992888567453</v>
      </c>
    </row>
    <row r="185" spans="1:4" ht="16.5" thickTop="1" thickBot="1">
      <c r="A185" s="200" t="s">
        <v>483</v>
      </c>
      <c r="B185" s="200" t="s">
        <v>388</v>
      </c>
      <c r="C185" s="205" t="s">
        <v>484</v>
      </c>
      <c r="D185" s="999">
        <v>90858.253480383282</v>
      </c>
    </row>
    <row r="186" spans="1:4" ht="16.5" thickTop="1" thickBot="1">
      <c r="A186" s="200" t="s">
        <v>487</v>
      </c>
      <c r="B186" s="200" t="s">
        <v>144</v>
      </c>
      <c r="C186" s="205" t="s">
        <v>2001</v>
      </c>
      <c r="D186" s="999">
        <v>3117.1761586211046</v>
      </c>
    </row>
    <row r="187" spans="1:4" ht="16.5" thickTop="1" thickBot="1">
      <c r="A187" s="200" t="s">
        <v>1539</v>
      </c>
      <c r="B187" s="200" t="s">
        <v>377</v>
      </c>
      <c r="C187" s="205" t="s">
        <v>1538</v>
      </c>
      <c r="D187" s="999">
        <v>14742.960525522809</v>
      </c>
    </row>
    <row r="188" spans="1:4" ht="16.5" thickTop="1" thickBot="1">
      <c r="A188" s="200" t="s">
        <v>1793</v>
      </c>
      <c r="B188" s="200" t="s">
        <v>377</v>
      </c>
      <c r="C188" s="205" t="s">
        <v>1792</v>
      </c>
      <c r="D188" s="999">
        <v>14742.960525522809</v>
      </c>
    </row>
    <row r="189" spans="1:4" ht="16.5" thickTop="1" thickBot="1">
      <c r="A189" s="200" t="s">
        <v>488</v>
      </c>
      <c r="B189" s="200" t="s">
        <v>377</v>
      </c>
      <c r="C189" s="205" t="s">
        <v>489</v>
      </c>
      <c r="D189" s="999">
        <v>13374.402780288874</v>
      </c>
    </row>
    <row r="190" spans="1:4" ht="16.5" thickTop="1" thickBot="1">
      <c r="A190" s="200" t="s">
        <v>1750</v>
      </c>
      <c r="B190" s="200" t="s">
        <v>144</v>
      </c>
      <c r="C190" s="205" t="s">
        <v>1749</v>
      </c>
      <c r="D190" s="999">
        <v>549738.75345025002</v>
      </c>
    </row>
    <row r="191" spans="1:4" ht="16.5" thickTop="1" thickBot="1">
      <c r="A191" s="200" t="s">
        <v>498</v>
      </c>
      <c r="B191" s="200" t="s">
        <v>92</v>
      </c>
      <c r="C191" s="205" t="s">
        <v>499</v>
      </c>
      <c r="D191" s="999">
        <v>504232.25721689861</v>
      </c>
    </row>
    <row r="192" spans="1:4" ht="16.5" thickTop="1" thickBot="1">
      <c r="A192" s="200" t="s">
        <v>500</v>
      </c>
      <c r="B192" s="200" t="s">
        <v>92</v>
      </c>
      <c r="C192" s="205" t="s">
        <v>501</v>
      </c>
      <c r="D192" s="999">
        <v>267641.43723256793</v>
      </c>
    </row>
    <row r="193" spans="1:4" ht="16.5" thickTop="1" thickBot="1">
      <c r="A193" s="200" t="s">
        <v>490</v>
      </c>
      <c r="B193" s="200" t="s">
        <v>233</v>
      </c>
      <c r="C193" s="205" t="s">
        <v>491</v>
      </c>
      <c r="D193" s="999">
        <v>1742.8496353884166</v>
      </c>
    </row>
    <row r="194" spans="1:4" ht="16.5" thickTop="1" thickBot="1">
      <c r="A194" s="200" t="s">
        <v>502</v>
      </c>
      <c r="B194" s="200" t="s">
        <v>92</v>
      </c>
      <c r="C194" s="205" t="s">
        <v>503</v>
      </c>
      <c r="D194" s="999">
        <v>749.26246007352484</v>
      </c>
    </row>
    <row r="195" spans="1:4" ht="31.5" thickTop="1" thickBot="1">
      <c r="A195" s="200" t="s">
        <v>492</v>
      </c>
      <c r="B195" s="200" t="s">
        <v>425</v>
      </c>
      <c r="C195" s="205" t="s">
        <v>493</v>
      </c>
      <c r="D195" s="999">
        <v>968.136684143916</v>
      </c>
    </row>
    <row r="196" spans="1:4" ht="16.5" thickTop="1" thickBot="1">
      <c r="A196" s="200" t="s">
        <v>494</v>
      </c>
      <c r="B196" s="200" t="s">
        <v>92</v>
      </c>
      <c r="C196" s="205" t="s">
        <v>495</v>
      </c>
      <c r="D196" s="999">
        <v>39581.621888748261</v>
      </c>
    </row>
    <row r="197" spans="1:4" ht="16.5" thickTop="1" thickBot="1">
      <c r="A197" s="200" t="s">
        <v>496</v>
      </c>
      <c r="B197" s="200" t="s">
        <v>144</v>
      </c>
      <c r="C197" s="205" t="s">
        <v>497</v>
      </c>
      <c r="D197" s="999">
        <v>3117.1761586211046</v>
      </c>
    </row>
    <row r="198" spans="1:4" ht="16.5" thickTop="1" thickBot="1">
      <c r="A198" s="200" t="s">
        <v>504</v>
      </c>
      <c r="B198" s="200" t="s">
        <v>92</v>
      </c>
      <c r="C198" s="205" t="s">
        <v>505</v>
      </c>
      <c r="D198" s="999">
        <v>18707.129030313983</v>
      </c>
    </row>
    <row r="199" spans="1:4" ht="16.5" thickTop="1" thickBot="1">
      <c r="A199" s="200" t="s">
        <v>1009</v>
      </c>
      <c r="B199" s="200" t="s">
        <v>92</v>
      </c>
      <c r="C199" s="205" t="s">
        <v>1010</v>
      </c>
      <c r="D199" s="999">
        <v>51904.749713734702</v>
      </c>
    </row>
    <row r="200" spans="1:4" ht="31.5" thickTop="1" thickBot="1">
      <c r="A200" s="200" t="s">
        <v>1013</v>
      </c>
      <c r="B200" s="200" t="s">
        <v>92</v>
      </c>
      <c r="C200" s="205" t="s">
        <v>1014</v>
      </c>
      <c r="D200" s="999">
        <v>106046.08859157475</v>
      </c>
    </row>
    <row r="201" spans="1:4" ht="16.5" thickTop="1" thickBot="1">
      <c r="A201" s="200" t="s">
        <v>1011</v>
      </c>
      <c r="B201" s="200" t="s">
        <v>92</v>
      </c>
      <c r="C201" s="205" t="s">
        <v>1012</v>
      </c>
      <c r="D201" s="999">
        <v>102713.09226782377</v>
      </c>
    </row>
    <row r="202" spans="1:4" ht="16.5" thickTop="1" thickBot="1">
      <c r="A202" s="200" t="s">
        <v>1015</v>
      </c>
      <c r="B202" s="200" t="s">
        <v>233</v>
      </c>
      <c r="C202" s="205" t="s">
        <v>1016</v>
      </c>
      <c r="D202" s="999">
        <v>12819.921412643884</v>
      </c>
    </row>
    <row r="203" spans="1:4" ht="31.5" thickTop="1" thickBot="1">
      <c r="A203" s="200" t="s">
        <v>1003</v>
      </c>
      <c r="B203" s="200" t="s">
        <v>233</v>
      </c>
      <c r="C203" s="205" t="s">
        <v>1004</v>
      </c>
      <c r="D203" s="999">
        <v>124572.01012475138</v>
      </c>
    </row>
    <row r="204" spans="1:4" ht="16.5" thickTop="1" thickBot="1">
      <c r="A204" s="200" t="s">
        <v>1007</v>
      </c>
      <c r="B204" s="200" t="s">
        <v>92</v>
      </c>
      <c r="C204" s="205" t="s">
        <v>1008</v>
      </c>
      <c r="D204" s="999">
        <v>255431.30958838059</v>
      </c>
    </row>
    <row r="205" spans="1:4" ht="16.5" thickTop="1" thickBot="1">
      <c r="A205" s="200" t="s">
        <v>1005</v>
      </c>
      <c r="B205" s="200" t="s">
        <v>92</v>
      </c>
      <c r="C205" s="205" t="s">
        <v>1006</v>
      </c>
      <c r="D205" s="999">
        <v>180364.57686976434</v>
      </c>
    </row>
    <row r="206" spans="1:4" ht="16.5" thickTop="1" thickBot="1">
      <c r="A206" s="200" t="s">
        <v>506</v>
      </c>
      <c r="B206" s="200" t="s">
        <v>144</v>
      </c>
      <c r="C206" s="205" t="s">
        <v>2002</v>
      </c>
      <c r="D206" s="999">
        <v>114191.26378593381</v>
      </c>
    </row>
    <row r="207" spans="1:4" ht="16.5" thickTop="1" thickBot="1">
      <c r="A207" s="200" t="s">
        <v>515</v>
      </c>
      <c r="B207" s="200" t="s">
        <v>144</v>
      </c>
      <c r="C207" s="205" t="s">
        <v>516</v>
      </c>
      <c r="D207" s="999">
        <v>9512.375580063881</v>
      </c>
    </row>
    <row r="208" spans="1:4" ht="16.5" thickTop="1" thickBot="1">
      <c r="A208" s="200" t="s">
        <v>517</v>
      </c>
      <c r="B208" s="200" t="s">
        <v>144</v>
      </c>
      <c r="C208" s="205" t="s">
        <v>518</v>
      </c>
      <c r="D208" s="999">
        <v>1661.4080636412943</v>
      </c>
    </row>
    <row r="209" spans="1:4" ht="16.5" thickTop="1" thickBot="1">
      <c r="A209" s="200" t="s">
        <v>519</v>
      </c>
      <c r="B209" s="200" t="s">
        <v>233</v>
      </c>
      <c r="C209" s="205" t="s">
        <v>520</v>
      </c>
      <c r="D209" s="999">
        <v>4360.1781474115587</v>
      </c>
    </row>
    <row r="210" spans="1:4" ht="16.5" thickTop="1" thickBot="1">
      <c r="A210" s="200" t="s">
        <v>522</v>
      </c>
      <c r="B210" s="200" t="s">
        <v>233</v>
      </c>
      <c r="C210" s="205" t="s">
        <v>2004</v>
      </c>
      <c r="D210" s="999">
        <v>12053.861628397515</v>
      </c>
    </row>
    <row r="211" spans="1:4" ht="16.5" thickTop="1" thickBot="1">
      <c r="A211" s="200" t="s">
        <v>521</v>
      </c>
      <c r="B211" s="200" t="s">
        <v>233</v>
      </c>
      <c r="C211" s="205" t="s">
        <v>2003</v>
      </c>
      <c r="D211" s="999">
        <v>3755.4744771891756</v>
      </c>
    </row>
    <row r="212" spans="1:4" ht="16.5" thickTop="1" thickBot="1">
      <c r="A212" s="200" t="s">
        <v>529</v>
      </c>
      <c r="B212" s="200" t="s">
        <v>388</v>
      </c>
      <c r="C212" s="205" t="s">
        <v>530</v>
      </c>
      <c r="D212" s="999">
        <v>61081.178810341698</v>
      </c>
    </row>
    <row r="213" spans="1:4" ht="16.5" thickTop="1" thickBot="1">
      <c r="A213" s="200" t="s">
        <v>525</v>
      </c>
      <c r="B213" s="200" t="s">
        <v>388</v>
      </c>
      <c r="C213" s="205" t="s">
        <v>526</v>
      </c>
      <c r="D213" s="999">
        <v>72885.116615440231</v>
      </c>
    </row>
    <row r="214" spans="1:4" ht="16.5" thickTop="1" thickBot="1">
      <c r="A214" s="200" t="s">
        <v>523</v>
      </c>
      <c r="B214" s="200" t="s">
        <v>388</v>
      </c>
      <c r="C214" s="205" t="s">
        <v>524</v>
      </c>
      <c r="D214" s="999">
        <v>34922.145965166026</v>
      </c>
    </row>
    <row r="215" spans="1:4" ht="16.5" thickTop="1" thickBot="1">
      <c r="A215" s="200" t="s">
        <v>531</v>
      </c>
      <c r="B215" s="200" t="s">
        <v>388</v>
      </c>
      <c r="C215" s="205" t="s">
        <v>532</v>
      </c>
      <c r="D215" s="999">
        <v>33913.288495148554</v>
      </c>
    </row>
    <row r="216" spans="1:4" ht="16.5" thickTop="1" thickBot="1">
      <c r="A216" s="200" t="s">
        <v>535</v>
      </c>
      <c r="B216" s="200" t="s">
        <v>388</v>
      </c>
      <c r="C216" s="205" t="s">
        <v>536</v>
      </c>
      <c r="D216" s="999">
        <v>75788.50864822515</v>
      </c>
    </row>
    <row r="217" spans="1:4" ht="16.5" thickTop="1" thickBot="1">
      <c r="A217" s="200" t="s">
        <v>537</v>
      </c>
      <c r="B217" s="200" t="s">
        <v>388</v>
      </c>
      <c r="C217" s="205" t="s">
        <v>538</v>
      </c>
      <c r="D217" s="999">
        <v>75788.50864822515</v>
      </c>
    </row>
    <row r="218" spans="1:4" ht="16.5" thickTop="1" thickBot="1">
      <c r="A218" s="200" t="s">
        <v>539</v>
      </c>
      <c r="B218" s="200" t="s">
        <v>388</v>
      </c>
      <c r="C218" s="205" t="s">
        <v>540</v>
      </c>
      <c r="D218" s="999">
        <v>75108.471524136679</v>
      </c>
    </row>
    <row r="219" spans="1:4" ht="16.5" thickTop="1" thickBot="1">
      <c r="A219" s="200" t="s">
        <v>541</v>
      </c>
      <c r="B219" s="200" t="s">
        <v>388</v>
      </c>
      <c r="C219" s="205" t="s">
        <v>542</v>
      </c>
      <c r="D219" s="999">
        <v>34402.955945278125</v>
      </c>
    </row>
    <row r="220" spans="1:4" ht="16.5" thickTop="1" thickBot="1">
      <c r="A220" s="200" t="s">
        <v>533</v>
      </c>
      <c r="B220" s="200" t="s">
        <v>388</v>
      </c>
      <c r="C220" s="205" t="s">
        <v>534</v>
      </c>
      <c r="D220" s="999">
        <v>6754.5603567769531</v>
      </c>
    </row>
    <row r="221" spans="1:4" ht="16.5" thickTop="1" thickBot="1">
      <c r="A221" s="200" t="s">
        <v>543</v>
      </c>
      <c r="B221" s="200" t="s">
        <v>388</v>
      </c>
      <c r="C221" s="205" t="s">
        <v>544</v>
      </c>
      <c r="D221" s="999">
        <v>20954.916410534559</v>
      </c>
    </row>
    <row r="222" spans="1:4" ht="16.5" thickTop="1" thickBot="1">
      <c r="A222" s="200" t="s">
        <v>554</v>
      </c>
      <c r="B222" s="200" t="s">
        <v>388</v>
      </c>
      <c r="C222" s="205" t="s">
        <v>555</v>
      </c>
      <c r="D222" s="999">
        <v>61081.178810341698</v>
      </c>
    </row>
    <row r="223" spans="1:4" ht="16.5" thickTop="1" thickBot="1">
      <c r="A223" s="200" t="s">
        <v>566</v>
      </c>
      <c r="B223" s="200" t="s">
        <v>388</v>
      </c>
      <c r="C223" s="205" t="s">
        <v>1940</v>
      </c>
      <c r="D223" s="999">
        <v>19566.337612246123</v>
      </c>
    </row>
    <row r="224" spans="1:4" ht="31.5" thickTop="1" thickBot="1">
      <c r="A224" s="200" t="s">
        <v>545</v>
      </c>
      <c r="B224" s="200" t="s">
        <v>388</v>
      </c>
      <c r="C224" s="205" t="s">
        <v>546</v>
      </c>
      <c r="D224" s="999">
        <v>51904.749713734702</v>
      </c>
    </row>
    <row r="225" spans="1:4" ht="31.5" thickTop="1" thickBot="1">
      <c r="A225" s="200" t="s">
        <v>547</v>
      </c>
      <c r="B225" s="200" t="s">
        <v>388</v>
      </c>
      <c r="C225" s="205" t="s">
        <v>548</v>
      </c>
      <c r="D225" s="999">
        <v>38534.079672150903</v>
      </c>
    </row>
    <row r="226" spans="1:4" ht="16.5" thickTop="1" thickBot="1">
      <c r="A226" s="200" t="s">
        <v>549</v>
      </c>
      <c r="B226" s="200" t="s">
        <v>388</v>
      </c>
      <c r="C226" s="205" t="s">
        <v>2005</v>
      </c>
      <c r="D226" s="999">
        <v>34922.145965166026</v>
      </c>
    </row>
    <row r="227" spans="1:4" ht="31.5" thickTop="1" thickBot="1">
      <c r="A227" s="200" t="s">
        <v>550</v>
      </c>
      <c r="B227" s="200" t="s">
        <v>388</v>
      </c>
      <c r="C227" s="205" t="s">
        <v>551</v>
      </c>
      <c r="D227" s="999">
        <v>43849.16024829747</v>
      </c>
    </row>
    <row r="228" spans="1:4" ht="31.5" thickTop="1" thickBot="1">
      <c r="A228" s="200" t="s">
        <v>552</v>
      </c>
      <c r="B228" s="200" t="s">
        <v>388</v>
      </c>
      <c r="C228" s="205" t="s">
        <v>553</v>
      </c>
      <c r="D228" s="999">
        <v>72324.187790031923</v>
      </c>
    </row>
    <row r="229" spans="1:4" ht="16.5" thickTop="1" thickBot="1">
      <c r="A229" s="200" t="s">
        <v>556</v>
      </c>
      <c r="B229" s="200" t="s">
        <v>388</v>
      </c>
      <c r="C229" s="205" t="s">
        <v>557</v>
      </c>
      <c r="D229" s="999">
        <v>48842.546616042899</v>
      </c>
    </row>
    <row r="230" spans="1:4" ht="16.5" thickTop="1" thickBot="1">
      <c r="A230" s="200" t="s">
        <v>558</v>
      </c>
      <c r="B230" s="200" t="s">
        <v>388</v>
      </c>
      <c r="C230" s="205" t="s">
        <v>559</v>
      </c>
      <c r="D230" s="999">
        <v>91652.308804917717</v>
      </c>
    </row>
    <row r="231" spans="1:4" ht="16.5" thickTop="1" thickBot="1">
      <c r="A231" s="200" t="s">
        <v>527</v>
      </c>
      <c r="B231" s="200" t="s">
        <v>388</v>
      </c>
      <c r="C231" s="205" t="s">
        <v>528</v>
      </c>
      <c r="D231" s="999">
        <v>49822.899535948884</v>
      </c>
    </row>
    <row r="232" spans="1:4" ht="16.5" thickTop="1" thickBot="1">
      <c r="A232" s="200" t="s">
        <v>560</v>
      </c>
      <c r="B232" s="200" t="s">
        <v>388</v>
      </c>
      <c r="C232" s="205" t="s">
        <v>561</v>
      </c>
      <c r="D232" s="999">
        <v>49779.124691134806</v>
      </c>
    </row>
    <row r="233" spans="1:4" ht="16.5" thickTop="1" thickBot="1">
      <c r="A233" s="200" t="s">
        <v>562</v>
      </c>
      <c r="B233" s="200" t="s">
        <v>388</v>
      </c>
      <c r="C233" s="205" t="s">
        <v>563</v>
      </c>
      <c r="D233" s="999">
        <v>45514.640390526118</v>
      </c>
    </row>
    <row r="234" spans="1:4" ht="31.5" thickTop="1" thickBot="1">
      <c r="A234" s="200" t="s">
        <v>564</v>
      </c>
      <c r="B234" s="200" t="s">
        <v>388</v>
      </c>
      <c r="C234" s="205" t="s">
        <v>565</v>
      </c>
      <c r="D234" s="999">
        <v>81885.42831314409</v>
      </c>
    </row>
    <row r="235" spans="1:4" ht="16.5" thickTop="1" thickBot="1">
      <c r="A235" s="200" t="s">
        <v>567</v>
      </c>
      <c r="B235" s="200" t="s">
        <v>144</v>
      </c>
      <c r="C235" s="205" t="s">
        <v>568</v>
      </c>
      <c r="D235" s="999">
        <v>19566.337612246123</v>
      </c>
    </row>
    <row r="236" spans="1:4" ht="31.5" thickTop="1" thickBot="1">
      <c r="A236" s="200" t="s">
        <v>571</v>
      </c>
      <c r="B236" s="200" t="s">
        <v>388</v>
      </c>
      <c r="C236" s="205" t="s">
        <v>572</v>
      </c>
      <c r="D236" s="999">
        <v>675.96504550111479</v>
      </c>
    </row>
    <row r="237" spans="1:4" ht="31.5" thickTop="1" thickBot="1">
      <c r="A237" s="200" t="s">
        <v>573</v>
      </c>
      <c r="B237" s="200" t="s">
        <v>388</v>
      </c>
      <c r="C237" s="205" t="s">
        <v>574</v>
      </c>
      <c r="D237" s="999">
        <v>382585.01753751579</v>
      </c>
    </row>
    <row r="238" spans="1:4" ht="31.5" thickTop="1" thickBot="1">
      <c r="A238" s="200" t="s">
        <v>575</v>
      </c>
      <c r="B238" s="200" t="s">
        <v>388</v>
      </c>
      <c r="C238" s="205" t="s">
        <v>576</v>
      </c>
      <c r="D238" s="999">
        <v>390234.41716386424</v>
      </c>
    </row>
    <row r="239" spans="1:4" ht="16.5" thickTop="1" thickBot="1">
      <c r="A239" s="200" t="s">
        <v>588</v>
      </c>
      <c r="B239" s="200" t="s">
        <v>589</v>
      </c>
      <c r="C239" s="205" t="s">
        <v>590</v>
      </c>
      <c r="D239" s="999">
        <v>398039.57379617903</v>
      </c>
    </row>
    <row r="240" spans="1:4" ht="16.5" thickTop="1" thickBot="1">
      <c r="A240" s="200" t="s">
        <v>577</v>
      </c>
      <c r="B240" s="200" t="s">
        <v>388</v>
      </c>
      <c r="C240" s="205" t="s">
        <v>2006</v>
      </c>
      <c r="D240" s="999">
        <v>232565.57030072919</v>
      </c>
    </row>
    <row r="241" spans="1:4" ht="16.5" thickTop="1" thickBot="1">
      <c r="A241" s="200" t="s">
        <v>578</v>
      </c>
      <c r="B241" s="200" t="s">
        <v>388</v>
      </c>
      <c r="C241" s="205" t="s">
        <v>2117</v>
      </c>
      <c r="D241" s="999">
        <v>224536.44934610976</v>
      </c>
    </row>
    <row r="242" spans="1:4" ht="16.5" thickTop="1" thickBot="1">
      <c r="A242" s="1000" t="s">
        <v>2119</v>
      </c>
      <c r="B242" s="200" t="s">
        <v>388</v>
      </c>
      <c r="C242" s="205" t="s">
        <v>2118</v>
      </c>
      <c r="D242" s="999">
        <v>256513.46447297049</v>
      </c>
    </row>
    <row r="243" spans="1:4" ht="16.5" thickTop="1" thickBot="1">
      <c r="A243" s="200" t="s">
        <v>579</v>
      </c>
      <c r="B243" s="200" t="s">
        <v>388</v>
      </c>
      <c r="C243" s="205" t="s">
        <v>580</v>
      </c>
      <c r="D243" s="999">
        <v>481782.88796480437</v>
      </c>
    </row>
    <row r="244" spans="1:4" ht="16.5" thickTop="1" thickBot="1">
      <c r="A244" s="200" t="s">
        <v>581</v>
      </c>
      <c r="B244" s="200" t="s">
        <v>388</v>
      </c>
      <c r="C244" s="205" t="s">
        <v>582</v>
      </c>
      <c r="D244" s="999">
        <v>428400</v>
      </c>
    </row>
    <row r="245" spans="1:4" ht="16.5" thickTop="1" thickBot="1">
      <c r="A245" s="200" t="s">
        <v>583</v>
      </c>
      <c r="B245" s="200" t="s">
        <v>388</v>
      </c>
      <c r="C245" s="205" t="s">
        <v>584</v>
      </c>
      <c r="D245" s="999">
        <v>410550</v>
      </c>
    </row>
    <row r="246" spans="1:4" ht="16.5" thickTop="1" thickBot="1">
      <c r="A246" s="200" t="s">
        <v>585</v>
      </c>
      <c r="B246" s="200" t="s">
        <v>388</v>
      </c>
      <c r="C246" s="205" t="s">
        <v>2120</v>
      </c>
      <c r="D246" s="999">
        <v>329813.93310432107</v>
      </c>
    </row>
    <row r="247" spans="1:4" ht="16.5" thickTop="1" thickBot="1">
      <c r="A247" s="200" t="s">
        <v>586</v>
      </c>
      <c r="B247" s="200" t="s">
        <v>388</v>
      </c>
      <c r="C247" s="205" t="s">
        <v>587</v>
      </c>
      <c r="D247" s="999">
        <v>329813.93310432107</v>
      </c>
    </row>
    <row r="248" spans="1:4" ht="16.5" thickTop="1" thickBot="1">
      <c r="A248" s="200" t="s">
        <v>591</v>
      </c>
      <c r="B248" s="200" t="s">
        <v>388</v>
      </c>
      <c r="C248" s="205" t="s">
        <v>592</v>
      </c>
      <c r="D248" s="999">
        <v>329813.93310432107</v>
      </c>
    </row>
    <row r="249" spans="1:4" ht="16.5" thickTop="1" thickBot="1">
      <c r="A249" s="200" t="s">
        <v>593</v>
      </c>
      <c r="B249" s="200" t="s">
        <v>388</v>
      </c>
      <c r="C249" s="205" t="s">
        <v>594</v>
      </c>
      <c r="D249" s="999">
        <v>237827.71385524012</v>
      </c>
    </row>
    <row r="250" spans="1:4" ht="16.5" thickTop="1" thickBot="1">
      <c r="A250" s="200" t="s">
        <v>595</v>
      </c>
      <c r="B250" s="200" t="s">
        <v>388</v>
      </c>
      <c r="C250" s="205" t="s">
        <v>596</v>
      </c>
      <c r="D250" s="999">
        <v>201160.68221539201</v>
      </c>
    </row>
    <row r="251" spans="1:4" ht="16.5" thickTop="1" thickBot="1">
      <c r="A251" s="200" t="s">
        <v>597</v>
      </c>
      <c r="B251" s="200" t="s">
        <v>388</v>
      </c>
      <c r="C251" s="205" t="s">
        <v>598</v>
      </c>
      <c r="D251" s="999">
        <v>201160.68221539201</v>
      </c>
    </row>
    <row r="252" spans="1:4" ht="31.5" thickTop="1" thickBot="1">
      <c r="A252" s="200" t="s">
        <v>599</v>
      </c>
      <c r="B252" s="200" t="s">
        <v>388</v>
      </c>
      <c r="C252" s="205" t="s">
        <v>600</v>
      </c>
      <c r="D252" s="999">
        <v>182872.97727957569</v>
      </c>
    </row>
    <row r="253" spans="1:4" ht="31.5" thickTop="1" thickBot="1">
      <c r="A253" s="200" t="s">
        <v>601</v>
      </c>
      <c r="B253" s="200" t="s">
        <v>388</v>
      </c>
      <c r="C253" s="205" t="s">
        <v>602</v>
      </c>
      <c r="D253" s="999">
        <v>201160.68221539201</v>
      </c>
    </row>
    <row r="254" spans="1:4" ht="16.5" thickTop="1" thickBot="1">
      <c r="A254" s="200" t="s">
        <v>605</v>
      </c>
      <c r="B254" s="200" t="s">
        <v>233</v>
      </c>
      <c r="C254" s="205" t="s">
        <v>2007</v>
      </c>
      <c r="D254" s="999">
        <v>13400.19261134213</v>
      </c>
    </row>
    <row r="255" spans="1:4" ht="31.5" thickTop="1" thickBot="1">
      <c r="A255" s="200" t="s">
        <v>603</v>
      </c>
      <c r="B255" s="200" t="s">
        <v>388</v>
      </c>
      <c r="C255" s="205" t="s">
        <v>604</v>
      </c>
      <c r="D255" s="999">
        <v>250977.47363345986</v>
      </c>
    </row>
    <row r="256" spans="1:4" ht="16.5" thickTop="1" thickBot="1">
      <c r="A256" s="200" t="s">
        <v>569</v>
      </c>
      <c r="B256" s="200" t="s">
        <v>388</v>
      </c>
      <c r="C256" s="205" t="s">
        <v>570</v>
      </c>
      <c r="D256" s="999">
        <v>240116.22202133425</v>
      </c>
    </row>
    <row r="257" spans="1:4" ht="16.5" thickTop="1" thickBot="1">
      <c r="A257" s="200" t="s">
        <v>606</v>
      </c>
      <c r="B257" s="200" t="s">
        <v>388</v>
      </c>
      <c r="C257" s="205" t="s">
        <v>607</v>
      </c>
      <c r="D257" s="999">
        <v>359957.49484722468</v>
      </c>
    </row>
    <row r="258" spans="1:4" ht="16.5" thickTop="1" thickBot="1">
      <c r="A258" s="200" t="s">
        <v>608</v>
      </c>
      <c r="B258" s="200" t="s">
        <v>388</v>
      </c>
      <c r="C258" s="205" t="s">
        <v>609</v>
      </c>
      <c r="D258" s="999">
        <v>479935.18230579153</v>
      </c>
    </row>
    <row r="259" spans="1:4" ht="16.5" thickTop="1" thickBot="1">
      <c r="A259" s="200" t="s">
        <v>507</v>
      </c>
      <c r="B259" s="200" t="s">
        <v>388</v>
      </c>
      <c r="C259" s="205" t="s">
        <v>508</v>
      </c>
      <c r="D259" s="999">
        <v>384353.31766407518</v>
      </c>
    </row>
    <row r="260" spans="1:4" ht="16.5" thickTop="1" thickBot="1">
      <c r="A260" s="200" t="s">
        <v>1753</v>
      </c>
      <c r="B260" s="200" t="s">
        <v>388</v>
      </c>
      <c r="C260" s="205" t="s">
        <v>1754</v>
      </c>
      <c r="D260" s="999">
        <v>482373.339359971</v>
      </c>
    </row>
    <row r="261" spans="1:4" ht="16.5" thickTop="1" thickBot="1">
      <c r="A261" s="200" t="s">
        <v>509</v>
      </c>
      <c r="B261" s="200" t="s">
        <v>377</v>
      </c>
      <c r="C261" s="205" t="s">
        <v>510</v>
      </c>
      <c r="D261" s="999">
        <v>1851.7777376001925</v>
      </c>
    </row>
    <row r="262" spans="1:4" ht="46.5" thickTop="1" thickBot="1">
      <c r="A262" s="200" t="s">
        <v>610</v>
      </c>
      <c r="B262" s="200" t="s">
        <v>377</v>
      </c>
      <c r="C262" s="205" t="s">
        <v>2008</v>
      </c>
      <c r="D262" s="999">
        <v>3797.2132827095757</v>
      </c>
    </row>
    <row r="263" spans="1:4" ht="31.5" thickTop="1" thickBot="1">
      <c r="A263" s="200" t="s">
        <v>611</v>
      </c>
      <c r="B263" s="200" t="s">
        <v>233</v>
      </c>
      <c r="C263" s="205" t="s">
        <v>612</v>
      </c>
      <c r="D263" s="999">
        <v>52241.714216838416</v>
      </c>
    </row>
    <row r="264" spans="1:4" ht="31.5" thickTop="1" thickBot="1">
      <c r="A264" s="200" t="s">
        <v>613</v>
      </c>
      <c r="B264" s="200" t="s">
        <v>377</v>
      </c>
      <c r="C264" s="205" t="s">
        <v>614</v>
      </c>
      <c r="D264" s="999">
        <v>12084.911227626106</v>
      </c>
    </row>
    <row r="265" spans="1:4" ht="31.5" thickTop="1" thickBot="1">
      <c r="A265" s="200" t="s">
        <v>615</v>
      </c>
      <c r="B265" s="200" t="s">
        <v>144</v>
      </c>
      <c r="C265" s="205" t="s">
        <v>616</v>
      </c>
      <c r="D265" s="999">
        <v>5341.5490869643818</v>
      </c>
    </row>
    <row r="266" spans="1:4" ht="31.5" thickTop="1" thickBot="1">
      <c r="A266" s="200" t="s">
        <v>617</v>
      </c>
      <c r="B266" s="200" t="s">
        <v>92</v>
      </c>
      <c r="C266" s="205" t="s">
        <v>618</v>
      </c>
      <c r="D266" s="999">
        <v>40065.181220996797</v>
      </c>
    </row>
    <row r="267" spans="1:4" ht="31.5" thickTop="1" thickBot="1">
      <c r="A267" s="200" t="s">
        <v>619</v>
      </c>
      <c r="B267" s="200" t="s">
        <v>92</v>
      </c>
      <c r="C267" s="205" t="s">
        <v>620</v>
      </c>
      <c r="D267" s="999">
        <v>43813.529560658098</v>
      </c>
    </row>
    <row r="268" spans="1:4" ht="31.5" thickTop="1" thickBot="1">
      <c r="A268" s="200" t="s">
        <v>621</v>
      </c>
      <c r="B268" s="200" t="s">
        <v>92</v>
      </c>
      <c r="C268" s="205" t="s">
        <v>622</v>
      </c>
      <c r="D268" s="999">
        <v>46742.372084613984</v>
      </c>
    </row>
    <row r="269" spans="1:4" ht="16.5" thickTop="1" thickBot="1">
      <c r="A269" s="200" t="s">
        <v>623</v>
      </c>
      <c r="B269" s="200" t="s">
        <v>377</v>
      </c>
      <c r="C269" s="205" t="s">
        <v>624</v>
      </c>
      <c r="D269" s="999">
        <v>33115.161092026756</v>
      </c>
    </row>
    <row r="270" spans="1:4" ht="16.5" thickTop="1" thickBot="1">
      <c r="A270" s="200" t="s">
        <v>627</v>
      </c>
      <c r="B270" s="200" t="s">
        <v>144</v>
      </c>
      <c r="C270" s="205" t="s">
        <v>628</v>
      </c>
      <c r="D270" s="999">
        <v>148536.19261134212</v>
      </c>
    </row>
    <row r="271" spans="1:4" ht="16.5" thickTop="1" thickBot="1">
      <c r="A271" s="200" t="s">
        <v>629</v>
      </c>
      <c r="B271" s="200" t="s">
        <v>388</v>
      </c>
      <c r="C271" s="205" t="s">
        <v>2009</v>
      </c>
      <c r="D271" s="999">
        <v>61081.178810341698</v>
      </c>
    </row>
    <row r="272" spans="1:4" ht="31.5" thickTop="1" thickBot="1">
      <c r="A272" s="200" t="s">
        <v>625</v>
      </c>
      <c r="B272" s="200" t="s">
        <v>388</v>
      </c>
      <c r="C272" s="205" t="s">
        <v>626</v>
      </c>
      <c r="D272" s="999">
        <v>61081.178810341698</v>
      </c>
    </row>
    <row r="273" spans="1:4" ht="31.5" thickTop="1" thickBot="1">
      <c r="A273" s="200" t="s">
        <v>630</v>
      </c>
      <c r="B273" s="200" t="s">
        <v>388</v>
      </c>
      <c r="C273" s="205" t="s">
        <v>631</v>
      </c>
      <c r="D273" s="999">
        <v>61081.178810341698</v>
      </c>
    </row>
    <row r="274" spans="1:4" ht="31.5" thickTop="1" thickBot="1">
      <c r="A274" s="200" t="s">
        <v>632</v>
      </c>
      <c r="B274" s="200" t="s">
        <v>144</v>
      </c>
      <c r="C274" s="205" t="s">
        <v>633</v>
      </c>
      <c r="D274" s="999">
        <v>38759.062014102325</v>
      </c>
    </row>
    <row r="275" spans="1:4" ht="31.5" thickTop="1" thickBot="1">
      <c r="A275" s="200" t="s">
        <v>634</v>
      </c>
      <c r="B275" s="200" t="s">
        <v>144</v>
      </c>
      <c r="C275" s="205" t="s">
        <v>635</v>
      </c>
      <c r="D275" s="999">
        <v>47397.976737178324</v>
      </c>
    </row>
    <row r="276" spans="1:4" ht="31.5" thickTop="1" thickBot="1">
      <c r="A276" s="200" t="s">
        <v>636</v>
      </c>
      <c r="B276" s="200" t="s">
        <v>637</v>
      </c>
      <c r="C276" s="205" t="s">
        <v>2010</v>
      </c>
      <c r="D276" s="999">
        <v>89483.926957150587</v>
      </c>
    </row>
    <row r="277" spans="1:4" ht="16.5" thickTop="1" thickBot="1">
      <c r="A277" s="200" t="s">
        <v>638</v>
      </c>
      <c r="B277" s="200" t="s">
        <v>637</v>
      </c>
      <c r="C277" s="205" t="s">
        <v>2011</v>
      </c>
      <c r="D277" s="999">
        <v>39448.261315012351</v>
      </c>
    </row>
    <row r="278" spans="1:4" ht="16.5" thickTop="1" thickBot="1">
      <c r="A278" s="200" t="s">
        <v>639</v>
      </c>
      <c r="B278" s="200" t="s">
        <v>637</v>
      </c>
      <c r="C278" s="205" t="s">
        <v>640</v>
      </c>
      <c r="D278" s="999">
        <v>36648.707286205019</v>
      </c>
    </row>
    <row r="279" spans="1:4" ht="16.5" thickTop="1" thickBot="1">
      <c r="A279" s="200" t="s">
        <v>511</v>
      </c>
      <c r="B279" s="200" t="s">
        <v>141</v>
      </c>
      <c r="C279" s="205" t="s">
        <v>512</v>
      </c>
      <c r="D279" s="999">
        <v>53981.509793286314</v>
      </c>
    </row>
    <row r="280" spans="1:4" ht="16.5" thickTop="1" thickBot="1">
      <c r="A280" s="200" t="s">
        <v>513</v>
      </c>
      <c r="B280" s="200" t="s">
        <v>141</v>
      </c>
      <c r="C280" s="205" t="s">
        <v>514</v>
      </c>
      <c r="D280" s="999">
        <v>40485.623335141318</v>
      </c>
    </row>
    <row r="281" spans="1:4" ht="31.5" thickTop="1" thickBot="1">
      <c r="A281" s="200" t="s">
        <v>641</v>
      </c>
      <c r="B281" s="200" t="s">
        <v>92</v>
      </c>
      <c r="C281" s="205" t="s">
        <v>642</v>
      </c>
      <c r="D281" s="999">
        <v>50345.143614777306</v>
      </c>
    </row>
    <row r="282" spans="1:4" ht="31.5" thickTop="1" thickBot="1">
      <c r="A282" s="200" t="s">
        <v>643</v>
      </c>
      <c r="B282" s="200" t="s">
        <v>377</v>
      </c>
      <c r="C282" s="205" t="s">
        <v>644</v>
      </c>
      <c r="D282" s="999">
        <v>10303.376845657805</v>
      </c>
    </row>
    <row r="283" spans="1:4" ht="31.5" thickTop="1" thickBot="1">
      <c r="A283" s="200" t="s">
        <v>645</v>
      </c>
      <c r="B283" s="200" t="s">
        <v>144</v>
      </c>
      <c r="C283" s="205" t="s">
        <v>646</v>
      </c>
      <c r="D283" s="999">
        <v>23253.604773097086</v>
      </c>
    </row>
    <row r="284" spans="1:4" ht="16.5" thickTop="1" thickBot="1">
      <c r="A284" s="200" t="s">
        <v>647</v>
      </c>
      <c r="B284" s="200" t="s">
        <v>92</v>
      </c>
      <c r="C284" s="205" t="s">
        <v>648</v>
      </c>
      <c r="D284" s="999">
        <v>29066.496956547937</v>
      </c>
    </row>
    <row r="285" spans="1:4" ht="31.5" thickTop="1" thickBot="1">
      <c r="A285" s="200" t="s">
        <v>649</v>
      </c>
      <c r="B285" s="200" t="s">
        <v>92</v>
      </c>
      <c r="C285" s="205" t="s">
        <v>650</v>
      </c>
      <c r="D285" s="999">
        <v>123534.64810462241</v>
      </c>
    </row>
    <row r="286" spans="1:4" ht="16.5" thickTop="1" thickBot="1">
      <c r="A286" s="200" t="s">
        <v>651</v>
      </c>
      <c r="B286" s="200" t="s">
        <v>92</v>
      </c>
      <c r="C286" s="205" t="s">
        <v>652</v>
      </c>
      <c r="D286" s="999">
        <v>79557.217380823233</v>
      </c>
    </row>
    <row r="287" spans="1:4" ht="16.5" thickTop="1" thickBot="1">
      <c r="A287" s="200" t="s">
        <v>657</v>
      </c>
      <c r="B287" s="200" t="s">
        <v>92</v>
      </c>
      <c r="C287" s="205" t="s">
        <v>658</v>
      </c>
      <c r="D287" s="999">
        <v>22006.530705719277</v>
      </c>
    </row>
    <row r="288" spans="1:4" ht="31.5" thickTop="1" thickBot="1">
      <c r="A288" s="200" t="s">
        <v>653</v>
      </c>
      <c r="B288" s="200" t="s">
        <v>92</v>
      </c>
      <c r="C288" s="205" t="s">
        <v>654</v>
      </c>
      <c r="D288" s="999">
        <v>29850.372084613988</v>
      </c>
    </row>
    <row r="289" spans="1:4" ht="31.5" thickTop="1" thickBot="1">
      <c r="A289" s="200" t="s">
        <v>655</v>
      </c>
      <c r="B289" s="200" t="s">
        <v>92</v>
      </c>
      <c r="C289" s="205" t="s">
        <v>656</v>
      </c>
      <c r="D289" s="999">
        <v>156775.02561321037</v>
      </c>
    </row>
    <row r="290" spans="1:4" ht="16.5" thickTop="1" thickBot="1">
      <c r="A290" s="200" t="s">
        <v>659</v>
      </c>
      <c r="B290" s="200" t="s">
        <v>463</v>
      </c>
      <c r="C290" s="205" t="s">
        <v>660</v>
      </c>
      <c r="D290" s="999">
        <v>3563.0687639365992</v>
      </c>
    </row>
    <row r="291" spans="1:4" ht="16.5" thickTop="1" thickBot="1">
      <c r="A291" s="200" t="s">
        <v>661</v>
      </c>
      <c r="B291" s="200" t="s">
        <v>425</v>
      </c>
      <c r="C291" s="205" t="s">
        <v>2012</v>
      </c>
      <c r="D291" s="999">
        <v>77249.366841439143</v>
      </c>
    </row>
    <row r="292" spans="1:4" ht="31.5" thickTop="1" thickBot="1">
      <c r="A292" s="200" t="s">
        <v>662</v>
      </c>
      <c r="B292" s="200" t="s">
        <v>377</v>
      </c>
      <c r="C292" s="205" t="s">
        <v>663</v>
      </c>
      <c r="D292" s="999">
        <v>3316.7080094015541</v>
      </c>
    </row>
    <row r="293" spans="1:4" ht="16.5" thickTop="1" thickBot="1">
      <c r="A293" s="200" t="s">
        <v>664</v>
      </c>
      <c r="B293" s="200" t="s">
        <v>377</v>
      </c>
      <c r="C293" s="205" t="s">
        <v>2013</v>
      </c>
      <c r="D293" s="999">
        <v>29929.777617067433</v>
      </c>
    </row>
    <row r="294" spans="1:4" ht="16.5" thickTop="1" thickBot="1">
      <c r="A294" s="200" t="s">
        <v>665</v>
      </c>
      <c r="B294" s="200" t="s">
        <v>92</v>
      </c>
      <c r="C294" s="205" t="s">
        <v>666</v>
      </c>
      <c r="D294" s="999">
        <v>4152.5021394563964</v>
      </c>
    </row>
    <row r="295" spans="1:4" ht="16.5" thickTop="1" thickBot="1">
      <c r="A295" s="200" t="s">
        <v>671</v>
      </c>
      <c r="B295" s="200" t="s">
        <v>92</v>
      </c>
      <c r="C295" s="205" t="s">
        <v>2014</v>
      </c>
      <c r="D295" s="999">
        <v>39166.26987283794</v>
      </c>
    </row>
    <row r="296" spans="1:4" ht="16.5" thickTop="1" thickBot="1">
      <c r="A296" s="200" t="s">
        <v>667</v>
      </c>
      <c r="B296" s="200" t="s">
        <v>92</v>
      </c>
      <c r="C296" s="205" t="s">
        <v>668</v>
      </c>
      <c r="D296" s="999">
        <v>55991.08057614656</v>
      </c>
    </row>
    <row r="297" spans="1:4" ht="16.5" thickTop="1" thickBot="1">
      <c r="A297" s="200" t="s">
        <v>669</v>
      </c>
      <c r="B297" s="200" t="s">
        <v>92</v>
      </c>
      <c r="C297" s="205" t="s">
        <v>670</v>
      </c>
      <c r="D297" s="999">
        <v>38940.269511239676</v>
      </c>
    </row>
    <row r="298" spans="1:4" ht="16.5" thickTop="1" thickBot="1">
      <c r="A298" s="200" t="s">
        <v>684</v>
      </c>
      <c r="B298" s="200" t="s">
        <v>144</v>
      </c>
      <c r="C298" s="205" t="s">
        <v>685</v>
      </c>
      <c r="D298" s="999">
        <v>2356.7154824323507</v>
      </c>
    </row>
    <row r="299" spans="1:4" ht="16.5" thickTop="1" thickBot="1">
      <c r="A299" s="200" t="s">
        <v>672</v>
      </c>
      <c r="B299" s="200" t="s">
        <v>377</v>
      </c>
      <c r="C299" s="205" t="s">
        <v>673</v>
      </c>
      <c r="D299" s="999">
        <v>22871.847405532451</v>
      </c>
    </row>
    <row r="300" spans="1:4" ht="16.5" thickTop="1" thickBot="1">
      <c r="A300" s="200" t="s">
        <v>688</v>
      </c>
      <c r="B300" s="200" t="s">
        <v>377</v>
      </c>
      <c r="C300" s="205" t="s">
        <v>689</v>
      </c>
      <c r="D300" s="999">
        <v>29460.47055987464</v>
      </c>
    </row>
    <row r="301" spans="1:4" ht="46.5" thickTop="1" thickBot="1">
      <c r="A301" s="200" t="s">
        <v>690</v>
      </c>
      <c r="B301" s="200" t="s">
        <v>92</v>
      </c>
      <c r="C301" s="205" t="s">
        <v>691</v>
      </c>
      <c r="D301" s="999">
        <v>374122.22021334292</v>
      </c>
    </row>
    <row r="302" spans="1:4" ht="46.5" thickTop="1" thickBot="1">
      <c r="A302" s="200" t="s">
        <v>692</v>
      </c>
      <c r="B302" s="200" t="s">
        <v>92</v>
      </c>
      <c r="C302" s="205" t="s">
        <v>693</v>
      </c>
      <c r="D302" s="999">
        <v>299297.77617067436</v>
      </c>
    </row>
    <row r="303" spans="1:4" ht="46.5" thickTop="1" thickBot="1">
      <c r="A303" s="200" t="s">
        <v>694</v>
      </c>
      <c r="B303" s="200" t="s">
        <v>92</v>
      </c>
      <c r="C303" s="205" t="s">
        <v>695</v>
      </c>
      <c r="D303" s="999">
        <v>247068.27818959797</v>
      </c>
    </row>
    <row r="304" spans="1:4" ht="46.5" thickTop="1" thickBot="1">
      <c r="A304" s="200" t="s">
        <v>696</v>
      </c>
      <c r="B304" s="200" t="s">
        <v>92</v>
      </c>
      <c r="C304" s="205" t="s">
        <v>697</v>
      </c>
      <c r="D304" s="999">
        <v>555903.88043150713</v>
      </c>
    </row>
    <row r="305" spans="1:4" ht="46.5" thickTop="1" thickBot="1">
      <c r="A305" s="200" t="s">
        <v>698</v>
      </c>
      <c r="B305" s="200" t="s">
        <v>92</v>
      </c>
      <c r="C305" s="205" t="s">
        <v>699</v>
      </c>
      <c r="D305" s="999">
        <v>222361.9593804616</v>
      </c>
    </row>
    <row r="306" spans="1:4" ht="46.5" thickTop="1" thickBot="1">
      <c r="A306" s="200" t="s">
        <v>700</v>
      </c>
      <c r="B306" s="200" t="s">
        <v>233</v>
      </c>
      <c r="C306" s="205" t="s">
        <v>701</v>
      </c>
      <c r="D306" s="999">
        <v>308835.60224190919</v>
      </c>
    </row>
    <row r="307" spans="1:4" ht="16.5" thickTop="1" thickBot="1">
      <c r="A307" s="200" t="s">
        <v>702</v>
      </c>
      <c r="B307" s="200" t="s">
        <v>92</v>
      </c>
      <c r="C307" s="205" t="s">
        <v>703</v>
      </c>
      <c r="D307" s="999">
        <v>185300.95413728678</v>
      </c>
    </row>
    <row r="308" spans="1:4" ht="16.5" thickTop="1" thickBot="1">
      <c r="A308" s="200" t="s">
        <v>674</v>
      </c>
      <c r="B308" s="200" t="s">
        <v>377</v>
      </c>
      <c r="C308" s="205" t="s">
        <v>675</v>
      </c>
      <c r="D308" s="999">
        <v>23163.00102452841</v>
      </c>
    </row>
    <row r="309" spans="1:4" ht="16.5" thickTop="1" thickBot="1">
      <c r="A309" s="200" t="s">
        <v>680</v>
      </c>
      <c r="B309" s="200" t="s">
        <v>377</v>
      </c>
      <c r="C309" s="205" t="s">
        <v>681</v>
      </c>
      <c r="D309" s="999">
        <v>6774.0045320315785</v>
      </c>
    </row>
    <row r="310" spans="1:4" ht="16.5" thickTop="1" thickBot="1">
      <c r="A310" s="200" t="s">
        <v>678</v>
      </c>
      <c r="B310" s="200" t="s">
        <v>377</v>
      </c>
      <c r="C310" s="205" t="s">
        <v>679</v>
      </c>
      <c r="D310" s="999">
        <v>17420.606701621164</v>
      </c>
    </row>
    <row r="311" spans="1:4" ht="16.5" thickTop="1" thickBot="1">
      <c r="A311" s="200" t="s">
        <v>676</v>
      </c>
      <c r="B311" s="200" t="s">
        <v>377</v>
      </c>
      <c r="C311" s="205" t="s">
        <v>677</v>
      </c>
      <c r="D311" s="999">
        <v>83048.006749834254</v>
      </c>
    </row>
    <row r="312" spans="1:4" ht="16.5" thickTop="1" thickBot="1">
      <c r="A312" s="200" t="s">
        <v>682</v>
      </c>
      <c r="B312" s="200" t="s">
        <v>377</v>
      </c>
      <c r="C312" s="205" t="s">
        <v>683</v>
      </c>
      <c r="D312" s="999">
        <v>12357.740492978965</v>
      </c>
    </row>
    <row r="313" spans="1:4" ht="16.5" thickTop="1" thickBot="1">
      <c r="A313" s="200" t="s">
        <v>704</v>
      </c>
      <c r="B313" s="200" t="s">
        <v>377</v>
      </c>
      <c r="C313" s="205" t="s">
        <v>705</v>
      </c>
      <c r="D313" s="999">
        <v>11109.648405954316</v>
      </c>
    </row>
    <row r="314" spans="1:4" ht="16.5" thickTop="1" thickBot="1">
      <c r="A314" s="200" t="s">
        <v>706</v>
      </c>
      <c r="B314" s="200" t="s">
        <v>377</v>
      </c>
      <c r="C314" s="205" t="s">
        <v>707</v>
      </c>
      <c r="D314" s="999">
        <v>10521.233050081359</v>
      </c>
    </row>
    <row r="315" spans="1:4" ht="46.5" thickTop="1" thickBot="1">
      <c r="A315" s="200" t="s">
        <v>712</v>
      </c>
      <c r="B315" s="200" t="s">
        <v>377</v>
      </c>
      <c r="C315" s="205" t="s">
        <v>713</v>
      </c>
      <c r="D315" s="999">
        <v>12763.930332067737</v>
      </c>
    </row>
    <row r="316" spans="1:4" ht="31.5" thickTop="1" thickBot="1">
      <c r="A316" s="200" t="s">
        <v>708</v>
      </c>
      <c r="B316" s="200" t="s">
        <v>92</v>
      </c>
      <c r="C316" s="205" t="s">
        <v>709</v>
      </c>
      <c r="D316" s="999">
        <v>49064.474899053814</v>
      </c>
    </row>
    <row r="317" spans="1:4" ht="16.5" thickTop="1" thickBot="1">
      <c r="A317" s="200" t="s">
        <v>710</v>
      </c>
      <c r="B317" s="200" t="s">
        <v>377</v>
      </c>
      <c r="C317" s="205" t="s">
        <v>711</v>
      </c>
      <c r="D317" s="999">
        <v>20117.08624118604</v>
      </c>
    </row>
    <row r="318" spans="1:4" ht="31.5" thickTop="1" thickBot="1">
      <c r="A318" s="200" t="s">
        <v>714</v>
      </c>
      <c r="B318" s="200" t="s">
        <v>637</v>
      </c>
      <c r="C318" s="205" t="s">
        <v>715</v>
      </c>
      <c r="D318" s="999">
        <v>41213.507382631222</v>
      </c>
    </row>
    <row r="319" spans="1:4" ht="31.5" thickTop="1" thickBot="1">
      <c r="A319" s="200" t="s">
        <v>716</v>
      </c>
      <c r="B319" s="200" t="s">
        <v>92</v>
      </c>
      <c r="C319" s="205" t="s">
        <v>717</v>
      </c>
      <c r="D319" s="999">
        <v>6280.1632013499657</v>
      </c>
    </row>
    <row r="320" spans="1:4" ht="46.5" thickTop="1" thickBot="1">
      <c r="A320" s="200" t="s">
        <v>724</v>
      </c>
      <c r="B320" s="200" t="s">
        <v>92</v>
      </c>
      <c r="C320" s="205" t="s">
        <v>725</v>
      </c>
      <c r="D320" s="999">
        <v>86416.633761224599</v>
      </c>
    </row>
    <row r="321" spans="1:4" ht="46.5" thickTop="1" thickBot="1">
      <c r="A321" s="200" t="s">
        <v>726</v>
      </c>
      <c r="B321" s="200" t="s">
        <v>92</v>
      </c>
      <c r="C321" s="205" t="s">
        <v>727</v>
      </c>
      <c r="D321" s="999">
        <v>137879.56294823115</v>
      </c>
    </row>
    <row r="322" spans="1:4" ht="46.5" thickTop="1" thickBot="1">
      <c r="A322" s="200" t="s">
        <v>722</v>
      </c>
      <c r="B322" s="200" t="s">
        <v>92</v>
      </c>
      <c r="C322" s="205" t="s">
        <v>723</v>
      </c>
      <c r="D322" s="999">
        <v>93234.311336105573</v>
      </c>
    </row>
    <row r="323" spans="1:4" ht="61.5" thickTop="1" thickBot="1">
      <c r="A323" s="200" t="s">
        <v>720</v>
      </c>
      <c r="B323" s="200" t="s">
        <v>92</v>
      </c>
      <c r="C323" s="205" t="s">
        <v>721</v>
      </c>
      <c r="D323" s="999">
        <v>137052.93099499788</v>
      </c>
    </row>
    <row r="324" spans="1:4" ht="16.5" thickTop="1" thickBot="1">
      <c r="A324" s="200" t="s">
        <v>728</v>
      </c>
      <c r="B324" s="200" t="s">
        <v>92</v>
      </c>
      <c r="C324" s="205" t="s">
        <v>729</v>
      </c>
      <c r="D324" s="999">
        <v>132726.34749593199</v>
      </c>
    </row>
    <row r="325" spans="1:4" ht="16.5" thickTop="1" thickBot="1">
      <c r="A325" s="200" t="s">
        <v>732</v>
      </c>
      <c r="B325" s="200" t="s">
        <v>92</v>
      </c>
      <c r="C325" s="205" t="s">
        <v>733</v>
      </c>
      <c r="D325" s="999">
        <v>16104.052793346589</v>
      </c>
    </row>
    <row r="326" spans="1:4" ht="31.5" thickTop="1" thickBot="1">
      <c r="A326" s="200" t="s">
        <v>718</v>
      </c>
      <c r="B326" s="200" t="s">
        <v>92</v>
      </c>
      <c r="C326" s="205" t="s">
        <v>719</v>
      </c>
      <c r="D326" s="999">
        <v>20032.590610498399</v>
      </c>
    </row>
    <row r="327" spans="1:4" ht="31.5" thickTop="1" thickBot="1">
      <c r="A327" s="200" t="s">
        <v>730</v>
      </c>
      <c r="B327" s="200" t="s">
        <v>92</v>
      </c>
      <c r="C327" s="205" t="s">
        <v>731</v>
      </c>
      <c r="D327" s="999">
        <v>16104.052793346589</v>
      </c>
    </row>
    <row r="328" spans="1:4" ht="31.5" thickTop="1" thickBot="1">
      <c r="A328" s="200" t="s">
        <v>734</v>
      </c>
      <c r="B328" s="200" t="s">
        <v>92</v>
      </c>
      <c r="C328" s="205" t="s">
        <v>735</v>
      </c>
      <c r="D328" s="999">
        <v>50896.910263364058</v>
      </c>
    </row>
    <row r="329" spans="1:4" ht="16.5" thickTop="1" thickBot="1">
      <c r="A329" s="200" t="s">
        <v>736</v>
      </c>
      <c r="B329" s="200" t="s">
        <v>92</v>
      </c>
      <c r="C329" s="205" t="s">
        <v>737</v>
      </c>
      <c r="D329" s="999">
        <v>4835.5933224853843</v>
      </c>
    </row>
    <row r="330" spans="1:4" ht="31.5" thickTop="1" thickBot="1">
      <c r="A330" s="200" t="s">
        <v>738</v>
      </c>
      <c r="B330" s="200" t="s">
        <v>92</v>
      </c>
      <c r="C330" s="205" t="s">
        <v>739</v>
      </c>
      <c r="D330" s="999">
        <v>40942.714156572045</v>
      </c>
    </row>
    <row r="331" spans="1:4" ht="31.5" thickTop="1" thickBot="1">
      <c r="A331" s="200" t="s">
        <v>740</v>
      </c>
      <c r="B331" s="200" t="s">
        <v>92</v>
      </c>
      <c r="C331" s="205" t="s">
        <v>741</v>
      </c>
      <c r="D331" s="999">
        <v>1774.4082444404264</v>
      </c>
    </row>
    <row r="332" spans="1:4" ht="16.5" thickTop="1" thickBot="1">
      <c r="A332" s="200" t="s">
        <v>743</v>
      </c>
      <c r="B332" s="200" t="s">
        <v>388</v>
      </c>
      <c r="C332" s="205" t="s">
        <v>744</v>
      </c>
      <c r="D332" s="999">
        <v>55419.971554269861</v>
      </c>
    </row>
    <row r="333" spans="1:4" ht="31.5" thickTop="1" thickBot="1">
      <c r="A333" s="200" t="s">
        <v>742</v>
      </c>
      <c r="B333" s="200" t="s">
        <v>388</v>
      </c>
      <c r="C333" s="205" t="s">
        <v>2017</v>
      </c>
      <c r="D333" s="999">
        <v>16233.341288495147</v>
      </c>
    </row>
    <row r="334" spans="1:4" ht="16.5" thickTop="1" thickBot="1">
      <c r="A334" s="200" t="s">
        <v>747</v>
      </c>
      <c r="B334" s="200" t="s">
        <v>92</v>
      </c>
      <c r="C334" s="205" t="s">
        <v>2018</v>
      </c>
      <c r="D334" s="999">
        <v>620.99198457180728</v>
      </c>
    </row>
    <row r="335" spans="1:4" ht="16.5" thickTop="1" thickBot="1">
      <c r="A335" s="200" t="s">
        <v>745</v>
      </c>
      <c r="B335" s="200" t="s">
        <v>92</v>
      </c>
      <c r="C335" s="205" t="s">
        <v>746</v>
      </c>
      <c r="D335" s="999">
        <v>55419.971554269861</v>
      </c>
    </row>
    <row r="336" spans="1:4" ht="16.5" thickTop="1" thickBot="1">
      <c r="A336" s="200" t="s">
        <v>748</v>
      </c>
      <c r="B336" s="200" t="s">
        <v>377</v>
      </c>
      <c r="C336" s="205" t="s">
        <v>749</v>
      </c>
      <c r="D336" s="999">
        <v>5236.6930633399616</v>
      </c>
    </row>
    <row r="337" spans="1:4" ht="16.5" thickTop="1" thickBot="1">
      <c r="A337" s="200" t="s">
        <v>753</v>
      </c>
      <c r="B337" s="200" t="s">
        <v>92</v>
      </c>
      <c r="C337" s="205" t="s">
        <v>754</v>
      </c>
      <c r="D337" s="999">
        <v>241967.99975893446</v>
      </c>
    </row>
    <row r="338" spans="1:4" ht="16.5" thickTop="1" thickBot="1">
      <c r="A338" s="200" t="s">
        <v>751</v>
      </c>
      <c r="B338" s="200" t="s">
        <v>92</v>
      </c>
      <c r="C338" s="205" t="s">
        <v>752</v>
      </c>
      <c r="D338" s="999">
        <v>48569.717350690044</v>
      </c>
    </row>
    <row r="339" spans="1:4" ht="31.5" thickTop="1" thickBot="1">
      <c r="A339" s="200" t="s">
        <v>750</v>
      </c>
      <c r="B339" s="200" t="s">
        <v>144</v>
      </c>
      <c r="C339" s="205" t="s">
        <v>2019</v>
      </c>
      <c r="D339" s="999">
        <v>244757.37359127338</v>
      </c>
    </row>
    <row r="340" spans="1:4" ht="31.5" thickTop="1" thickBot="1">
      <c r="A340" s="200" t="s">
        <v>686</v>
      </c>
      <c r="B340" s="200" t="s">
        <v>92</v>
      </c>
      <c r="C340" s="205" t="s">
        <v>2015</v>
      </c>
      <c r="D340" s="999">
        <v>1216254.540589405</v>
      </c>
    </row>
    <row r="341" spans="1:4" ht="31.5" thickTop="1" thickBot="1">
      <c r="A341" s="200" t="s">
        <v>755</v>
      </c>
      <c r="B341" s="200" t="s">
        <v>92</v>
      </c>
      <c r="C341" s="205" t="s">
        <v>756</v>
      </c>
      <c r="D341" s="999">
        <v>1239019.4959320193</v>
      </c>
    </row>
    <row r="342" spans="1:4" ht="31.5" thickTop="1" thickBot="1">
      <c r="A342" s="200" t="s">
        <v>687</v>
      </c>
      <c r="B342" s="200" t="s">
        <v>92</v>
      </c>
      <c r="C342" s="205" t="s">
        <v>2016</v>
      </c>
      <c r="D342" s="999">
        <v>1206688.2099680586</v>
      </c>
    </row>
    <row r="343" spans="1:4" ht="31.5" thickTop="1" thickBot="1">
      <c r="A343" s="200" t="s">
        <v>757</v>
      </c>
      <c r="B343" s="200" t="s">
        <v>92</v>
      </c>
      <c r="C343" s="205" t="s">
        <v>758</v>
      </c>
      <c r="D343" s="999">
        <v>1202419.6535888626</v>
      </c>
    </row>
    <row r="344" spans="1:4" ht="31.5" thickTop="1" thickBot="1">
      <c r="A344" s="200" t="s">
        <v>802</v>
      </c>
      <c r="B344" s="200" t="s">
        <v>388</v>
      </c>
      <c r="C344" s="205" t="s">
        <v>803</v>
      </c>
      <c r="D344" s="999">
        <v>90858.253480383282</v>
      </c>
    </row>
    <row r="345" spans="1:4" ht="31.5" thickTop="1" thickBot="1">
      <c r="A345" s="200" t="s">
        <v>759</v>
      </c>
      <c r="B345" s="200" t="s">
        <v>377</v>
      </c>
      <c r="C345" s="205" t="s">
        <v>760</v>
      </c>
      <c r="D345" s="999">
        <v>64418.247212680035</v>
      </c>
    </row>
    <row r="346" spans="1:4" ht="31.5" thickTop="1" thickBot="1">
      <c r="A346" s="200" t="s">
        <v>761</v>
      </c>
      <c r="B346" s="200" t="s">
        <v>144</v>
      </c>
      <c r="C346" s="205" t="s">
        <v>762</v>
      </c>
      <c r="D346" s="999">
        <v>82094.122340746078</v>
      </c>
    </row>
    <row r="347" spans="1:4" ht="31.5" thickTop="1" thickBot="1">
      <c r="A347" s="200" t="s">
        <v>768</v>
      </c>
      <c r="B347" s="200" t="s">
        <v>92</v>
      </c>
      <c r="C347" s="205" t="s">
        <v>2023</v>
      </c>
      <c r="D347" s="999">
        <v>78558.540107274137</v>
      </c>
    </row>
    <row r="348" spans="1:4" ht="16.5" thickTop="1" thickBot="1">
      <c r="A348" s="200" t="s">
        <v>773</v>
      </c>
      <c r="B348" s="200" t="s">
        <v>144</v>
      </c>
      <c r="C348" s="205" t="s">
        <v>2024</v>
      </c>
      <c r="D348" s="999">
        <v>10872.449828240822</v>
      </c>
    </row>
    <row r="349" spans="1:4" ht="31.5" thickTop="1" thickBot="1">
      <c r="A349" s="200" t="s">
        <v>763</v>
      </c>
      <c r="B349" s="200" t="s">
        <v>144</v>
      </c>
      <c r="C349" s="205" t="s">
        <v>764</v>
      </c>
      <c r="D349" s="999">
        <v>32209.123606340017</v>
      </c>
    </row>
    <row r="350" spans="1:4" ht="31.5" thickTop="1" thickBot="1">
      <c r="A350" s="200" t="s">
        <v>765</v>
      </c>
      <c r="B350" s="200" t="s">
        <v>144</v>
      </c>
      <c r="C350" s="205" t="s">
        <v>2020</v>
      </c>
      <c r="D350" s="999">
        <v>27308.377026456936</v>
      </c>
    </row>
    <row r="351" spans="1:4" ht="16.5" thickTop="1" thickBot="1">
      <c r="A351" s="200" t="s">
        <v>801</v>
      </c>
      <c r="B351" s="200" t="s">
        <v>144</v>
      </c>
      <c r="C351" s="205" t="s">
        <v>2026</v>
      </c>
      <c r="D351" s="999">
        <v>112203.07141565719</v>
      </c>
    </row>
    <row r="352" spans="1:4" ht="16.5" thickTop="1" thickBot="1">
      <c r="A352" s="200" t="s">
        <v>769</v>
      </c>
      <c r="B352" s="200" t="s">
        <v>144</v>
      </c>
      <c r="C352" s="205" t="s">
        <v>770</v>
      </c>
      <c r="D352" s="999">
        <v>367104.93247847789</v>
      </c>
    </row>
    <row r="353" spans="1:4" ht="16.5" thickTop="1" thickBot="1">
      <c r="A353" s="200" t="s">
        <v>771</v>
      </c>
      <c r="B353" s="200" t="s">
        <v>144</v>
      </c>
      <c r="C353" s="205" t="s">
        <v>772</v>
      </c>
      <c r="D353" s="999">
        <v>989499.43488681491</v>
      </c>
    </row>
    <row r="354" spans="1:4" ht="31.5" thickTop="1" thickBot="1">
      <c r="A354" s="200" t="s">
        <v>767</v>
      </c>
      <c r="B354" s="200" t="s">
        <v>144</v>
      </c>
      <c r="C354" s="205" t="s">
        <v>2022</v>
      </c>
      <c r="D354" s="999">
        <v>4157.5922376905919</v>
      </c>
    </row>
    <row r="355" spans="1:4" ht="16.5" thickTop="1" thickBot="1">
      <c r="A355" s="200" t="s">
        <v>766</v>
      </c>
      <c r="B355" s="200" t="s">
        <v>144</v>
      </c>
      <c r="C355" s="205" t="s">
        <v>2021</v>
      </c>
      <c r="D355" s="999">
        <v>4157.5922376905919</v>
      </c>
    </row>
    <row r="356" spans="1:4" ht="16.5" thickTop="1" thickBot="1">
      <c r="A356" s="200" t="s">
        <v>778</v>
      </c>
      <c r="B356" s="200" t="s">
        <v>144</v>
      </c>
      <c r="C356" s="205" t="s">
        <v>779</v>
      </c>
      <c r="D356" s="999">
        <v>30287.102513107933</v>
      </c>
    </row>
    <row r="357" spans="1:4" ht="31.5" thickTop="1" thickBot="1">
      <c r="A357" s="200" t="s">
        <v>774</v>
      </c>
      <c r="B357" s="200" t="s">
        <v>144</v>
      </c>
      <c r="C357" s="205" t="s">
        <v>775</v>
      </c>
      <c r="D357" s="999">
        <v>305405.89405170851</v>
      </c>
    </row>
    <row r="358" spans="1:4" ht="31.5" thickTop="1" thickBot="1">
      <c r="A358" s="200" t="s">
        <v>776</v>
      </c>
      <c r="B358" s="200" t="s">
        <v>144</v>
      </c>
      <c r="C358" s="205" t="s">
        <v>777</v>
      </c>
      <c r="D358" s="999">
        <v>363433.01392153313</v>
      </c>
    </row>
    <row r="359" spans="1:4" ht="16.5" thickTop="1" thickBot="1">
      <c r="A359" s="200" t="s">
        <v>780</v>
      </c>
      <c r="B359" s="200" t="s">
        <v>144</v>
      </c>
      <c r="C359" s="205" t="s">
        <v>781</v>
      </c>
      <c r="D359" s="999">
        <v>128933.20629180978</v>
      </c>
    </row>
    <row r="360" spans="1:4" ht="16.5" thickTop="1" thickBot="1">
      <c r="A360" s="200" t="s">
        <v>782</v>
      </c>
      <c r="B360" s="200" t="s">
        <v>144</v>
      </c>
      <c r="C360" s="205" t="s">
        <v>783</v>
      </c>
      <c r="D360" s="999">
        <v>161185.08672331704</v>
      </c>
    </row>
    <row r="361" spans="1:4" ht="16.5" thickTop="1" thickBot="1">
      <c r="A361" s="200" t="s">
        <v>784</v>
      </c>
      <c r="B361" s="200" t="s">
        <v>144</v>
      </c>
      <c r="C361" s="205" t="s">
        <v>785</v>
      </c>
      <c r="D361" s="999">
        <v>267167.0400771409</v>
      </c>
    </row>
    <row r="362" spans="1:4" ht="16.5" thickTop="1" thickBot="1">
      <c r="A362" s="200" t="s">
        <v>786</v>
      </c>
      <c r="B362" s="200" t="s">
        <v>144</v>
      </c>
      <c r="C362" s="205" t="s">
        <v>787</v>
      </c>
      <c r="D362" s="999">
        <v>384954.96727535699</v>
      </c>
    </row>
    <row r="363" spans="1:4" ht="31.5" thickTop="1" thickBot="1">
      <c r="A363" s="200" t="s">
        <v>788</v>
      </c>
      <c r="B363" s="200" t="s">
        <v>144</v>
      </c>
      <c r="C363" s="205" t="s">
        <v>789</v>
      </c>
      <c r="D363" s="999">
        <v>161046.63605134693</v>
      </c>
    </row>
    <row r="364" spans="1:4" ht="31.5" thickTop="1" thickBot="1">
      <c r="A364" s="200" t="s">
        <v>804</v>
      </c>
      <c r="B364" s="200" t="s">
        <v>144</v>
      </c>
      <c r="C364" s="205" t="s">
        <v>805</v>
      </c>
      <c r="D364" s="999">
        <v>115264.25649370215</v>
      </c>
    </row>
    <row r="365" spans="1:4" ht="16.5" thickTop="1" thickBot="1">
      <c r="A365" s="200" t="s">
        <v>790</v>
      </c>
      <c r="B365" s="200" t="s">
        <v>144</v>
      </c>
      <c r="C365" s="205" t="s">
        <v>791</v>
      </c>
      <c r="D365" s="999">
        <v>51532.154522991616</v>
      </c>
    </row>
    <row r="366" spans="1:4" ht="16.5" thickTop="1" thickBot="1">
      <c r="A366" s="200" t="s">
        <v>792</v>
      </c>
      <c r="B366" s="200" t="s">
        <v>144</v>
      </c>
      <c r="C366" s="205" t="s">
        <v>2025</v>
      </c>
      <c r="D366" s="999">
        <v>51857.920809980104</v>
      </c>
    </row>
    <row r="367" spans="1:4" ht="31.5" thickTop="1" thickBot="1">
      <c r="A367" s="200" t="s">
        <v>793</v>
      </c>
      <c r="B367" s="200" t="s">
        <v>92</v>
      </c>
      <c r="C367" s="205" t="s">
        <v>794</v>
      </c>
      <c r="D367" s="999">
        <v>39279.270053637068</v>
      </c>
    </row>
    <row r="368" spans="1:4" ht="16.5" thickTop="1" thickBot="1">
      <c r="A368" s="200" t="s">
        <v>797</v>
      </c>
      <c r="B368" s="200" t="s">
        <v>92</v>
      </c>
      <c r="C368" s="205" t="s">
        <v>798</v>
      </c>
      <c r="D368" s="999">
        <v>3690.3212197914777</v>
      </c>
    </row>
    <row r="369" spans="1:4" ht="31.5" thickTop="1" thickBot="1">
      <c r="A369" s="200" t="s">
        <v>795</v>
      </c>
      <c r="B369" s="200" t="s">
        <v>92</v>
      </c>
      <c r="C369" s="205" t="s">
        <v>796</v>
      </c>
      <c r="D369" s="999">
        <v>1018.0196468390284</v>
      </c>
    </row>
    <row r="370" spans="1:4" ht="16.5" thickTop="1" thickBot="1">
      <c r="A370" s="200" t="s">
        <v>799</v>
      </c>
      <c r="B370" s="200" t="s">
        <v>92</v>
      </c>
      <c r="C370" s="205" t="s">
        <v>800</v>
      </c>
      <c r="D370" s="999">
        <v>8520.8244440426679</v>
      </c>
    </row>
    <row r="371" spans="1:4" ht="16.5" thickTop="1" thickBot="1">
      <c r="A371" s="200" t="s">
        <v>808</v>
      </c>
      <c r="B371" s="200" t="s">
        <v>92</v>
      </c>
      <c r="C371" s="205" t="s">
        <v>2027</v>
      </c>
      <c r="D371" s="999">
        <v>30831.743024166812</v>
      </c>
    </row>
    <row r="372" spans="1:4" ht="16.5" thickTop="1" thickBot="1">
      <c r="A372" s="200" t="s">
        <v>806</v>
      </c>
      <c r="B372" s="200" t="s">
        <v>377</v>
      </c>
      <c r="C372" s="205" t="s">
        <v>807</v>
      </c>
      <c r="D372" s="999">
        <v>3316.7080094015541</v>
      </c>
    </row>
    <row r="373" spans="1:4" ht="16.5" thickTop="1" thickBot="1">
      <c r="A373" s="200"/>
      <c r="B373" s="200"/>
      <c r="C373" s="205"/>
      <c r="D373" s="656"/>
    </row>
    <row r="374" spans="1:4" ht="15.75" thickTop="1">
      <c r="D374"/>
    </row>
  </sheetData>
  <sortState xmlns:xlrd2="http://schemas.microsoft.com/office/spreadsheetml/2017/richdata2" ref="A6:C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G7" sqref="G7"/>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79" t="s">
        <v>1934</v>
      </c>
      <c r="B1" s="680"/>
      <c r="C1" s="680"/>
      <c r="D1" s="681"/>
    </row>
    <row r="2" spans="1:5" ht="16.5" thickTop="1" thickBot="1">
      <c r="A2" s="678" t="s">
        <v>1493</v>
      </c>
      <c r="B2" s="678"/>
      <c r="C2" s="678"/>
      <c r="D2" s="678"/>
    </row>
    <row r="3" spans="1:5" ht="16.5" thickTop="1" thickBot="1">
      <c r="A3" s="682"/>
      <c r="B3" s="682"/>
      <c r="C3" s="682"/>
      <c r="D3" s="682"/>
    </row>
    <row r="4" spans="1:5" ht="16.5" thickTop="1" thickBot="1">
      <c r="A4" s="683"/>
      <c r="B4" s="683"/>
      <c r="C4" s="683"/>
      <c r="D4" s="683"/>
    </row>
    <row r="5" spans="1:5" ht="30" customHeight="1" thickTop="1" thickBot="1">
      <c r="A5" s="207"/>
      <c r="B5" s="106"/>
      <c r="C5" s="107"/>
      <c r="D5" s="195"/>
    </row>
    <row r="6" spans="1:5" ht="30" customHeight="1" thickTop="1" thickBot="1">
      <c r="A6" s="208" t="s">
        <v>1350</v>
      </c>
      <c r="B6" s="106" t="s">
        <v>339</v>
      </c>
      <c r="C6" s="108" t="s">
        <v>2132</v>
      </c>
      <c r="D6" s="1002">
        <v>1260.7002978406549</v>
      </c>
    </row>
    <row r="7" spans="1:5" ht="30" customHeight="1" thickTop="1" thickBot="1">
      <c r="A7" s="208" t="s">
        <v>1436</v>
      </c>
      <c r="B7" s="106" t="s">
        <v>339</v>
      </c>
      <c r="C7" s="108" t="s">
        <v>2131</v>
      </c>
      <c r="D7" s="1002">
        <v>900.0696947133282</v>
      </c>
      <c r="E7" s="109"/>
    </row>
    <row r="8" spans="1:5" ht="30" customHeight="1" thickTop="1" thickBot="1">
      <c r="A8" s="208" t="s">
        <v>1448</v>
      </c>
      <c r="B8" s="106" t="s">
        <v>339</v>
      </c>
      <c r="C8" s="108" t="s">
        <v>2133</v>
      </c>
      <c r="D8" s="1002">
        <v>900.0696947133282</v>
      </c>
    </row>
    <row r="9" spans="1:5" ht="30" customHeight="1" thickTop="1" thickBot="1">
      <c r="A9" s="208" t="s">
        <v>1309</v>
      </c>
      <c r="B9" s="106" t="s">
        <v>1307</v>
      </c>
      <c r="C9" s="108" t="s">
        <v>1310</v>
      </c>
      <c r="D9" s="1002">
        <v>900.0696947133282</v>
      </c>
    </row>
    <row r="10" spans="1:5" ht="30" customHeight="1" thickTop="1" thickBot="1">
      <c r="A10" s="208" t="s">
        <v>1472</v>
      </c>
      <c r="B10" s="106" t="s">
        <v>339</v>
      </c>
      <c r="C10" s="108" t="s">
        <v>1473</v>
      </c>
      <c r="D10" s="1002">
        <v>1260.7002978406549</v>
      </c>
    </row>
    <row r="11" spans="1:5" ht="30" customHeight="1" thickTop="1" thickBot="1">
      <c r="A11" s="208" t="s">
        <v>1413</v>
      </c>
      <c r="B11" s="106" t="s">
        <v>339</v>
      </c>
      <c r="C11" s="108" t="s">
        <v>1414</v>
      </c>
      <c r="D11" s="1002">
        <v>1260.7002978406549</v>
      </c>
    </row>
    <row r="12" spans="1:5" ht="30" customHeight="1" thickTop="1" thickBot="1">
      <c r="A12" s="208" t="s">
        <v>1415</v>
      </c>
      <c r="B12" s="106" t="s">
        <v>339</v>
      </c>
      <c r="C12" s="108" t="s">
        <v>1416</v>
      </c>
      <c r="D12" s="1002">
        <v>1260.7002978406549</v>
      </c>
    </row>
    <row r="13" spans="1:5" ht="30" customHeight="1" thickTop="1" thickBot="1">
      <c r="A13" s="208" t="s">
        <v>1417</v>
      </c>
      <c r="B13" s="106" t="s">
        <v>339</v>
      </c>
      <c r="C13" s="108" t="s">
        <v>1418</v>
      </c>
      <c r="D13" s="1002">
        <v>1260.7002978406549</v>
      </c>
    </row>
    <row r="14" spans="1:5" ht="30" customHeight="1" thickTop="1" thickBot="1">
      <c r="A14" s="208" t="s">
        <v>1419</v>
      </c>
      <c r="B14" s="106" t="s">
        <v>339</v>
      </c>
      <c r="C14" s="108" t="s">
        <v>1420</v>
      </c>
      <c r="D14" s="1002">
        <v>1260.7002978406549</v>
      </c>
    </row>
    <row r="15" spans="1:5" ht="30" customHeight="1" thickTop="1" thickBot="1">
      <c r="A15" s="208" t="s">
        <v>1401</v>
      </c>
      <c r="B15" s="106" t="s">
        <v>339</v>
      </c>
      <c r="C15" s="108" t="s">
        <v>1944</v>
      </c>
      <c r="D15" s="1002">
        <v>1260.7002978406549</v>
      </c>
    </row>
    <row r="16" spans="1:5" ht="30" customHeight="1" thickTop="1" thickBot="1">
      <c r="A16" s="208" t="s">
        <v>1311</v>
      </c>
      <c r="B16" s="106" t="s">
        <v>339</v>
      </c>
      <c r="C16" s="108" t="s">
        <v>1312</v>
      </c>
      <c r="D16" s="1002">
        <v>1260.7002978406549</v>
      </c>
    </row>
    <row r="17" spans="1:4" ht="30" customHeight="1" thickTop="1" thickBot="1">
      <c r="A17" s="208" t="s">
        <v>1313</v>
      </c>
      <c r="B17" s="106" t="s">
        <v>339</v>
      </c>
      <c r="C17" s="108" t="s">
        <v>1314</v>
      </c>
      <c r="D17" s="1002">
        <v>1260.7002978406549</v>
      </c>
    </row>
    <row r="18" spans="1:4" ht="30" customHeight="1" thickTop="1" thickBot="1">
      <c r="A18" s="208" t="s">
        <v>1315</v>
      </c>
      <c r="B18" s="106" t="s">
        <v>339</v>
      </c>
      <c r="C18" s="108" t="s">
        <v>1316</v>
      </c>
      <c r="D18" s="1002">
        <v>1260.7002978406549</v>
      </c>
    </row>
    <row r="19" spans="1:4" ht="30" customHeight="1" thickTop="1" thickBot="1">
      <c r="A19" s="208" t="s">
        <v>1319</v>
      </c>
      <c r="B19" s="106" t="s">
        <v>339</v>
      </c>
      <c r="C19" s="108" t="s">
        <v>1320</v>
      </c>
      <c r="D19" s="1002">
        <v>1260.7002978406549</v>
      </c>
    </row>
    <row r="20" spans="1:4" ht="30" customHeight="1" thickTop="1" thickBot="1">
      <c r="A20" s="208" t="s">
        <v>1491</v>
      </c>
      <c r="B20" s="106" t="s">
        <v>339</v>
      </c>
      <c r="C20" s="108" t="s">
        <v>1953</v>
      </c>
      <c r="D20" s="1002">
        <v>900.0696947133282</v>
      </c>
    </row>
    <row r="21" spans="1:4" ht="30" customHeight="1" thickTop="1" thickBot="1">
      <c r="A21" s="208" t="s">
        <v>1323</v>
      </c>
      <c r="B21" s="106" t="s">
        <v>339</v>
      </c>
      <c r="C21" s="108" t="s">
        <v>1324</v>
      </c>
      <c r="D21" s="1002">
        <v>900.0696947133282</v>
      </c>
    </row>
    <row r="22" spans="1:4" ht="30" customHeight="1" thickTop="1" thickBot="1">
      <c r="A22" s="208" t="s">
        <v>1474</v>
      </c>
      <c r="B22" s="106" t="s">
        <v>339</v>
      </c>
      <c r="C22" s="108" t="s">
        <v>1475</v>
      </c>
      <c r="D22" s="1002">
        <v>900.0696947133282</v>
      </c>
    </row>
    <row r="23" spans="1:4" ht="30" customHeight="1" thickTop="1" thickBot="1">
      <c r="A23" s="208" t="s">
        <v>1331</v>
      </c>
      <c r="B23" s="106" t="s">
        <v>339</v>
      </c>
      <c r="C23" s="108" t="s">
        <v>1332</v>
      </c>
      <c r="D23" s="1002">
        <v>1260.7002978406549</v>
      </c>
    </row>
    <row r="24" spans="1:4" ht="30" customHeight="1" thickTop="1" thickBot="1">
      <c r="A24" s="208" t="s">
        <v>1353</v>
      </c>
      <c r="B24" s="106" t="s">
        <v>339</v>
      </c>
      <c r="C24" s="108" t="s">
        <v>1354</v>
      </c>
      <c r="D24" s="1002">
        <v>1260.7002978406549</v>
      </c>
    </row>
    <row r="25" spans="1:4" ht="30" customHeight="1" thickTop="1" thickBot="1">
      <c r="A25" s="208" t="s">
        <v>1325</v>
      </c>
      <c r="B25" s="106" t="s">
        <v>339</v>
      </c>
      <c r="C25" s="108" t="s">
        <v>1326</v>
      </c>
      <c r="D25" s="1002">
        <v>1260.7002978406549</v>
      </c>
    </row>
    <row r="26" spans="1:4" ht="30" customHeight="1" thickTop="1" thickBot="1">
      <c r="A26" s="208" t="s">
        <v>1330</v>
      </c>
      <c r="B26" s="106" t="s">
        <v>339</v>
      </c>
      <c r="C26" s="108" t="s">
        <v>1326</v>
      </c>
      <c r="D26" s="1002">
        <v>1260.7002978406549</v>
      </c>
    </row>
    <row r="27" spans="1:4" ht="30" customHeight="1" thickTop="1" thickBot="1">
      <c r="A27" s="208" t="s">
        <v>1387</v>
      </c>
      <c r="B27" s="106" t="s">
        <v>339</v>
      </c>
      <c r="C27" s="108" t="s">
        <v>1388</v>
      </c>
      <c r="D27" s="1002">
        <v>1260.7002978406549</v>
      </c>
    </row>
    <row r="28" spans="1:4" ht="30" customHeight="1" thickTop="1" thickBot="1">
      <c r="A28" s="208" t="s">
        <v>1333</v>
      </c>
      <c r="B28" s="106" t="s">
        <v>339</v>
      </c>
      <c r="C28" s="108" t="s">
        <v>1334</v>
      </c>
      <c r="D28" s="1002">
        <v>1260.7002978406549</v>
      </c>
    </row>
    <row r="29" spans="1:4" ht="30" customHeight="1" thickTop="1" thickBot="1">
      <c r="A29" s="208" t="s">
        <v>1338</v>
      </c>
      <c r="B29" s="106" t="s">
        <v>339</v>
      </c>
      <c r="C29" s="108" t="s">
        <v>1339</v>
      </c>
      <c r="D29" s="1002">
        <v>1260.7002978406549</v>
      </c>
    </row>
    <row r="30" spans="1:4" ht="30" customHeight="1" thickTop="1" thickBot="1">
      <c r="A30" s="208" t="s">
        <v>1336</v>
      </c>
      <c r="B30" s="106" t="s">
        <v>339</v>
      </c>
      <c r="C30" s="108" t="s">
        <v>1337</v>
      </c>
      <c r="D30" s="1002">
        <v>1260.7002978406549</v>
      </c>
    </row>
    <row r="31" spans="1:4" ht="30" customHeight="1" thickTop="1" thickBot="1">
      <c r="A31" s="208" t="s">
        <v>1351</v>
      </c>
      <c r="B31" s="106" t="s">
        <v>339</v>
      </c>
      <c r="C31" s="108" t="s">
        <v>1352</v>
      </c>
      <c r="D31" s="1002">
        <v>900.0696947133282</v>
      </c>
    </row>
    <row r="32" spans="1:4" ht="30" customHeight="1" thickTop="1" thickBot="1">
      <c r="A32" s="208" t="s">
        <v>1340</v>
      </c>
      <c r="B32" s="106" t="s">
        <v>339</v>
      </c>
      <c r="C32" s="108" t="s">
        <v>1341</v>
      </c>
      <c r="D32" s="1002">
        <v>1260.7002978406549</v>
      </c>
    </row>
    <row r="33" spans="1:4" ht="30" customHeight="1" thickTop="1" thickBot="1">
      <c r="A33" s="208" t="s">
        <v>1356</v>
      </c>
      <c r="B33" s="106" t="s">
        <v>339</v>
      </c>
      <c r="C33" s="108" t="s">
        <v>1341</v>
      </c>
      <c r="D33" s="1002">
        <v>1260.7002978406549</v>
      </c>
    </row>
    <row r="34" spans="1:4" ht="30" customHeight="1" thickTop="1" thickBot="1">
      <c r="A34" s="208" t="s">
        <v>1357</v>
      </c>
      <c r="B34" s="106" t="s">
        <v>339</v>
      </c>
      <c r="C34" s="108" t="s">
        <v>1358</v>
      </c>
      <c r="D34" s="1002">
        <v>1260.7002978406549</v>
      </c>
    </row>
    <row r="35" spans="1:4" ht="30" customHeight="1" thickTop="1" thickBot="1">
      <c r="A35" s="208" t="s">
        <v>1407</v>
      </c>
      <c r="B35" s="106" t="s">
        <v>339</v>
      </c>
      <c r="C35" s="108" t="s">
        <v>1948</v>
      </c>
      <c r="D35" s="1002">
        <v>900.0696947133282</v>
      </c>
    </row>
    <row r="36" spans="1:4" ht="30" customHeight="1" thickTop="1" thickBot="1">
      <c r="A36" s="208" t="s">
        <v>1488</v>
      </c>
      <c r="B36" s="106" t="s">
        <v>339</v>
      </c>
      <c r="C36" s="108" t="s">
        <v>1489</v>
      </c>
      <c r="D36" s="1002">
        <v>900.0696947133282</v>
      </c>
    </row>
    <row r="37" spans="1:4" ht="30" customHeight="1" thickTop="1" thickBot="1">
      <c r="A37" s="208" t="s">
        <v>1469</v>
      </c>
      <c r="B37" s="106" t="s">
        <v>339</v>
      </c>
      <c r="C37" s="108" t="s">
        <v>1470</v>
      </c>
      <c r="D37" s="1002">
        <v>1260.7002978406549</v>
      </c>
    </row>
    <row r="38" spans="1:4" ht="30" customHeight="1" thickTop="1" thickBot="1">
      <c r="A38" s="208" t="s">
        <v>1348</v>
      </c>
      <c r="B38" s="106" t="s">
        <v>339</v>
      </c>
      <c r="C38" s="108" t="s">
        <v>1349</v>
      </c>
      <c r="D38" s="1002">
        <v>1260.7002978406549</v>
      </c>
    </row>
    <row r="39" spans="1:4" ht="30" customHeight="1" thickTop="1" thickBot="1">
      <c r="A39" s="208" t="s">
        <v>1305</v>
      </c>
      <c r="B39" s="106" t="s">
        <v>1307</v>
      </c>
      <c r="C39" s="108" t="s">
        <v>1364</v>
      </c>
      <c r="D39" s="1002">
        <v>900.0696947133282</v>
      </c>
    </row>
    <row r="40" spans="1:4" ht="30" customHeight="1" thickTop="1" thickBot="1">
      <c r="A40" s="208" t="s">
        <v>1345</v>
      </c>
      <c r="B40" s="106" t="s">
        <v>339</v>
      </c>
      <c r="C40" s="108" t="s">
        <v>1346</v>
      </c>
      <c r="D40" s="1002">
        <v>1260.7002978406549</v>
      </c>
    </row>
    <row r="41" spans="1:4" ht="30" customHeight="1" thickTop="1" thickBot="1">
      <c r="A41" s="208" t="s">
        <v>1343</v>
      </c>
      <c r="B41" s="106" t="s">
        <v>339</v>
      </c>
      <c r="C41" s="108" t="s">
        <v>1344</v>
      </c>
      <c r="D41" s="1002">
        <v>1260.7002978406549</v>
      </c>
    </row>
    <row r="42" spans="1:4" ht="30" customHeight="1" thickTop="1" thickBot="1">
      <c r="A42" s="208" t="s">
        <v>1476</v>
      </c>
      <c r="B42" s="106" t="s">
        <v>339</v>
      </c>
      <c r="C42" s="108" t="s">
        <v>1344</v>
      </c>
      <c r="D42" s="1002">
        <v>1260.7002978406549</v>
      </c>
    </row>
    <row r="43" spans="1:4" ht="30" customHeight="1" thickTop="1" thickBot="1">
      <c r="A43" s="208" t="s">
        <v>1317</v>
      </c>
      <c r="B43" s="106" t="s">
        <v>339</v>
      </c>
      <c r="C43" s="108" t="s">
        <v>1318</v>
      </c>
      <c r="D43" s="1002">
        <v>1260.7002978406549</v>
      </c>
    </row>
    <row r="44" spans="1:4" ht="30" customHeight="1" thickTop="1" thickBot="1">
      <c r="A44" s="208" t="s">
        <v>1471</v>
      </c>
      <c r="B44" s="106" t="s">
        <v>339</v>
      </c>
      <c r="C44" s="108" t="s">
        <v>1318</v>
      </c>
      <c r="D44" s="1002">
        <v>1260.7002978406549</v>
      </c>
    </row>
    <row r="45" spans="1:4" ht="30" customHeight="1" thickTop="1" thickBot="1">
      <c r="A45" s="208" t="s">
        <v>1362</v>
      </c>
      <c r="B45" s="106" t="s">
        <v>339</v>
      </c>
      <c r="C45" s="108" t="s">
        <v>1363</v>
      </c>
      <c r="D45" s="1002">
        <v>1260.7002978406549</v>
      </c>
    </row>
    <row r="46" spans="1:4" ht="30" customHeight="1" thickTop="1" thickBot="1">
      <c r="A46" s="208" t="s">
        <v>1371</v>
      </c>
      <c r="B46" s="106" t="s">
        <v>339</v>
      </c>
      <c r="C46" s="108" t="s">
        <v>1372</v>
      </c>
      <c r="D46" s="1002">
        <v>1260.7002978406549</v>
      </c>
    </row>
    <row r="47" spans="1:4" ht="30" customHeight="1" thickTop="1" thickBot="1">
      <c r="A47" s="208" t="s">
        <v>1375</v>
      </c>
      <c r="B47" s="106" t="s">
        <v>339</v>
      </c>
      <c r="C47" s="108" t="s">
        <v>1376</v>
      </c>
      <c r="D47" s="1002">
        <v>1260.7002978406549</v>
      </c>
    </row>
    <row r="48" spans="1:4" ht="30" customHeight="1" thickTop="1" thickBot="1">
      <c r="A48" s="208" t="s">
        <v>1367</v>
      </c>
      <c r="B48" s="106" t="s">
        <v>1307</v>
      </c>
      <c r="C48" s="108" t="s">
        <v>1368</v>
      </c>
      <c r="D48" s="1002">
        <v>900.0696947133282</v>
      </c>
    </row>
    <row r="49" spans="1:4" ht="30" customHeight="1" thickTop="1" thickBot="1">
      <c r="A49" s="208" t="s">
        <v>1365</v>
      </c>
      <c r="B49" s="106" t="s">
        <v>339</v>
      </c>
      <c r="C49" s="108" t="s">
        <v>1366</v>
      </c>
      <c r="D49" s="1002">
        <v>1260.7002978406549</v>
      </c>
    </row>
    <row r="50" spans="1:4" ht="30" customHeight="1" thickTop="1" thickBot="1">
      <c r="A50" s="208" t="s">
        <v>1369</v>
      </c>
      <c r="B50" s="106" t="s">
        <v>339</v>
      </c>
      <c r="C50" s="108" t="s">
        <v>1370</v>
      </c>
      <c r="D50" s="1002">
        <v>1260.7002978406549</v>
      </c>
    </row>
    <row r="51" spans="1:4" ht="30" customHeight="1" thickTop="1" thickBot="1">
      <c r="A51" s="208" t="s">
        <v>1398</v>
      </c>
      <c r="B51" s="106" t="s">
        <v>1390</v>
      </c>
      <c r="C51" s="108" t="s">
        <v>1399</v>
      </c>
      <c r="D51" s="1002">
        <v>900.0696947133282</v>
      </c>
    </row>
    <row r="52" spans="1:4" ht="30" customHeight="1" thickTop="1" thickBot="1">
      <c r="A52" s="208" t="s">
        <v>1400</v>
      </c>
      <c r="B52" s="106" t="s">
        <v>1390</v>
      </c>
      <c r="C52" s="108" t="s">
        <v>1399</v>
      </c>
      <c r="D52" s="1002">
        <v>900.0696947133282</v>
      </c>
    </row>
    <row r="53" spans="1:4" ht="30" customHeight="1" thickTop="1" thickBot="1">
      <c r="A53" s="208" t="s">
        <v>1373</v>
      </c>
      <c r="B53" s="106" t="s">
        <v>339</v>
      </c>
      <c r="C53" s="108" t="s">
        <v>1374</v>
      </c>
      <c r="D53" s="1002">
        <v>1260.7002978406549</v>
      </c>
    </row>
    <row r="54" spans="1:4" ht="30" customHeight="1" thickTop="1" thickBot="1">
      <c r="A54" s="208" t="s">
        <v>1377</v>
      </c>
      <c r="B54" s="106" t="s">
        <v>339</v>
      </c>
      <c r="C54" s="108" t="s">
        <v>1378</v>
      </c>
      <c r="D54" s="1002">
        <v>900.0696947133282</v>
      </c>
    </row>
    <row r="55" spans="1:4" ht="30" customHeight="1" thickTop="1" thickBot="1">
      <c r="A55" s="208" t="s">
        <v>1462</v>
      </c>
      <c r="B55" s="106" t="s">
        <v>339</v>
      </c>
      <c r="C55" s="108" t="s">
        <v>2135</v>
      </c>
      <c r="D55" s="1002">
        <v>900.0696947133282</v>
      </c>
    </row>
    <row r="56" spans="1:4" ht="30" customHeight="1" thickTop="1" thickBot="1">
      <c r="A56" s="208" t="s">
        <v>1463</v>
      </c>
      <c r="B56" s="106" t="s">
        <v>339</v>
      </c>
      <c r="C56" s="108" t="s">
        <v>2136</v>
      </c>
      <c r="D56" s="1002">
        <v>900.0696947133282</v>
      </c>
    </row>
    <row r="57" spans="1:4" ht="30" customHeight="1" thickTop="1" thickBot="1">
      <c r="A57" s="208" t="s">
        <v>1464</v>
      </c>
      <c r="B57" s="106" t="s">
        <v>339</v>
      </c>
      <c r="C57" s="108" t="s">
        <v>2137</v>
      </c>
      <c r="D57" s="1002">
        <v>900.0696947133282</v>
      </c>
    </row>
    <row r="58" spans="1:4" ht="30" customHeight="1" thickTop="1" thickBot="1">
      <c r="A58" s="208" t="s">
        <v>1441</v>
      </c>
      <c r="B58" s="106" t="s">
        <v>339</v>
      </c>
      <c r="C58" s="108" t="s">
        <v>1951</v>
      </c>
      <c r="D58" s="1002">
        <v>900.0696947133282</v>
      </c>
    </row>
    <row r="59" spans="1:4" ht="30" customHeight="1" thickTop="1" thickBot="1">
      <c r="A59" s="208" t="s">
        <v>1379</v>
      </c>
      <c r="B59" s="106" t="s">
        <v>339</v>
      </c>
      <c r="C59" s="108" t="s">
        <v>1380</v>
      </c>
      <c r="D59" s="1002">
        <v>900.0696947133282</v>
      </c>
    </row>
    <row r="60" spans="1:4" ht="30" customHeight="1" thickTop="1" thickBot="1">
      <c r="A60" s="208" t="s">
        <v>1460</v>
      </c>
      <c r="B60" s="106" t="s">
        <v>339</v>
      </c>
      <c r="C60" s="108" t="s">
        <v>1461</v>
      </c>
      <c r="D60" s="1002">
        <v>900.0696947133282</v>
      </c>
    </row>
    <row r="61" spans="1:4" ht="30" customHeight="1" thickTop="1" thickBot="1">
      <c r="A61" s="208" t="s">
        <v>1446</v>
      </c>
      <c r="B61" s="106" t="s">
        <v>339</v>
      </c>
      <c r="C61" s="108" t="s">
        <v>1447</v>
      </c>
      <c r="D61" s="1002">
        <v>900.0696947133282</v>
      </c>
    </row>
    <row r="62" spans="1:4" ht="30" customHeight="1" thickTop="1" thickBot="1">
      <c r="A62" s="208" t="s">
        <v>1453</v>
      </c>
      <c r="B62" s="106" t="s">
        <v>339</v>
      </c>
      <c r="C62" s="108" t="s">
        <v>1454</v>
      </c>
      <c r="D62" s="1002">
        <v>900.0696947133282</v>
      </c>
    </row>
    <row r="63" spans="1:4" ht="30" customHeight="1" thickTop="1" thickBot="1">
      <c r="A63" s="208" t="s">
        <v>1457</v>
      </c>
      <c r="B63" s="106" t="s">
        <v>339</v>
      </c>
      <c r="C63" s="108" t="s">
        <v>1458</v>
      </c>
      <c r="D63" s="1002">
        <v>900.0696947133282</v>
      </c>
    </row>
    <row r="64" spans="1:4" ht="30" customHeight="1" thickTop="1" thickBot="1">
      <c r="A64" s="208" t="s">
        <v>1444</v>
      </c>
      <c r="B64" s="106" t="s">
        <v>339</v>
      </c>
      <c r="C64" s="108" t="s">
        <v>1445</v>
      </c>
      <c r="D64" s="1002">
        <v>900.0696947133282</v>
      </c>
    </row>
    <row r="65" spans="1:4" ht="30" customHeight="1" thickTop="1" thickBot="1">
      <c r="A65" s="208" t="s">
        <v>1381</v>
      </c>
      <c r="B65" s="106" t="s">
        <v>339</v>
      </c>
      <c r="C65" s="108" t="s">
        <v>1382</v>
      </c>
      <c r="D65" s="1002">
        <v>900.0696947133282</v>
      </c>
    </row>
    <row r="66" spans="1:4" ht="30" customHeight="1" thickTop="1" thickBot="1">
      <c r="A66" s="208" t="s">
        <v>1451</v>
      </c>
      <c r="B66" s="106" t="s">
        <v>339</v>
      </c>
      <c r="C66" s="108" t="s">
        <v>1452</v>
      </c>
      <c r="D66" s="1002">
        <v>900.0696947133282</v>
      </c>
    </row>
    <row r="67" spans="1:4" ht="30" customHeight="1" thickTop="1" thickBot="1">
      <c r="A67" s="208" t="s">
        <v>1455</v>
      </c>
      <c r="B67" s="106" t="s">
        <v>339</v>
      </c>
      <c r="C67" s="108" t="s">
        <v>1456</v>
      </c>
      <c r="D67" s="1002">
        <v>900.0696947133282</v>
      </c>
    </row>
    <row r="68" spans="1:4" ht="30" customHeight="1" thickTop="1" thickBot="1">
      <c r="A68" s="208" t="s">
        <v>1427</v>
      </c>
      <c r="B68" s="106" t="s">
        <v>339</v>
      </c>
      <c r="C68" s="108" t="s">
        <v>1428</v>
      </c>
      <c r="D68" s="1002">
        <v>900.0696947133282</v>
      </c>
    </row>
    <row r="69" spans="1:4" ht="30" customHeight="1" thickTop="1" thickBot="1">
      <c r="A69" s="208" t="s">
        <v>1467</v>
      </c>
      <c r="B69" s="106" t="s">
        <v>339</v>
      </c>
      <c r="C69" s="108" t="s">
        <v>2139</v>
      </c>
      <c r="D69" s="1002">
        <v>900.0696947133282</v>
      </c>
    </row>
    <row r="70" spans="1:4" ht="30" customHeight="1" thickTop="1" thickBot="1">
      <c r="A70" s="208" t="s">
        <v>1468</v>
      </c>
      <c r="B70" s="106" t="s">
        <v>339</v>
      </c>
      <c r="C70" s="108" t="s">
        <v>2140</v>
      </c>
      <c r="D70" s="1002">
        <v>900.0696947133282</v>
      </c>
    </row>
    <row r="71" spans="1:4" ht="30" customHeight="1" thickTop="1" thickBot="1">
      <c r="A71" s="208" t="s">
        <v>1465</v>
      </c>
      <c r="B71" s="106" t="s">
        <v>339</v>
      </c>
      <c r="C71" s="108" t="s">
        <v>2141</v>
      </c>
      <c r="D71" s="1002">
        <v>900.0696947133282</v>
      </c>
    </row>
    <row r="72" spans="1:4" ht="30" customHeight="1" thickTop="1" thickBot="1">
      <c r="A72" s="208" t="s">
        <v>1466</v>
      </c>
      <c r="B72" s="106" t="s">
        <v>339</v>
      </c>
      <c r="C72" s="108" t="s">
        <v>2142</v>
      </c>
      <c r="D72" s="1002">
        <v>900.0696947133282</v>
      </c>
    </row>
    <row r="73" spans="1:4" ht="30" customHeight="1" thickTop="1" thickBot="1">
      <c r="A73" s="208" t="s">
        <v>1434</v>
      </c>
      <c r="B73" s="106" t="s">
        <v>339</v>
      </c>
      <c r="C73" s="108" t="s">
        <v>1435</v>
      </c>
      <c r="D73" s="1002">
        <v>900.0696947133282</v>
      </c>
    </row>
    <row r="74" spans="1:4" ht="30" customHeight="1" thickTop="1" thickBot="1">
      <c r="A74" s="208" t="s">
        <v>1433</v>
      </c>
      <c r="B74" s="106" t="s">
        <v>339</v>
      </c>
      <c r="C74" s="108" t="s">
        <v>1950</v>
      </c>
      <c r="D74" s="1002">
        <v>900.0696947133282</v>
      </c>
    </row>
    <row r="75" spans="1:4" ht="30" customHeight="1" thickTop="1" thickBot="1">
      <c r="A75" s="208" t="s">
        <v>1431</v>
      </c>
      <c r="B75" s="106" t="s">
        <v>339</v>
      </c>
      <c r="C75" s="108" t="s">
        <v>1432</v>
      </c>
      <c r="D75" s="1002">
        <v>900.0696947133282</v>
      </c>
    </row>
    <row r="76" spans="1:4" ht="30" customHeight="1" thickTop="1" thickBot="1">
      <c r="A76" s="208" t="s">
        <v>1459</v>
      </c>
      <c r="B76" s="106" t="s">
        <v>339</v>
      </c>
      <c r="C76" s="108" t="s">
        <v>2134</v>
      </c>
      <c r="D76" s="1002">
        <v>900.0696947133282</v>
      </c>
    </row>
    <row r="77" spans="1:4" ht="30" customHeight="1" thickTop="1" thickBot="1">
      <c r="A77" s="208" t="s">
        <v>1437</v>
      </c>
      <c r="B77" s="106" t="s">
        <v>339</v>
      </c>
      <c r="C77" s="108" t="s">
        <v>1438</v>
      </c>
      <c r="D77" s="1002">
        <v>900.0696947133282</v>
      </c>
    </row>
    <row r="78" spans="1:4" ht="30" customHeight="1" thickTop="1" thickBot="1">
      <c r="A78" s="208" t="s">
        <v>1439</v>
      </c>
      <c r="B78" s="106" t="s">
        <v>339</v>
      </c>
      <c r="C78" s="108" t="s">
        <v>1440</v>
      </c>
      <c r="D78" s="1002">
        <v>900.0696947133282</v>
      </c>
    </row>
    <row r="79" spans="1:4" ht="30" customHeight="1" thickTop="1" thickBot="1">
      <c r="A79" s="208" t="s">
        <v>1442</v>
      </c>
      <c r="B79" s="106" t="s">
        <v>339</v>
      </c>
      <c r="C79" s="108" t="s">
        <v>1443</v>
      </c>
      <c r="D79" s="1002">
        <v>900.0696947133282</v>
      </c>
    </row>
    <row r="80" spans="1:4" ht="30" customHeight="1" thickTop="1" thickBot="1">
      <c r="A80" s="208" t="s">
        <v>1421</v>
      </c>
      <c r="B80" s="106" t="s">
        <v>339</v>
      </c>
      <c r="C80" s="108" t="s">
        <v>1422</v>
      </c>
      <c r="D80" s="1002">
        <v>900.0696947133282</v>
      </c>
    </row>
    <row r="81" spans="1:4" ht="30" customHeight="1" thickTop="1" thickBot="1">
      <c r="A81" s="208" t="s">
        <v>1425</v>
      </c>
      <c r="B81" s="106" t="s">
        <v>339</v>
      </c>
      <c r="C81" s="108" t="s">
        <v>1426</v>
      </c>
      <c r="D81" s="1002">
        <v>900.0696947133282</v>
      </c>
    </row>
    <row r="82" spans="1:4" ht="30" customHeight="1" thickTop="1" thickBot="1">
      <c r="A82" s="208" t="s">
        <v>1429</v>
      </c>
      <c r="B82" s="106" t="s">
        <v>339</v>
      </c>
      <c r="C82" s="108" t="s">
        <v>1430</v>
      </c>
      <c r="D82" s="1002">
        <v>900.0696947133282</v>
      </c>
    </row>
    <row r="83" spans="1:4" ht="30" customHeight="1" thickTop="1" thickBot="1">
      <c r="A83" s="208" t="s">
        <v>1423</v>
      </c>
      <c r="B83" s="106" t="s">
        <v>339</v>
      </c>
      <c r="C83" s="108" t="s">
        <v>1424</v>
      </c>
      <c r="D83" s="1002">
        <v>900.0696947133282</v>
      </c>
    </row>
    <row r="84" spans="1:4" ht="30" customHeight="1" thickTop="1" thickBot="1">
      <c r="A84" s="208" t="s">
        <v>1389</v>
      </c>
      <c r="B84" s="106" t="s">
        <v>339</v>
      </c>
      <c r="C84" s="108" t="s">
        <v>1391</v>
      </c>
      <c r="D84" s="1002">
        <v>1260.7002978406549</v>
      </c>
    </row>
    <row r="85" spans="1:4" ht="30" customHeight="1" thickTop="1" thickBot="1">
      <c r="A85" s="208" t="s">
        <v>1392</v>
      </c>
      <c r="B85" s="106" t="s">
        <v>339</v>
      </c>
      <c r="C85" s="108" t="s">
        <v>1943</v>
      </c>
      <c r="D85" s="1002">
        <v>1260.7002978406549</v>
      </c>
    </row>
    <row r="86" spans="1:4" ht="30" customHeight="1" thickTop="1" thickBot="1">
      <c r="A86" s="208" t="s">
        <v>1393</v>
      </c>
      <c r="B86" s="106" t="s">
        <v>1390</v>
      </c>
      <c r="C86" s="108" t="s">
        <v>1394</v>
      </c>
      <c r="D86" s="1002">
        <v>1260.7002978406549</v>
      </c>
    </row>
    <row r="87" spans="1:4" ht="30" customHeight="1" thickTop="1" thickBot="1">
      <c r="A87" s="208" t="s">
        <v>1395</v>
      </c>
      <c r="B87" s="106" t="s">
        <v>339</v>
      </c>
      <c r="C87" s="108" t="s">
        <v>1396</v>
      </c>
      <c r="D87" s="1002">
        <v>1260.7002978406549</v>
      </c>
    </row>
    <row r="88" spans="1:4" ht="30" customHeight="1" thickTop="1" thickBot="1">
      <c r="A88" s="208" t="s">
        <v>1397</v>
      </c>
      <c r="B88" s="106" t="s">
        <v>339</v>
      </c>
      <c r="C88" s="108" t="s">
        <v>1396</v>
      </c>
      <c r="D88" s="1002">
        <v>1260.7002978406549</v>
      </c>
    </row>
    <row r="89" spans="1:4" ht="30" customHeight="1" thickTop="1" thickBot="1">
      <c r="A89" s="208" t="s">
        <v>1327</v>
      </c>
      <c r="B89" s="106" t="s">
        <v>339</v>
      </c>
      <c r="C89" s="108" t="s">
        <v>1936</v>
      </c>
      <c r="D89" s="1002">
        <v>900.0696947133282</v>
      </c>
    </row>
    <row r="90" spans="1:4" ht="30" customHeight="1" thickTop="1" thickBot="1">
      <c r="A90" s="208" t="s">
        <v>1449</v>
      </c>
      <c r="B90" s="106" t="s">
        <v>339</v>
      </c>
      <c r="C90" s="108" t="s">
        <v>1450</v>
      </c>
      <c r="D90" s="1002">
        <v>1260.7002978406549</v>
      </c>
    </row>
    <row r="91" spans="1:4" ht="30" customHeight="1" thickTop="1" thickBot="1">
      <c r="A91" s="208" t="s">
        <v>1328</v>
      </c>
      <c r="B91" s="106" t="s">
        <v>339</v>
      </c>
      <c r="C91" s="108" t="s">
        <v>1329</v>
      </c>
      <c r="D91" s="1002">
        <v>1260.7002978406549</v>
      </c>
    </row>
    <row r="92" spans="1:4" ht="30" customHeight="1" thickTop="1" thickBot="1">
      <c r="A92" s="208" t="s">
        <v>1361</v>
      </c>
      <c r="B92" s="106" t="s">
        <v>339</v>
      </c>
      <c r="C92" s="108" t="s">
        <v>1942</v>
      </c>
      <c r="D92" s="1002">
        <v>1260.7002978406549</v>
      </c>
    </row>
    <row r="93" spans="1:4" ht="30" customHeight="1" thickTop="1" thickBot="1">
      <c r="A93" s="208" t="s">
        <v>1492</v>
      </c>
      <c r="B93" s="106" t="s">
        <v>1490</v>
      </c>
      <c r="C93" s="108" t="s">
        <v>1954</v>
      </c>
      <c r="D93" s="1002">
        <v>38.172598659717046</v>
      </c>
    </row>
    <row r="94" spans="1:4" ht="30" customHeight="1" thickTop="1" thickBot="1">
      <c r="A94" s="208" t="s">
        <v>1483</v>
      </c>
      <c r="B94" s="106" t="s">
        <v>92</v>
      </c>
      <c r="C94" s="108" t="s">
        <v>1952</v>
      </c>
      <c r="D94" s="1002">
        <v>231602.19694713323</v>
      </c>
    </row>
    <row r="95" spans="1:4" ht="30" customHeight="1" thickTop="1" thickBot="1">
      <c r="A95" s="208" t="s">
        <v>1306</v>
      </c>
      <c r="B95" s="106" t="s">
        <v>1307</v>
      </c>
      <c r="C95" s="108" t="s">
        <v>1308</v>
      </c>
      <c r="D95" s="1002">
        <v>0.30238081239327508</v>
      </c>
    </row>
    <row r="96" spans="1:4" ht="30" customHeight="1" thickTop="1" thickBot="1">
      <c r="A96" s="208" t="s">
        <v>1715</v>
      </c>
      <c r="B96" s="106" t="s">
        <v>339</v>
      </c>
      <c r="C96" s="108" t="s">
        <v>1935</v>
      </c>
      <c r="D96" s="1002">
        <v>838.79262844378241</v>
      </c>
    </row>
    <row r="97" spans="1:4" ht="30" customHeight="1" thickTop="1" thickBot="1">
      <c r="A97" s="208" t="s">
        <v>1496</v>
      </c>
      <c r="B97" s="106" t="s">
        <v>339</v>
      </c>
      <c r="C97" s="108" t="s">
        <v>1495</v>
      </c>
      <c r="D97" s="1002">
        <v>729.29754281459407</v>
      </c>
    </row>
    <row r="98" spans="1:4" ht="30" customHeight="1" thickTop="1" thickBot="1">
      <c r="A98" s="208" t="s">
        <v>1321</v>
      </c>
      <c r="B98" s="106" t="s">
        <v>92</v>
      </c>
      <c r="C98" s="108" t="s">
        <v>1322</v>
      </c>
      <c r="D98" s="1002">
        <v>16562.889650037228</v>
      </c>
    </row>
    <row r="99" spans="1:4" ht="30" customHeight="1" thickTop="1" thickBot="1">
      <c r="A99" s="208" t="s">
        <v>1335</v>
      </c>
      <c r="B99" s="106" t="s">
        <v>339</v>
      </c>
      <c r="C99" s="108" t="s">
        <v>1937</v>
      </c>
      <c r="D99" s="1002">
        <v>908.10603127326863</v>
      </c>
    </row>
    <row r="100" spans="1:4" ht="30" customHeight="1" thickTop="1" thickBot="1">
      <c r="A100" s="208" t="s">
        <v>1404</v>
      </c>
      <c r="B100" s="106" t="s">
        <v>1390</v>
      </c>
      <c r="C100" s="108" t="s">
        <v>1947</v>
      </c>
      <c r="D100" s="1002">
        <v>893.03790022338035</v>
      </c>
    </row>
    <row r="101" spans="1:4" ht="30" customHeight="1" thickTop="1" thickBot="1">
      <c r="A101" s="208" t="s">
        <v>1477</v>
      </c>
      <c r="B101" s="106" t="s">
        <v>339</v>
      </c>
      <c r="C101" s="108" t="s">
        <v>1478</v>
      </c>
      <c r="D101" s="1002">
        <v>3711.7829486224864</v>
      </c>
    </row>
    <row r="102" spans="1:4" ht="30" customHeight="1" thickTop="1" thickBot="1">
      <c r="A102" s="208" t="s">
        <v>1479</v>
      </c>
      <c r="B102" s="106" t="s">
        <v>141</v>
      </c>
      <c r="C102" s="108" t="s">
        <v>1480</v>
      </c>
      <c r="D102" s="1002">
        <v>99409.483246463118</v>
      </c>
    </row>
    <row r="103" spans="1:4" ht="30" customHeight="1" thickTop="1" thickBot="1">
      <c r="A103" s="208" t="s">
        <v>1411</v>
      </c>
      <c r="B103" s="106" t="s">
        <v>344</v>
      </c>
      <c r="C103" s="108" t="s">
        <v>1412</v>
      </c>
      <c r="D103" s="1002">
        <v>0.4562062472635931</v>
      </c>
    </row>
    <row r="104" spans="1:4" ht="30" customHeight="1" thickTop="1" thickBot="1">
      <c r="A104" s="208" t="s">
        <v>1409</v>
      </c>
      <c r="B104" s="106" t="s">
        <v>344</v>
      </c>
      <c r="C104" s="108" t="s">
        <v>1410</v>
      </c>
      <c r="D104" s="1002">
        <v>0.30238081239327508</v>
      </c>
    </row>
    <row r="105" spans="1:4" ht="30" customHeight="1" thickTop="1" thickBot="1">
      <c r="A105" s="208" t="s">
        <v>1359</v>
      </c>
      <c r="B105" s="106" t="s">
        <v>339</v>
      </c>
      <c r="C105" s="108" t="s">
        <v>1360</v>
      </c>
      <c r="D105" s="1002">
        <v>1547.9993298585255</v>
      </c>
    </row>
    <row r="106" spans="1:4" ht="30" customHeight="1" thickTop="1" thickBot="1">
      <c r="A106" s="208" t="s">
        <v>1486</v>
      </c>
      <c r="B106" s="106" t="s">
        <v>92</v>
      </c>
      <c r="C106" s="108" t="s">
        <v>1487</v>
      </c>
      <c r="D106" s="1002">
        <v>103443.72419955322</v>
      </c>
    </row>
    <row r="107" spans="1:4" ht="30" customHeight="1" thickTop="1" thickBot="1">
      <c r="A107" s="208" t="s">
        <v>1385</v>
      </c>
      <c r="B107" s="106" t="s">
        <v>339</v>
      </c>
      <c r="C107" s="108" t="s">
        <v>1386</v>
      </c>
      <c r="D107" s="1002">
        <v>850.8471332836931</v>
      </c>
    </row>
    <row r="108" spans="1:4" ht="30" customHeight="1" thickTop="1" thickBot="1">
      <c r="A108" s="208" t="s">
        <v>1347</v>
      </c>
      <c r="B108" s="106" t="s">
        <v>339</v>
      </c>
      <c r="C108" s="108" t="s">
        <v>1939</v>
      </c>
      <c r="D108" s="1002">
        <v>804.63819806403558</v>
      </c>
    </row>
    <row r="109" spans="1:4" ht="30" customHeight="1" thickTop="1" thickBot="1">
      <c r="A109" s="208" t="s">
        <v>1342</v>
      </c>
      <c r="B109" s="106" t="s">
        <v>339</v>
      </c>
      <c r="C109" s="108" t="s">
        <v>1938</v>
      </c>
      <c r="D109" s="1002">
        <v>763.45197319434089</v>
      </c>
    </row>
    <row r="110" spans="1:4" ht="30" customHeight="1" thickTop="1" thickBot="1">
      <c r="A110" s="208" t="s">
        <v>1481</v>
      </c>
      <c r="B110" s="106" t="s">
        <v>339</v>
      </c>
      <c r="C110" s="108" t="s">
        <v>1482</v>
      </c>
      <c r="D110" s="1002">
        <v>804.63819806403558</v>
      </c>
    </row>
    <row r="111" spans="1:4" ht="30" customHeight="1" thickTop="1" thickBot="1">
      <c r="A111" s="208" t="s">
        <v>1402</v>
      </c>
      <c r="B111" s="106" t="s">
        <v>1390</v>
      </c>
      <c r="C111" s="108" t="s">
        <v>1945</v>
      </c>
      <c r="D111" s="1002">
        <v>710.21124348473552</v>
      </c>
    </row>
    <row r="112" spans="1:4" ht="30" customHeight="1" thickTop="1" thickBot="1">
      <c r="A112" s="208" t="s">
        <v>1403</v>
      </c>
      <c r="B112" s="106" t="s">
        <v>344</v>
      </c>
      <c r="C112" s="108" t="s">
        <v>1946</v>
      </c>
      <c r="D112" s="1002">
        <v>2.0090841399851076</v>
      </c>
    </row>
    <row r="113" spans="1:4" ht="30" customHeight="1" thickTop="1" thickBot="1">
      <c r="A113" s="208" t="s">
        <v>1408</v>
      </c>
      <c r="B113" s="106" t="s">
        <v>1390</v>
      </c>
      <c r="C113" s="108" t="s">
        <v>1949</v>
      </c>
      <c r="D113" s="1002">
        <v>522.36187639612797</v>
      </c>
    </row>
    <row r="114" spans="1:4" ht="30" customHeight="1" thickTop="1" thickBot="1">
      <c r="A114" s="208" t="s">
        <v>1484</v>
      </c>
      <c r="B114" s="106" t="s">
        <v>92</v>
      </c>
      <c r="C114" s="108" t="s">
        <v>1485</v>
      </c>
      <c r="D114" s="1002">
        <v>790141.65145197301</v>
      </c>
    </row>
    <row r="115" spans="1:4" ht="30" customHeight="1" thickTop="1" thickBot="1">
      <c r="A115" s="208" t="s">
        <v>1405</v>
      </c>
      <c r="B115" s="106" t="s">
        <v>92</v>
      </c>
      <c r="C115" s="108" t="s">
        <v>1406</v>
      </c>
      <c r="D115" s="1002">
        <v>745.37021593447491</v>
      </c>
    </row>
    <row r="116" spans="1:4" ht="30" customHeight="1" thickTop="1" thickBot="1">
      <c r="A116" s="208" t="s">
        <v>1355</v>
      </c>
      <c r="B116" s="106" t="s">
        <v>339</v>
      </c>
      <c r="C116" s="108" t="s">
        <v>1941</v>
      </c>
      <c r="D116" s="1002">
        <v>14.063588979895753</v>
      </c>
    </row>
    <row r="117" spans="1:4" ht="30" customHeight="1" thickTop="1" thickBot="1">
      <c r="A117" s="208" t="s">
        <v>1383</v>
      </c>
      <c r="B117" s="106" t="s">
        <v>92</v>
      </c>
      <c r="C117" s="108" t="s">
        <v>1384</v>
      </c>
      <c r="D117" s="1002">
        <v>375457.64408041688</v>
      </c>
    </row>
    <row r="118" spans="1:4" ht="15.75" thickTop="1">
      <c r="D118"/>
    </row>
  </sheetData>
  <sortState xmlns:xlrd2="http://schemas.microsoft.com/office/spreadsheetml/2017/richdata2" ref="A6:C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0" customWidth="1"/>
    <col min="2" max="2" width="15.42578125" style="540" customWidth="1"/>
    <col min="3" max="3" width="7.28515625" style="540" customWidth="1"/>
    <col min="4" max="4" width="11.42578125" style="540"/>
    <col min="5" max="5" width="5.7109375" style="540" customWidth="1"/>
    <col min="6" max="6" width="5.7109375" style="540" hidden="1" customWidth="1"/>
    <col min="7" max="7" width="9.5703125" style="540" customWidth="1"/>
    <col min="8" max="8" width="14" style="540" customWidth="1"/>
    <col min="9" max="9" width="16.28515625" style="540" customWidth="1"/>
    <col min="10" max="10" width="15.85546875" style="540" customWidth="1"/>
    <col min="11" max="11" width="11.7109375" style="540" customWidth="1"/>
    <col min="12" max="12" width="8.28515625" style="540" customWidth="1"/>
    <col min="13" max="13" width="16.5703125" style="540" customWidth="1"/>
    <col min="14" max="256" width="11.42578125" style="540"/>
    <col min="257" max="257" width="22.7109375" style="540" customWidth="1"/>
    <col min="258" max="258" width="15.42578125" style="540" customWidth="1"/>
    <col min="259" max="259" width="7.28515625" style="540" customWidth="1"/>
    <col min="260" max="260" width="11.42578125" style="540"/>
    <col min="261" max="261" width="5.7109375" style="540" customWidth="1"/>
    <col min="262" max="262" width="0" style="540" hidden="1" customWidth="1"/>
    <col min="263" max="263" width="9.5703125" style="540" customWidth="1"/>
    <col min="264" max="264" width="14" style="540" customWidth="1"/>
    <col min="265" max="265" width="16.28515625" style="540" customWidth="1"/>
    <col min="266" max="266" width="15.85546875" style="540" customWidth="1"/>
    <col min="267" max="267" width="11.7109375" style="540" customWidth="1"/>
    <col min="268" max="268" width="8.28515625" style="540" customWidth="1"/>
    <col min="269" max="269" width="16.5703125" style="540" customWidth="1"/>
    <col min="270" max="512" width="11.42578125" style="540"/>
    <col min="513" max="513" width="22.7109375" style="540" customWidth="1"/>
    <col min="514" max="514" width="15.42578125" style="540" customWidth="1"/>
    <col min="515" max="515" width="7.28515625" style="540" customWidth="1"/>
    <col min="516" max="516" width="11.42578125" style="540"/>
    <col min="517" max="517" width="5.7109375" style="540" customWidth="1"/>
    <col min="518" max="518" width="0" style="540" hidden="1" customWidth="1"/>
    <col min="519" max="519" width="9.5703125" style="540" customWidth="1"/>
    <col min="520" max="520" width="14" style="540" customWidth="1"/>
    <col min="521" max="521" width="16.28515625" style="540" customWidth="1"/>
    <col min="522" max="522" width="15.85546875" style="540" customWidth="1"/>
    <col min="523" max="523" width="11.7109375" style="540" customWidth="1"/>
    <col min="524" max="524" width="8.28515625" style="540" customWidth="1"/>
    <col min="525" max="525" width="16.5703125" style="540" customWidth="1"/>
    <col min="526" max="768" width="11.42578125" style="540"/>
    <col min="769" max="769" width="22.7109375" style="540" customWidth="1"/>
    <col min="770" max="770" width="15.42578125" style="540" customWidth="1"/>
    <col min="771" max="771" width="7.28515625" style="540" customWidth="1"/>
    <col min="772" max="772" width="11.42578125" style="540"/>
    <col min="773" max="773" width="5.7109375" style="540" customWidth="1"/>
    <col min="774" max="774" width="0" style="540" hidden="1" customWidth="1"/>
    <col min="775" max="775" width="9.5703125" style="540" customWidth="1"/>
    <col min="776" max="776" width="14" style="540" customWidth="1"/>
    <col min="777" max="777" width="16.28515625" style="540" customWidth="1"/>
    <col min="778" max="778" width="15.85546875" style="540" customWidth="1"/>
    <col min="779" max="779" width="11.7109375" style="540" customWidth="1"/>
    <col min="780" max="780" width="8.28515625" style="540" customWidth="1"/>
    <col min="781" max="781" width="16.5703125" style="540" customWidth="1"/>
    <col min="782" max="1024" width="11.42578125" style="540"/>
    <col min="1025" max="1025" width="22.7109375" style="540" customWidth="1"/>
    <col min="1026" max="1026" width="15.42578125" style="540" customWidth="1"/>
    <col min="1027" max="1027" width="7.28515625" style="540" customWidth="1"/>
    <col min="1028" max="1028" width="11.42578125" style="540"/>
    <col min="1029" max="1029" width="5.7109375" style="540" customWidth="1"/>
    <col min="1030" max="1030" width="0" style="540" hidden="1" customWidth="1"/>
    <col min="1031" max="1031" width="9.5703125" style="540" customWidth="1"/>
    <col min="1032" max="1032" width="14" style="540" customWidth="1"/>
    <col min="1033" max="1033" width="16.28515625" style="540" customWidth="1"/>
    <col min="1034" max="1034" width="15.85546875" style="540" customWidth="1"/>
    <col min="1035" max="1035" width="11.7109375" style="540" customWidth="1"/>
    <col min="1036" max="1036" width="8.28515625" style="540" customWidth="1"/>
    <col min="1037" max="1037" width="16.5703125" style="540" customWidth="1"/>
    <col min="1038" max="1280" width="11.42578125" style="540"/>
    <col min="1281" max="1281" width="22.7109375" style="540" customWidth="1"/>
    <col min="1282" max="1282" width="15.42578125" style="540" customWidth="1"/>
    <col min="1283" max="1283" width="7.28515625" style="540" customWidth="1"/>
    <col min="1284" max="1284" width="11.42578125" style="540"/>
    <col min="1285" max="1285" width="5.7109375" style="540" customWidth="1"/>
    <col min="1286" max="1286" width="0" style="540" hidden="1" customWidth="1"/>
    <col min="1287" max="1287" width="9.5703125" style="540" customWidth="1"/>
    <col min="1288" max="1288" width="14" style="540" customWidth="1"/>
    <col min="1289" max="1289" width="16.28515625" style="540" customWidth="1"/>
    <col min="1290" max="1290" width="15.85546875" style="540" customWidth="1"/>
    <col min="1291" max="1291" width="11.7109375" style="540" customWidth="1"/>
    <col min="1292" max="1292" width="8.28515625" style="540" customWidth="1"/>
    <col min="1293" max="1293" width="16.5703125" style="540" customWidth="1"/>
    <col min="1294" max="1536" width="11.42578125" style="540"/>
    <col min="1537" max="1537" width="22.7109375" style="540" customWidth="1"/>
    <col min="1538" max="1538" width="15.42578125" style="540" customWidth="1"/>
    <col min="1539" max="1539" width="7.28515625" style="540" customWidth="1"/>
    <col min="1540" max="1540" width="11.42578125" style="540"/>
    <col min="1541" max="1541" width="5.7109375" style="540" customWidth="1"/>
    <col min="1542" max="1542" width="0" style="540" hidden="1" customWidth="1"/>
    <col min="1543" max="1543" width="9.5703125" style="540" customWidth="1"/>
    <col min="1544" max="1544" width="14" style="540" customWidth="1"/>
    <col min="1545" max="1545" width="16.28515625" style="540" customWidth="1"/>
    <col min="1546" max="1546" width="15.85546875" style="540" customWidth="1"/>
    <col min="1547" max="1547" width="11.7109375" style="540" customWidth="1"/>
    <col min="1548" max="1548" width="8.28515625" style="540" customWidth="1"/>
    <col min="1549" max="1549" width="16.5703125" style="540" customWidth="1"/>
    <col min="1550" max="1792" width="11.42578125" style="540"/>
    <col min="1793" max="1793" width="22.7109375" style="540" customWidth="1"/>
    <col min="1794" max="1794" width="15.42578125" style="540" customWidth="1"/>
    <col min="1795" max="1795" width="7.28515625" style="540" customWidth="1"/>
    <col min="1796" max="1796" width="11.42578125" style="540"/>
    <col min="1797" max="1797" width="5.7109375" style="540" customWidth="1"/>
    <col min="1798" max="1798" width="0" style="540" hidden="1" customWidth="1"/>
    <col min="1799" max="1799" width="9.5703125" style="540" customWidth="1"/>
    <col min="1800" max="1800" width="14" style="540" customWidth="1"/>
    <col min="1801" max="1801" width="16.28515625" style="540" customWidth="1"/>
    <col min="1802" max="1802" width="15.85546875" style="540" customWidth="1"/>
    <col min="1803" max="1803" width="11.7109375" style="540" customWidth="1"/>
    <col min="1804" max="1804" width="8.28515625" style="540" customWidth="1"/>
    <col min="1805" max="1805" width="16.5703125" style="540" customWidth="1"/>
    <col min="1806" max="2048" width="11.42578125" style="540"/>
    <col min="2049" max="2049" width="22.7109375" style="540" customWidth="1"/>
    <col min="2050" max="2050" width="15.42578125" style="540" customWidth="1"/>
    <col min="2051" max="2051" width="7.28515625" style="540" customWidth="1"/>
    <col min="2052" max="2052" width="11.42578125" style="540"/>
    <col min="2053" max="2053" width="5.7109375" style="540" customWidth="1"/>
    <col min="2054" max="2054" width="0" style="540" hidden="1" customWidth="1"/>
    <col min="2055" max="2055" width="9.5703125" style="540" customWidth="1"/>
    <col min="2056" max="2056" width="14" style="540" customWidth="1"/>
    <col min="2057" max="2057" width="16.28515625" style="540" customWidth="1"/>
    <col min="2058" max="2058" width="15.85546875" style="540" customWidth="1"/>
    <col min="2059" max="2059" width="11.7109375" style="540" customWidth="1"/>
    <col min="2060" max="2060" width="8.28515625" style="540" customWidth="1"/>
    <col min="2061" max="2061" width="16.5703125" style="540" customWidth="1"/>
    <col min="2062" max="2304" width="11.42578125" style="540"/>
    <col min="2305" max="2305" width="22.7109375" style="540" customWidth="1"/>
    <col min="2306" max="2306" width="15.42578125" style="540" customWidth="1"/>
    <col min="2307" max="2307" width="7.28515625" style="540" customWidth="1"/>
    <col min="2308" max="2308" width="11.42578125" style="540"/>
    <col min="2309" max="2309" width="5.7109375" style="540" customWidth="1"/>
    <col min="2310" max="2310" width="0" style="540" hidden="1" customWidth="1"/>
    <col min="2311" max="2311" width="9.5703125" style="540" customWidth="1"/>
    <col min="2312" max="2312" width="14" style="540" customWidth="1"/>
    <col min="2313" max="2313" width="16.28515625" style="540" customWidth="1"/>
    <col min="2314" max="2314" width="15.85546875" style="540" customWidth="1"/>
    <col min="2315" max="2315" width="11.7109375" style="540" customWidth="1"/>
    <col min="2316" max="2316" width="8.28515625" style="540" customWidth="1"/>
    <col min="2317" max="2317" width="16.5703125" style="540" customWidth="1"/>
    <col min="2318" max="2560" width="11.42578125" style="540"/>
    <col min="2561" max="2561" width="22.7109375" style="540" customWidth="1"/>
    <col min="2562" max="2562" width="15.42578125" style="540" customWidth="1"/>
    <col min="2563" max="2563" width="7.28515625" style="540" customWidth="1"/>
    <col min="2564" max="2564" width="11.42578125" style="540"/>
    <col min="2565" max="2565" width="5.7109375" style="540" customWidth="1"/>
    <col min="2566" max="2566" width="0" style="540" hidden="1" customWidth="1"/>
    <col min="2567" max="2567" width="9.5703125" style="540" customWidth="1"/>
    <col min="2568" max="2568" width="14" style="540" customWidth="1"/>
    <col min="2569" max="2569" width="16.28515625" style="540" customWidth="1"/>
    <col min="2570" max="2570" width="15.85546875" style="540" customWidth="1"/>
    <col min="2571" max="2571" width="11.7109375" style="540" customWidth="1"/>
    <col min="2572" max="2572" width="8.28515625" style="540" customWidth="1"/>
    <col min="2573" max="2573" width="16.5703125" style="540" customWidth="1"/>
    <col min="2574" max="2816" width="11.42578125" style="540"/>
    <col min="2817" max="2817" width="22.7109375" style="540" customWidth="1"/>
    <col min="2818" max="2818" width="15.42578125" style="540" customWidth="1"/>
    <col min="2819" max="2819" width="7.28515625" style="540" customWidth="1"/>
    <col min="2820" max="2820" width="11.42578125" style="540"/>
    <col min="2821" max="2821" width="5.7109375" style="540" customWidth="1"/>
    <col min="2822" max="2822" width="0" style="540" hidden="1" customWidth="1"/>
    <col min="2823" max="2823" width="9.5703125" style="540" customWidth="1"/>
    <col min="2824" max="2824" width="14" style="540" customWidth="1"/>
    <col min="2825" max="2825" width="16.28515625" style="540" customWidth="1"/>
    <col min="2826" max="2826" width="15.85546875" style="540" customWidth="1"/>
    <col min="2827" max="2827" width="11.7109375" style="540" customWidth="1"/>
    <col min="2828" max="2828" width="8.28515625" style="540" customWidth="1"/>
    <col min="2829" max="2829" width="16.5703125" style="540" customWidth="1"/>
    <col min="2830" max="3072" width="11.42578125" style="540"/>
    <col min="3073" max="3073" width="22.7109375" style="540" customWidth="1"/>
    <col min="3074" max="3074" width="15.42578125" style="540" customWidth="1"/>
    <col min="3075" max="3075" width="7.28515625" style="540" customWidth="1"/>
    <col min="3076" max="3076" width="11.42578125" style="540"/>
    <col min="3077" max="3077" width="5.7109375" style="540" customWidth="1"/>
    <col min="3078" max="3078" width="0" style="540" hidden="1" customWidth="1"/>
    <col min="3079" max="3079" width="9.5703125" style="540" customWidth="1"/>
    <col min="3080" max="3080" width="14" style="540" customWidth="1"/>
    <col min="3081" max="3081" width="16.28515625" style="540" customWidth="1"/>
    <col min="3082" max="3082" width="15.85546875" style="540" customWidth="1"/>
    <col min="3083" max="3083" width="11.7109375" style="540" customWidth="1"/>
    <col min="3084" max="3084" width="8.28515625" style="540" customWidth="1"/>
    <col min="3085" max="3085" width="16.5703125" style="540" customWidth="1"/>
    <col min="3086" max="3328" width="11.42578125" style="540"/>
    <col min="3329" max="3329" width="22.7109375" style="540" customWidth="1"/>
    <col min="3330" max="3330" width="15.42578125" style="540" customWidth="1"/>
    <col min="3331" max="3331" width="7.28515625" style="540" customWidth="1"/>
    <col min="3332" max="3332" width="11.42578125" style="540"/>
    <col min="3333" max="3333" width="5.7109375" style="540" customWidth="1"/>
    <col min="3334" max="3334" width="0" style="540" hidden="1" customWidth="1"/>
    <col min="3335" max="3335" width="9.5703125" style="540" customWidth="1"/>
    <col min="3336" max="3336" width="14" style="540" customWidth="1"/>
    <col min="3337" max="3337" width="16.28515625" style="540" customWidth="1"/>
    <col min="3338" max="3338" width="15.85546875" style="540" customWidth="1"/>
    <col min="3339" max="3339" width="11.7109375" style="540" customWidth="1"/>
    <col min="3340" max="3340" width="8.28515625" style="540" customWidth="1"/>
    <col min="3341" max="3341" width="16.5703125" style="540" customWidth="1"/>
    <col min="3342" max="3584" width="11.42578125" style="540"/>
    <col min="3585" max="3585" width="22.7109375" style="540" customWidth="1"/>
    <col min="3586" max="3586" width="15.42578125" style="540" customWidth="1"/>
    <col min="3587" max="3587" width="7.28515625" style="540" customWidth="1"/>
    <col min="3588" max="3588" width="11.42578125" style="540"/>
    <col min="3589" max="3589" width="5.7109375" style="540" customWidth="1"/>
    <col min="3590" max="3590" width="0" style="540" hidden="1" customWidth="1"/>
    <col min="3591" max="3591" width="9.5703125" style="540" customWidth="1"/>
    <col min="3592" max="3592" width="14" style="540" customWidth="1"/>
    <col min="3593" max="3593" width="16.28515625" style="540" customWidth="1"/>
    <col min="3594" max="3594" width="15.85546875" style="540" customWidth="1"/>
    <col min="3595" max="3595" width="11.7109375" style="540" customWidth="1"/>
    <col min="3596" max="3596" width="8.28515625" style="540" customWidth="1"/>
    <col min="3597" max="3597" width="16.5703125" style="540" customWidth="1"/>
    <col min="3598" max="3840" width="11.42578125" style="540"/>
    <col min="3841" max="3841" width="22.7109375" style="540" customWidth="1"/>
    <col min="3842" max="3842" width="15.42578125" style="540" customWidth="1"/>
    <col min="3843" max="3843" width="7.28515625" style="540" customWidth="1"/>
    <col min="3844" max="3844" width="11.42578125" style="540"/>
    <col min="3845" max="3845" width="5.7109375" style="540" customWidth="1"/>
    <col min="3846" max="3846" width="0" style="540" hidden="1" customWidth="1"/>
    <col min="3847" max="3847" width="9.5703125" style="540" customWidth="1"/>
    <col min="3848" max="3848" width="14" style="540" customWidth="1"/>
    <col min="3849" max="3849" width="16.28515625" style="540" customWidth="1"/>
    <col min="3850" max="3850" width="15.85546875" style="540" customWidth="1"/>
    <col min="3851" max="3851" width="11.7109375" style="540" customWidth="1"/>
    <col min="3852" max="3852" width="8.28515625" style="540" customWidth="1"/>
    <col min="3853" max="3853" width="16.5703125" style="540" customWidth="1"/>
    <col min="3854" max="4096" width="11.42578125" style="540"/>
    <col min="4097" max="4097" width="22.7109375" style="540" customWidth="1"/>
    <col min="4098" max="4098" width="15.42578125" style="540" customWidth="1"/>
    <col min="4099" max="4099" width="7.28515625" style="540" customWidth="1"/>
    <col min="4100" max="4100" width="11.42578125" style="540"/>
    <col min="4101" max="4101" width="5.7109375" style="540" customWidth="1"/>
    <col min="4102" max="4102" width="0" style="540" hidden="1" customWidth="1"/>
    <col min="4103" max="4103" width="9.5703125" style="540" customWidth="1"/>
    <col min="4104" max="4104" width="14" style="540" customWidth="1"/>
    <col min="4105" max="4105" width="16.28515625" style="540" customWidth="1"/>
    <col min="4106" max="4106" width="15.85546875" style="540" customWidth="1"/>
    <col min="4107" max="4107" width="11.7109375" style="540" customWidth="1"/>
    <col min="4108" max="4108" width="8.28515625" style="540" customWidth="1"/>
    <col min="4109" max="4109" width="16.5703125" style="540" customWidth="1"/>
    <col min="4110" max="4352" width="11.42578125" style="540"/>
    <col min="4353" max="4353" width="22.7109375" style="540" customWidth="1"/>
    <col min="4354" max="4354" width="15.42578125" style="540" customWidth="1"/>
    <col min="4355" max="4355" width="7.28515625" style="540" customWidth="1"/>
    <col min="4356" max="4356" width="11.42578125" style="540"/>
    <col min="4357" max="4357" width="5.7109375" style="540" customWidth="1"/>
    <col min="4358" max="4358" width="0" style="540" hidden="1" customWidth="1"/>
    <col min="4359" max="4359" width="9.5703125" style="540" customWidth="1"/>
    <col min="4360" max="4360" width="14" style="540" customWidth="1"/>
    <col min="4361" max="4361" width="16.28515625" style="540" customWidth="1"/>
    <col min="4362" max="4362" width="15.85546875" style="540" customWidth="1"/>
    <col min="4363" max="4363" width="11.7109375" style="540" customWidth="1"/>
    <col min="4364" max="4364" width="8.28515625" style="540" customWidth="1"/>
    <col min="4365" max="4365" width="16.5703125" style="540" customWidth="1"/>
    <col min="4366" max="4608" width="11.42578125" style="540"/>
    <col min="4609" max="4609" width="22.7109375" style="540" customWidth="1"/>
    <col min="4610" max="4610" width="15.42578125" style="540" customWidth="1"/>
    <col min="4611" max="4611" width="7.28515625" style="540" customWidth="1"/>
    <col min="4612" max="4612" width="11.42578125" style="540"/>
    <col min="4613" max="4613" width="5.7109375" style="540" customWidth="1"/>
    <col min="4614" max="4614" width="0" style="540" hidden="1" customWidth="1"/>
    <col min="4615" max="4615" width="9.5703125" style="540" customWidth="1"/>
    <col min="4616" max="4616" width="14" style="540" customWidth="1"/>
    <col min="4617" max="4617" width="16.28515625" style="540" customWidth="1"/>
    <col min="4618" max="4618" width="15.85546875" style="540" customWidth="1"/>
    <col min="4619" max="4619" width="11.7109375" style="540" customWidth="1"/>
    <col min="4620" max="4620" width="8.28515625" style="540" customWidth="1"/>
    <col min="4621" max="4621" width="16.5703125" style="540" customWidth="1"/>
    <col min="4622" max="4864" width="11.42578125" style="540"/>
    <col min="4865" max="4865" width="22.7109375" style="540" customWidth="1"/>
    <col min="4866" max="4866" width="15.42578125" style="540" customWidth="1"/>
    <col min="4867" max="4867" width="7.28515625" style="540" customWidth="1"/>
    <col min="4868" max="4868" width="11.42578125" style="540"/>
    <col min="4869" max="4869" width="5.7109375" style="540" customWidth="1"/>
    <col min="4870" max="4870" width="0" style="540" hidden="1" customWidth="1"/>
    <col min="4871" max="4871" width="9.5703125" style="540" customWidth="1"/>
    <col min="4872" max="4872" width="14" style="540" customWidth="1"/>
    <col min="4873" max="4873" width="16.28515625" style="540" customWidth="1"/>
    <col min="4874" max="4874" width="15.85546875" style="540" customWidth="1"/>
    <col min="4875" max="4875" width="11.7109375" style="540" customWidth="1"/>
    <col min="4876" max="4876" width="8.28515625" style="540" customWidth="1"/>
    <col min="4877" max="4877" width="16.5703125" style="540" customWidth="1"/>
    <col min="4878" max="5120" width="11.42578125" style="540"/>
    <col min="5121" max="5121" width="22.7109375" style="540" customWidth="1"/>
    <col min="5122" max="5122" width="15.42578125" style="540" customWidth="1"/>
    <col min="5123" max="5123" width="7.28515625" style="540" customWidth="1"/>
    <col min="5124" max="5124" width="11.42578125" style="540"/>
    <col min="5125" max="5125" width="5.7109375" style="540" customWidth="1"/>
    <col min="5126" max="5126" width="0" style="540" hidden="1" customWidth="1"/>
    <col min="5127" max="5127" width="9.5703125" style="540" customWidth="1"/>
    <col min="5128" max="5128" width="14" style="540" customWidth="1"/>
    <col min="5129" max="5129" width="16.28515625" style="540" customWidth="1"/>
    <col min="5130" max="5130" width="15.85546875" style="540" customWidth="1"/>
    <col min="5131" max="5131" width="11.7109375" style="540" customWidth="1"/>
    <col min="5132" max="5132" width="8.28515625" style="540" customWidth="1"/>
    <col min="5133" max="5133" width="16.5703125" style="540" customWidth="1"/>
    <col min="5134" max="5376" width="11.42578125" style="540"/>
    <col min="5377" max="5377" width="22.7109375" style="540" customWidth="1"/>
    <col min="5378" max="5378" width="15.42578125" style="540" customWidth="1"/>
    <col min="5379" max="5379" width="7.28515625" style="540" customWidth="1"/>
    <col min="5380" max="5380" width="11.42578125" style="540"/>
    <col min="5381" max="5381" width="5.7109375" style="540" customWidth="1"/>
    <col min="5382" max="5382" width="0" style="540" hidden="1" customWidth="1"/>
    <col min="5383" max="5383" width="9.5703125" style="540" customWidth="1"/>
    <col min="5384" max="5384" width="14" style="540" customWidth="1"/>
    <col min="5385" max="5385" width="16.28515625" style="540" customWidth="1"/>
    <col min="5386" max="5386" width="15.85546875" style="540" customWidth="1"/>
    <col min="5387" max="5387" width="11.7109375" style="540" customWidth="1"/>
    <col min="5388" max="5388" width="8.28515625" style="540" customWidth="1"/>
    <col min="5389" max="5389" width="16.5703125" style="540" customWidth="1"/>
    <col min="5390" max="5632" width="11.42578125" style="540"/>
    <col min="5633" max="5633" width="22.7109375" style="540" customWidth="1"/>
    <col min="5634" max="5634" width="15.42578125" style="540" customWidth="1"/>
    <col min="5635" max="5635" width="7.28515625" style="540" customWidth="1"/>
    <col min="5636" max="5636" width="11.42578125" style="540"/>
    <col min="5637" max="5637" width="5.7109375" style="540" customWidth="1"/>
    <col min="5638" max="5638" width="0" style="540" hidden="1" customWidth="1"/>
    <col min="5639" max="5639" width="9.5703125" style="540" customWidth="1"/>
    <col min="5640" max="5640" width="14" style="540" customWidth="1"/>
    <col min="5641" max="5641" width="16.28515625" style="540" customWidth="1"/>
    <col min="5642" max="5642" width="15.85546875" style="540" customWidth="1"/>
    <col min="5643" max="5643" width="11.7109375" style="540" customWidth="1"/>
    <col min="5644" max="5644" width="8.28515625" style="540" customWidth="1"/>
    <col min="5645" max="5645" width="16.5703125" style="540" customWidth="1"/>
    <col min="5646" max="5888" width="11.42578125" style="540"/>
    <col min="5889" max="5889" width="22.7109375" style="540" customWidth="1"/>
    <col min="5890" max="5890" width="15.42578125" style="540" customWidth="1"/>
    <col min="5891" max="5891" width="7.28515625" style="540" customWidth="1"/>
    <col min="5892" max="5892" width="11.42578125" style="540"/>
    <col min="5893" max="5893" width="5.7109375" style="540" customWidth="1"/>
    <col min="5894" max="5894" width="0" style="540" hidden="1" customWidth="1"/>
    <col min="5895" max="5895" width="9.5703125" style="540" customWidth="1"/>
    <col min="5896" max="5896" width="14" style="540" customWidth="1"/>
    <col min="5897" max="5897" width="16.28515625" style="540" customWidth="1"/>
    <col min="5898" max="5898" width="15.85546875" style="540" customWidth="1"/>
    <col min="5899" max="5899" width="11.7109375" style="540" customWidth="1"/>
    <col min="5900" max="5900" width="8.28515625" style="540" customWidth="1"/>
    <col min="5901" max="5901" width="16.5703125" style="540" customWidth="1"/>
    <col min="5902" max="6144" width="11.42578125" style="540"/>
    <col min="6145" max="6145" width="22.7109375" style="540" customWidth="1"/>
    <col min="6146" max="6146" width="15.42578125" style="540" customWidth="1"/>
    <col min="6147" max="6147" width="7.28515625" style="540" customWidth="1"/>
    <col min="6148" max="6148" width="11.42578125" style="540"/>
    <col min="6149" max="6149" width="5.7109375" style="540" customWidth="1"/>
    <col min="6150" max="6150" width="0" style="540" hidden="1" customWidth="1"/>
    <col min="6151" max="6151" width="9.5703125" style="540" customWidth="1"/>
    <col min="6152" max="6152" width="14" style="540" customWidth="1"/>
    <col min="6153" max="6153" width="16.28515625" style="540" customWidth="1"/>
    <col min="6154" max="6154" width="15.85546875" style="540" customWidth="1"/>
    <col min="6155" max="6155" width="11.7109375" style="540" customWidth="1"/>
    <col min="6156" max="6156" width="8.28515625" style="540" customWidth="1"/>
    <col min="6157" max="6157" width="16.5703125" style="540" customWidth="1"/>
    <col min="6158" max="6400" width="11.42578125" style="540"/>
    <col min="6401" max="6401" width="22.7109375" style="540" customWidth="1"/>
    <col min="6402" max="6402" width="15.42578125" style="540" customWidth="1"/>
    <col min="6403" max="6403" width="7.28515625" style="540" customWidth="1"/>
    <col min="6404" max="6404" width="11.42578125" style="540"/>
    <col min="6405" max="6405" width="5.7109375" style="540" customWidth="1"/>
    <col min="6406" max="6406" width="0" style="540" hidden="1" customWidth="1"/>
    <col min="6407" max="6407" width="9.5703125" style="540" customWidth="1"/>
    <col min="6408" max="6408" width="14" style="540" customWidth="1"/>
    <col min="6409" max="6409" width="16.28515625" style="540" customWidth="1"/>
    <col min="6410" max="6410" width="15.85546875" style="540" customWidth="1"/>
    <col min="6411" max="6411" width="11.7109375" style="540" customWidth="1"/>
    <col min="6412" max="6412" width="8.28515625" style="540" customWidth="1"/>
    <col min="6413" max="6413" width="16.5703125" style="540" customWidth="1"/>
    <col min="6414" max="6656" width="11.42578125" style="540"/>
    <col min="6657" max="6657" width="22.7109375" style="540" customWidth="1"/>
    <col min="6658" max="6658" width="15.42578125" style="540" customWidth="1"/>
    <col min="6659" max="6659" width="7.28515625" style="540" customWidth="1"/>
    <col min="6660" max="6660" width="11.42578125" style="540"/>
    <col min="6661" max="6661" width="5.7109375" style="540" customWidth="1"/>
    <col min="6662" max="6662" width="0" style="540" hidden="1" customWidth="1"/>
    <col min="6663" max="6663" width="9.5703125" style="540" customWidth="1"/>
    <col min="6664" max="6664" width="14" style="540" customWidth="1"/>
    <col min="6665" max="6665" width="16.28515625" style="540" customWidth="1"/>
    <col min="6666" max="6666" width="15.85546875" style="540" customWidth="1"/>
    <col min="6667" max="6667" width="11.7109375" style="540" customWidth="1"/>
    <col min="6668" max="6668" width="8.28515625" style="540" customWidth="1"/>
    <col min="6669" max="6669" width="16.5703125" style="540" customWidth="1"/>
    <col min="6670" max="6912" width="11.42578125" style="540"/>
    <col min="6913" max="6913" width="22.7109375" style="540" customWidth="1"/>
    <col min="6914" max="6914" width="15.42578125" style="540" customWidth="1"/>
    <col min="6915" max="6915" width="7.28515625" style="540" customWidth="1"/>
    <col min="6916" max="6916" width="11.42578125" style="540"/>
    <col min="6917" max="6917" width="5.7109375" style="540" customWidth="1"/>
    <col min="6918" max="6918" width="0" style="540" hidden="1" customWidth="1"/>
    <col min="6919" max="6919" width="9.5703125" style="540" customWidth="1"/>
    <col min="6920" max="6920" width="14" style="540" customWidth="1"/>
    <col min="6921" max="6921" width="16.28515625" style="540" customWidth="1"/>
    <col min="6922" max="6922" width="15.85546875" style="540" customWidth="1"/>
    <col min="6923" max="6923" width="11.7109375" style="540" customWidth="1"/>
    <col min="6924" max="6924" width="8.28515625" style="540" customWidth="1"/>
    <col min="6925" max="6925" width="16.5703125" style="540" customWidth="1"/>
    <col min="6926" max="7168" width="11.42578125" style="540"/>
    <col min="7169" max="7169" width="22.7109375" style="540" customWidth="1"/>
    <col min="7170" max="7170" width="15.42578125" style="540" customWidth="1"/>
    <col min="7171" max="7171" width="7.28515625" style="540" customWidth="1"/>
    <col min="7172" max="7172" width="11.42578125" style="540"/>
    <col min="7173" max="7173" width="5.7109375" style="540" customWidth="1"/>
    <col min="7174" max="7174" width="0" style="540" hidden="1" customWidth="1"/>
    <col min="7175" max="7175" width="9.5703125" style="540" customWidth="1"/>
    <col min="7176" max="7176" width="14" style="540" customWidth="1"/>
    <col min="7177" max="7177" width="16.28515625" style="540" customWidth="1"/>
    <col min="7178" max="7178" width="15.85546875" style="540" customWidth="1"/>
    <col min="7179" max="7179" width="11.7109375" style="540" customWidth="1"/>
    <col min="7180" max="7180" width="8.28515625" style="540" customWidth="1"/>
    <col min="7181" max="7181" width="16.5703125" style="540" customWidth="1"/>
    <col min="7182" max="7424" width="11.42578125" style="540"/>
    <col min="7425" max="7425" width="22.7109375" style="540" customWidth="1"/>
    <col min="7426" max="7426" width="15.42578125" style="540" customWidth="1"/>
    <col min="7427" max="7427" width="7.28515625" style="540" customWidth="1"/>
    <col min="7428" max="7428" width="11.42578125" style="540"/>
    <col min="7429" max="7429" width="5.7109375" style="540" customWidth="1"/>
    <col min="7430" max="7430" width="0" style="540" hidden="1" customWidth="1"/>
    <col min="7431" max="7431" width="9.5703125" style="540" customWidth="1"/>
    <col min="7432" max="7432" width="14" style="540" customWidth="1"/>
    <col min="7433" max="7433" width="16.28515625" style="540" customWidth="1"/>
    <col min="7434" max="7434" width="15.85546875" style="540" customWidth="1"/>
    <col min="7435" max="7435" width="11.7109375" style="540" customWidth="1"/>
    <col min="7436" max="7436" width="8.28515625" style="540" customWidth="1"/>
    <col min="7437" max="7437" width="16.5703125" style="540" customWidth="1"/>
    <col min="7438" max="7680" width="11.42578125" style="540"/>
    <col min="7681" max="7681" width="22.7109375" style="540" customWidth="1"/>
    <col min="7682" max="7682" width="15.42578125" style="540" customWidth="1"/>
    <col min="7683" max="7683" width="7.28515625" style="540" customWidth="1"/>
    <col min="7684" max="7684" width="11.42578125" style="540"/>
    <col min="7685" max="7685" width="5.7109375" style="540" customWidth="1"/>
    <col min="7686" max="7686" width="0" style="540" hidden="1" customWidth="1"/>
    <col min="7687" max="7687" width="9.5703125" style="540" customWidth="1"/>
    <col min="7688" max="7688" width="14" style="540" customWidth="1"/>
    <col min="7689" max="7689" width="16.28515625" style="540" customWidth="1"/>
    <col min="7690" max="7690" width="15.85546875" style="540" customWidth="1"/>
    <col min="7691" max="7691" width="11.7109375" style="540" customWidth="1"/>
    <col min="7692" max="7692" width="8.28515625" style="540" customWidth="1"/>
    <col min="7693" max="7693" width="16.5703125" style="540" customWidth="1"/>
    <col min="7694" max="7936" width="11.42578125" style="540"/>
    <col min="7937" max="7937" width="22.7109375" style="540" customWidth="1"/>
    <col min="7938" max="7938" width="15.42578125" style="540" customWidth="1"/>
    <col min="7939" max="7939" width="7.28515625" style="540" customWidth="1"/>
    <col min="7940" max="7940" width="11.42578125" style="540"/>
    <col min="7941" max="7941" width="5.7109375" style="540" customWidth="1"/>
    <col min="7942" max="7942" width="0" style="540" hidden="1" customWidth="1"/>
    <col min="7943" max="7943" width="9.5703125" style="540" customWidth="1"/>
    <col min="7944" max="7944" width="14" style="540" customWidth="1"/>
    <col min="7945" max="7945" width="16.28515625" style="540" customWidth="1"/>
    <col min="7946" max="7946" width="15.85546875" style="540" customWidth="1"/>
    <col min="7947" max="7947" width="11.7109375" style="540" customWidth="1"/>
    <col min="7948" max="7948" width="8.28515625" style="540" customWidth="1"/>
    <col min="7949" max="7949" width="16.5703125" style="540" customWidth="1"/>
    <col min="7950" max="8192" width="11.42578125" style="540"/>
    <col min="8193" max="8193" width="22.7109375" style="540" customWidth="1"/>
    <col min="8194" max="8194" width="15.42578125" style="540" customWidth="1"/>
    <col min="8195" max="8195" width="7.28515625" style="540" customWidth="1"/>
    <col min="8196" max="8196" width="11.42578125" style="540"/>
    <col min="8197" max="8197" width="5.7109375" style="540" customWidth="1"/>
    <col min="8198" max="8198" width="0" style="540" hidden="1" customWidth="1"/>
    <col min="8199" max="8199" width="9.5703125" style="540" customWidth="1"/>
    <col min="8200" max="8200" width="14" style="540" customWidth="1"/>
    <col min="8201" max="8201" width="16.28515625" style="540" customWidth="1"/>
    <col min="8202" max="8202" width="15.85546875" style="540" customWidth="1"/>
    <col min="8203" max="8203" width="11.7109375" style="540" customWidth="1"/>
    <col min="8204" max="8204" width="8.28515625" style="540" customWidth="1"/>
    <col min="8205" max="8205" width="16.5703125" style="540" customWidth="1"/>
    <col min="8206" max="8448" width="11.42578125" style="540"/>
    <col min="8449" max="8449" width="22.7109375" style="540" customWidth="1"/>
    <col min="8450" max="8450" width="15.42578125" style="540" customWidth="1"/>
    <col min="8451" max="8451" width="7.28515625" style="540" customWidth="1"/>
    <col min="8452" max="8452" width="11.42578125" style="540"/>
    <col min="8453" max="8453" width="5.7109375" style="540" customWidth="1"/>
    <col min="8454" max="8454" width="0" style="540" hidden="1" customWidth="1"/>
    <col min="8455" max="8455" width="9.5703125" style="540" customWidth="1"/>
    <col min="8456" max="8456" width="14" style="540" customWidth="1"/>
    <col min="8457" max="8457" width="16.28515625" style="540" customWidth="1"/>
    <col min="8458" max="8458" width="15.85546875" style="540" customWidth="1"/>
    <col min="8459" max="8459" width="11.7109375" style="540" customWidth="1"/>
    <col min="8460" max="8460" width="8.28515625" style="540" customWidth="1"/>
    <col min="8461" max="8461" width="16.5703125" style="540" customWidth="1"/>
    <col min="8462" max="8704" width="11.42578125" style="540"/>
    <col min="8705" max="8705" width="22.7109375" style="540" customWidth="1"/>
    <col min="8706" max="8706" width="15.42578125" style="540" customWidth="1"/>
    <col min="8707" max="8707" width="7.28515625" style="540" customWidth="1"/>
    <col min="8708" max="8708" width="11.42578125" style="540"/>
    <col min="8709" max="8709" width="5.7109375" style="540" customWidth="1"/>
    <col min="8710" max="8710" width="0" style="540" hidden="1" customWidth="1"/>
    <col min="8711" max="8711" width="9.5703125" style="540" customWidth="1"/>
    <col min="8712" max="8712" width="14" style="540" customWidth="1"/>
    <col min="8713" max="8713" width="16.28515625" style="540" customWidth="1"/>
    <col min="8714" max="8714" width="15.85546875" style="540" customWidth="1"/>
    <col min="8715" max="8715" width="11.7109375" style="540" customWidth="1"/>
    <col min="8716" max="8716" width="8.28515625" style="540" customWidth="1"/>
    <col min="8717" max="8717" width="16.5703125" style="540" customWidth="1"/>
    <col min="8718" max="8960" width="11.42578125" style="540"/>
    <col min="8961" max="8961" width="22.7109375" style="540" customWidth="1"/>
    <col min="8962" max="8962" width="15.42578125" style="540" customWidth="1"/>
    <col min="8963" max="8963" width="7.28515625" style="540" customWidth="1"/>
    <col min="8964" max="8964" width="11.42578125" style="540"/>
    <col min="8965" max="8965" width="5.7109375" style="540" customWidth="1"/>
    <col min="8966" max="8966" width="0" style="540" hidden="1" customWidth="1"/>
    <col min="8967" max="8967" width="9.5703125" style="540" customWidth="1"/>
    <col min="8968" max="8968" width="14" style="540" customWidth="1"/>
    <col min="8969" max="8969" width="16.28515625" style="540" customWidth="1"/>
    <col min="8970" max="8970" width="15.85546875" style="540" customWidth="1"/>
    <col min="8971" max="8971" width="11.7109375" style="540" customWidth="1"/>
    <col min="8972" max="8972" width="8.28515625" style="540" customWidth="1"/>
    <col min="8973" max="8973" width="16.5703125" style="540" customWidth="1"/>
    <col min="8974" max="9216" width="11.42578125" style="540"/>
    <col min="9217" max="9217" width="22.7109375" style="540" customWidth="1"/>
    <col min="9218" max="9218" width="15.42578125" style="540" customWidth="1"/>
    <col min="9219" max="9219" width="7.28515625" style="540" customWidth="1"/>
    <col min="9220" max="9220" width="11.42578125" style="540"/>
    <col min="9221" max="9221" width="5.7109375" style="540" customWidth="1"/>
    <col min="9222" max="9222" width="0" style="540" hidden="1" customWidth="1"/>
    <col min="9223" max="9223" width="9.5703125" style="540" customWidth="1"/>
    <col min="9224" max="9224" width="14" style="540" customWidth="1"/>
    <col min="9225" max="9225" width="16.28515625" style="540" customWidth="1"/>
    <col min="9226" max="9226" width="15.85546875" style="540" customWidth="1"/>
    <col min="9227" max="9227" width="11.7109375" style="540" customWidth="1"/>
    <col min="9228" max="9228" width="8.28515625" style="540" customWidth="1"/>
    <col min="9229" max="9229" width="16.5703125" style="540" customWidth="1"/>
    <col min="9230" max="9472" width="11.42578125" style="540"/>
    <col min="9473" max="9473" width="22.7109375" style="540" customWidth="1"/>
    <col min="9474" max="9474" width="15.42578125" style="540" customWidth="1"/>
    <col min="9475" max="9475" width="7.28515625" style="540" customWidth="1"/>
    <col min="9476" max="9476" width="11.42578125" style="540"/>
    <col min="9477" max="9477" width="5.7109375" style="540" customWidth="1"/>
    <col min="9478" max="9478" width="0" style="540" hidden="1" customWidth="1"/>
    <col min="9479" max="9479" width="9.5703125" style="540" customWidth="1"/>
    <col min="9480" max="9480" width="14" style="540" customWidth="1"/>
    <col min="9481" max="9481" width="16.28515625" style="540" customWidth="1"/>
    <col min="9482" max="9482" width="15.85546875" style="540" customWidth="1"/>
    <col min="9483" max="9483" width="11.7109375" style="540" customWidth="1"/>
    <col min="9484" max="9484" width="8.28515625" style="540" customWidth="1"/>
    <col min="9485" max="9485" width="16.5703125" style="540" customWidth="1"/>
    <col min="9486" max="9728" width="11.42578125" style="540"/>
    <col min="9729" max="9729" width="22.7109375" style="540" customWidth="1"/>
    <col min="9730" max="9730" width="15.42578125" style="540" customWidth="1"/>
    <col min="9731" max="9731" width="7.28515625" style="540" customWidth="1"/>
    <col min="9732" max="9732" width="11.42578125" style="540"/>
    <col min="9733" max="9733" width="5.7109375" style="540" customWidth="1"/>
    <col min="9734" max="9734" width="0" style="540" hidden="1" customWidth="1"/>
    <col min="9735" max="9735" width="9.5703125" style="540" customWidth="1"/>
    <col min="9736" max="9736" width="14" style="540" customWidth="1"/>
    <col min="9737" max="9737" width="16.28515625" style="540" customWidth="1"/>
    <col min="9738" max="9738" width="15.85546875" style="540" customWidth="1"/>
    <col min="9739" max="9739" width="11.7109375" style="540" customWidth="1"/>
    <col min="9740" max="9740" width="8.28515625" style="540" customWidth="1"/>
    <col min="9741" max="9741" width="16.5703125" style="540" customWidth="1"/>
    <col min="9742" max="9984" width="11.42578125" style="540"/>
    <col min="9985" max="9985" width="22.7109375" style="540" customWidth="1"/>
    <col min="9986" max="9986" width="15.42578125" style="540" customWidth="1"/>
    <col min="9987" max="9987" width="7.28515625" style="540" customWidth="1"/>
    <col min="9988" max="9988" width="11.42578125" style="540"/>
    <col min="9989" max="9989" width="5.7109375" style="540" customWidth="1"/>
    <col min="9990" max="9990" width="0" style="540" hidden="1" customWidth="1"/>
    <col min="9991" max="9991" width="9.5703125" style="540" customWidth="1"/>
    <col min="9992" max="9992" width="14" style="540" customWidth="1"/>
    <col min="9993" max="9993" width="16.28515625" style="540" customWidth="1"/>
    <col min="9994" max="9994" width="15.85546875" style="540" customWidth="1"/>
    <col min="9995" max="9995" width="11.7109375" style="540" customWidth="1"/>
    <col min="9996" max="9996" width="8.28515625" style="540" customWidth="1"/>
    <col min="9997" max="9997" width="16.5703125" style="540" customWidth="1"/>
    <col min="9998" max="10240" width="11.42578125" style="540"/>
    <col min="10241" max="10241" width="22.7109375" style="540" customWidth="1"/>
    <col min="10242" max="10242" width="15.42578125" style="540" customWidth="1"/>
    <col min="10243" max="10243" width="7.28515625" style="540" customWidth="1"/>
    <col min="10244" max="10244" width="11.42578125" style="540"/>
    <col min="10245" max="10245" width="5.7109375" style="540" customWidth="1"/>
    <col min="10246" max="10246" width="0" style="540" hidden="1" customWidth="1"/>
    <col min="10247" max="10247" width="9.5703125" style="540" customWidth="1"/>
    <col min="10248" max="10248" width="14" style="540" customWidth="1"/>
    <col min="10249" max="10249" width="16.28515625" style="540" customWidth="1"/>
    <col min="10250" max="10250" width="15.85546875" style="540" customWidth="1"/>
    <col min="10251" max="10251" width="11.7109375" style="540" customWidth="1"/>
    <col min="10252" max="10252" width="8.28515625" style="540" customWidth="1"/>
    <col min="10253" max="10253" width="16.5703125" style="540" customWidth="1"/>
    <col min="10254" max="10496" width="11.42578125" style="540"/>
    <col min="10497" max="10497" width="22.7109375" style="540" customWidth="1"/>
    <col min="10498" max="10498" width="15.42578125" style="540" customWidth="1"/>
    <col min="10499" max="10499" width="7.28515625" style="540" customWidth="1"/>
    <col min="10500" max="10500" width="11.42578125" style="540"/>
    <col min="10501" max="10501" width="5.7109375" style="540" customWidth="1"/>
    <col min="10502" max="10502" width="0" style="540" hidden="1" customWidth="1"/>
    <col min="10503" max="10503" width="9.5703125" style="540" customWidth="1"/>
    <col min="10504" max="10504" width="14" style="540" customWidth="1"/>
    <col min="10505" max="10505" width="16.28515625" style="540" customWidth="1"/>
    <col min="10506" max="10506" width="15.85546875" style="540" customWidth="1"/>
    <col min="10507" max="10507" width="11.7109375" style="540" customWidth="1"/>
    <col min="10508" max="10508" width="8.28515625" style="540" customWidth="1"/>
    <col min="10509" max="10509" width="16.5703125" style="540" customWidth="1"/>
    <col min="10510" max="10752" width="11.42578125" style="540"/>
    <col min="10753" max="10753" width="22.7109375" style="540" customWidth="1"/>
    <col min="10754" max="10754" width="15.42578125" style="540" customWidth="1"/>
    <col min="10755" max="10755" width="7.28515625" style="540" customWidth="1"/>
    <col min="10756" max="10756" width="11.42578125" style="540"/>
    <col min="10757" max="10757" width="5.7109375" style="540" customWidth="1"/>
    <col min="10758" max="10758" width="0" style="540" hidden="1" customWidth="1"/>
    <col min="10759" max="10759" width="9.5703125" style="540" customWidth="1"/>
    <col min="10760" max="10760" width="14" style="540" customWidth="1"/>
    <col min="10761" max="10761" width="16.28515625" style="540" customWidth="1"/>
    <col min="10762" max="10762" width="15.85546875" style="540" customWidth="1"/>
    <col min="10763" max="10763" width="11.7109375" style="540" customWidth="1"/>
    <col min="10764" max="10764" width="8.28515625" style="540" customWidth="1"/>
    <col min="10765" max="10765" width="16.5703125" style="540" customWidth="1"/>
    <col min="10766" max="11008" width="11.42578125" style="540"/>
    <col min="11009" max="11009" width="22.7109375" style="540" customWidth="1"/>
    <col min="11010" max="11010" width="15.42578125" style="540" customWidth="1"/>
    <col min="11011" max="11011" width="7.28515625" style="540" customWidth="1"/>
    <col min="11012" max="11012" width="11.42578125" style="540"/>
    <col min="11013" max="11013" width="5.7109375" style="540" customWidth="1"/>
    <col min="11014" max="11014" width="0" style="540" hidden="1" customWidth="1"/>
    <col min="11015" max="11015" width="9.5703125" style="540" customWidth="1"/>
    <col min="11016" max="11016" width="14" style="540" customWidth="1"/>
    <col min="11017" max="11017" width="16.28515625" style="540" customWidth="1"/>
    <col min="11018" max="11018" width="15.85546875" style="540" customWidth="1"/>
    <col min="11019" max="11019" width="11.7109375" style="540" customWidth="1"/>
    <col min="11020" max="11020" width="8.28515625" style="540" customWidth="1"/>
    <col min="11021" max="11021" width="16.5703125" style="540" customWidth="1"/>
    <col min="11022" max="11264" width="11.42578125" style="540"/>
    <col min="11265" max="11265" width="22.7109375" style="540" customWidth="1"/>
    <col min="11266" max="11266" width="15.42578125" style="540" customWidth="1"/>
    <col min="11267" max="11267" width="7.28515625" style="540" customWidth="1"/>
    <col min="11268" max="11268" width="11.42578125" style="540"/>
    <col min="11269" max="11269" width="5.7109375" style="540" customWidth="1"/>
    <col min="11270" max="11270" width="0" style="540" hidden="1" customWidth="1"/>
    <col min="11271" max="11271" width="9.5703125" style="540" customWidth="1"/>
    <col min="11272" max="11272" width="14" style="540" customWidth="1"/>
    <col min="11273" max="11273" width="16.28515625" style="540" customWidth="1"/>
    <col min="11274" max="11274" width="15.85546875" style="540" customWidth="1"/>
    <col min="11275" max="11275" width="11.7109375" style="540" customWidth="1"/>
    <col min="11276" max="11276" width="8.28515625" style="540" customWidth="1"/>
    <col min="11277" max="11277" width="16.5703125" style="540" customWidth="1"/>
    <col min="11278" max="11520" width="11.42578125" style="540"/>
    <col min="11521" max="11521" width="22.7109375" style="540" customWidth="1"/>
    <col min="11522" max="11522" width="15.42578125" style="540" customWidth="1"/>
    <col min="11523" max="11523" width="7.28515625" style="540" customWidth="1"/>
    <col min="11524" max="11524" width="11.42578125" style="540"/>
    <col min="11525" max="11525" width="5.7109375" style="540" customWidth="1"/>
    <col min="11526" max="11526" width="0" style="540" hidden="1" customWidth="1"/>
    <col min="11527" max="11527" width="9.5703125" style="540" customWidth="1"/>
    <col min="11528" max="11528" width="14" style="540" customWidth="1"/>
    <col min="11529" max="11529" width="16.28515625" style="540" customWidth="1"/>
    <col min="11530" max="11530" width="15.85546875" style="540" customWidth="1"/>
    <col min="11531" max="11531" width="11.7109375" style="540" customWidth="1"/>
    <col min="11532" max="11532" width="8.28515625" style="540" customWidth="1"/>
    <col min="11533" max="11533" width="16.5703125" style="540" customWidth="1"/>
    <col min="11534" max="11776" width="11.42578125" style="540"/>
    <col min="11777" max="11777" width="22.7109375" style="540" customWidth="1"/>
    <col min="11778" max="11778" width="15.42578125" style="540" customWidth="1"/>
    <col min="11779" max="11779" width="7.28515625" style="540" customWidth="1"/>
    <col min="11780" max="11780" width="11.42578125" style="540"/>
    <col min="11781" max="11781" width="5.7109375" style="540" customWidth="1"/>
    <col min="11782" max="11782" width="0" style="540" hidden="1" customWidth="1"/>
    <col min="11783" max="11783" width="9.5703125" style="540" customWidth="1"/>
    <col min="11784" max="11784" width="14" style="540" customWidth="1"/>
    <col min="11785" max="11785" width="16.28515625" style="540" customWidth="1"/>
    <col min="11786" max="11786" width="15.85546875" style="540" customWidth="1"/>
    <col min="11787" max="11787" width="11.7109375" style="540" customWidth="1"/>
    <col min="11788" max="11788" width="8.28515625" style="540" customWidth="1"/>
    <col min="11789" max="11789" width="16.5703125" style="540" customWidth="1"/>
    <col min="11790" max="12032" width="11.42578125" style="540"/>
    <col min="12033" max="12033" width="22.7109375" style="540" customWidth="1"/>
    <col min="12034" max="12034" width="15.42578125" style="540" customWidth="1"/>
    <col min="12035" max="12035" width="7.28515625" style="540" customWidth="1"/>
    <col min="12036" max="12036" width="11.42578125" style="540"/>
    <col min="12037" max="12037" width="5.7109375" style="540" customWidth="1"/>
    <col min="12038" max="12038" width="0" style="540" hidden="1" customWidth="1"/>
    <col min="12039" max="12039" width="9.5703125" style="540" customWidth="1"/>
    <col min="12040" max="12040" width="14" style="540" customWidth="1"/>
    <col min="12041" max="12041" width="16.28515625" style="540" customWidth="1"/>
    <col min="12042" max="12042" width="15.85546875" style="540" customWidth="1"/>
    <col min="12043" max="12043" width="11.7109375" style="540" customWidth="1"/>
    <col min="12044" max="12044" width="8.28515625" style="540" customWidth="1"/>
    <col min="12045" max="12045" width="16.5703125" style="540" customWidth="1"/>
    <col min="12046" max="12288" width="11.42578125" style="540"/>
    <col min="12289" max="12289" width="22.7109375" style="540" customWidth="1"/>
    <col min="12290" max="12290" width="15.42578125" style="540" customWidth="1"/>
    <col min="12291" max="12291" width="7.28515625" style="540" customWidth="1"/>
    <col min="12292" max="12292" width="11.42578125" style="540"/>
    <col min="12293" max="12293" width="5.7109375" style="540" customWidth="1"/>
    <col min="12294" max="12294" width="0" style="540" hidden="1" customWidth="1"/>
    <col min="12295" max="12295" width="9.5703125" style="540" customWidth="1"/>
    <col min="12296" max="12296" width="14" style="540" customWidth="1"/>
    <col min="12297" max="12297" width="16.28515625" style="540" customWidth="1"/>
    <col min="12298" max="12298" width="15.85546875" style="540" customWidth="1"/>
    <col min="12299" max="12299" width="11.7109375" style="540" customWidth="1"/>
    <col min="12300" max="12300" width="8.28515625" style="540" customWidth="1"/>
    <col min="12301" max="12301" width="16.5703125" style="540" customWidth="1"/>
    <col min="12302" max="12544" width="11.42578125" style="540"/>
    <col min="12545" max="12545" width="22.7109375" style="540" customWidth="1"/>
    <col min="12546" max="12546" width="15.42578125" style="540" customWidth="1"/>
    <col min="12547" max="12547" width="7.28515625" style="540" customWidth="1"/>
    <col min="12548" max="12548" width="11.42578125" style="540"/>
    <col min="12549" max="12549" width="5.7109375" style="540" customWidth="1"/>
    <col min="12550" max="12550" width="0" style="540" hidden="1" customWidth="1"/>
    <col min="12551" max="12551" width="9.5703125" style="540" customWidth="1"/>
    <col min="12552" max="12552" width="14" style="540" customWidth="1"/>
    <col min="12553" max="12553" width="16.28515625" style="540" customWidth="1"/>
    <col min="12554" max="12554" width="15.85546875" style="540" customWidth="1"/>
    <col min="12555" max="12555" width="11.7109375" style="540" customWidth="1"/>
    <col min="12556" max="12556" width="8.28515625" style="540" customWidth="1"/>
    <col min="12557" max="12557" width="16.5703125" style="540" customWidth="1"/>
    <col min="12558" max="12800" width="11.42578125" style="540"/>
    <col min="12801" max="12801" width="22.7109375" style="540" customWidth="1"/>
    <col min="12802" max="12802" width="15.42578125" style="540" customWidth="1"/>
    <col min="12803" max="12803" width="7.28515625" style="540" customWidth="1"/>
    <col min="12804" max="12804" width="11.42578125" style="540"/>
    <col min="12805" max="12805" width="5.7109375" style="540" customWidth="1"/>
    <col min="12806" max="12806" width="0" style="540" hidden="1" customWidth="1"/>
    <col min="12807" max="12807" width="9.5703125" style="540" customWidth="1"/>
    <col min="12808" max="12808" width="14" style="540" customWidth="1"/>
    <col min="12809" max="12809" width="16.28515625" style="540" customWidth="1"/>
    <col min="12810" max="12810" width="15.85546875" style="540" customWidth="1"/>
    <col min="12811" max="12811" width="11.7109375" style="540" customWidth="1"/>
    <col min="12812" max="12812" width="8.28515625" style="540" customWidth="1"/>
    <col min="12813" max="12813" width="16.5703125" style="540" customWidth="1"/>
    <col min="12814" max="13056" width="11.42578125" style="540"/>
    <col min="13057" max="13057" width="22.7109375" style="540" customWidth="1"/>
    <col min="13058" max="13058" width="15.42578125" style="540" customWidth="1"/>
    <col min="13059" max="13059" width="7.28515625" style="540" customWidth="1"/>
    <col min="13060" max="13060" width="11.42578125" style="540"/>
    <col min="13061" max="13061" width="5.7109375" style="540" customWidth="1"/>
    <col min="13062" max="13062" width="0" style="540" hidden="1" customWidth="1"/>
    <col min="13063" max="13063" width="9.5703125" style="540" customWidth="1"/>
    <col min="13064" max="13064" width="14" style="540" customWidth="1"/>
    <col min="13065" max="13065" width="16.28515625" style="540" customWidth="1"/>
    <col min="13066" max="13066" width="15.85546875" style="540" customWidth="1"/>
    <col min="13067" max="13067" width="11.7109375" style="540" customWidth="1"/>
    <col min="13068" max="13068" width="8.28515625" style="540" customWidth="1"/>
    <col min="13069" max="13069" width="16.5703125" style="540" customWidth="1"/>
    <col min="13070" max="13312" width="11.42578125" style="540"/>
    <col min="13313" max="13313" width="22.7109375" style="540" customWidth="1"/>
    <col min="13314" max="13314" width="15.42578125" style="540" customWidth="1"/>
    <col min="13315" max="13315" width="7.28515625" style="540" customWidth="1"/>
    <col min="13316" max="13316" width="11.42578125" style="540"/>
    <col min="13317" max="13317" width="5.7109375" style="540" customWidth="1"/>
    <col min="13318" max="13318" width="0" style="540" hidden="1" customWidth="1"/>
    <col min="13319" max="13319" width="9.5703125" style="540" customWidth="1"/>
    <col min="13320" max="13320" width="14" style="540" customWidth="1"/>
    <col min="13321" max="13321" width="16.28515625" style="540" customWidth="1"/>
    <col min="13322" max="13322" width="15.85546875" style="540" customWidth="1"/>
    <col min="13323" max="13323" width="11.7109375" style="540" customWidth="1"/>
    <col min="13324" max="13324" width="8.28515625" style="540" customWidth="1"/>
    <col min="13325" max="13325" width="16.5703125" style="540" customWidth="1"/>
    <col min="13326" max="13568" width="11.42578125" style="540"/>
    <col min="13569" max="13569" width="22.7109375" style="540" customWidth="1"/>
    <col min="13570" max="13570" width="15.42578125" style="540" customWidth="1"/>
    <col min="13571" max="13571" width="7.28515625" style="540" customWidth="1"/>
    <col min="13572" max="13572" width="11.42578125" style="540"/>
    <col min="13573" max="13573" width="5.7109375" style="540" customWidth="1"/>
    <col min="13574" max="13574" width="0" style="540" hidden="1" customWidth="1"/>
    <col min="13575" max="13575" width="9.5703125" style="540" customWidth="1"/>
    <col min="13576" max="13576" width="14" style="540" customWidth="1"/>
    <col min="13577" max="13577" width="16.28515625" style="540" customWidth="1"/>
    <col min="13578" max="13578" width="15.85546875" style="540" customWidth="1"/>
    <col min="13579" max="13579" width="11.7109375" style="540" customWidth="1"/>
    <col min="13580" max="13580" width="8.28515625" style="540" customWidth="1"/>
    <col min="13581" max="13581" width="16.5703125" style="540" customWidth="1"/>
    <col min="13582" max="13824" width="11.42578125" style="540"/>
    <col min="13825" max="13825" width="22.7109375" style="540" customWidth="1"/>
    <col min="13826" max="13826" width="15.42578125" style="540" customWidth="1"/>
    <col min="13827" max="13827" width="7.28515625" style="540" customWidth="1"/>
    <col min="13828" max="13828" width="11.42578125" style="540"/>
    <col min="13829" max="13829" width="5.7109375" style="540" customWidth="1"/>
    <col min="13830" max="13830" width="0" style="540" hidden="1" customWidth="1"/>
    <col min="13831" max="13831" width="9.5703125" style="540" customWidth="1"/>
    <col min="13832" max="13832" width="14" style="540" customWidth="1"/>
    <col min="13833" max="13833" width="16.28515625" style="540" customWidth="1"/>
    <col min="13834" max="13834" width="15.85546875" style="540" customWidth="1"/>
    <col min="13835" max="13835" width="11.7109375" style="540" customWidth="1"/>
    <col min="13836" max="13836" width="8.28515625" style="540" customWidth="1"/>
    <col min="13837" max="13837" width="16.5703125" style="540" customWidth="1"/>
    <col min="13838" max="14080" width="11.42578125" style="540"/>
    <col min="14081" max="14081" width="22.7109375" style="540" customWidth="1"/>
    <col min="14082" max="14082" width="15.42578125" style="540" customWidth="1"/>
    <col min="14083" max="14083" width="7.28515625" style="540" customWidth="1"/>
    <col min="14084" max="14084" width="11.42578125" style="540"/>
    <col min="14085" max="14085" width="5.7109375" style="540" customWidth="1"/>
    <col min="14086" max="14086" width="0" style="540" hidden="1" customWidth="1"/>
    <col min="14087" max="14087" width="9.5703125" style="540" customWidth="1"/>
    <col min="14088" max="14088" width="14" style="540" customWidth="1"/>
    <col min="14089" max="14089" width="16.28515625" style="540" customWidth="1"/>
    <col min="14090" max="14090" width="15.85546875" style="540" customWidth="1"/>
    <col min="14091" max="14091" width="11.7109375" style="540" customWidth="1"/>
    <col min="14092" max="14092" width="8.28515625" style="540" customWidth="1"/>
    <col min="14093" max="14093" width="16.5703125" style="540" customWidth="1"/>
    <col min="14094" max="14336" width="11.42578125" style="540"/>
    <col min="14337" max="14337" width="22.7109375" style="540" customWidth="1"/>
    <col min="14338" max="14338" width="15.42578125" style="540" customWidth="1"/>
    <col min="14339" max="14339" width="7.28515625" style="540" customWidth="1"/>
    <col min="14340" max="14340" width="11.42578125" style="540"/>
    <col min="14341" max="14341" width="5.7109375" style="540" customWidth="1"/>
    <col min="14342" max="14342" width="0" style="540" hidden="1" customWidth="1"/>
    <col min="14343" max="14343" width="9.5703125" style="540" customWidth="1"/>
    <col min="14344" max="14344" width="14" style="540" customWidth="1"/>
    <col min="14345" max="14345" width="16.28515625" style="540" customWidth="1"/>
    <col min="14346" max="14346" width="15.85546875" style="540" customWidth="1"/>
    <col min="14347" max="14347" width="11.7109375" style="540" customWidth="1"/>
    <col min="14348" max="14348" width="8.28515625" style="540" customWidth="1"/>
    <col min="14349" max="14349" width="16.5703125" style="540" customWidth="1"/>
    <col min="14350" max="14592" width="11.42578125" style="540"/>
    <col min="14593" max="14593" width="22.7109375" style="540" customWidth="1"/>
    <col min="14594" max="14594" width="15.42578125" style="540" customWidth="1"/>
    <col min="14595" max="14595" width="7.28515625" style="540" customWidth="1"/>
    <col min="14596" max="14596" width="11.42578125" style="540"/>
    <col min="14597" max="14597" width="5.7109375" style="540" customWidth="1"/>
    <col min="14598" max="14598" width="0" style="540" hidden="1" customWidth="1"/>
    <col min="14599" max="14599" width="9.5703125" style="540" customWidth="1"/>
    <col min="14600" max="14600" width="14" style="540" customWidth="1"/>
    <col min="14601" max="14601" width="16.28515625" style="540" customWidth="1"/>
    <col min="14602" max="14602" width="15.85546875" style="540" customWidth="1"/>
    <col min="14603" max="14603" width="11.7109375" style="540" customWidth="1"/>
    <col min="14604" max="14604" width="8.28515625" style="540" customWidth="1"/>
    <col min="14605" max="14605" width="16.5703125" style="540" customWidth="1"/>
    <col min="14606" max="14848" width="11.42578125" style="540"/>
    <col min="14849" max="14849" width="22.7109375" style="540" customWidth="1"/>
    <col min="14850" max="14850" width="15.42578125" style="540" customWidth="1"/>
    <col min="14851" max="14851" width="7.28515625" style="540" customWidth="1"/>
    <col min="14852" max="14852" width="11.42578125" style="540"/>
    <col min="14853" max="14853" width="5.7109375" style="540" customWidth="1"/>
    <col min="14854" max="14854" width="0" style="540" hidden="1" customWidth="1"/>
    <col min="14855" max="14855" width="9.5703125" style="540" customWidth="1"/>
    <col min="14856" max="14856" width="14" style="540" customWidth="1"/>
    <col min="14857" max="14857" width="16.28515625" style="540" customWidth="1"/>
    <col min="14858" max="14858" width="15.85546875" style="540" customWidth="1"/>
    <col min="14859" max="14859" width="11.7109375" style="540" customWidth="1"/>
    <col min="14860" max="14860" width="8.28515625" style="540" customWidth="1"/>
    <col min="14861" max="14861" width="16.5703125" style="540" customWidth="1"/>
    <col min="14862" max="15104" width="11.42578125" style="540"/>
    <col min="15105" max="15105" width="22.7109375" style="540" customWidth="1"/>
    <col min="15106" max="15106" width="15.42578125" style="540" customWidth="1"/>
    <col min="15107" max="15107" width="7.28515625" style="540" customWidth="1"/>
    <col min="15108" max="15108" width="11.42578125" style="540"/>
    <col min="15109" max="15109" width="5.7109375" style="540" customWidth="1"/>
    <col min="15110" max="15110" width="0" style="540" hidden="1" customWidth="1"/>
    <col min="15111" max="15111" width="9.5703125" style="540" customWidth="1"/>
    <col min="15112" max="15112" width="14" style="540" customWidth="1"/>
    <col min="15113" max="15113" width="16.28515625" style="540" customWidth="1"/>
    <col min="15114" max="15114" width="15.85546875" style="540" customWidth="1"/>
    <col min="15115" max="15115" width="11.7109375" style="540" customWidth="1"/>
    <col min="15116" max="15116" width="8.28515625" style="540" customWidth="1"/>
    <col min="15117" max="15117" width="16.5703125" style="540" customWidth="1"/>
    <col min="15118" max="15360" width="11.42578125" style="540"/>
    <col min="15361" max="15361" width="22.7109375" style="540" customWidth="1"/>
    <col min="15362" max="15362" width="15.42578125" style="540" customWidth="1"/>
    <col min="15363" max="15363" width="7.28515625" style="540" customWidth="1"/>
    <col min="15364" max="15364" width="11.42578125" style="540"/>
    <col min="15365" max="15365" width="5.7109375" style="540" customWidth="1"/>
    <col min="15366" max="15366" width="0" style="540" hidden="1" customWidth="1"/>
    <col min="15367" max="15367" width="9.5703125" style="540" customWidth="1"/>
    <col min="15368" max="15368" width="14" style="540" customWidth="1"/>
    <col min="15369" max="15369" width="16.28515625" style="540" customWidth="1"/>
    <col min="15370" max="15370" width="15.85546875" style="540" customWidth="1"/>
    <col min="15371" max="15371" width="11.7109375" style="540" customWidth="1"/>
    <col min="15372" max="15372" width="8.28515625" style="540" customWidth="1"/>
    <col min="15373" max="15373" width="16.5703125" style="540" customWidth="1"/>
    <col min="15374" max="15616" width="11.42578125" style="540"/>
    <col min="15617" max="15617" width="22.7109375" style="540" customWidth="1"/>
    <col min="15618" max="15618" width="15.42578125" style="540" customWidth="1"/>
    <col min="15619" max="15619" width="7.28515625" style="540" customWidth="1"/>
    <col min="15620" max="15620" width="11.42578125" style="540"/>
    <col min="15621" max="15621" width="5.7109375" style="540" customWidth="1"/>
    <col min="15622" max="15622" width="0" style="540" hidden="1" customWidth="1"/>
    <col min="15623" max="15623" width="9.5703125" style="540" customWidth="1"/>
    <col min="15624" max="15624" width="14" style="540" customWidth="1"/>
    <col min="15625" max="15625" width="16.28515625" style="540" customWidth="1"/>
    <col min="15626" max="15626" width="15.85546875" style="540" customWidth="1"/>
    <col min="15627" max="15627" width="11.7109375" style="540" customWidth="1"/>
    <col min="15628" max="15628" width="8.28515625" style="540" customWidth="1"/>
    <col min="15629" max="15629" width="16.5703125" style="540" customWidth="1"/>
    <col min="15630" max="15872" width="11.42578125" style="540"/>
    <col min="15873" max="15873" width="22.7109375" style="540" customWidth="1"/>
    <col min="15874" max="15874" width="15.42578125" style="540" customWidth="1"/>
    <col min="15875" max="15875" width="7.28515625" style="540" customWidth="1"/>
    <col min="15876" max="15876" width="11.42578125" style="540"/>
    <col min="15877" max="15877" width="5.7109375" style="540" customWidth="1"/>
    <col min="15878" max="15878" width="0" style="540" hidden="1" customWidth="1"/>
    <col min="15879" max="15879" width="9.5703125" style="540" customWidth="1"/>
    <col min="15880" max="15880" width="14" style="540" customWidth="1"/>
    <col min="15881" max="15881" width="16.28515625" style="540" customWidth="1"/>
    <col min="15882" max="15882" width="15.85546875" style="540" customWidth="1"/>
    <col min="15883" max="15883" width="11.7109375" style="540" customWidth="1"/>
    <col min="15884" max="15884" width="8.28515625" style="540" customWidth="1"/>
    <col min="15885" max="15885" width="16.5703125" style="540" customWidth="1"/>
    <col min="15886" max="16128" width="11.42578125" style="540"/>
    <col min="16129" max="16129" width="22.7109375" style="540" customWidth="1"/>
    <col min="16130" max="16130" width="15.42578125" style="540" customWidth="1"/>
    <col min="16131" max="16131" width="7.28515625" style="540" customWidth="1"/>
    <col min="16132" max="16132" width="11.42578125" style="540"/>
    <col min="16133" max="16133" width="5.7109375" style="540" customWidth="1"/>
    <col min="16134" max="16134" width="0" style="540" hidden="1" customWidth="1"/>
    <col min="16135" max="16135" width="9.5703125" style="540" customWidth="1"/>
    <col min="16136" max="16136" width="14" style="540" customWidth="1"/>
    <col min="16137" max="16137" width="16.28515625" style="540" customWidth="1"/>
    <col min="16138" max="16138" width="15.85546875" style="540" customWidth="1"/>
    <col min="16139" max="16139" width="11.7109375" style="540" customWidth="1"/>
    <col min="16140" max="16140" width="8.28515625" style="540" customWidth="1"/>
    <col min="16141" max="16141" width="16.5703125" style="540" customWidth="1"/>
    <col min="16142" max="16384" width="11.42578125" style="540"/>
  </cols>
  <sheetData>
    <row r="1" spans="1:13" s="497" customFormat="1">
      <c r="A1" s="688"/>
      <c r="B1" s="691"/>
      <c r="C1" s="692"/>
      <c r="D1" s="692"/>
      <c r="E1" s="692"/>
      <c r="F1" s="692"/>
      <c r="G1" s="692"/>
      <c r="H1" s="692"/>
      <c r="I1" s="693"/>
      <c r="J1" s="700" t="s">
        <v>1017</v>
      </c>
      <c r="K1" s="707" t="s">
        <v>2304</v>
      </c>
      <c r="L1" s="708"/>
      <c r="M1" s="709"/>
    </row>
    <row r="2" spans="1:13" s="497" customFormat="1">
      <c r="A2" s="689"/>
      <c r="B2" s="713" t="s">
        <v>1018</v>
      </c>
      <c r="C2" s="714"/>
      <c r="D2" s="714"/>
      <c r="E2" s="714"/>
      <c r="F2" s="714"/>
      <c r="G2" s="714"/>
      <c r="H2" s="714"/>
      <c r="I2" s="715"/>
      <c r="J2" s="701"/>
      <c r="K2" s="710"/>
      <c r="L2" s="711"/>
      <c r="M2" s="712"/>
    </row>
    <row r="3" spans="1:13" s="497" customFormat="1">
      <c r="A3" s="689"/>
      <c r="B3" s="694" t="s">
        <v>2305</v>
      </c>
      <c r="C3" s="695"/>
      <c r="D3" s="695"/>
      <c r="E3" s="695"/>
      <c r="F3" s="695"/>
      <c r="G3" s="695"/>
      <c r="H3" s="695"/>
      <c r="I3" s="696"/>
      <c r="J3" s="705" t="s">
        <v>1019</v>
      </c>
      <c r="K3" s="717">
        <v>1</v>
      </c>
      <c r="L3" s="718"/>
      <c r="M3" s="719"/>
    </row>
    <row r="4" spans="1:13" s="497" customFormat="1">
      <c r="A4" s="689"/>
      <c r="B4" s="694" t="s">
        <v>2306</v>
      </c>
      <c r="C4" s="695"/>
      <c r="D4" s="695"/>
      <c r="E4" s="695"/>
      <c r="F4" s="695"/>
      <c r="G4" s="695"/>
      <c r="H4" s="695"/>
      <c r="I4" s="696"/>
      <c r="J4" s="716"/>
      <c r="K4" s="720"/>
      <c r="L4" s="721"/>
      <c r="M4" s="722"/>
    </row>
    <row r="5" spans="1:13" s="497" customFormat="1">
      <c r="A5" s="689"/>
      <c r="B5" s="702" t="s">
        <v>2307</v>
      </c>
      <c r="C5" s="703"/>
      <c r="D5" s="703"/>
      <c r="E5" s="703"/>
      <c r="F5" s="703"/>
      <c r="G5" s="703"/>
      <c r="H5" s="703"/>
      <c r="I5" s="704"/>
      <c r="J5" s="705" t="s">
        <v>1020</v>
      </c>
      <c r="K5" s="723"/>
      <c r="L5" s="723" t="s">
        <v>1021</v>
      </c>
      <c r="M5" s="725"/>
    </row>
    <row r="6" spans="1:13" s="497" customFormat="1" ht="13.5" customHeight="1" thickBot="1">
      <c r="A6" s="690"/>
      <c r="B6" s="697"/>
      <c r="C6" s="698"/>
      <c r="D6" s="698"/>
      <c r="E6" s="698"/>
      <c r="F6" s="698"/>
      <c r="G6" s="698"/>
      <c r="H6" s="698"/>
      <c r="I6" s="699"/>
      <c r="J6" s="706"/>
      <c r="K6" s="724"/>
      <c r="L6" s="724"/>
      <c r="M6" s="726"/>
    </row>
    <row r="7" spans="1:13" s="502" customFormat="1" ht="9" thickBot="1">
      <c r="A7" s="498"/>
      <c r="B7" s="499"/>
      <c r="C7" s="499"/>
      <c r="D7" s="499"/>
      <c r="E7" s="499"/>
      <c r="F7" s="499"/>
      <c r="G7" s="499"/>
      <c r="H7" s="499"/>
      <c r="I7" s="499"/>
      <c r="J7" s="499"/>
      <c r="K7" s="500"/>
      <c r="L7" s="500"/>
      <c r="M7" s="501"/>
    </row>
    <row r="8" spans="1:13" s="497" customFormat="1" ht="21.95" customHeight="1">
      <c r="A8" s="503"/>
      <c r="B8" s="504"/>
      <c r="C8" s="504"/>
      <c r="D8" s="504"/>
      <c r="E8" s="504"/>
      <c r="F8" s="504"/>
      <c r="G8" s="505"/>
      <c r="H8" s="504"/>
      <c r="I8" s="504"/>
      <c r="J8" s="506" t="s">
        <v>1022</v>
      </c>
      <c r="K8" s="507"/>
      <c r="L8" s="507"/>
      <c r="M8" s="508"/>
    </row>
    <row r="9" spans="1:13" s="515" customFormat="1" ht="11.25">
      <c r="A9" s="509"/>
      <c r="B9" s="510"/>
      <c r="C9" s="510"/>
      <c r="D9" s="510"/>
      <c r="E9" s="510"/>
      <c r="F9" s="510"/>
      <c r="G9" s="511"/>
      <c r="H9" s="510"/>
      <c r="I9" s="510"/>
      <c r="J9" s="512"/>
      <c r="K9" s="513" t="s">
        <v>2308</v>
      </c>
      <c r="L9" s="513" t="s">
        <v>2309</v>
      </c>
      <c r="M9" s="514" t="s">
        <v>2310</v>
      </c>
    </row>
    <row r="10" spans="1:13" s="497" customFormat="1" ht="27.75" customHeight="1">
      <c r="A10" s="685" t="s">
        <v>2311</v>
      </c>
      <c r="B10" s="686"/>
      <c r="C10" s="686"/>
      <c r="D10" s="686"/>
      <c r="E10" s="516" t="s">
        <v>2312</v>
      </c>
      <c r="F10" s="517"/>
      <c r="H10" s="687" t="s">
        <v>2313</v>
      </c>
      <c r="I10" s="687"/>
      <c r="J10" s="518" t="s">
        <v>2312</v>
      </c>
      <c r="K10" s="519"/>
      <c r="L10" s="519"/>
      <c r="M10" s="520"/>
    </row>
    <row r="11" spans="1:13" s="497" customFormat="1" ht="24" customHeight="1">
      <c r="A11" s="521" t="s">
        <v>1023</v>
      </c>
      <c r="B11" s="522"/>
      <c r="C11" s="684"/>
      <c r="D11" s="684"/>
      <c r="E11" s="523"/>
      <c r="F11" s="523"/>
      <c r="G11" s="524"/>
      <c r="I11" s="525" t="s">
        <v>1024</v>
      </c>
      <c r="J11" s="522"/>
      <c r="K11" s="526"/>
      <c r="L11" s="526"/>
      <c r="M11" s="527"/>
    </row>
    <row r="12" spans="1:13" s="497" customFormat="1" ht="13.5" thickBot="1">
      <c r="A12" s="528"/>
      <c r="B12" s="529"/>
      <c r="C12" s="530"/>
      <c r="D12" s="530"/>
      <c r="E12" s="530"/>
      <c r="F12" s="530"/>
      <c r="G12" s="529"/>
      <c r="H12" s="530"/>
      <c r="I12" s="529"/>
      <c r="J12" s="530"/>
      <c r="K12" s="727"/>
      <c r="L12" s="727"/>
      <c r="M12" s="728"/>
    </row>
    <row r="13" spans="1:13" s="497" customFormat="1">
      <c r="A13" s="531"/>
      <c r="B13" s="532"/>
      <c r="C13" s="532"/>
      <c r="D13" s="532"/>
      <c r="E13" s="532"/>
      <c r="F13" s="532"/>
      <c r="G13" s="532"/>
      <c r="H13" s="532"/>
      <c r="I13" s="532"/>
      <c r="J13" s="532"/>
      <c r="K13" s="532"/>
      <c r="L13" s="532"/>
      <c r="M13" s="533"/>
    </row>
    <row r="14" spans="1:13">
      <c r="A14" s="534" t="s">
        <v>1025</v>
      </c>
      <c r="B14" s="535"/>
      <c r="C14" s="536" t="s">
        <v>1021</v>
      </c>
      <c r="D14" s="537"/>
      <c r="E14" s="497"/>
      <c r="F14" s="497"/>
      <c r="G14" s="538"/>
      <c r="H14" s="538"/>
      <c r="I14" s="538"/>
      <c r="J14" s="538"/>
      <c r="K14" s="538"/>
      <c r="L14" s="538"/>
      <c r="M14" s="539"/>
    </row>
    <row r="15" spans="1:13" ht="19.5" customHeight="1">
      <c r="A15" s="541" t="s">
        <v>2314</v>
      </c>
      <c r="B15" s="542"/>
      <c r="C15" s="543"/>
      <c r="D15" s="543"/>
      <c r="E15" s="543"/>
      <c r="F15" s="543"/>
      <c r="G15" s="543"/>
      <c r="H15" s="543"/>
      <c r="I15" s="543"/>
      <c r="J15" s="543"/>
      <c r="K15" s="543"/>
      <c r="L15" s="543"/>
      <c r="M15" s="539"/>
    </row>
    <row r="16" spans="1:13" ht="18" customHeight="1">
      <c r="A16" s="541"/>
      <c r="B16" s="544"/>
      <c r="C16" s="545"/>
      <c r="D16" s="543"/>
      <c r="E16" s="543"/>
      <c r="F16" s="543"/>
      <c r="G16" s="543"/>
      <c r="H16" s="543"/>
      <c r="I16" s="543"/>
      <c r="J16" s="543"/>
      <c r="K16" s="543"/>
      <c r="L16" s="543"/>
      <c r="M16" s="539"/>
    </row>
    <row r="17" spans="1:13" ht="6" customHeight="1">
      <c r="A17" s="541"/>
      <c r="B17" s="546"/>
      <c r="C17" s="547"/>
      <c r="D17" s="547"/>
      <c r="E17" s="547"/>
      <c r="F17" s="547"/>
      <c r="G17" s="547"/>
      <c r="H17" s="547"/>
      <c r="I17" s="547"/>
      <c r="J17" s="547"/>
      <c r="K17" s="547"/>
      <c r="L17" s="547"/>
      <c r="M17" s="548"/>
    </row>
    <row r="18" spans="1:13" ht="18" customHeight="1">
      <c r="A18" s="541" t="s">
        <v>2315</v>
      </c>
      <c r="B18" s="544"/>
      <c r="C18" s="543"/>
      <c r="D18" s="543"/>
      <c r="E18" s="543"/>
      <c r="F18" s="543"/>
      <c r="G18" s="543"/>
      <c r="H18" s="549"/>
      <c r="I18" s="536" t="s">
        <v>2316</v>
      </c>
      <c r="J18" s="543"/>
      <c r="K18" s="543"/>
      <c r="L18" s="543"/>
      <c r="M18" s="550"/>
    </row>
    <row r="19" spans="1:13" ht="4.5" customHeight="1">
      <c r="A19" s="541"/>
      <c r="B19" s="546"/>
      <c r="C19" s="547"/>
      <c r="D19" s="547"/>
      <c r="E19" s="547"/>
      <c r="F19" s="547"/>
      <c r="G19" s="547"/>
      <c r="H19" s="547"/>
      <c r="I19" s="547"/>
      <c r="J19" s="547"/>
      <c r="K19" s="547"/>
      <c r="L19" s="547"/>
      <c r="M19" s="548"/>
    </row>
    <row r="20" spans="1:13" ht="18.75" customHeight="1">
      <c r="A20" s="541" t="s">
        <v>2317</v>
      </c>
      <c r="B20" s="544"/>
      <c r="C20" s="526"/>
      <c r="D20" s="526"/>
      <c r="E20" s="526"/>
      <c r="F20" s="526"/>
      <c r="G20" s="526"/>
      <c r="H20" s="526"/>
      <c r="I20" s="526"/>
      <c r="J20" s="526"/>
      <c r="K20" s="526"/>
      <c r="L20" s="526"/>
      <c r="M20" s="551"/>
    </row>
    <row r="21" spans="1:13" ht="3.75" customHeight="1">
      <c r="A21" s="541"/>
      <c r="B21" s="546"/>
      <c r="C21" s="523"/>
      <c r="D21" s="523"/>
      <c r="E21" s="523"/>
      <c r="F21" s="523"/>
      <c r="G21" s="523"/>
      <c r="H21" s="523"/>
      <c r="I21" s="523"/>
      <c r="J21" s="523"/>
      <c r="K21" s="523"/>
      <c r="L21" s="523"/>
      <c r="M21" s="527"/>
    </row>
    <row r="22" spans="1:13" ht="18" customHeight="1">
      <c r="A22" s="541" t="s">
        <v>2318</v>
      </c>
      <c r="B22" s="544"/>
      <c r="C22" s="526"/>
      <c r="D22" s="526"/>
      <c r="E22" s="526"/>
      <c r="F22" s="526"/>
      <c r="G22" s="526"/>
      <c r="H22" s="526"/>
      <c r="I22" s="526"/>
      <c r="J22" s="552" t="s">
        <v>2319</v>
      </c>
      <c r="K22" s="553"/>
      <c r="L22" s="552" t="s">
        <v>1021</v>
      </c>
      <c r="M22" s="554"/>
    </row>
    <row r="23" spans="1:13" ht="3.75" customHeight="1">
      <c r="A23" s="541"/>
      <c r="B23" s="546"/>
      <c r="C23" s="523"/>
      <c r="D23" s="523"/>
      <c r="E23" s="523"/>
      <c r="F23" s="523"/>
      <c r="G23" s="523"/>
      <c r="H23" s="523"/>
      <c r="I23" s="523"/>
      <c r="J23" s="523"/>
      <c r="K23" s="523"/>
      <c r="L23" s="523"/>
      <c r="M23" s="527"/>
    </row>
    <row r="24" spans="1:13" ht="19.5" customHeight="1">
      <c r="A24" s="541" t="s">
        <v>2320</v>
      </c>
      <c r="B24" s="546"/>
      <c r="C24" s="523"/>
      <c r="D24" s="523"/>
      <c r="E24" s="555"/>
      <c r="F24" s="555"/>
      <c r="G24" s="549"/>
      <c r="H24" s="526"/>
      <c r="I24" s="526"/>
      <c r="J24" s="497"/>
      <c r="K24" s="523"/>
      <c r="L24" s="523"/>
      <c r="M24" s="527"/>
    </row>
    <row r="25" spans="1:13" s="561" customFormat="1" ht="11.25">
      <c r="A25" s="556"/>
      <c r="B25" s="557"/>
      <c r="C25" s="558"/>
      <c r="D25" s="558"/>
      <c r="E25" s="729" t="s">
        <v>2308</v>
      </c>
      <c r="F25" s="729"/>
      <c r="G25" s="729"/>
      <c r="H25" s="558" t="s">
        <v>2309</v>
      </c>
      <c r="I25" s="558" t="s">
        <v>2310</v>
      </c>
      <c r="J25" s="559"/>
      <c r="K25" s="558"/>
      <c r="L25" s="558"/>
      <c r="M25" s="560"/>
    </row>
    <row r="26" spans="1:13" ht="12.75" customHeight="1">
      <c r="A26" s="562"/>
      <c r="B26" s="538"/>
      <c r="C26" s="538"/>
      <c r="D26" s="538"/>
      <c r="E26" s="538"/>
      <c r="F26" s="538"/>
      <c r="G26" s="538"/>
      <c r="H26" s="538"/>
      <c r="I26" s="538"/>
      <c r="J26" s="538"/>
      <c r="K26" s="538"/>
      <c r="L26" s="538"/>
      <c r="M26" s="539"/>
    </row>
    <row r="27" spans="1:13" ht="15">
      <c r="A27" s="730" t="s">
        <v>1026</v>
      </c>
      <c r="B27" s="731"/>
      <c r="C27" s="731"/>
      <c r="D27" s="731"/>
      <c r="E27" s="731"/>
      <c r="F27" s="731"/>
      <c r="G27" s="731"/>
      <c r="H27" s="731"/>
      <c r="I27" s="731"/>
      <c r="J27" s="731"/>
      <c r="K27" s="731"/>
      <c r="L27" s="731"/>
      <c r="M27" s="732"/>
    </row>
    <row r="28" spans="1:13" ht="13.5" thickBot="1">
      <c r="A28" s="563"/>
      <c r="B28" s="564"/>
      <c r="C28" s="564"/>
      <c r="D28" s="564"/>
      <c r="E28" s="564"/>
      <c r="F28" s="564"/>
      <c r="G28" s="564"/>
      <c r="H28" s="564"/>
      <c r="I28" s="564"/>
      <c r="J28" s="564"/>
      <c r="K28" s="564"/>
      <c r="L28" s="564"/>
      <c r="M28" s="565"/>
    </row>
    <row r="29" spans="1:13" ht="25.5">
      <c r="A29" s="566" t="s">
        <v>1027</v>
      </c>
      <c r="B29" s="733" t="s">
        <v>1028</v>
      </c>
      <c r="C29" s="734"/>
      <c r="D29" s="734"/>
      <c r="E29" s="734"/>
      <c r="F29" s="734"/>
      <c r="G29" s="734"/>
      <c r="H29" s="734"/>
      <c r="I29" s="735"/>
      <c r="J29" s="567" t="s">
        <v>2321</v>
      </c>
      <c r="K29" s="736" t="s">
        <v>1029</v>
      </c>
      <c r="L29" s="737"/>
      <c r="M29" s="566" t="s">
        <v>1030</v>
      </c>
    </row>
    <row r="30" spans="1:13" ht="13.5" thickBot="1">
      <c r="A30" s="568"/>
      <c r="B30" s="569"/>
      <c r="C30" s="570"/>
      <c r="D30" s="570"/>
      <c r="E30" s="570"/>
      <c r="F30" s="570"/>
      <c r="G30" s="570"/>
      <c r="H30" s="570"/>
      <c r="I30" s="570"/>
      <c r="J30" s="571"/>
      <c r="K30" s="738"/>
      <c r="L30" s="739"/>
      <c r="M30" s="572"/>
    </row>
    <row r="31" spans="1:13">
      <c r="A31" s="563"/>
      <c r="B31" s="564"/>
      <c r="C31" s="564"/>
      <c r="D31" s="564"/>
      <c r="E31" s="564"/>
      <c r="F31" s="564"/>
      <c r="G31" s="564"/>
      <c r="H31" s="564"/>
      <c r="I31" s="564"/>
      <c r="J31" s="564"/>
      <c r="K31" s="564"/>
      <c r="L31" s="564"/>
      <c r="M31" s="565"/>
    </row>
    <row r="32" spans="1:13">
      <c r="A32" s="573" t="s">
        <v>1031</v>
      </c>
      <c r="B32" s="574"/>
      <c r="C32" s="574"/>
      <c r="D32" s="574"/>
      <c r="E32" s="574"/>
      <c r="F32" s="574"/>
      <c r="G32" s="574"/>
      <c r="H32" s="574"/>
      <c r="I32" s="574"/>
      <c r="J32" s="574"/>
      <c r="K32" s="574"/>
      <c r="L32" s="574"/>
      <c r="M32" s="575"/>
    </row>
    <row r="33" spans="1:13" s="578" customFormat="1" ht="3.75" customHeight="1" thickBot="1">
      <c r="A33" s="576"/>
      <c r="B33" s="564"/>
      <c r="C33" s="564"/>
      <c r="D33" s="564"/>
      <c r="E33" s="564"/>
      <c r="F33" s="564"/>
      <c r="G33" s="564"/>
      <c r="H33" s="577"/>
      <c r="I33" s="577"/>
      <c r="J33" s="564"/>
      <c r="K33" s="564"/>
      <c r="L33" s="564"/>
      <c r="M33" s="565"/>
    </row>
    <row r="34" spans="1:13" s="581" customFormat="1" ht="12">
      <c r="A34" s="740" t="s">
        <v>1028</v>
      </c>
      <c r="B34" s="741"/>
      <c r="C34" s="741"/>
      <c r="D34" s="741"/>
      <c r="E34" s="741"/>
      <c r="F34" s="741"/>
      <c r="G34" s="742"/>
      <c r="H34" s="743" t="s">
        <v>1032</v>
      </c>
      <c r="I34" s="744"/>
      <c r="J34" s="579" t="s">
        <v>1033</v>
      </c>
      <c r="K34" s="745" t="s">
        <v>1034</v>
      </c>
      <c r="L34" s="742"/>
      <c r="M34" s="580" t="s">
        <v>1035</v>
      </c>
    </row>
    <row r="35" spans="1:13" s="581" customFormat="1" ht="12">
      <c r="A35" s="746"/>
      <c r="B35" s="747"/>
      <c r="C35" s="747"/>
      <c r="D35" s="747"/>
      <c r="E35" s="747"/>
      <c r="F35" s="747"/>
      <c r="G35" s="748"/>
      <c r="H35" s="749"/>
      <c r="I35" s="750"/>
      <c r="J35" s="582"/>
      <c r="K35" s="751"/>
      <c r="L35" s="748"/>
      <c r="M35" s="583"/>
    </row>
    <row r="36" spans="1:13" s="581" customFormat="1" thickBot="1">
      <c r="A36" s="752"/>
      <c r="B36" s="753"/>
      <c r="C36" s="753"/>
      <c r="D36" s="753"/>
      <c r="E36" s="753"/>
      <c r="F36" s="753"/>
      <c r="G36" s="754"/>
      <c r="H36" s="755"/>
      <c r="I36" s="756"/>
      <c r="J36" s="584"/>
      <c r="K36" s="757"/>
      <c r="L36" s="754"/>
      <c r="M36" s="585"/>
    </row>
    <row r="37" spans="1:13" s="581" customFormat="1" thickBot="1">
      <c r="A37" s="758" t="s">
        <v>1037</v>
      </c>
      <c r="B37" s="759"/>
      <c r="C37" s="759"/>
      <c r="D37" s="759"/>
      <c r="E37" s="759"/>
      <c r="F37" s="759"/>
      <c r="G37" s="759"/>
      <c r="H37" s="759"/>
      <c r="I37" s="759"/>
      <c r="J37" s="759"/>
      <c r="K37" s="759"/>
      <c r="L37" s="760"/>
      <c r="M37" s="586">
        <v>0</v>
      </c>
    </row>
    <row r="38" spans="1:13" s="581" customFormat="1" ht="12">
      <c r="A38" s="587"/>
      <c r="B38" s="588"/>
      <c r="C38" s="588"/>
      <c r="D38" s="588"/>
      <c r="E38" s="588"/>
      <c r="F38" s="588"/>
      <c r="G38" s="588"/>
      <c r="H38" s="588"/>
      <c r="I38" s="588"/>
      <c r="J38" s="588"/>
      <c r="K38" s="588"/>
      <c r="L38" s="588"/>
      <c r="M38" s="589"/>
    </row>
    <row r="39" spans="1:13">
      <c r="A39" s="590" t="s">
        <v>1038</v>
      </c>
      <c r="B39" s="591"/>
      <c r="C39" s="591"/>
      <c r="D39" s="591"/>
      <c r="E39" s="591"/>
      <c r="F39" s="591"/>
      <c r="G39" s="591"/>
      <c r="H39" s="591"/>
      <c r="I39" s="591"/>
      <c r="J39" s="591"/>
      <c r="K39" s="591"/>
      <c r="L39" s="591"/>
      <c r="M39" s="592"/>
    </row>
    <row r="40" spans="1:13" s="581" customFormat="1" ht="3.75" customHeight="1" thickBot="1">
      <c r="A40" s="593"/>
      <c r="B40" s="594"/>
      <c r="C40" s="594"/>
      <c r="D40" s="594"/>
      <c r="E40" s="594"/>
      <c r="F40" s="594"/>
      <c r="G40" s="594"/>
      <c r="H40" s="594"/>
      <c r="I40" s="588"/>
      <c r="J40" s="588"/>
      <c r="K40" s="588"/>
      <c r="L40" s="588"/>
      <c r="M40" s="589"/>
    </row>
    <row r="41" spans="1:13" s="581" customFormat="1" ht="12">
      <c r="A41" s="740" t="s">
        <v>1028</v>
      </c>
      <c r="B41" s="741"/>
      <c r="C41" s="741"/>
      <c r="D41" s="741"/>
      <c r="E41" s="741"/>
      <c r="F41" s="741"/>
      <c r="G41" s="741"/>
      <c r="H41" s="742"/>
      <c r="I41" s="595" t="s">
        <v>1029</v>
      </c>
      <c r="J41" s="579" t="s">
        <v>1030</v>
      </c>
      <c r="K41" s="745" t="s">
        <v>1039</v>
      </c>
      <c r="L41" s="742"/>
      <c r="M41" s="580" t="s">
        <v>1035</v>
      </c>
    </row>
    <row r="42" spans="1:13" s="581" customFormat="1" ht="12">
      <c r="A42" s="761"/>
      <c r="B42" s="762"/>
      <c r="C42" s="762"/>
      <c r="D42" s="762"/>
      <c r="E42" s="762"/>
      <c r="F42" s="762"/>
      <c r="G42" s="762"/>
      <c r="H42" s="750"/>
      <c r="I42" s="596"/>
      <c r="J42" s="582"/>
      <c r="K42" s="751"/>
      <c r="L42" s="748"/>
      <c r="M42" s="583"/>
    </row>
    <row r="43" spans="1:13" s="581" customFormat="1" thickBot="1">
      <c r="A43" s="763"/>
      <c r="B43" s="764"/>
      <c r="C43" s="764"/>
      <c r="D43" s="764"/>
      <c r="E43" s="764"/>
      <c r="F43" s="764"/>
      <c r="G43" s="764"/>
      <c r="H43" s="756"/>
      <c r="I43" s="597"/>
      <c r="J43" s="598"/>
      <c r="K43" s="757"/>
      <c r="L43" s="754"/>
      <c r="M43" s="599"/>
    </row>
    <row r="44" spans="1:13" s="581" customFormat="1" thickBot="1">
      <c r="A44" s="758" t="s">
        <v>1037</v>
      </c>
      <c r="B44" s="759"/>
      <c r="C44" s="759"/>
      <c r="D44" s="759"/>
      <c r="E44" s="759"/>
      <c r="F44" s="759"/>
      <c r="G44" s="759"/>
      <c r="H44" s="759"/>
      <c r="I44" s="759"/>
      <c r="J44" s="759"/>
      <c r="K44" s="759"/>
      <c r="L44" s="760"/>
      <c r="M44" s="586">
        <v>0</v>
      </c>
    </row>
    <row r="45" spans="1:13" s="581" customFormat="1" ht="12">
      <c r="A45" s="600"/>
      <c r="B45" s="588"/>
      <c r="C45" s="588"/>
      <c r="D45" s="588"/>
      <c r="E45" s="588"/>
      <c r="F45" s="588"/>
      <c r="G45" s="588"/>
      <c r="H45" s="588"/>
      <c r="I45" s="588"/>
      <c r="J45" s="588"/>
      <c r="K45" s="588"/>
      <c r="L45" s="588"/>
      <c r="M45" s="589"/>
    </row>
    <row r="46" spans="1:13" s="581" customFormat="1">
      <c r="A46" s="590" t="s">
        <v>1040</v>
      </c>
      <c r="B46" s="596"/>
      <c r="C46" s="596"/>
      <c r="D46" s="596"/>
      <c r="E46" s="596"/>
      <c r="F46" s="596"/>
      <c r="G46" s="596"/>
      <c r="H46" s="596"/>
      <c r="I46" s="596"/>
      <c r="J46" s="596"/>
      <c r="K46" s="596"/>
      <c r="L46" s="596"/>
      <c r="M46" s="601"/>
    </row>
    <row r="47" spans="1:13" s="581" customFormat="1" ht="3.75" customHeight="1" thickBot="1">
      <c r="A47" s="600"/>
      <c r="B47" s="588"/>
      <c r="C47" s="588"/>
      <c r="D47" s="588"/>
      <c r="E47" s="588"/>
      <c r="F47" s="588"/>
      <c r="G47" s="588"/>
      <c r="H47" s="588"/>
      <c r="I47" s="588"/>
      <c r="J47" s="588"/>
      <c r="K47" s="588"/>
      <c r="L47" s="588"/>
      <c r="M47" s="589"/>
    </row>
    <row r="48" spans="1:13" s="581" customFormat="1" ht="36" customHeight="1">
      <c r="A48" s="765" t="s">
        <v>1041</v>
      </c>
      <c r="B48" s="766"/>
      <c r="C48" s="766"/>
      <c r="D48" s="766"/>
      <c r="E48" s="767"/>
      <c r="F48" s="602"/>
      <c r="G48" s="603" t="s">
        <v>1029</v>
      </c>
      <c r="H48" s="604" t="s">
        <v>1042</v>
      </c>
      <c r="I48" s="605" t="s">
        <v>2339</v>
      </c>
      <c r="J48" s="604" t="s">
        <v>2340</v>
      </c>
      <c r="K48" s="768" t="s">
        <v>1045</v>
      </c>
      <c r="L48" s="767"/>
      <c r="M48" s="606" t="s">
        <v>1035</v>
      </c>
    </row>
    <row r="49" spans="1:13" s="581" customFormat="1" ht="12">
      <c r="A49" s="607"/>
      <c r="B49" s="608"/>
      <c r="C49" s="608"/>
      <c r="D49" s="608"/>
      <c r="E49" s="608"/>
      <c r="F49" s="608"/>
      <c r="G49" s="609"/>
      <c r="H49" s="582"/>
      <c r="I49" s="596"/>
      <c r="J49" s="582"/>
      <c r="K49" s="751"/>
      <c r="L49" s="748"/>
      <c r="M49" s="583"/>
    </row>
    <row r="50" spans="1:13" s="581" customFormat="1" thickBot="1">
      <c r="A50" s="610"/>
      <c r="B50" s="611"/>
      <c r="C50" s="611"/>
      <c r="D50" s="611"/>
      <c r="E50" s="611"/>
      <c r="F50" s="611"/>
      <c r="G50" s="612"/>
      <c r="H50" s="584"/>
      <c r="I50" s="594"/>
      <c r="J50" s="584"/>
      <c r="K50" s="757"/>
      <c r="L50" s="754"/>
      <c r="M50" s="585"/>
    </row>
    <row r="51" spans="1:13" s="581" customFormat="1" thickBot="1">
      <c r="A51" s="769" t="s">
        <v>1037</v>
      </c>
      <c r="B51" s="770"/>
      <c r="C51" s="770"/>
      <c r="D51" s="770"/>
      <c r="E51" s="770"/>
      <c r="F51" s="770"/>
      <c r="G51" s="770"/>
      <c r="H51" s="770"/>
      <c r="I51" s="770"/>
      <c r="J51" s="770"/>
      <c r="K51" s="770"/>
      <c r="L51" s="771"/>
      <c r="M51" s="613">
        <v>0</v>
      </c>
    </row>
    <row r="52" spans="1:13" s="581" customFormat="1" ht="12">
      <c r="A52" s="600"/>
      <c r="B52" s="588"/>
      <c r="C52" s="588"/>
      <c r="D52" s="588"/>
      <c r="E52" s="588"/>
      <c r="F52" s="588"/>
      <c r="G52" s="588"/>
      <c r="H52" s="588"/>
      <c r="I52" s="588"/>
      <c r="J52" s="588"/>
      <c r="K52" s="588"/>
      <c r="L52" s="588"/>
      <c r="M52" s="589"/>
    </row>
    <row r="53" spans="1:13">
      <c r="A53" s="590" t="s">
        <v>1046</v>
      </c>
      <c r="B53" s="591"/>
      <c r="C53" s="591"/>
      <c r="D53" s="591"/>
      <c r="E53" s="591"/>
      <c r="F53" s="591"/>
      <c r="G53" s="591"/>
      <c r="H53" s="591"/>
      <c r="I53" s="591"/>
      <c r="J53" s="591"/>
      <c r="K53" s="591"/>
      <c r="L53" s="591"/>
      <c r="M53" s="592"/>
    </row>
    <row r="54" spans="1:13" s="581" customFormat="1" ht="3.75" customHeight="1" thickBot="1">
      <c r="A54" s="600"/>
      <c r="B54" s="588"/>
      <c r="C54" s="588"/>
      <c r="D54" s="588"/>
      <c r="E54" s="588"/>
      <c r="F54" s="588"/>
      <c r="G54" s="588"/>
      <c r="H54" s="588"/>
      <c r="I54" s="588"/>
      <c r="J54" s="588"/>
      <c r="K54" s="588"/>
      <c r="L54" s="588"/>
      <c r="M54" s="589"/>
    </row>
    <row r="55" spans="1:13" s="581" customFormat="1" ht="25.5" customHeight="1">
      <c r="A55" s="765" t="s">
        <v>1028</v>
      </c>
      <c r="B55" s="766"/>
      <c r="C55" s="766"/>
      <c r="D55" s="766"/>
      <c r="E55" s="766"/>
      <c r="F55" s="766"/>
      <c r="G55" s="767"/>
      <c r="H55" s="603" t="s">
        <v>1048</v>
      </c>
      <c r="I55" s="605" t="s">
        <v>1049</v>
      </c>
      <c r="J55" s="604" t="s">
        <v>1050</v>
      </c>
      <c r="K55" s="772" t="s">
        <v>1034</v>
      </c>
      <c r="L55" s="773"/>
      <c r="M55" s="614" t="s">
        <v>1035</v>
      </c>
    </row>
    <row r="56" spans="1:13" s="581" customFormat="1" ht="12">
      <c r="A56" s="761"/>
      <c r="B56" s="762"/>
      <c r="C56" s="762"/>
      <c r="D56" s="762"/>
      <c r="E56" s="762"/>
      <c r="F56" s="762"/>
      <c r="G56" s="762"/>
      <c r="H56" s="582"/>
      <c r="I56" s="596"/>
      <c r="J56" s="582"/>
      <c r="K56" s="751"/>
      <c r="L56" s="748"/>
      <c r="M56" s="583"/>
    </row>
    <row r="57" spans="1:13" s="581" customFormat="1" thickBot="1">
      <c r="A57" s="763"/>
      <c r="B57" s="764"/>
      <c r="C57" s="764"/>
      <c r="D57" s="764"/>
      <c r="E57" s="764"/>
      <c r="F57" s="764"/>
      <c r="G57" s="764"/>
      <c r="H57" s="584"/>
      <c r="I57" s="594"/>
      <c r="J57" s="584"/>
      <c r="K57" s="757"/>
      <c r="L57" s="754"/>
      <c r="M57" s="585"/>
    </row>
    <row r="58" spans="1:13" s="581" customFormat="1" thickBot="1">
      <c r="A58" s="758" t="s">
        <v>1037</v>
      </c>
      <c r="B58" s="759"/>
      <c r="C58" s="759"/>
      <c r="D58" s="759"/>
      <c r="E58" s="759"/>
      <c r="F58" s="759"/>
      <c r="G58" s="759"/>
      <c r="H58" s="759"/>
      <c r="I58" s="759"/>
      <c r="J58" s="759"/>
      <c r="K58" s="759"/>
      <c r="L58" s="760"/>
      <c r="M58" s="586">
        <v>0</v>
      </c>
    </row>
    <row r="59" spans="1:13" s="581" customFormat="1" ht="8.25" customHeight="1" thickBot="1">
      <c r="A59" s="600"/>
      <c r="B59" s="588"/>
      <c r="C59" s="588"/>
      <c r="D59" s="588"/>
      <c r="E59" s="588"/>
      <c r="F59" s="588"/>
      <c r="G59" s="588"/>
      <c r="H59" s="588"/>
      <c r="I59" s="588"/>
      <c r="J59" s="588"/>
      <c r="K59" s="588"/>
      <c r="L59" s="588"/>
      <c r="M59" s="589"/>
    </row>
    <row r="60" spans="1:13" s="581" customFormat="1" thickBot="1">
      <c r="A60" s="758" t="s">
        <v>1051</v>
      </c>
      <c r="B60" s="759"/>
      <c r="C60" s="759"/>
      <c r="D60" s="759"/>
      <c r="E60" s="759"/>
      <c r="F60" s="759"/>
      <c r="G60" s="759"/>
      <c r="H60" s="759"/>
      <c r="I60" s="759"/>
      <c r="J60" s="759"/>
      <c r="K60" s="759"/>
      <c r="L60" s="760"/>
      <c r="M60" s="586">
        <v>0</v>
      </c>
    </row>
    <row r="61" spans="1:13" s="581" customFormat="1" ht="9" customHeight="1">
      <c r="A61" s="600"/>
      <c r="B61" s="588"/>
      <c r="C61" s="588"/>
      <c r="D61" s="588"/>
      <c r="E61" s="588"/>
      <c r="F61" s="588"/>
      <c r="G61" s="588"/>
      <c r="H61" s="588"/>
      <c r="I61" s="588"/>
      <c r="J61" s="588"/>
      <c r="K61" s="588"/>
      <c r="L61" s="588"/>
      <c r="M61" s="589"/>
    </row>
    <row r="62" spans="1:13">
      <c r="A62" s="590" t="s">
        <v>1052</v>
      </c>
      <c r="B62" s="591"/>
      <c r="C62" s="591"/>
      <c r="D62" s="591"/>
      <c r="E62" s="591"/>
      <c r="F62" s="591"/>
      <c r="G62" s="591"/>
      <c r="H62" s="591"/>
      <c r="I62" s="591"/>
      <c r="J62" s="591"/>
      <c r="K62" s="591"/>
      <c r="L62" s="591"/>
      <c r="M62" s="592"/>
    </row>
    <row r="63" spans="1:13" s="581" customFormat="1" ht="3.75" customHeight="1" thickBot="1">
      <c r="A63" s="600"/>
      <c r="B63" s="588"/>
      <c r="C63" s="588"/>
      <c r="D63" s="588"/>
      <c r="E63" s="588"/>
      <c r="F63" s="588"/>
      <c r="G63" s="588"/>
      <c r="H63" s="588"/>
      <c r="I63" s="588"/>
      <c r="J63" s="588"/>
      <c r="K63" s="588"/>
      <c r="L63" s="588"/>
      <c r="M63" s="589"/>
    </row>
    <row r="64" spans="1:13" s="581" customFormat="1" ht="12">
      <c r="A64" s="740" t="s">
        <v>1028</v>
      </c>
      <c r="B64" s="741"/>
      <c r="C64" s="741"/>
      <c r="D64" s="741"/>
      <c r="E64" s="741"/>
      <c r="F64" s="741"/>
      <c r="G64" s="741"/>
      <c r="H64" s="615"/>
      <c r="I64" s="616"/>
      <c r="J64" s="617" t="s">
        <v>1054</v>
      </c>
      <c r="K64" s="774" t="s">
        <v>1055</v>
      </c>
      <c r="L64" s="775"/>
      <c r="M64" s="618"/>
    </row>
    <row r="65" spans="1:13" s="581" customFormat="1" ht="12">
      <c r="A65" s="761" t="s">
        <v>2341</v>
      </c>
      <c r="B65" s="762"/>
      <c r="C65" s="762"/>
      <c r="D65" s="762"/>
      <c r="E65" s="762"/>
      <c r="F65" s="762"/>
      <c r="G65" s="762"/>
      <c r="H65" s="619"/>
      <c r="I65" s="620"/>
      <c r="J65" s="621"/>
      <c r="K65" s="786"/>
      <c r="L65" s="787"/>
      <c r="M65" s="622"/>
    </row>
    <row r="66" spans="1:13" s="581" customFormat="1" ht="12">
      <c r="A66" s="623" t="s">
        <v>1057</v>
      </c>
      <c r="B66" s="624"/>
      <c r="C66" s="624"/>
      <c r="D66" s="624"/>
      <c r="E66" s="624"/>
      <c r="F66" s="624"/>
      <c r="G66" s="624"/>
      <c r="H66" s="619"/>
      <c r="I66" s="620"/>
      <c r="J66" s="621"/>
      <c r="K66" s="786"/>
      <c r="L66" s="787"/>
      <c r="M66" s="622"/>
    </row>
    <row r="67" spans="1:13" s="581" customFormat="1" thickBot="1">
      <c r="A67" s="610" t="s">
        <v>1058</v>
      </c>
      <c r="B67" s="611"/>
      <c r="C67" s="611"/>
      <c r="D67" s="611"/>
      <c r="E67" s="611"/>
      <c r="F67" s="611"/>
      <c r="G67" s="611"/>
      <c r="H67" s="625"/>
      <c r="I67" s="626"/>
      <c r="J67" s="621"/>
      <c r="K67" s="788"/>
      <c r="L67" s="789"/>
      <c r="M67" s="622"/>
    </row>
    <row r="68" spans="1:13" s="581" customFormat="1" thickBot="1">
      <c r="A68" s="758" t="s">
        <v>1037</v>
      </c>
      <c r="B68" s="759"/>
      <c r="C68" s="759"/>
      <c r="D68" s="759"/>
      <c r="E68" s="759"/>
      <c r="F68" s="759"/>
      <c r="G68" s="759"/>
      <c r="H68" s="759"/>
      <c r="I68" s="759"/>
      <c r="J68" s="759"/>
      <c r="K68" s="759"/>
      <c r="L68" s="760"/>
      <c r="M68" s="586">
        <v>0</v>
      </c>
    </row>
    <row r="69" spans="1:13" s="581" customFormat="1" ht="7.5" customHeight="1" thickBot="1">
      <c r="A69" s="600"/>
      <c r="B69" s="588"/>
      <c r="C69" s="588"/>
      <c r="D69" s="588"/>
      <c r="E69" s="588"/>
      <c r="F69" s="588"/>
      <c r="G69" s="588"/>
      <c r="H69" s="588"/>
      <c r="I69" s="588"/>
      <c r="J69" s="588"/>
      <c r="K69" s="588"/>
      <c r="L69" s="588"/>
      <c r="M69" s="589"/>
    </row>
    <row r="70" spans="1:13" s="581" customFormat="1" thickBot="1">
      <c r="A70" s="758" t="s">
        <v>2342</v>
      </c>
      <c r="B70" s="759"/>
      <c r="C70" s="759"/>
      <c r="D70" s="759"/>
      <c r="E70" s="759"/>
      <c r="F70" s="759"/>
      <c r="G70" s="759"/>
      <c r="H70" s="759"/>
      <c r="I70" s="759"/>
      <c r="J70" s="759"/>
      <c r="K70" s="759"/>
      <c r="L70" s="760"/>
      <c r="M70" s="586">
        <f>ROUND(M60+M68,0)</f>
        <v>0</v>
      </c>
    </row>
    <row r="71" spans="1:13">
      <c r="A71" s="531"/>
      <c r="B71" s="532"/>
      <c r="C71" s="532"/>
      <c r="D71" s="532"/>
      <c r="E71" s="532"/>
      <c r="F71" s="532"/>
      <c r="G71" s="532"/>
      <c r="H71" s="532"/>
      <c r="I71" s="532"/>
      <c r="J71" s="532"/>
      <c r="K71" s="532"/>
      <c r="L71" s="532"/>
      <c r="M71" s="533"/>
    </row>
    <row r="72" spans="1:13">
      <c r="A72" s="562"/>
      <c r="B72" s="497"/>
      <c r="C72" s="497"/>
      <c r="D72" s="497"/>
      <c r="E72" s="497"/>
      <c r="F72" s="497"/>
      <c r="G72" s="497"/>
      <c r="H72" s="497"/>
      <c r="I72" s="497"/>
      <c r="J72" s="497"/>
      <c r="K72" s="497"/>
      <c r="L72" s="497"/>
      <c r="M72" s="539"/>
    </row>
    <row r="73" spans="1:13">
      <c r="A73" s="562"/>
      <c r="B73" s="497"/>
      <c r="C73" s="497"/>
      <c r="D73" s="497"/>
      <c r="E73" s="497"/>
      <c r="F73" s="497"/>
      <c r="G73" s="497"/>
      <c r="H73" s="497"/>
      <c r="I73" s="497"/>
      <c r="J73" s="497"/>
      <c r="K73" s="497"/>
      <c r="L73" s="497"/>
      <c r="M73" s="539"/>
    </row>
    <row r="74" spans="1:13">
      <c r="A74" s="562"/>
      <c r="B74" s="497"/>
      <c r="C74" s="497"/>
      <c r="D74" s="497"/>
      <c r="E74" s="497"/>
      <c r="F74" s="497"/>
      <c r="G74" s="497"/>
      <c r="H74" s="497"/>
      <c r="I74" s="497"/>
      <c r="J74" s="497"/>
      <c r="K74" s="497"/>
      <c r="L74" s="497"/>
      <c r="M74" s="539"/>
    </row>
    <row r="75" spans="1:13" s="581" customFormat="1" ht="12">
      <c r="A75" s="627"/>
      <c r="B75" s="628"/>
      <c r="C75" s="628"/>
      <c r="D75" s="629" t="s">
        <v>1060</v>
      </c>
      <c r="E75" s="629"/>
      <c r="F75" s="629"/>
      <c r="G75" s="629"/>
      <c r="H75" s="629"/>
      <c r="I75" s="629"/>
      <c r="J75" s="628"/>
      <c r="K75" s="628"/>
      <c r="L75" s="628"/>
      <c r="M75" s="630"/>
    </row>
    <row r="76" spans="1:13" s="581" customFormat="1" ht="12">
      <c r="A76" s="627"/>
      <c r="B76" s="628"/>
      <c r="C76" s="628"/>
      <c r="D76" s="628" t="s">
        <v>1061</v>
      </c>
      <c r="E76" s="628"/>
      <c r="F76" s="628"/>
      <c r="G76" s="628"/>
      <c r="H76" s="628"/>
      <c r="I76" s="628"/>
      <c r="J76" s="628"/>
      <c r="K76" s="628"/>
      <c r="L76" s="628"/>
      <c r="M76" s="630"/>
    </row>
    <row r="77" spans="1:13">
      <c r="A77" s="562"/>
      <c r="B77" s="497"/>
      <c r="C77" s="497"/>
      <c r="D77" s="497" t="s">
        <v>1062</v>
      </c>
      <c r="E77" s="497"/>
      <c r="F77" s="497"/>
      <c r="G77" s="497"/>
      <c r="H77" s="497"/>
      <c r="I77" s="497"/>
      <c r="J77" s="497"/>
      <c r="K77" s="497"/>
      <c r="L77" s="497"/>
      <c r="M77" s="539"/>
    </row>
    <row r="78" spans="1:13">
      <c r="A78" s="562"/>
      <c r="B78" s="497"/>
      <c r="C78" s="497"/>
      <c r="D78" s="497" t="s">
        <v>1063</v>
      </c>
      <c r="E78" s="497"/>
      <c r="F78" s="497"/>
      <c r="G78" s="497"/>
      <c r="H78" s="497"/>
      <c r="I78" s="497"/>
      <c r="J78" s="497"/>
      <c r="K78" s="497"/>
      <c r="L78" s="497"/>
      <c r="M78" s="539"/>
    </row>
    <row r="79" spans="1:13" ht="13.5" thickBot="1">
      <c r="A79" s="562"/>
      <c r="B79" s="497"/>
      <c r="C79" s="497"/>
      <c r="D79" s="497"/>
      <c r="E79" s="497" t="s">
        <v>1064</v>
      </c>
      <c r="F79" s="497"/>
      <c r="G79" s="497"/>
      <c r="H79" s="497"/>
      <c r="I79" s="497"/>
      <c r="J79" s="497"/>
      <c r="K79" s="497"/>
      <c r="L79" s="497"/>
      <c r="M79" s="539"/>
    </row>
    <row r="80" spans="1:13">
      <c r="A80" s="631" t="s">
        <v>2322</v>
      </c>
      <c r="B80" s="632"/>
      <c r="C80" s="632"/>
      <c r="D80" s="632"/>
      <c r="E80" s="632"/>
      <c r="F80" s="632"/>
      <c r="G80" s="632"/>
      <c r="H80" s="632"/>
      <c r="I80" s="632"/>
      <c r="J80" s="632"/>
      <c r="K80" s="632"/>
      <c r="L80" s="632"/>
      <c r="M80" s="633"/>
    </row>
    <row r="81" spans="1:13">
      <c r="A81" s="634"/>
      <c r="B81" s="635"/>
      <c r="C81" s="635"/>
      <c r="D81" s="635"/>
      <c r="E81" s="635"/>
      <c r="F81" s="635"/>
      <c r="G81" s="635"/>
      <c r="H81" s="635"/>
      <c r="I81" s="635"/>
      <c r="J81" s="635"/>
      <c r="K81" s="635"/>
      <c r="L81" s="635"/>
      <c r="M81" s="636"/>
    </row>
    <row r="82" spans="1:13">
      <c r="A82" s="634"/>
      <c r="B82" s="635"/>
      <c r="C82" s="635"/>
      <c r="D82" s="635"/>
      <c r="E82" s="635"/>
      <c r="F82" s="635"/>
      <c r="G82" s="635"/>
      <c r="H82" s="635"/>
      <c r="I82" s="635"/>
      <c r="J82" s="635"/>
      <c r="K82" s="635"/>
      <c r="L82" s="635"/>
      <c r="M82" s="636"/>
    </row>
    <row r="83" spans="1:13">
      <c r="A83" s="634"/>
      <c r="B83" s="635"/>
      <c r="C83" s="635"/>
      <c r="D83" s="635"/>
      <c r="E83" s="635"/>
      <c r="F83" s="635"/>
      <c r="G83" s="635"/>
      <c r="H83" s="635"/>
      <c r="I83" s="635"/>
      <c r="J83" s="635"/>
      <c r="K83" s="635"/>
      <c r="L83" s="635"/>
      <c r="M83" s="636"/>
    </row>
    <row r="84" spans="1:13" ht="13.5" thickBot="1">
      <c r="A84" s="637"/>
      <c r="B84" s="638"/>
      <c r="C84" s="638"/>
      <c r="D84" s="638"/>
      <c r="E84" s="638"/>
      <c r="F84" s="638"/>
      <c r="G84" s="638"/>
      <c r="H84" s="638"/>
      <c r="I84" s="638"/>
      <c r="J84" s="638"/>
      <c r="K84" s="638"/>
      <c r="L84" s="638"/>
      <c r="M84" s="639"/>
    </row>
    <row r="85" spans="1:13">
      <c r="A85" s="640"/>
      <c r="B85" s="641"/>
      <c r="C85" s="641"/>
      <c r="D85" s="641"/>
      <c r="E85" s="641"/>
      <c r="F85" s="641"/>
      <c r="G85" s="641"/>
      <c r="H85" s="641"/>
      <c r="I85" s="641"/>
      <c r="J85" s="641"/>
      <c r="K85" s="641"/>
      <c r="L85" s="641"/>
      <c r="M85" s="642"/>
    </row>
    <row r="86" spans="1:13">
      <c r="A86" s="521" t="s">
        <v>2323</v>
      </c>
      <c r="B86" s="523"/>
      <c r="C86" s="523"/>
      <c r="D86" s="523"/>
      <c r="E86" s="523"/>
      <c r="F86" s="523"/>
      <c r="G86" s="523"/>
      <c r="H86" s="523"/>
      <c r="I86" s="523"/>
      <c r="J86" s="523"/>
      <c r="K86" s="523"/>
      <c r="L86" s="523"/>
      <c r="M86" s="527"/>
    </row>
    <row r="87" spans="1:13" ht="17.25" customHeight="1">
      <c r="A87" s="776" t="s">
        <v>2324</v>
      </c>
      <c r="B87" s="777"/>
      <c r="C87" s="777"/>
      <c r="D87" s="777"/>
      <c r="E87" s="777"/>
      <c r="F87" s="777"/>
      <c r="G87" s="777"/>
      <c r="H87" s="777"/>
      <c r="I87" s="777"/>
      <c r="J87" s="777"/>
      <c r="K87" s="777"/>
      <c r="L87" s="777"/>
      <c r="M87" s="778"/>
    </row>
    <row r="88" spans="1:13" ht="17.25" customHeight="1">
      <c r="A88" s="776"/>
      <c r="B88" s="777"/>
      <c r="C88" s="777"/>
      <c r="D88" s="777"/>
      <c r="E88" s="777"/>
      <c r="F88" s="777"/>
      <c r="G88" s="777"/>
      <c r="H88" s="777"/>
      <c r="I88" s="777"/>
      <c r="J88" s="777"/>
      <c r="K88" s="777"/>
      <c r="L88" s="777"/>
      <c r="M88" s="778"/>
    </row>
    <row r="89" spans="1:13" ht="18.75" customHeight="1">
      <c r="A89" s="779" t="s">
        <v>2325</v>
      </c>
      <c r="B89" s="780"/>
      <c r="C89" s="780"/>
      <c r="D89" s="780"/>
      <c r="E89" s="780"/>
      <c r="F89" s="780"/>
      <c r="G89" s="780"/>
      <c r="H89" s="780"/>
      <c r="I89" s="780"/>
      <c r="J89" s="780"/>
      <c r="K89" s="780"/>
      <c r="L89" s="780"/>
      <c r="M89" s="781"/>
    </row>
    <row r="90" spans="1:13" ht="21.75" customHeight="1">
      <c r="A90" s="779"/>
      <c r="B90" s="780"/>
      <c r="C90" s="780"/>
      <c r="D90" s="780"/>
      <c r="E90" s="780"/>
      <c r="F90" s="780"/>
      <c r="G90" s="780"/>
      <c r="H90" s="780"/>
      <c r="I90" s="780"/>
      <c r="J90" s="780"/>
      <c r="K90" s="780"/>
      <c r="L90" s="780"/>
      <c r="M90" s="781"/>
    </row>
    <row r="91" spans="1:13">
      <c r="A91" s="643"/>
      <c r="B91" s="644"/>
      <c r="C91" s="644"/>
      <c r="D91" s="644"/>
      <c r="E91" s="644"/>
      <c r="F91" s="644"/>
      <c r="G91" s="644"/>
      <c r="H91" s="644"/>
      <c r="I91" s="644"/>
      <c r="J91" s="644"/>
      <c r="K91" s="644"/>
      <c r="L91" s="644"/>
      <c r="M91" s="645"/>
    </row>
    <row r="92" spans="1:13">
      <c r="A92" s="643"/>
      <c r="B92" s="644"/>
      <c r="C92" s="644"/>
      <c r="D92" s="644"/>
      <c r="E92" s="644"/>
      <c r="F92" s="644"/>
      <c r="G92" s="644"/>
      <c r="H92" s="644"/>
      <c r="I92" s="644"/>
      <c r="J92" s="644"/>
      <c r="K92" s="644"/>
      <c r="L92" s="644"/>
      <c r="M92" s="645"/>
    </row>
    <row r="93" spans="1:13">
      <c r="A93" s="643"/>
      <c r="B93" s="644"/>
      <c r="C93" s="644"/>
      <c r="D93" s="644"/>
      <c r="E93" s="644"/>
      <c r="F93" s="644"/>
      <c r="G93" s="644"/>
      <c r="H93" s="644"/>
      <c r="I93" s="644"/>
      <c r="J93" s="644"/>
      <c r="K93" s="644"/>
      <c r="L93" s="644"/>
      <c r="M93" s="645"/>
    </row>
    <row r="94" spans="1:13">
      <c r="A94" s="521"/>
      <c r="B94" s="523"/>
      <c r="C94" s="523"/>
      <c r="D94" s="523"/>
      <c r="E94" s="523"/>
      <c r="F94" s="523"/>
      <c r="G94" s="523"/>
      <c r="H94" s="523"/>
      <c r="I94" s="523"/>
      <c r="J94" s="523"/>
      <c r="K94" s="523"/>
      <c r="L94" s="523"/>
      <c r="M94" s="527"/>
    </row>
    <row r="95" spans="1:13" s="581" customFormat="1" ht="12">
      <c r="A95" s="627"/>
      <c r="B95" s="628"/>
      <c r="C95" s="628"/>
      <c r="D95" s="628" t="s">
        <v>1060</v>
      </c>
      <c r="E95" s="629"/>
      <c r="F95" s="628"/>
      <c r="G95" s="628"/>
      <c r="H95" s="628"/>
      <c r="I95" s="628"/>
      <c r="J95" s="628"/>
      <c r="K95" s="628"/>
      <c r="L95" s="628"/>
      <c r="M95" s="630"/>
    </row>
    <row r="96" spans="1:13" s="581" customFormat="1" ht="12">
      <c r="A96" s="627"/>
      <c r="B96" s="628"/>
      <c r="C96" s="628"/>
      <c r="D96" s="646" t="s">
        <v>1061</v>
      </c>
      <c r="E96" s="628"/>
      <c r="F96" s="628"/>
      <c r="G96" s="646"/>
      <c r="H96" s="646"/>
      <c r="I96" s="646"/>
      <c r="J96" s="628"/>
      <c r="K96" s="628"/>
      <c r="L96" s="628"/>
      <c r="M96" s="630"/>
    </row>
    <row r="97" spans="1:13">
      <c r="A97" s="562"/>
      <c r="B97" s="497"/>
      <c r="C97" s="497"/>
      <c r="D97" s="647" t="s">
        <v>1065</v>
      </c>
      <c r="E97" s="497"/>
      <c r="F97" s="497"/>
      <c r="G97" s="647"/>
      <c r="H97" s="647"/>
      <c r="I97" s="647"/>
      <c r="J97" s="497"/>
      <c r="K97" s="497"/>
      <c r="L97" s="497"/>
      <c r="M97" s="539"/>
    </row>
    <row r="98" spans="1:13">
      <c r="A98" s="648"/>
      <c r="B98" s="523"/>
      <c r="C98" s="523"/>
      <c r="D98" s="497" t="s">
        <v>1063</v>
      </c>
      <c r="E98" s="497"/>
      <c r="F98" s="497"/>
      <c r="G98" s="497"/>
      <c r="H98" s="497"/>
      <c r="I98" s="497"/>
      <c r="J98" s="523"/>
      <c r="K98" s="523"/>
      <c r="L98" s="523"/>
      <c r="M98" s="527"/>
    </row>
    <row r="99" spans="1:13" ht="13.5" customHeight="1">
      <c r="A99" s="648"/>
      <c r="B99" s="523"/>
      <c r="C99" s="523"/>
      <c r="D99" s="523"/>
      <c r="E99" s="497"/>
      <c r="F99" s="497"/>
      <c r="G99" s="497"/>
      <c r="H99" s="497"/>
      <c r="I99" s="497"/>
      <c r="J99" s="523"/>
      <c r="K99" s="523"/>
      <c r="L99" s="523"/>
      <c r="M99" s="527"/>
    </row>
    <row r="100" spans="1:13">
      <c r="A100" s="649" t="s">
        <v>2326</v>
      </c>
      <c r="B100" s="650"/>
      <c r="C100" s="650"/>
      <c r="D100" s="497"/>
      <c r="E100" s="497"/>
      <c r="F100" s="497"/>
      <c r="G100" s="497"/>
      <c r="H100" s="497"/>
      <c r="I100" s="782"/>
      <c r="J100" s="782"/>
      <c r="K100" s="782"/>
      <c r="L100" s="782"/>
      <c r="M100" s="783"/>
    </row>
    <row r="101" spans="1:13" ht="13.5" thickBot="1">
      <c r="A101" s="651" t="s">
        <v>2327</v>
      </c>
      <c r="B101" s="652"/>
      <c r="C101" s="652"/>
      <c r="D101" s="653"/>
      <c r="E101" s="653"/>
      <c r="F101" s="653"/>
      <c r="G101" s="653"/>
      <c r="H101" s="653"/>
      <c r="I101" s="784"/>
      <c r="J101" s="784"/>
      <c r="K101" s="784"/>
      <c r="L101" s="784"/>
      <c r="M101" s="785"/>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3"/>
      <c r="C1" s="835"/>
      <c r="D1" s="836"/>
      <c r="E1" s="836"/>
      <c r="F1" s="836"/>
      <c r="G1" s="836"/>
      <c r="H1" s="836"/>
      <c r="I1" s="836"/>
      <c r="J1" s="837"/>
      <c r="K1" s="838" t="s">
        <v>1017</v>
      </c>
      <c r="L1" s="840" t="s">
        <v>2304</v>
      </c>
      <c r="M1" s="841"/>
      <c r="N1" s="842"/>
    </row>
    <row r="2" spans="2:14">
      <c r="B2" s="824"/>
      <c r="C2" s="801" t="s">
        <v>1018</v>
      </c>
      <c r="D2" s="802"/>
      <c r="E2" s="802"/>
      <c r="F2" s="802"/>
      <c r="G2" s="802"/>
      <c r="H2" s="802"/>
      <c r="I2" s="802"/>
      <c r="J2" s="803"/>
      <c r="K2" s="839"/>
      <c r="L2" s="843"/>
      <c r="M2" s="844"/>
      <c r="N2" s="845"/>
    </row>
    <row r="3" spans="2:14">
      <c r="B3" s="824"/>
      <c r="C3" s="801" t="s">
        <v>2305</v>
      </c>
      <c r="D3" s="802"/>
      <c r="E3" s="802"/>
      <c r="F3" s="802"/>
      <c r="G3" s="802"/>
      <c r="H3" s="802"/>
      <c r="I3" s="802"/>
      <c r="J3" s="803"/>
      <c r="K3" s="826" t="s">
        <v>1019</v>
      </c>
      <c r="L3" s="795">
        <v>1</v>
      </c>
      <c r="M3" s="796"/>
      <c r="N3" s="797"/>
    </row>
    <row r="4" spans="2:14">
      <c r="B4" s="824"/>
      <c r="C4" s="801" t="s">
        <v>2306</v>
      </c>
      <c r="D4" s="802"/>
      <c r="E4" s="802"/>
      <c r="F4" s="802"/>
      <c r="G4" s="802"/>
      <c r="H4" s="802"/>
      <c r="I4" s="802"/>
      <c r="J4" s="803"/>
      <c r="K4" s="846"/>
      <c r="L4" s="798"/>
      <c r="M4" s="799"/>
      <c r="N4" s="800"/>
    </row>
    <row r="5" spans="2:14">
      <c r="B5" s="824"/>
      <c r="C5" s="801" t="s">
        <v>2307</v>
      </c>
      <c r="D5" s="802"/>
      <c r="E5" s="802"/>
      <c r="F5" s="802"/>
      <c r="G5" s="802"/>
      <c r="H5" s="802"/>
      <c r="I5" s="802"/>
      <c r="J5" s="803"/>
      <c r="K5" s="826" t="s">
        <v>1020</v>
      </c>
      <c r="L5" s="828"/>
      <c r="M5" s="828" t="s">
        <v>1021</v>
      </c>
      <c r="N5" s="830"/>
    </row>
    <row r="6" spans="2:14" ht="15.75" thickBot="1">
      <c r="B6" s="825"/>
      <c r="C6" s="832"/>
      <c r="D6" s="833"/>
      <c r="E6" s="833"/>
      <c r="F6" s="833"/>
      <c r="G6" s="833"/>
      <c r="H6" s="833"/>
      <c r="I6" s="833"/>
      <c r="J6" s="834"/>
      <c r="K6" s="827"/>
      <c r="L6" s="829"/>
      <c r="M6" s="829"/>
      <c r="N6" s="831"/>
    </row>
    <row r="7" spans="2:14" ht="15.75" thickBot="1">
      <c r="B7" s="353"/>
      <c r="C7" s="354"/>
      <c r="D7" s="354"/>
      <c r="E7" s="354"/>
      <c r="F7" s="354"/>
      <c r="G7" s="354"/>
      <c r="H7" s="354"/>
      <c r="I7" s="354"/>
      <c r="J7" s="354"/>
      <c r="K7" s="354"/>
      <c r="L7" s="355"/>
      <c r="M7" s="355"/>
      <c r="N7" s="356"/>
    </row>
    <row r="8" spans="2:14" ht="17.2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5.25">
      <c r="B10" s="804" t="s">
        <v>2311</v>
      </c>
      <c r="C10" s="805"/>
      <c r="D10" s="805"/>
      <c r="E10" s="805"/>
      <c r="F10" s="366" t="s">
        <v>2312</v>
      </c>
      <c r="G10" s="85"/>
      <c r="H10" s="367"/>
      <c r="I10" s="806" t="s">
        <v>2313</v>
      </c>
      <c r="J10" s="806"/>
      <c r="K10" s="368" t="s">
        <v>2312</v>
      </c>
      <c r="L10" s="364"/>
      <c r="M10" s="364"/>
      <c r="N10" s="365"/>
    </row>
    <row r="11" spans="2:14">
      <c r="B11" s="369" t="s">
        <v>1023</v>
      </c>
      <c r="C11" s="370"/>
      <c r="D11" s="792"/>
      <c r="E11" s="792"/>
      <c r="F11" s="371"/>
      <c r="G11" s="372"/>
      <c r="H11" s="370"/>
      <c r="I11" s="367"/>
      <c r="J11" s="373" t="s">
        <v>1024</v>
      </c>
      <c r="K11" s="374"/>
      <c r="L11" s="371"/>
      <c r="M11" s="371"/>
      <c r="N11" s="375"/>
    </row>
    <row r="12" spans="2:14" ht="15.75" thickBot="1">
      <c r="B12" s="376"/>
      <c r="C12" s="377"/>
      <c r="D12" s="378"/>
      <c r="E12" s="378"/>
      <c r="F12" s="378"/>
      <c r="G12" s="378"/>
      <c r="H12" s="377"/>
      <c r="I12" s="378"/>
      <c r="J12" s="377"/>
      <c r="K12" s="378"/>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34"/>
      <c r="E25" s="334"/>
      <c r="F25" s="807" t="s">
        <v>2328</v>
      </c>
      <c r="G25" s="808"/>
      <c r="H25" s="808"/>
      <c r="I25" s="334" t="s">
        <v>2309</v>
      </c>
      <c r="J25" s="334" t="s">
        <v>2310</v>
      </c>
      <c r="K25" s="272"/>
      <c r="L25" s="334"/>
      <c r="M25" s="334"/>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182" t="s">
        <v>1067</v>
      </c>
      <c r="C31" s="87" t="s">
        <v>1304</v>
      </c>
      <c r="D31" s="88"/>
      <c r="E31" s="88"/>
      <c r="F31" s="88"/>
      <c r="G31" s="88"/>
      <c r="H31" s="88"/>
      <c r="I31" s="88"/>
      <c r="J31" s="89"/>
      <c r="K31" s="316"/>
      <c r="L31" s="314" t="s">
        <v>1068</v>
      </c>
      <c r="M31" s="211"/>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t="s">
        <v>129</v>
      </c>
      <c r="B36" s="863" t="str">
        <f>VLOOKUP(A36,EQUIPOS!A6:D154,3,FALSE)</f>
        <v xml:space="preserve">Buldozer, Potencia al volante de 140 HP, motor de 2200 RPM, longitud de hoja 4,80m. </v>
      </c>
      <c r="C36" s="864"/>
      <c r="D36" s="864"/>
      <c r="E36" s="864"/>
      <c r="F36" s="864"/>
      <c r="G36" s="864"/>
      <c r="H36" s="865"/>
      <c r="I36" s="275"/>
      <c r="J36" s="276"/>
      <c r="K36" s="277">
        <f>VLOOKUP(A36,EQUIPOS!A6:D161,4,FALSE)</f>
        <v>142524.70945083015</v>
      </c>
      <c r="L36" s="278"/>
      <c r="M36" s="279">
        <v>0.15</v>
      </c>
      <c r="N36" s="280">
        <f>K36/M36</f>
        <v>950164.72967220109</v>
      </c>
    </row>
    <row r="37" spans="1:14">
      <c r="A37" t="s">
        <v>150</v>
      </c>
      <c r="B37" s="863" t="str">
        <f>VLOOKUP(A37,EQUIPOS!A7:D154,3,FALSE)</f>
        <v>Cargador : Potencia en el volante 125 hp, Clasificación de RPM del motor 2300.</v>
      </c>
      <c r="C37" s="864"/>
      <c r="D37" s="864"/>
      <c r="E37" s="864"/>
      <c r="F37" s="864"/>
      <c r="G37" s="864"/>
      <c r="H37" s="865"/>
      <c r="I37" s="275"/>
      <c r="J37" s="276"/>
      <c r="K37" s="277">
        <f>VLOOKUP(A37,EQUIPOS!A7:D162,4,FALSE)</f>
        <v>127026.60493827163</v>
      </c>
      <c r="L37" s="278"/>
      <c r="M37" s="279">
        <v>0.15</v>
      </c>
      <c r="N37" s="280">
        <f>K37/M37</f>
        <v>846844.03292181087</v>
      </c>
    </row>
    <row r="38" spans="1:14">
      <c r="A38" t="s">
        <v>273</v>
      </c>
      <c r="B38" s="863" t="str">
        <f>VLOOKUP(A38,EQUIPOS!A8:D154,3,FALSE)</f>
        <v>Motosierra, 93.6 cm3 - 7.1 HP, 45-90 cm - 7.9 kg</v>
      </c>
      <c r="C38" s="864"/>
      <c r="D38" s="864"/>
      <c r="E38" s="864"/>
      <c r="F38" s="864"/>
      <c r="G38" s="864"/>
      <c r="H38" s="865"/>
      <c r="I38" s="275"/>
      <c r="J38" s="276"/>
      <c r="K38" s="277">
        <f>VLOOKUP(A38,EQUIPOS!A8:D163,4,FALSE)</f>
        <v>9216.0153256704998</v>
      </c>
      <c r="L38" s="278"/>
      <c r="M38" s="279">
        <v>0.15</v>
      </c>
      <c r="N38" s="281">
        <f>K38/M38</f>
        <v>61440.10217113667</v>
      </c>
    </row>
    <row r="39" spans="1:14">
      <c r="B39" s="863"/>
      <c r="C39" s="864"/>
      <c r="D39" s="864"/>
      <c r="E39" s="864"/>
      <c r="F39" s="864"/>
      <c r="G39" s="864"/>
      <c r="H39" s="865"/>
      <c r="I39" s="866"/>
      <c r="J39" s="867"/>
      <c r="K39" s="282"/>
      <c r="L39" s="868"/>
      <c r="M39" s="869"/>
      <c r="N39" s="283"/>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0.05</v>
      </c>
      <c r="M42" s="876"/>
      <c r="N42" s="111">
        <f>N76*L42</f>
        <v>8477.4583333333339</v>
      </c>
    </row>
    <row r="43" spans="1:14" ht="15.75" thickBot="1">
      <c r="B43" s="814" t="s">
        <v>1037</v>
      </c>
      <c r="C43" s="815"/>
      <c r="D43" s="815"/>
      <c r="E43" s="815"/>
      <c r="F43" s="815"/>
      <c r="G43" s="815"/>
      <c r="H43" s="815"/>
      <c r="I43" s="815"/>
      <c r="J43" s="815"/>
      <c r="K43" s="815"/>
      <c r="L43" s="815"/>
      <c r="M43" s="816"/>
      <c r="N43" s="105">
        <f>SUM(N36:N42)</f>
        <v>1866926.3230984821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77" t="s">
        <v>1041</v>
      </c>
      <c r="C58" s="878"/>
      <c r="D58" s="878"/>
      <c r="E58" s="878"/>
      <c r="F58" s="878"/>
      <c r="G58" s="879"/>
      <c r="H58" s="79" t="s">
        <v>1029</v>
      </c>
      <c r="I58" s="80" t="s">
        <v>1042</v>
      </c>
      <c r="J58" s="81" t="s">
        <v>1043</v>
      </c>
      <c r="K58" s="79" t="s">
        <v>1044</v>
      </c>
      <c r="L58" s="900" t="s">
        <v>1045</v>
      </c>
      <c r="M58" s="879"/>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35</v>
      </c>
      <c r="J59" s="294">
        <v>1</v>
      </c>
      <c r="K59" s="287">
        <f>I59*J59</f>
        <v>35</v>
      </c>
      <c r="L59" s="901">
        <v>983.54</v>
      </c>
      <c r="M59" s="902"/>
      <c r="N59" s="295">
        <f>K59*L59</f>
        <v>34423.9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54"/>
      <c r="J64" s="54"/>
      <c r="K64" s="54"/>
      <c r="L64" s="892"/>
      <c r="M64" s="893"/>
      <c r="N64" s="304"/>
    </row>
    <row r="65" spans="1:15" ht="15.75" thickBot="1">
      <c r="B65" s="903" t="s">
        <v>1037</v>
      </c>
      <c r="C65" s="857"/>
      <c r="D65" s="857"/>
      <c r="E65" s="857"/>
      <c r="F65" s="857"/>
      <c r="G65" s="857"/>
      <c r="H65" s="857"/>
      <c r="I65" s="857"/>
      <c r="J65" s="857"/>
      <c r="K65" s="857"/>
      <c r="L65" s="857"/>
      <c r="M65" s="858"/>
      <c r="N65" s="309">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1.2</v>
      </c>
      <c r="N70" s="304">
        <f>K70/M70</f>
        <v>169549.16666666669</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54"/>
      <c r="J75" s="54"/>
      <c r="K75" s="54"/>
      <c r="L75" s="892"/>
      <c r="M75" s="893"/>
      <c r="N75" s="304"/>
    </row>
    <row r="76" spans="1:15" ht="15.75" thickBot="1">
      <c r="B76" s="814" t="s">
        <v>1037</v>
      </c>
      <c r="C76" s="815"/>
      <c r="D76" s="815"/>
      <c r="E76" s="815"/>
      <c r="F76" s="815"/>
      <c r="G76" s="815"/>
      <c r="H76" s="815"/>
      <c r="I76" s="857"/>
      <c r="J76" s="857"/>
      <c r="K76" s="857"/>
      <c r="L76" s="857"/>
      <c r="M76" s="858"/>
      <c r="N76" s="309">
        <f>N70+N71+N72+N73+N74</f>
        <v>169549.16666666669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2070899.3897651487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414179.87795302976</v>
      </c>
      <c r="M83" s="850"/>
      <c r="N83" s="57"/>
    </row>
    <row r="84" spans="1:14">
      <c r="B84" s="95" t="s">
        <v>1057</v>
      </c>
      <c r="C84" s="96"/>
      <c r="D84" s="96"/>
      <c r="E84" s="96"/>
      <c r="F84" s="96"/>
      <c r="G84" s="96"/>
      <c r="H84" s="96"/>
      <c r="I84" s="93"/>
      <c r="J84" s="94"/>
      <c r="K84" s="312">
        <v>0.05</v>
      </c>
      <c r="L84" s="849">
        <f>N78*K84</f>
        <v>103544.96948825744</v>
      </c>
      <c r="M84" s="850"/>
      <c r="N84" s="57"/>
    </row>
    <row r="85" spans="1:14" ht="15.75" thickBot="1">
      <c r="B85" s="97" t="s">
        <v>1058</v>
      </c>
      <c r="C85" s="98"/>
      <c r="D85" s="98"/>
      <c r="E85" s="98"/>
      <c r="F85" s="98"/>
      <c r="G85" s="98"/>
      <c r="H85" s="98"/>
      <c r="I85" s="99"/>
      <c r="J85" s="100"/>
      <c r="K85" s="313">
        <v>0.05</v>
      </c>
      <c r="L85" s="851">
        <f>N78*K85</f>
        <v>103544.96948825744</v>
      </c>
      <c r="M85" s="852"/>
      <c r="N85" s="57"/>
    </row>
    <row r="86" spans="1:14" ht="15.75" thickBot="1">
      <c r="B86" s="814" t="s">
        <v>1037</v>
      </c>
      <c r="C86" s="815"/>
      <c r="D86" s="815"/>
      <c r="E86" s="815"/>
      <c r="F86" s="815"/>
      <c r="G86" s="815"/>
      <c r="H86" s="815"/>
      <c r="I86" s="815"/>
      <c r="J86" s="815"/>
      <c r="K86" s="815"/>
      <c r="L86" s="815"/>
      <c r="M86" s="816"/>
      <c r="N86" s="58">
        <f>L83+L84+L85</f>
        <v>621269.81692954467</v>
      </c>
    </row>
    <row r="87" spans="1:14" ht="15.75" thickBot="1">
      <c r="B87" s="39"/>
      <c r="C87" s="40"/>
      <c r="D87" s="40"/>
      <c r="E87" s="40"/>
      <c r="F87" s="40"/>
      <c r="G87" s="40"/>
      <c r="H87" s="40"/>
      <c r="I87" s="40"/>
      <c r="J87" s="40"/>
      <c r="K87" s="40"/>
      <c r="L87" s="40"/>
      <c r="M87" s="40"/>
      <c r="N87" s="41"/>
    </row>
    <row r="88" spans="1:14" ht="15.75" thickBot="1">
      <c r="A88" t="s">
        <v>2121</v>
      </c>
      <c r="B88" s="814" t="s">
        <v>1059</v>
      </c>
      <c r="C88" s="815"/>
      <c r="D88" s="815"/>
      <c r="E88" s="815"/>
      <c r="F88" s="815"/>
      <c r="G88" s="815"/>
      <c r="H88" s="815"/>
      <c r="I88" s="815"/>
      <c r="J88" s="815"/>
      <c r="K88" s="815"/>
      <c r="L88" s="815"/>
      <c r="M88" s="816"/>
      <c r="N88" s="196">
        <f>N78+N86</f>
        <v>2692169.2066946933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24"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3"/>
      <c r="C1" s="835"/>
      <c r="D1" s="836"/>
      <c r="E1" s="836"/>
      <c r="F1" s="836"/>
      <c r="G1" s="836"/>
      <c r="H1" s="836"/>
      <c r="I1" s="836"/>
      <c r="J1" s="837"/>
      <c r="K1" s="838" t="s">
        <v>1017</v>
      </c>
      <c r="L1" s="840" t="s">
        <v>2304</v>
      </c>
      <c r="M1" s="841"/>
      <c r="N1" s="842"/>
    </row>
    <row r="2" spans="2:14">
      <c r="B2" s="824"/>
      <c r="C2" s="801" t="s">
        <v>1018</v>
      </c>
      <c r="D2" s="802"/>
      <c r="E2" s="802"/>
      <c r="F2" s="802"/>
      <c r="G2" s="802"/>
      <c r="H2" s="802"/>
      <c r="I2" s="802"/>
      <c r="J2" s="803"/>
      <c r="K2" s="839"/>
      <c r="L2" s="843"/>
      <c r="M2" s="844"/>
      <c r="N2" s="845"/>
    </row>
    <row r="3" spans="2:14">
      <c r="B3" s="824"/>
      <c r="C3" s="801" t="s">
        <v>2305</v>
      </c>
      <c r="D3" s="802"/>
      <c r="E3" s="802"/>
      <c r="F3" s="802"/>
      <c r="G3" s="802"/>
      <c r="H3" s="802"/>
      <c r="I3" s="802"/>
      <c r="J3" s="803"/>
      <c r="K3" s="826" t="s">
        <v>1019</v>
      </c>
      <c r="L3" s="795">
        <v>1</v>
      </c>
      <c r="M3" s="796"/>
      <c r="N3" s="797"/>
    </row>
    <row r="4" spans="2:14">
      <c r="B4" s="824"/>
      <c r="C4" s="801" t="s">
        <v>2306</v>
      </c>
      <c r="D4" s="802"/>
      <c r="E4" s="802"/>
      <c r="F4" s="802"/>
      <c r="G4" s="802"/>
      <c r="H4" s="802"/>
      <c r="I4" s="802"/>
      <c r="J4" s="803"/>
      <c r="K4" s="846"/>
      <c r="L4" s="798"/>
      <c r="M4" s="799"/>
      <c r="N4" s="800"/>
    </row>
    <row r="5" spans="2:14">
      <c r="B5" s="824"/>
      <c r="C5" s="801" t="s">
        <v>2307</v>
      </c>
      <c r="D5" s="802"/>
      <c r="E5" s="802"/>
      <c r="F5" s="802"/>
      <c r="G5" s="802"/>
      <c r="H5" s="802"/>
      <c r="I5" s="802"/>
      <c r="J5" s="803"/>
      <c r="K5" s="826" t="s">
        <v>1020</v>
      </c>
      <c r="L5" s="828"/>
      <c r="M5" s="828" t="s">
        <v>1021</v>
      </c>
      <c r="N5" s="830"/>
    </row>
    <row r="6" spans="2:14" ht="15.75" thickBot="1">
      <c r="B6" s="825"/>
      <c r="C6" s="832"/>
      <c r="D6" s="833"/>
      <c r="E6" s="833"/>
      <c r="F6" s="833"/>
      <c r="G6" s="833"/>
      <c r="H6" s="833"/>
      <c r="I6" s="833"/>
      <c r="J6" s="834"/>
      <c r="K6" s="827"/>
      <c r="L6" s="829"/>
      <c r="M6" s="829"/>
      <c r="N6" s="831"/>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04" t="s">
        <v>2311</v>
      </c>
      <c r="C10" s="805"/>
      <c r="D10" s="805"/>
      <c r="E10" s="805"/>
      <c r="F10" s="399" t="s">
        <v>2312</v>
      </c>
      <c r="G10" s="85"/>
      <c r="H10" s="367"/>
      <c r="I10" s="806" t="s">
        <v>2313</v>
      </c>
      <c r="J10" s="806"/>
      <c r="K10" s="400" t="s">
        <v>2312</v>
      </c>
      <c r="L10" s="364"/>
      <c r="M10" s="364"/>
      <c r="N10" s="36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1069</v>
      </c>
      <c r="C31" s="87" t="s">
        <v>1253</v>
      </c>
      <c r="D31" s="88"/>
      <c r="E31" s="88"/>
      <c r="F31" s="88"/>
      <c r="G31" s="88"/>
      <c r="H31" s="88"/>
      <c r="I31" s="88"/>
      <c r="J31" s="89"/>
      <c r="K31" s="316"/>
      <c r="L31" s="314" t="s">
        <v>1068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t="s">
        <v>249</v>
      </c>
      <c r="B36" s="863" t="str">
        <f>VLOOKUP(A36,EQUIPOS!A6:D154,3,FALSE)</f>
        <v>Guadañadora, Cilindraje 41.5 cm3, Longitud del mango 1450 mm, Peso 7.4 kg</v>
      </c>
      <c r="C36" s="864"/>
      <c r="D36" s="864"/>
      <c r="E36" s="864"/>
      <c r="F36" s="864"/>
      <c r="G36" s="864"/>
      <c r="H36" s="865"/>
      <c r="I36" s="275"/>
      <c r="J36" s="276"/>
      <c r="K36" s="277">
        <f>VLOOKUP(A36,EQUIPOS!A6:D161,4,FALSE)</f>
        <v>5251.0323541932748</v>
      </c>
      <c r="L36" s="278"/>
      <c r="M36" s="279">
        <v>0.36</v>
      </c>
      <c r="N36" s="280">
        <f>K36/M36</f>
        <v>14586.200983870209</v>
      </c>
    </row>
    <row r="37" spans="1:14">
      <c r="A37" t="s">
        <v>273</v>
      </c>
      <c r="B37" s="863" t="str">
        <f>VLOOKUP(A37,EQUIPOS!A7:D154,3,FALSE)</f>
        <v>Motosierra, 93.6 cm3 - 7.1 HP, 45-90 cm - 7.9 kg</v>
      </c>
      <c r="C37" s="864"/>
      <c r="D37" s="864"/>
      <c r="E37" s="864"/>
      <c r="F37" s="864"/>
      <c r="G37" s="864"/>
      <c r="H37" s="865"/>
      <c r="I37" s="275"/>
      <c r="J37" s="276"/>
      <c r="K37" s="277">
        <f>VLOOKUP(A37,EQUIPOS!A7:D162,4,FALSE)</f>
        <v>9216.0153256704998</v>
      </c>
      <c r="L37" s="278"/>
      <c r="M37" s="279">
        <v>0.10299999999999999</v>
      </c>
      <c r="N37" s="280">
        <f>K37/M37</f>
        <v>89475.876948257282</v>
      </c>
    </row>
    <row r="38" spans="1:14">
      <c r="B38" s="863"/>
      <c r="C38" s="864"/>
      <c r="D38" s="864"/>
      <c r="E38" s="864"/>
      <c r="F38" s="864"/>
      <c r="G38" s="864"/>
      <c r="H38" s="865"/>
      <c r="I38" s="275"/>
      <c r="J38" s="276"/>
      <c r="K38" s="277"/>
      <c r="L38" s="278"/>
      <c r="M38" s="279"/>
      <c r="N38" s="281"/>
    </row>
    <row r="39" spans="1:14">
      <c r="B39" s="863"/>
      <c r="C39" s="864"/>
      <c r="D39" s="864"/>
      <c r="E39" s="864"/>
      <c r="F39" s="864"/>
      <c r="G39" s="864"/>
      <c r="H39" s="865"/>
      <c r="I39" s="866"/>
      <c r="J39" s="867"/>
      <c r="K39" s="282"/>
      <c r="L39" s="868"/>
      <c r="M39" s="869"/>
      <c r="N39" s="283"/>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0.05</v>
      </c>
      <c r="M42" s="876"/>
      <c r="N42" s="111">
        <f>N76*L42</f>
        <v>1766.1284722222224</v>
      </c>
    </row>
    <row r="43" spans="1:14" ht="15.75" thickBot="1">
      <c r="B43" s="814" t="s">
        <v>1037</v>
      </c>
      <c r="C43" s="815"/>
      <c r="D43" s="815"/>
      <c r="E43" s="815"/>
      <c r="F43" s="815"/>
      <c r="G43" s="815"/>
      <c r="H43" s="815"/>
      <c r="I43" s="815"/>
      <c r="J43" s="815"/>
      <c r="K43" s="815"/>
      <c r="L43" s="815"/>
      <c r="M43" s="816"/>
      <c r="N43" s="105">
        <f>SUM(N36:N42)</f>
        <v>105828.20640434971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50</v>
      </c>
      <c r="J59" s="294">
        <v>1</v>
      </c>
      <c r="K59" s="287">
        <f>I59*J59</f>
        <v>50</v>
      </c>
      <c r="L59" s="901">
        <f>'900.2'!N78</f>
        <v>908.61520698685467</v>
      </c>
      <c r="M59" s="902"/>
      <c r="N59" s="295">
        <f>K59*L59</f>
        <v>45430.76034934273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51"/>
    </row>
    <row r="65" spans="1:15" ht="15.75" thickBot="1">
      <c r="B65" s="903" t="s">
        <v>1037</v>
      </c>
      <c r="C65" s="857"/>
      <c r="D65" s="857"/>
      <c r="E65" s="857"/>
      <c r="F65" s="857"/>
      <c r="G65" s="857"/>
      <c r="H65" s="857"/>
      <c r="I65" s="857"/>
      <c r="J65" s="857"/>
      <c r="K65" s="857"/>
      <c r="L65" s="857"/>
      <c r="M65" s="858"/>
      <c r="N65" s="110">
        <f>N59+N60+N61+N62+N63</f>
        <v>45430.76034934273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303">
        <v>2.88</v>
      </c>
      <c r="N70" s="304">
        <f>K70/M70</f>
        <v>35322.569444444445</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N70+N71+N72+N73+N74</f>
        <v>35322.569444444445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186581.53619813686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37316.307239627371</v>
      </c>
      <c r="M83" s="850"/>
      <c r="N83" s="57"/>
    </row>
    <row r="84" spans="1:14">
      <c r="B84" s="95" t="s">
        <v>1057</v>
      </c>
      <c r="C84" s="96"/>
      <c r="D84" s="96"/>
      <c r="E84" s="96"/>
      <c r="F84" s="96"/>
      <c r="G84" s="96"/>
      <c r="H84" s="96"/>
      <c r="I84" s="93"/>
      <c r="J84" s="94"/>
      <c r="K84" s="312">
        <v>0.05</v>
      </c>
      <c r="L84" s="849">
        <f>N78*K84</f>
        <v>9329.0768099068428</v>
      </c>
      <c r="M84" s="850"/>
      <c r="N84" s="57"/>
    </row>
    <row r="85" spans="1:14" ht="15.75" thickBot="1">
      <c r="B85" s="97" t="s">
        <v>1058</v>
      </c>
      <c r="C85" s="98"/>
      <c r="D85" s="98"/>
      <c r="E85" s="98"/>
      <c r="F85" s="98"/>
      <c r="G85" s="98"/>
      <c r="H85" s="98"/>
      <c r="I85" s="99"/>
      <c r="J85" s="100"/>
      <c r="K85" s="313">
        <v>0.05</v>
      </c>
      <c r="L85" s="851">
        <f>N78*K85</f>
        <v>9329.0768099068428</v>
      </c>
      <c r="M85" s="852"/>
      <c r="N85" s="57"/>
    </row>
    <row r="86" spans="1:14" ht="15.75" thickBot="1">
      <c r="B86" s="814" t="s">
        <v>1037</v>
      </c>
      <c r="C86" s="815"/>
      <c r="D86" s="815"/>
      <c r="E86" s="815"/>
      <c r="F86" s="815"/>
      <c r="G86" s="815"/>
      <c r="H86" s="815"/>
      <c r="I86" s="815"/>
      <c r="J86" s="815"/>
      <c r="K86" s="815"/>
      <c r="L86" s="815"/>
      <c r="M86" s="816"/>
      <c r="N86" s="58">
        <f>L83+L84+L85</f>
        <v>55974.46085944106</v>
      </c>
    </row>
    <row r="87" spans="1:14" ht="15.75" thickBot="1">
      <c r="B87" s="39"/>
      <c r="C87" s="40"/>
      <c r="D87" s="40"/>
      <c r="E87" s="40"/>
      <c r="F87" s="40"/>
      <c r="G87" s="40"/>
      <c r="H87" s="40"/>
      <c r="I87" s="40"/>
      <c r="J87" s="40"/>
      <c r="K87" s="40"/>
      <c r="L87" s="40"/>
      <c r="M87" s="40"/>
      <c r="N87" s="41"/>
    </row>
    <row r="88" spans="1:14" ht="15.75" thickBot="1">
      <c r="A88" t="s">
        <v>2121</v>
      </c>
      <c r="B88" s="814" t="s">
        <v>1059</v>
      </c>
      <c r="C88" s="815"/>
      <c r="D88" s="815"/>
      <c r="E88" s="815"/>
      <c r="F88" s="815"/>
      <c r="G88" s="815"/>
      <c r="H88" s="815"/>
      <c r="I88" s="815"/>
      <c r="J88" s="815"/>
      <c r="K88" s="815"/>
      <c r="L88" s="815"/>
      <c r="M88" s="816"/>
      <c r="N88" s="196">
        <f>N78+N86</f>
        <v>242555.99705757792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28.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9.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1070</v>
      </c>
      <c r="C31" s="87" t="s">
        <v>1254</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t="s">
        <v>150</v>
      </c>
      <c r="B36" s="863" t="str">
        <f>VLOOKUP(A36,EQUIPOS!A6:D154,3,FALSE)</f>
        <v>Cargador : Potencia en el volante 125 hp, Clasificación de RPM del motor 2300.</v>
      </c>
      <c r="C36" s="864"/>
      <c r="D36" s="864"/>
      <c r="E36" s="864"/>
      <c r="F36" s="864"/>
      <c r="G36" s="864"/>
      <c r="H36" s="865"/>
      <c r="I36" s="275"/>
      <c r="J36" s="276"/>
      <c r="K36" s="277">
        <f>VLOOKUP(A36,EQUIPOS!A6:D161,4,FALSE)</f>
        <v>127026.60493827163</v>
      </c>
      <c r="L36" s="278"/>
      <c r="M36" s="279">
        <v>2.375</v>
      </c>
      <c r="N36" s="280">
        <f>K36/M36</f>
        <v>53484.886289798582</v>
      </c>
    </row>
    <row r="37" spans="1:14">
      <c r="A37" t="s">
        <v>180</v>
      </c>
      <c r="B37" s="863" t="str">
        <f>VLOOKUP(A37,EQUIPOS!A7:D154,3,FALSE)</f>
        <v>Compresor 120 HP, con martillo.</v>
      </c>
      <c r="C37" s="864"/>
      <c r="D37" s="864"/>
      <c r="E37" s="864"/>
      <c r="F37" s="864"/>
      <c r="G37" s="864"/>
      <c r="H37" s="865"/>
      <c r="I37" s="275"/>
      <c r="J37" s="276"/>
      <c r="K37" s="277">
        <f>VLOOKUP(A37,EQUIPOS!A7:D162,4,FALSE)</f>
        <v>74085.918475947226</v>
      </c>
      <c r="L37" s="278"/>
      <c r="M37" s="279">
        <v>2.375</v>
      </c>
      <c r="N37" s="280">
        <f>K37/M37</f>
        <v>31194.070937240936</v>
      </c>
    </row>
    <row r="38" spans="1:14">
      <c r="A38" t="s">
        <v>195</v>
      </c>
      <c r="B38" s="863" t="str">
        <f>VLOOKUP(A38,EQUIPOS!A7:D154,3,FALSE)</f>
        <v xml:space="preserve">Equipo de oxicorte, Capacidad de corte: hasta 6´´ (152mm) </v>
      </c>
      <c r="C38" s="864"/>
      <c r="D38" s="864"/>
      <c r="E38" s="864"/>
      <c r="F38" s="864"/>
      <c r="G38" s="864"/>
      <c r="H38" s="865"/>
      <c r="I38" s="275"/>
      <c r="J38" s="276"/>
      <c r="K38" s="277">
        <f>VLOOKUP(A38,EQUIPOS!A7:D162,4,FALSE)</f>
        <v>15584.78182205194</v>
      </c>
      <c r="L38" s="278"/>
      <c r="M38" s="279">
        <v>2.375</v>
      </c>
      <c r="N38" s="281">
        <f>K38/M38</f>
        <v>6562.0133987587114</v>
      </c>
    </row>
    <row r="39" spans="1:14">
      <c r="B39" s="863"/>
      <c r="C39" s="864"/>
      <c r="D39" s="864"/>
      <c r="E39" s="864"/>
      <c r="F39" s="864"/>
      <c r="G39" s="864"/>
      <c r="H39" s="865"/>
      <c r="I39" s="866"/>
      <c r="J39" s="867"/>
      <c r="K39" s="282"/>
      <c r="L39" s="868"/>
      <c r="M39" s="869"/>
      <c r="N39" s="283"/>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0.1</v>
      </c>
      <c r="M42" s="876"/>
      <c r="N42" s="111">
        <f>N76*L42</f>
        <v>1338.5473684210529</v>
      </c>
    </row>
    <row r="43" spans="1:14" ht="15.75" thickBot="1">
      <c r="B43" s="814" t="s">
        <v>1037</v>
      </c>
      <c r="C43" s="815"/>
      <c r="D43" s="815"/>
      <c r="E43" s="815"/>
      <c r="F43" s="815"/>
      <c r="G43" s="815"/>
      <c r="H43" s="815"/>
      <c r="I43" s="815"/>
      <c r="J43" s="815"/>
      <c r="K43" s="815"/>
      <c r="L43" s="815"/>
      <c r="M43" s="816"/>
      <c r="N43" s="105">
        <f>SUM(N36:N42)</f>
        <v>92579.517994219292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1">
        <f>'900.2'!N78</f>
        <v>908.61520698685467</v>
      </c>
      <c r="M59" s="902"/>
      <c r="N59" s="295">
        <f>K59*L59</f>
        <v>908.61520698685467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51"/>
    </row>
    <row r="65" spans="1:15" ht="15.75" thickBot="1">
      <c r="B65" s="903" t="s">
        <v>1037</v>
      </c>
      <c r="C65" s="857"/>
      <c r="D65" s="857"/>
      <c r="E65" s="857"/>
      <c r="F65" s="857"/>
      <c r="G65" s="857"/>
      <c r="H65" s="857"/>
      <c r="I65" s="857"/>
      <c r="J65" s="857"/>
      <c r="K65" s="857"/>
      <c r="L65" s="857"/>
      <c r="M65" s="858"/>
      <c r="N65" s="110">
        <f>N59+N60+N61+N62+N63</f>
        <v>908.61520698685467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9</v>
      </c>
      <c r="B70" s="55" t="str">
        <f>VLOOKUP(A70,'MANO DE OBRA'!A8:D68,3,FALSE)</f>
        <v>Obrero (3)</v>
      </c>
      <c r="C70" s="53"/>
      <c r="D70" s="53"/>
      <c r="E70" s="53"/>
      <c r="F70" s="53"/>
      <c r="G70" s="53"/>
      <c r="H70" s="53"/>
      <c r="I70" s="300">
        <f>K70/J70*100</f>
        <v>82483.783783783787</v>
      </c>
      <c r="J70" s="301">
        <v>185</v>
      </c>
      <c r="K70" s="302">
        <f>VLOOKUP(A70,'MANO DE OBRA'!A8:D99,4,FALSE)</f>
        <v>152595</v>
      </c>
      <c r="L70" s="56"/>
      <c r="M70" s="303">
        <v>19</v>
      </c>
      <c r="N70" s="304">
        <f>K70/M70</f>
        <v>8031.3157894736842</v>
      </c>
      <c r="O70" s="112"/>
    </row>
    <row r="71" spans="1:15">
      <c r="A71" t="s">
        <v>30</v>
      </c>
      <c r="B71" s="55" t="str">
        <f>VLOOKUP(A71,'MANO DE OBRA'!A8:D68,3,FALSE)</f>
        <v>Oficial</v>
      </c>
      <c r="C71" s="53"/>
      <c r="D71" s="53"/>
      <c r="E71" s="53"/>
      <c r="F71" s="53"/>
      <c r="G71" s="53"/>
      <c r="H71" s="53"/>
      <c r="I71" s="300">
        <f>K71/J71*100</f>
        <v>54988.648648648646</v>
      </c>
      <c r="J71" s="301">
        <v>185</v>
      </c>
      <c r="K71" s="306">
        <f>VLOOKUP(A71,'MANO DE OBRA'!A8:D99,4,FALSE)</f>
        <v>101729</v>
      </c>
      <c r="L71" s="56"/>
      <c r="M71" s="303">
        <v>19</v>
      </c>
      <c r="N71" s="304">
        <f>K71/M71</f>
        <v>5354.1578947368425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N70+N71+N72+N73+N74</f>
        <v>13385.473684210527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88">
        <f>N43+N54+N65+N76</f>
        <v>106873.60688541667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21374.721377083333</v>
      </c>
      <c r="M83" s="850"/>
      <c r="N83" s="57"/>
    </row>
    <row r="84" spans="1:14">
      <c r="B84" s="95" t="s">
        <v>1057</v>
      </c>
      <c r="C84" s="96"/>
      <c r="D84" s="96"/>
      <c r="E84" s="96"/>
      <c r="F84" s="96"/>
      <c r="G84" s="96"/>
      <c r="H84" s="96"/>
      <c r="I84" s="93"/>
      <c r="J84" s="94"/>
      <c r="K84" s="312">
        <v>0.05</v>
      </c>
      <c r="L84" s="849">
        <f>N78*K84</f>
        <v>5343.6803442708333</v>
      </c>
      <c r="M84" s="850"/>
      <c r="N84" s="57"/>
    </row>
    <row r="85" spans="1:14" ht="15.75" thickBot="1">
      <c r="B85" s="97" t="s">
        <v>1058</v>
      </c>
      <c r="C85" s="98"/>
      <c r="D85" s="98"/>
      <c r="E85" s="98"/>
      <c r="F85" s="98"/>
      <c r="G85" s="98"/>
      <c r="H85" s="98"/>
      <c r="I85" s="99"/>
      <c r="J85" s="100"/>
      <c r="K85" s="313">
        <v>0.05</v>
      </c>
      <c r="L85" s="851">
        <f>N78*K85</f>
        <v>5343.6803442708333</v>
      </c>
      <c r="M85" s="852"/>
      <c r="N85" s="57"/>
    </row>
    <row r="86" spans="1:14" ht="15.75" thickBot="1">
      <c r="B86" s="814" t="s">
        <v>1037</v>
      </c>
      <c r="C86" s="815"/>
      <c r="D86" s="815"/>
      <c r="E86" s="815"/>
      <c r="F86" s="815"/>
      <c r="G86" s="815"/>
      <c r="H86" s="815"/>
      <c r="I86" s="815"/>
      <c r="J86" s="815"/>
      <c r="K86" s="815"/>
      <c r="L86" s="815"/>
      <c r="M86" s="816"/>
      <c r="N86" s="58">
        <f>L83+L84+L85</f>
        <v>32062.082065625</v>
      </c>
    </row>
    <row r="87" spans="1:14" ht="15.75" thickBot="1">
      <c r="B87" s="39"/>
      <c r="C87" s="40"/>
      <c r="D87" s="40"/>
      <c r="E87" s="40"/>
      <c r="F87" s="40"/>
      <c r="G87" s="40"/>
      <c r="H87" s="40"/>
      <c r="I87" s="40"/>
      <c r="J87" s="40"/>
      <c r="K87" s="40"/>
      <c r="L87" s="40"/>
      <c r="M87" s="40"/>
      <c r="N87" s="41"/>
    </row>
    <row r="88" spans="1:14" ht="15.75" thickBot="1">
      <c r="A88" t="s">
        <v>2121</v>
      </c>
      <c r="B88" s="814" t="s">
        <v>1059</v>
      </c>
      <c r="C88" s="815"/>
      <c r="D88" s="815"/>
      <c r="E88" s="815"/>
      <c r="F88" s="815"/>
      <c r="G88" s="815"/>
      <c r="H88" s="815"/>
      <c r="I88" s="815"/>
      <c r="J88" s="815"/>
      <c r="K88" s="815"/>
      <c r="L88" s="815"/>
      <c r="M88" s="816"/>
      <c r="N88" s="58">
        <f>N78+N86</f>
        <v>138935.68895104167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c r="B106" s="817"/>
      <c r="C106" s="818"/>
      <c r="D106" s="818"/>
      <c r="E106" s="818"/>
      <c r="F106" s="818"/>
      <c r="G106" s="818"/>
      <c r="H106" s="818"/>
      <c r="I106" s="818"/>
      <c r="J106" s="818"/>
      <c r="K106" s="818"/>
      <c r="L106" s="818"/>
      <c r="M106" s="818"/>
      <c r="N106" s="819"/>
    </row>
    <row r="107" spans="2:14" ht="27.7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3"/>
      <c r="C1" s="835"/>
      <c r="D1" s="836"/>
      <c r="E1" s="836"/>
      <c r="F1" s="836"/>
      <c r="G1" s="836"/>
      <c r="H1" s="836"/>
      <c r="I1" s="836"/>
      <c r="J1" s="837"/>
      <c r="K1" s="838" t="s">
        <v>1017</v>
      </c>
      <c r="L1" s="840" t="s">
        <v>2304</v>
      </c>
      <c r="M1" s="841"/>
      <c r="N1" s="842"/>
    </row>
    <row r="2" spans="2:14">
      <c r="B2" s="824"/>
      <c r="C2" s="801" t="s">
        <v>1018</v>
      </c>
      <c r="D2" s="802"/>
      <c r="E2" s="802"/>
      <c r="F2" s="802"/>
      <c r="G2" s="802"/>
      <c r="H2" s="802"/>
      <c r="I2" s="802"/>
      <c r="J2" s="803"/>
      <c r="K2" s="839"/>
      <c r="L2" s="843"/>
      <c r="M2" s="844"/>
      <c r="N2" s="845"/>
    </row>
    <row r="3" spans="2:14">
      <c r="B3" s="824"/>
      <c r="C3" s="801" t="s">
        <v>2305</v>
      </c>
      <c r="D3" s="802"/>
      <c r="E3" s="802"/>
      <c r="F3" s="802"/>
      <c r="G3" s="802"/>
      <c r="H3" s="802"/>
      <c r="I3" s="802"/>
      <c r="J3" s="803"/>
      <c r="K3" s="826" t="s">
        <v>1019</v>
      </c>
      <c r="L3" s="795">
        <v>1</v>
      </c>
      <c r="M3" s="796"/>
      <c r="N3" s="797"/>
    </row>
    <row r="4" spans="2:14">
      <c r="B4" s="824"/>
      <c r="C4" s="801" t="s">
        <v>2306</v>
      </c>
      <c r="D4" s="802"/>
      <c r="E4" s="802"/>
      <c r="F4" s="802"/>
      <c r="G4" s="802"/>
      <c r="H4" s="802"/>
      <c r="I4" s="802"/>
      <c r="J4" s="803"/>
      <c r="K4" s="846"/>
      <c r="L4" s="798"/>
      <c r="M4" s="799"/>
      <c r="N4" s="800"/>
    </row>
    <row r="5" spans="2:14">
      <c r="B5" s="824"/>
      <c r="C5" s="801" t="s">
        <v>2307</v>
      </c>
      <c r="D5" s="802"/>
      <c r="E5" s="802"/>
      <c r="F5" s="802"/>
      <c r="G5" s="802"/>
      <c r="H5" s="802"/>
      <c r="I5" s="802"/>
      <c r="J5" s="803"/>
      <c r="K5" s="826" t="s">
        <v>1020</v>
      </c>
      <c r="L5" s="828"/>
      <c r="M5" s="828" t="s">
        <v>1021</v>
      </c>
      <c r="N5" s="830"/>
    </row>
    <row r="6" spans="2:14" ht="15.75" thickBot="1">
      <c r="B6" s="825"/>
      <c r="C6" s="832"/>
      <c r="D6" s="833"/>
      <c r="E6" s="833"/>
      <c r="F6" s="833"/>
      <c r="G6" s="833"/>
      <c r="H6" s="833"/>
      <c r="I6" s="833"/>
      <c r="J6" s="834"/>
      <c r="K6" s="827"/>
      <c r="L6" s="829"/>
      <c r="M6" s="829"/>
      <c r="N6" s="831"/>
    </row>
    <row r="7" spans="2:14" ht="15.75" thickBot="1">
      <c r="B7" s="353"/>
      <c r="C7" s="354"/>
      <c r="D7" s="354"/>
      <c r="E7" s="354"/>
      <c r="F7" s="354"/>
      <c r="G7" s="354"/>
      <c r="H7" s="354"/>
      <c r="I7" s="354"/>
      <c r="J7" s="354"/>
      <c r="K7" s="354"/>
      <c r="L7" s="355"/>
      <c r="M7" s="355"/>
      <c r="N7" s="356"/>
    </row>
    <row r="8" spans="2:14" ht="19.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04" t="s">
        <v>2311</v>
      </c>
      <c r="C10" s="805"/>
      <c r="D10" s="805"/>
      <c r="E10" s="805"/>
      <c r="F10" s="399" t="s">
        <v>2312</v>
      </c>
      <c r="G10" s="85"/>
      <c r="H10" s="367"/>
      <c r="I10" s="806" t="s">
        <v>2313</v>
      </c>
      <c r="J10" s="806"/>
      <c r="K10" s="400" t="s">
        <v>2312</v>
      </c>
      <c r="L10" s="364"/>
      <c r="M10" s="364"/>
      <c r="N10" s="36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1072</v>
      </c>
      <c r="C31" s="87" t="s">
        <v>1255</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t="s">
        <v>312</v>
      </c>
      <c r="B36" s="863" t="str">
        <f>VLOOKUP(A36,EQUIPOS!A6:D154,3,FALSE)</f>
        <v>Retroexcavadora sobre oruga, potencia 138 HP, balde de 1,5 m3.</v>
      </c>
      <c r="C36" s="864"/>
      <c r="D36" s="864"/>
      <c r="E36" s="864"/>
      <c r="F36" s="864"/>
      <c r="G36" s="864"/>
      <c r="H36" s="865"/>
      <c r="I36" s="275"/>
      <c r="J36" s="276"/>
      <c r="K36" s="277">
        <f>VLOOKUP(A36,EQUIPOS!A6:D161,4,FALSE)</f>
        <v>210752.8544061303</v>
      </c>
      <c r="L36" s="278"/>
      <c r="M36" s="279">
        <v>2.5</v>
      </c>
      <c r="N36" s="280">
        <f>K36/M36</f>
        <v>84301.141762452113</v>
      </c>
    </row>
    <row r="37" spans="1:14">
      <c r="A37" t="s">
        <v>180</v>
      </c>
      <c r="B37" s="863" t="str">
        <f>VLOOKUP(A37,EQUIPOS!A7:D154,3,FALSE)</f>
        <v>Compresor 120 HP, con martillo.</v>
      </c>
      <c r="C37" s="864"/>
      <c r="D37" s="864"/>
      <c r="E37" s="864"/>
      <c r="F37" s="864"/>
      <c r="G37" s="864"/>
      <c r="H37" s="865"/>
      <c r="I37" s="275"/>
      <c r="J37" s="276"/>
      <c r="K37" s="277">
        <f>VLOOKUP(A37,EQUIPOS!A7:D162,4,FALSE)</f>
        <v>74085.918475947226</v>
      </c>
      <c r="L37" s="278"/>
      <c r="M37" s="279">
        <v>2.5</v>
      </c>
      <c r="N37" s="280">
        <f>K37/M37</f>
        <v>29634.367390378891</v>
      </c>
    </row>
    <row r="38" spans="1:14">
      <c r="A38" t="s">
        <v>195</v>
      </c>
      <c r="B38" s="863" t="str">
        <f>VLOOKUP(A38,EQUIPOS!A8:D154,3,FALSE)</f>
        <v xml:space="preserve">Equipo de oxicorte, Capacidad de corte: hasta 6´´ (152mm) </v>
      </c>
      <c r="C38" s="864"/>
      <c r="D38" s="864"/>
      <c r="E38" s="864"/>
      <c r="F38" s="864"/>
      <c r="G38" s="864"/>
      <c r="H38" s="865"/>
      <c r="I38" s="275"/>
      <c r="J38" s="276"/>
      <c r="K38" s="277">
        <f>VLOOKUP(A38,EQUIPOS!A8:D163,4,FALSE)</f>
        <v>15584.78182205194</v>
      </c>
      <c r="L38" s="278"/>
      <c r="M38" s="279">
        <v>2.5</v>
      </c>
      <c r="N38" s="280">
        <f>K38/M38</f>
        <v>6233.9127288207765</v>
      </c>
    </row>
    <row r="39" spans="1:14">
      <c r="B39" s="863"/>
      <c r="C39" s="864"/>
      <c r="D39" s="864"/>
      <c r="E39" s="864"/>
      <c r="F39" s="864"/>
      <c r="G39" s="864"/>
      <c r="H39" s="865"/>
      <c r="I39" s="866"/>
      <c r="J39" s="867"/>
      <c r="K39" s="282"/>
      <c r="L39" s="868"/>
      <c r="M39" s="869"/>
      <c r="N39" s="283"/>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0.02</v>
      </c>
      <c r="M42" s="876"/>
      <c r="N42" s="111">
        <f>N76*L42</f>
        <v>254.32400000000001</v>
      </c>
    </row>
    <row r="43" spans="1:14" ht="15.75" thickBot="1">
      <c r="B43" s="814" t="s">
        <v>1037</v>
      </c>
      <c r="C43" s="815"/>
      <c r="D43" s="815"/>
      <c r="E43" s="815"/>
      <c r="F43" s="815"/>
      <c r="G43" s="815"/>
      <c r="H43" s="815"/>
      <c r="I43" s="815"/>
      <c r="J43" s="815"/>
      <c r="K43" s="815"/>
      <c r="L43" s="815"/>
      <c r="M43" s="816"/>
      <c r="N43" s="105">
        <f>SUM(N36:N42)</f>
        <v>120423.74588165178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1">
        <f>'900.2'!N78</f>
        <v>908.61520698685467</v>
      </c>
      <c r="M59" s="902"/>
      <c r="N59" s="295">
        <f>K59*L59</f>
        <v>908.61520698685467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51"/>
    </row>
    <row r="65" spans="1:15" ht="15.75" thickBot="1">
      <c r="B65" s="903" t="s">
        <v>1037</v>
      </c>
      <c r="C65" s="857"/>
      <c r="D65" s="857"/>
      <c r="E65" s="857"/>
      <c r="F65" s="857"/>
      <c r="G65" s="857"/>
      <c r="H65" s="857"/>
      <c r="I65" s="857"/>
      <c r="J65" s="857"/>
      <c r="K65" s="857"/>
      <c r="L65" s="857"/>
      <c r="M65" s="858"/>
      <c r="N65" s="110">
        <f>N59+N60+N61+N62+N63</f>
        <v>908.61520698685467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9</v>
      </c>
      <c r="B70" s="55" t="str">
        <f>VLOOKUP(A70,'MANO DE OBRA'!A8:D68,3,FALSE)</f>
        <v>Obrero (3)</v>
      </c>
      <c r="C70" s="53"/>
      <c r="D70" s="53"/>
      <c r="E70" s="53"/>
      <c r="F70" s="53"/>
      <c r="G70" s="53"/>
      <c r="H70" s="53"/>
      <c r="I70" s="300">
        <f>K70/J70*100</f>
        <v>82483.783783783787</v>
      </c>
      <c r="J70" s="301">
        <v>185</v>
      </c>
      <c r="K70" s="302">
        <f>VLOOKUP(A70,'MANO DE OBRA'!A8:D99,4,FALSE)</f>
        <v>152595</v>
      </c>
      <c r="L70" s="56"/>
      <c r="M70" s="303">
        <v>20</v>
      </c>
      <c r="N70" s="304">
        <f>K70/M70</f>
        <v>7629.75</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20</v>
      </c>
      <c r="N71" s="304">
        <f>K71/M71</f>
        <v>5086.45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N70+N71+N72+N73+N74</f>
        <v>12716.2</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134048.56108863864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26809.712217727731</v>
      </c>
      <c r="M83" s="850"/>
      <c r="N83" s="57"/>
    </row>
    <row r="84" spans="1:14">
      <c r="B84" s="95" t="s">
        <v>1057</v>
      </c>
      <c r="C84" s="96"/>
      <c r="D84" s="96"/>
      <c r="E84" s="96"/>
      <c r="F84" s="96"/>
      <c r="G84" s="96"/>
      <c r="H84" s="96"/>
      <c r="I84" s="93"/>
      <c r="J84" s="94"/>
      <c r="K84" s="312">
        <v>0.05</v>
      </c>
      <c r="L84" s="849">
        <f>N78*K84</f>
        <v>6702.4280544319327</v>
      </c>
      <c r="M84" s="850"/>
      <c r="N84" s="57"/>
    </row>
    <row r="85" spans="1:14" ht="15.75" thickBot="1">
      <c r="B85" s="97" t="s">
        <v>1058</v>
      </c>
      <c r="C85" s="98"/>
      <c r="D85" s="98"/>
      <c r="E85" s="98"/>
      <c r="F85" s="98"/>
      <c r="G85" s="98"/>
      <c r="H85" s="98"/>
      <c r="I85" s="99"/>
      <c r="J85" s="100"/>
      <c r="K85" s="313">
        <v>0.05</v>
      </c>
      <c r="L85" s="851">
        <f>N78*K85</f>
        <v>6702.4280544319327</v>
      </c>
      <c r="M85" s="852"/>
      <c r="N85" s="57"/>
    </row>
    <row r="86" spans="1:14" ht="15.75" thickBot="1">
      <c r="B86" s="814" t="s">
        <v>1037</v>
      </c>
      <c r="C86" s="815"/>
      <c r="D86" s="815"/>
      <c r="E86" s="815"/>
      <c r="F86" s="815"/>
      <c r="G86" s="815"/>
      <c r="H86" s="815"/>
      <c r="I86" s="815"/>
      <c r="J86" s="815"/>
      <c r="K86" s="815"/>
      <c r="L86" s="815"/>
      <c r="M86" s="816"/>
      <c r="N86" s="58">
        <f>L83+L84+L85</f>
        <v>40214.568326591594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174263.12941523024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28.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3"/>
      <c r="C1" s="835"/>
      <c r="D1" s="836"/>
      <c r="E1" s="836"/>
      <c r="F1" s="836"/>
      <c r="G1" s="836"/>
      <c r="H1" s="836"/>
      <c r="I1" s="836"/>
      <c r="J1" s="837"/>
      <c r="K1" s="838" t="s">
        <v>1017</v>
      </c>
      <c r="L1" s="840" t="s">
        <v>2304</v>
      </c>
      <c r="M1" s="841"/>
      <c r="N1" s="842"/>
    </row>
    <row r="2" spans="2:14">
      <c r="B2" s="824"/>
      <c r="C2" s="801" t="s">
        <v>1018</v>
      </c>
      <c r="D2" s="802"/>
      <c r="E2" s="802"/>
      <c r="F2" s="802"/>
      <c r="G2" s="802"/>
      <c r="H2" s="802"/>
      <c r="I2" s="802"/>
      <c r="J2" s="803"/>
      <c r="K2" s="839"/>
      <c r="L2" s="843"/>
      <c r="M2" s="844"/>
      <c r="N2" s="845"/>
    </row>
    <row r="3" spans="2:14">
      <c r="B3" s="824"/>
      <c r="C3" s="801" t="s">
        <v>2305</v>
      </c>
      <c r="D3" s="802"/>
      <c r="E3" s="802"/>
      <c r="F3" s="802"/>
      <c r="G3" s="802"/>
      <c r="H3" s="802"/>
      <c r="I3" s="802"/>
      <c r="J3" s="803"/>
      <c r="K3" s="826" t="s">
        <v>1019</v>
      </c>
      <c r="L3" s="795">
        <v>1</v>
      </c>
      <c r="M3" s="796"/>
      <c r="N3" s="797"/>
    </row>
    <row r="4" spans="2:14">
      <c r="B4" s="824"/>
      <c r="C4" s="801" t="s">
        <v>2306</v>
      </c>
      <c r="D4" s="802"/>
      <c r="E4" s="802"/>
      <c r="F4" s="802"/>
      <c r="G4" s="802"/>
      <c r="H4" s="802"/>
      <c r="I4" s="802"/>
      <c r="J4" s="803"/>
      <c r="K4" s="846"/>
      <c r="L4" s="798"/>
      <c r="M4" s="799"/>
      <c r="N4" s="800"/>
    </row>
    <row r="5" spans="2:14">
      <c r="B5" s="824"/>
      <c r="C5" s="801" t="s">
        <v>2307</v>
      </c>
      <c r="D5" s="802"/>
      <c r="E5" s="802"/>
      <c r="F5" s="802"/>
      <c r="G5" s="802"/>
      <c r="H5" s="802"/>
      <c r="I5" s="802"/>
      <c r="J5" s="803"/>
      <c r="K5" s="826" t="s">
        <v>1020</v>
      </c>
      <c r="L5" s="828"/>
      <c r="M5" s="828" t="s">
        <v>1021</v>
      </c>
      <c r="N5" s="830"/>
    </row>
    <row r="6" spans="2:14" ht="15.75" thickBot="1">
      <c r="B6" s="825"/>
      <c r="C6" s="832"/>
      <c r="D6" s="833"/>
      <c r="E6" s="833"/>
      <c r="F6" s="833"/>
      <c r="G6" s="833"/>
      <c r="H6" s="833"/>
      <c r="I6" s="833"/>
      <c r="J6" s="834"/>
      <c r="K6" s="827"/>
      <c r="L6" s="829"/>
      <c r="M6" s="829"/>
      <c r="N6" s="831"/>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04" t="s">
        <v>2311</v>
      </c>
      <c r="C10" s="805"/>
      <c r="D10" s="805"/>
      <c r="E10" s="805"/>
      <c r="F10" s="399" t="s">
        <v>2312</v>
      </c>
      <c r="G10" s="85"/>
      <c r="H10" s="367"/>
      <c r="I10" s="806" t="s">
        <v>2313</v>
      </c>
      <c r="J10" s="806"/>
      <c r="K10" s="400" t="s">
        <v>2312</v>
      </c>
      <c r="L10" s="364"/>
      <c r="M10" s="364"/>
      <c r="N10" s="36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1073</v>
      </c>
      <c r="C31" s="87" t="s">
        <v>1256</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t="s">
        <v>150</v>
      </c>
      <c r="B36" s="863" t="str">
        <f>VLOOKUP(A36,EQUIPOS!A6:D154,3,FALSE)</f>
        <v>Cargador : Potencia en el volante 125 hp, Clasificación de RPM del motor 2300.</v>
      </c>
      <c r="C36" s="864"/>
      <c r="D36" s="864"/>
      <c r="E36" s="864"/>
      <c r="F36" s="864"/>
      <c r="G36" s="864"/>
      <c r="H36" s="865"/>
      <c r="I36" s="275"/>
      <c r="J36" s="276"/>
      <c r="K36" s="277">
        <f>VLOOKUP(A36,EQUIPOS!A6:D161,4,FALSE)</f>
        <v>127026.60493827163</v>
      </c>
      <c r="L36" s="278"/>
      <c r="M36" s="279">
        <v>9.25</v>
      </c>
      <c r="N36" s="280">
        <f>K36/M36</f>
        <v>13732.605939272609</v>
      </c>
    </row>
    <row r="37" spans="1:14">
      <c r="A37" t="s">
        <v>180</v>
      </c>
      <c r="B37" s="863" t="str">
        <f>VLOOKUP(A37,EQUIPOS!A7:D154,3,FALSE)</f>
        <v>Compresor 120 HP, con martillo.</v>
      </c>
      <c r="C37" s="864"/>
      <c r="D37" s="864"/>
      <c r="E37" s="864"/>
      <c r="F37" s="864"/>
      <c r="G37" s="864"/>
      <c r="H37" s="865"/>
      <c r="I37" s="275"/>
      <c r="J37" s="276"/>
      <c r="K37" s="277">
        <f>VLOOKUP(A37,EQUIPOS!A7:D162,4,FALSE)</f>
        <v>74085.918475947226</v>
      </c>
      <c r="L37" s="278"/>
      <c r="M37" s="279">
        <v>9.25</v>
      </c>
      <c r="N37" s="280">
        <f>K37/M37</f>
        <v>8009.2884838861864</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3"/>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0.02</v>
      </c>
      <c r="M42" s="876"/>
      <c r="N42" s="111">
        <f>N76*L42</f>
        <v>54.988648648648649</v>
      </c>
    </row>
    <row r="43" spans="1:14" ht="15.75" thickBot="1">
      <c r="B43" s="814" t="s">
        <v>1037</v>
      </c>
      <c r="C43" s="815"/>
      <c r="D43" s="815"/>
      <c r="E43" s="815"/>
      <c r="F43" s="815"/>
      <c r="G43" s="815"/>
      <c r="H43" s="815"/>
      <c r="I43" s="815"/>
      <c r="J43" s="815"/>
      <c r="K43" s="815"/>
      <c r="L43" s="815"/>
      <c r="M43" s="816"/>
      <c r="N43" s="105">
        <f>SUM(N36:N42)</f>
        <v>21796.883071807446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1">
        <f>'900.2'!N78</f>
        <v>908.61520698685467</v>
      </c>
      <c r="M59" s="902"/>
      <c r="N59" s="295">
        <f>K59*L59</f>
        <v>908.61520698685467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51"/>
    </row>
    <row r="65" spans="1:15" ht="15.75" thickBot="1">
      <c r="B65" s="903" t="s">
        <v>1037</v>
      </c>
      <c r="C65" s="857"/>
      <c r="D65" s="857"/>
      <c r="E65" s="857"/>
      <c r="F65" s="857"/>
      <c r="G65" s="857"/>
      <c r="H65" s="857"/>
      <c r="I65" s="857"/>
      <c r="J65" s="857"/>
      <c r="K65" s="857"/>
      <c r="L65" s="857"/>
      <c r="M65" s="858"/>
      <c r="N65" s="110">
        <f>N59+N60+N61+N62+N63</f>
        <v>908.61520698685467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303">
        <v>74</v>
      </c>
      <c r="N70" s="304">
        <f>K70/M70</f>
        <v>1374.7162162162163</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74</v>
      </c>
      <c r="N71" s="304">
        <f>K71/M71</f>
        <v>1374.7162162162163</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N70+N71+N72+N73+N74</f>
        <v>2749.4324324324325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25454.930711226734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5090.9861422453469</v>
      </c>
      <c r="M83" s="850"/>
      <c r="N83" s="57"/>
    </row>
    <row r="84" spans="1:14">
      <c r="B84" s="95" t="s">
        <v>1057</v>
      </c>
      <c r="C84" s="96"/>
      <c r="D84" s="96"/>
      <c r="E84" s="96"/>
      <c r="F84" s="96"/>
      <c r="G84" s="96"/>
      <c r="H84" s="96"/>
      <c r="I84" s="93"/>
      <c r="J84" s="94"/>
      <c r="K84" s="312">
        <v>0.05</v>
      </c>
      <c r="L84" s="849">
        <f>N78*K84</f>
        <v>1272.7465355613367</v>
      </c>
      <c r="M84" s="850"/>
      <c r="N84" s="57"/>
    </row>
    <row r="85" spans="1:14" ht="15.75" thickBot="1">
      <c r="B85" s="97" t="s">
        <v>1058</v>
      </c>
      <c r="C85" s="98"/>
      <c r="D85" s="98"/>
      <c r="E85" s="98"/>
      <c r="F85" s="98"/>
      <c r="G85" s="98"/>
      <c r="H85" s="98"/>
      <c r="I85" s="99"/>
      <c r="J85" s="100"/>
      <c r="K85" s="313">
        <v>0.05</v>
      </c>
      <c r="L85" s="851">
        <f>N78*K85</f>
        <v>1272.7465355613367</v>
      </c>
      <c r="M85" s="852"/>
      <c r="N85" s="57"/>
    </row>
    <row r="86" spans="1:14" ht="15.75" thickBot="1">
      <c r="B86" s="814" t="s">
        <v>1037</v>
      </c>
      <c r="C86" s="815"/>
      <c r="D86" s="815"/>
      <c r="E86" s="815"/>
      <c r="F86" s="815"/>
      <c r="G86" s="815"/>
      <c r="H86" s="815"/>
      <c r="I86" s="815"/>
      <c r="J86" s="815"/>
      <c r="K86" s="815"/>
      <c r="L86" s="815"/>
      <c r="M86" s="816"/>
      <c r="N86" s="58">
        <f>L83+L84+L85</f>
        <v>7636.4792133680203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33091.409924594758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22.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1074</v>
      </c>
      <c r="C31" s="87" t="s">
        <v>1257</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t="s">
        <v>180</v>
      </c>
      <c r="B36" s="863" t="str">
        <f>VLOOKUP(A36,EQUIPOS!A6:D154,3,FALSE)</f>
        <v>Compresor 120 HP, con martillo.</v>
      </c>
      <c r="C36" s="864"/>
      <c r="D36" s="864"/>
      <c r="E36" s="864"/>
      <c r="F36" s="864"/>
      <c r="G36" s="864"/>
      <c r="H36" s="865"/>
      <c r="I36" s="275"/>
      <c r="J36" s="276"/>
      <c r="K36" s="277">
        <f>VLOOKUP(A36,EQUIPOS!A6:D161,4,FALSE)</f>
        <v>74085.918475947226</v>
      </c>
      <c r="L36" s="278"/>
      <c r="M36" s="279">
        <v>2.5</v>
      </c>
      <c r="N36" s="280">
        <f>K36/M36</f>
        <v>29634.367390378891</v>
      </c>
    </row>
    <row r="37" span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3"/>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0.1</v>
      </c>
      <c r="M42" s="876"/>
      <c r="N42" s="111">
        <f>N76*L42</f>
        <v>1017.2950000000001</v>
      </c>
    </row>
    <row r="43" spans="1:14" ht="15.75" thickBot="1">
      <c r="B43" s="814" t="s">
        <v>1037</v>
      </c>
      <c r="C43" s="815"/>
      <c r="D43" s="815"/>
      <c r="E43" s="815"/>
      <c r="F43" s="815"/>
      <c r="G43" s="815"/>
      <c r="H43" s="815"/>
      <c r="I43" s="815"/>
      <c r="J43" s="815"/>
      <c r="K43" s="815"/>
      <c r="L43" s="815"/>
      <c r="M43" s="816"/>
      <c r="N43" s="105">
        <f>SUM(N36:N42)</f>
        <v>30651.662390378893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1">
        <f>'900.2'!N78</f>
        <v>908.61520698685467</v>
      </c>
      <c r="M59" s="902"/>
      <c r="N59" s="295">
        <f>K59*L59</f>
        <v>908.61520698685467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2"/>
      <c r="M64" s="893"/>
      <c r="N64" s="51"/>
    </row>
    <row r="65" spans="1:15" ht="15.75" thickBot="1">
      <c r="B65" s="903" t="s">
        <v>1037</v>
      </c>
      <c r="C65" s="857"/>
      <c r="D65" s="857"/>
      <c r="E65" s="857"/>
      <c r="F65" s="857"/>
      <c r="G65" s="857"/>
      <c r="H65" s="857"/>
      <c r="I65" s="857"/>
      <c r="J65" s="857"/>
      <c r="K65" s="857"/>
      <c r="L65" s="857"/>
      <c r="M65" s="858"/>
      <c r="N65" s="110">
        <f>N59+N60+N61+N62+N63</f>
        <v>908.61520698685467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20</v>
      </c>
      <c r="N70" s="304">
        <f>K70/M70</f>
        <v>10172.950000000001</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N70+N71+N72+N73+N74</f>
        <v>10172.950000000001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41733.227597365752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8346.6455194731516</v>
      </c>
      <c r="M83" s="850"/>
      <c r="N83" s="57"/>
    </row>
    <row r="84" spans="1:14">
      <c r="B84" s="95" t="s">
        <v>1057</v>
      </c>
      <c r="C84" s="96"/>
      <c r="D84" s="96"/>
      <c r="E84" s="96"/>
      <c r="F84" s="96"/>
      <c r="G84" s="96"/>
      <c r="H84" s="96"/>
      <c r="I84" s="93"/>
      <c r="J84" s="94"/>
      <c r="K84" s="312">
        <v>0.05</v>
      </c>
      <c r="L84" s="849">
        <f>N78*K84</f>
        <v>2086.6613798682879</v>
      </c>
      <c r="M84" s="850"/>
      <c r="N84" s="57"/>
    </row>
    <row r="85" spans="1:14" ht="15.75" thickBot="1">
      <c r="B85" s="97" t="s">
        <v>1058</v>
      </c>
      <c r="C85" s="98"/>
      <c r="D85" s="98"/>
      <c r="E85" s="98"/>
      <c r="F85" s="98"/>
      <c r="G85" s="98"/>
      <c r="H85" s="98"/>
      <c r="I85" s="99"/>
      <c r="J85" s="100"/>
      <c r="K85" s="313">
        <v>0.05</v>
      </c>
      <c r="L85" s="851">
        <f>N78*K85</f>
        <v>2086.6613798682879</v>
      </c>
      <c r="M85" s="852"/>
      <c r="N85" s="57"/>
    </row>
    <row r="86" spans="1:14" ht="15.75" thickBot="1">
      <c r="B86" s="814" t="s">
        <v>1037</v>
      </c>
      <c r="C86" s="815"/>
      <c r="D86" s="815"/>
      <c r="E86" s="815"/>
      <c r="F86" s="815"/>
      <c r="G86" s="815"/>
      <c r="H86" s="815"/>
      <c r="I86" s="815"/>
      <c r="J86" s="815"/>
      <c r="K86" s="815"/>
      <c r="L86" s="815"/>
      <c r="M86" s="816"/>
      <c r="N86" s="58">
        <f>L83+L84+L85</f>
        <v>12519.968279209728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54253.195876575483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1075</v>
      </c>
      <c r="C31" s="87" t="s">
        <v>1254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t="s">
        <v>150</v>
      </c>
      <c r="B36" s="863" t="str">
        <f>VLOOKUP(A36,EQUIPOS!A6:D154,3,FALSE)</f>
        <v>Cargador : Potencia en el volante 125 hp, Clasificación de RPM del motor 2300.</v>
      </c>
      <c r="C36" s="864"/>
      <c r="D36" s="864"/>
      <c r="E36" s="864"/>
      <c r="F36" s="864"/>
      <c r="G36" s="864"/>
      <c r="H36" s="865"/>
      <c r="I36" s="275"/>
      <c r="J36" s="276"/>
      <c r="K36" s="277">
        <f>VLOOKUP(A36,EQUIPOS!A6:D161,4,FALSE)</f>
        <v>127026.60493827163</v>
      </c>
      <c r="L36" s="278"/>
      <c r="M36" s="279">
        <v>2.375</v>
      </c>
      <c r="N36" s="280">
        <f>K36/M36</f>
        <v>53484.886289798582</v>
      </c>
    </row>
    <row r="37" spans="1:14">
      <c r="A37" t="s">
        <v>180</v>
      </c>
      <c r="B37" s="863" t="str">
        <f>VLOOKUP(A37,EQUIPOS!A7:D154,3,FALSE)</f>
        <v>Compresor 120 HP, con martillo.</v>
      </c>
      <c r="C37" s="864"/>
      <c r="D37" s="864"/>
      <c r="E37" s="864"/>
      <c r="F37" s="864"/>
      <c r="G37" s="864"/>
      <c r="H37" s="865"/>
      <c r="I37" s="275"/>
      <c r="J37" s="276"/>
      <c r="K37" s="277">
        <f>VLOOKUP(A37,EQUIPOS!A7:D162,4,FALSE)</f>
        <v>74085.918475947226</v>
      </c>
      <c r="L37" s="278"/>
      <c r="M37" s="279">
        <v>2.375</v>
      </c>
      <c r="N37" s="280">
        <f>K37/M37</f>
        <v>31194.070937240936</v>
      </c>
    </row>
    <row r="38" spans="1:14">
      <c r="A38" t="s">
        <v>195</v>
      </c>
      <c r="B38" s="863" t="str">
        <f>VLOOKUP(A38,EQUIPOS!A8:D154,3,FALSE)</f>
        <v xml:space="preserve">Equipo de oxicorte, Capacidad de corte: hasta 6´´ (152mm) </v>
      </c>
      <c r="C38" s="864"/>
      <c r="D38" s="864"/>
      <c r="E38" s="864"/>
      <c r="F38" s="864"/>
      <c r="G38" s="864"/>
      <c r="H38" s="865"/>
      <c r="I38" s="275"/>
      <c r="J38" s="276"/>
      <c r="K38" s="277">
        <f>VLOOKUP(A38,EQUIPOS!A8:D163,4,FALSE)</f>
        <v>15584.78182205194</v>
      </c>
      <c r="L38" s="278"/>
      <c r="M38" s="279">
        <v>2.375</v>
      </c>
      <c r="N38" s="280">
        <f>K38/M38</f>
        <v>6562.0133987587114</v>
      </c>
    </row>
    <row r="39" spans="1:14">
      <c r="B39" s="863"/>
      <c r="C39" s="864"/>
      <c r="D39" s="864"/>
      <c r="E39" s="864"/>
      <c r="F39" s="864"/>
      <c r="G39" s="864"/>
      <c r="H39" s="865"/>
      <c r="I39" s="866"/>
      <c r="J39" s="867"/>
      <c r="K39" s="282"/>
      <c r="L39" s="868"/>
      <c r="M39" s="869"/>
      <c r="N39" s="283"/>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0.1</v>
      </c>
      <c r="M42" s="876"/>
      <c r="N42" s="111">
        <f>N76*L42</f>
        <v>1338.5473684210529</v>
      </c>
    </row>
    <row r="43" spans="1:14" ht="15.75" thickBot="1">
      <c r="B43" s="814" t="s">
        <v>1037</v>
      </c>
      <c r="C43" s="815"/>
      <c r="D43" s="815"/>
      <c r="E43" s="815"/>
      <c r="F43" s="815"/>
      <c r="G43" s="815"/>
      <c r="H43" s="815"/>
      <c r="I43" s="815"/>
      <c r="J43" s="815"/>
      <c r="K43" s="815"/>
      <c r="L43" s="815"/>
      <c r="M43" s="816"/>
      <c r="N43" s="105">
        <f>SUM(N36:N42)</f>
        <v>92579.517994219292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1">
        <f>'900.2'!N78</f>
        <v>908.61520698685467</v>
      </c>
      <c r="M59" s="902"/>
      <c r="N59" s="295">
        <f>K59*L59</f>
        <v>908.61520698685467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51"/>
    </row>
    <row r="65" spans="1:15" ht="15.75" thickBot="1">
      <c r="B65" s="903" t="s">
        <v>1037</v>
      </c>
      <c r="C65" s="857"/>
      <c r="D65" s="857"/>
      <c r="E65" s="857"/>
      <c r="F65" s="857"/>
      <c r="G65" s="857"/>
      <c r="H65" s="857"/>
      <c r="I65" s="857"/>
      <c r="J65" s="857"/>
      <c r="K65" s="857"/>
      <c r="L65" s="857"/>
      <c r="M65" s="858"/>
      <c r="N65" s="110">
        <f>N59+N60+N61+N62+N63</f>
        <v>908.61520698685467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9</v>
      </c>
      <c r="B70" s="55" t="str">
        <f>VLOOKUP(A70,'MANO DE OBRA'!A8:D68,3,FALSE)</f>
        <v>Obrero (3)</v>
      </c>
      <c r="C70" s="53"/>
      <c r="D70" s="53"/>
      <c r="E70" s="53"/>
      <c r="F70" s="53"/>
      <c r="G70" s="53"/>
      <c r="H70" s="53"/>
      <c r="I70" s="300">
        <f>K70/J70*100</f>
        <v>82483.783783783787</v>
      </c>
      <c r="J70" s="301">
        <v>185</v>
      </c>
      <c r="K70" s="302">
        <f>VLOOKUP(A70,'MANO DE OBRA'!A8:D99,4,FALSE)</f>
        <v>152595</v>
      </c>
      <c r="L70" s="56"/>
      <c r="M70" s="303">
        <v>19</v>
      </c>
      <c r="N70" s="304">
        <f>K70/M70</f>
        <v>8031.3157894736842</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19</v>
      </c>
      <c r="N71" s="304">
        <f>K71/M71</f>
        <v>5354.1578947368425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N70+N71+N72+N73+N74</f>
        <v>13385.473684210527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106873.60688541667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21374.721377083333</v>
      </c>
      <c r="M83" s="850"/>
      <c r="N83" s="57"/>
    </row>
    <row r="84" spans="1:14">
      <c r="B84" s="95" t="s">
        <v>1057</v>
      </c>
      <c r="C84" s="96"/>
      <c r="D84" s="96"/>
      <c r="E84" s="96"/>
      <c r="F84" s="96"/>
      <c r="G84" s="96"/>
      <c r="H84" s="96"/>
      <c r="I84" s="93"/>
      <c r="J84" s="94"/>
      <c r="K84" s="312">
        <v>0.05</v>
      </c>
      <c r="L84" s="849">
        <f>N78*K84</f>
        <v>5343.6803442708333</v>
      </c>
      <c r="M84" s="850"/>
      <c r="N84" s="57"/>
    </row>
    <row r="85" spans="1:14" ht="15.75" thickBot="1">
      <c r="B85" s="97" t="s">
        <v>1058</v>
      </c>
      <c r="C85" s="98"/>
      <c r="D85" s="98"/>
      <c r="E85" s="98"/>
      <c r="F85" s="98"/>
      <c r="G85" s="98"/>
      <c r="H85" s="98"/>
      <c r="I85" s="99"/>
      <c r="J85" s="100"/>
      <c r="K85" s="313">
        <v>0.05</v>
      </c>
      <c r="L85" s="851">
        <f>N78*K85</f>
        <v>5343.6803442708333</v>
      </c>
      <c r="M85" s="852"/>
      <c r="N85" s="57"/>
    </row>
    <row r="86" spans="1:14" ht="15.75" thickBot="1">
      <c r="B86" s="814" t="s">
        <v>1037</v>
      </c>
      <c r="C86" s="815"/>
      <c r="D86" s="815"/>
      <c r="E86" s="815"/>
      <c r="F86" s="815"/>
      <c r="G86" s="815"/>
      <c r="H86" s="815"/>
      <c r="I86" s="815"/>
      <c r="J86" s="815"/>
      <c r="K86" s="815"/>
      <c r="L86" s="815"/>
      <c r="M86" s="816"/>
      <c r="N86" s="58">
        <f>L83+L84+L85</f>
        <v>32062.082065625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138935.68895104167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1076</v>
      </c>
      <c r="C31" s="87" t="s">
        <v>1255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t="s">
        <v>312</v>
      </c>
      <c r="B36" s="863" t="str">
        <f>VLOOKUP(A36,EQUIPOS!A6:D154,3,FALSE)</f>
        <v>Retroexcavadora sobre oruga, potencia 138 HP, balde de 1,5 m3.</v>
      </c>
      <c r="C36" s="864"/>
      <c r="D36" s="864"/>
      <c r="E36" s="864"/>
      <c r="F36" s="864"/>
      <c r="G36" s="864"/>
      <c r="H36" s="865"/>
      <c r="I36" s="275"/>
      <c r="J36" s="276"/>
      <c r="K36" s="277">
        <f>VLOOKUP(A36,EQUIPOS!A6:D161,4,FALSE)</f>
        <v>210752.8544061303</v>
      </c>
      <c r="L36" s="278"/>
      <c r="M36" s="279">
        <v>2.5</v>
      </c>
      <c r="N36" s="280">
        <f>K36/M36</f>
        <v>84301.141762452113</v>
      </c>
    </row>
    <row r="37" spans="1:14">
      <c r="A37" t="s">
        <v>180</v>
      </c>
      <c r="B37" s="863" t="str">
        <f>VLOOKUP(A37,EQUIPOS!A7:D154,3,FALSE)</f>
        <v>Compresor 120 HP, con martillo.</v>
      </c>
      <c r="C37" s="864"/>
      <c r="D37" s="864"/>
      <c r="E37" s="864"/>
      <c r="F37" s="864"/>
      <c r="G37" s="864"/>
      <c r="H37" s="865"/>
      <c r="I37" s="275"/>
      <c r="J37" s="276"/>
      <c r="K37" s="277">
        <f>VLOOKUP(A37,EQUIPOS!A7:D162,4,FALSE)</f>
        <v>74085.918475947226</v>
      </c>
      <c r="L37" s="278"/>
      <c r="M37" s="279">
        <v>2.5</v>
      </c>
      <c r="N37" s="280">
        <f>K37/M37</f>
        <v>29634.367390378891</v>
      </c>
    </row>
    <row r="38" spans="1:14">
      <c r="A38" t="s">
        <v>195</v>
      </c>
      <c r="B38" s="863" t="str">
        <f>VLOOKUP(A38,EQUIPOS!A8:D154,3,FALSE)</f>
        <v xml:space="preserve">Equipo de oxicorte, Capacidad de corte: hasta 6´´ (152mm) </v>
      </c>
      <c r="C38" s="864"/>
      <c r="D38" s="864"/>
      <c r="E38" s="864"/>
      <c r="F38" s="864"/>
      <c r="G38" s="864"/>
      <c r="H38" s="865"/>
      <c r="I38" s="275"/>
      <c r="J38" s="276"/>
      <c r="K38" s="277">
        <f>VLOOKUP(A38,EQUIPOS!A8:D163,4,FALSE)</f>
        <v>15584.78182205194</v>
      </c>
      <c r="L38" s="278"/>
      <c r="M38" s="279">
        <v>2.5</v>
      </c>
      <c r="N38" s="280">
        <f>K38/M38</f>
        <v>6233.9127288207765</v>
      </c>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0.02</v>
      </c>
      <c r="M42" s="876"/>
      <c r="N42" s="111">
        <f>N76*L42</f>
        <v>254.32400000000001</v>
      </c>
    </row>
    <row r="43" spans="1:14" ht="15.75" thickBot="1">
      <c r="B43" s="814" t="s">
        <v>1037</v>
      </c>
      <c r="C43" s="815"/>
      <c r="D43" s="815"/>
      <c r="E43" s="815"/>
      <c r="F43" s="815"/>
      <c r="G43" s="815"/>
      <c r="H43" s="815"/>
      <c r="I43" s="815"/>
      <c r="J43" s="815"/>
      <c r="K43" s="815"/>
      <c r="L43" s="815"/>
      <c r="M43" s="816"/>
      <c r="N43" s="105">
        <f>SUM(N36:N42)</f>
        <v>120423.74588165178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901">
        <f>'900.2'!N78</f>
        <v>908.61520698685467</v>
      </c>
      <c r="M59" s="902"/>
      <c r="N59" s="295">
        <f>K59*L59</f>
        <v>908.61520698685467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51"/>
    </row>
    <row r="65" spans="1:15" ht="15.75" thickBot="1">
      <c r="B65" s="903" t="s">
        <v>1037</v>
      </c>
      <c r="C65" s="857"/>
      <c r="D65" s="857"/>
      <c r="E65" s="857"/>
      <c r="F65" s="857"/>
      <c r="G65" s="857"/>
      <c r="H65" s="857"/>
      <c r="I65" s="857"/>
      <c r="J65" s="857"/>
      <c r="K65" s="857"/>
      <c r="L65" s="857"/>
      <c r="M65" s="858"/>
      <c r="N65" s="110">
        <f>N59+N60+N61+N62+N63</f>
        <v>908.61520698685467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9</v>
      </c>
      <c r="B70" s="55" t="str">
        <f>VLOOKUP(A70,'MANO DE OBRA'!A8:D68,3,FALSE)</f>
        <v>Obrero (3)</v>
      </c>
      <c r="C70" s="53"/>
      <c r="D70" s="53"/>
      <c r="E70" s="53"/>
      <c r="F70" s="53"/>
      <c r="G70" s="53"/>
      <c r="H70" s="53"/>
      <c r="I70" s="300">
        <f>K70/J70*100</f>
        <v>82483.783783783787</v>
      </c>
      <c r="J70" s="301">
        <v>185</v>
      </c>
      <c r="K70" s="302">
        <f>VLOOKUP(A70,'MANO DE OBRA'!A8:D99,4,FALSE)</f>
        <v>152595</v>
      </c>
      <c r="L70" s="56"/>
      <c r="M70" s="303">
        <v>20</v>
      </c>
      <c r="N70" s="304">
        <f>K70/M70</f>
        <v>7629.75</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20</v>
      </c>
      <c r="N71" s="304">
        <f>K71/M71</f>
        <v>5086.45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903" t="s">
        <v>1037</v>
      </c>
      <c r="C76" s="857"/>
      <c r="D76" s="857"/>
      <c r="E76" s="857"/>
      <c r="F76" s="857"/>
      <c r="G76" s="857"/>
      <c r="H76" s="857"/>
      <c r="I76" s="857"/>
      <c r="J76" s="857"/>
      <c r="K76" s="857"/>
      <c r="L76" s="857"/>
      <c r="M76" s="858"/>
      <c r="N76" s="468">
        <f>SUM(N70:N75)</f>
        <v>12716.2</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134048.56108863864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26809.712217727731</v>
      </c>
      <c r="M83" s="850"/>
      <c r="N83" s="57"/>
    </row>
    <row r="84" spans="1:14">
      <c r="B84" s="95" t="s">
        <v>1057</v>
      </c>
      <c r="C84" s="96"/>
      <c r="D84" s="96"/>
      <c r="E84" s="96"/>
      <c r="F84" s="96"/>
      <c r="G84" s="96"/>
      <c r="H84" s="96"/>
      <c r="I84" s="93"/>
      <c r="J84" s="94"/>
      <c r="K84" s="312">
        <v>0.05</v>
      </c>
      <c r="L84" s="849">
        <f>N78*K84</f>
        <v>6702.4280544319327</v>
      </c>
      <c r="M84" s="850"/>
      <c r="N84" s="57"/>
    </row>
    <row r="85" spans="1:14" ht="15.75" thickBot="1">
      <c r="B85" s="97" t="s">
        <v>1058</v>
      </c>
      <c r="C85" s="98"/>
      <c r="D85" s="98"/>
      <c r="E85" s="98"/>
      <c r="F85" s="98"/>
      <c r="G85" s="98"/>
      <c r="H85" s="98"/>
      <c r="I85" s="99"/>
      <c r="J85" s="100"/>
      <c r="K85" s="313">
        <v>0.05</v>
      </c>
      <c r="L85" s="851">
        <f>N78*K85</f>
        <v>6702.4280544319327</v>
      </c>
      <c r="M85" s="852"/>
      <c r="N85" s="57"/>
    </row>
    <row r="86" spans="1:14" ht="15.75" thickBot="1">
      <c r="B86" s="814" t="s">
        <v>1037</v>
      </c>
      <c r="C86" s="815"/>
      <c r="D86" s="815"/>
      <c r="E86" s="815"/>
      <c r="F86" s="815"/>
      <c r="G86" s="815"/>
      <c r="H86" s="815"/>
      <c r="I86" s="815"/>
      <c r="J86" s="815"/>
      <c r="K86" s="815"/>
      <c r="L86" s="815"/>
      <c r="M86" s="816"/>
      <c r="N86" s="58">
        <f>L83+L84+L85</f>
        <v>40214.568326591594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174263.12941523024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1077</v>
      </c>
      <c r="C31" s="87" t="s">
        <v>1255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t="s">
        <v>312</v>
      </c>
      <c r="B36" s="863" t="str">
        <f>VLOOKUP(A36,EQUIPOS!A6:D154,3,FALSE)</f>
        <v>Retroexcavadora sobre oruga, potencia 138 HP, balde de 1,5 m3.</v>
      </c>
      <c r="C36" s="864"/>
      <c r="D36" s="864"/>
      <c r="E36" s="864"/>
      <c r="F36" s="864"/>
      <c r="G36" s="864"/>
      <c r="H36" s="865"/>
      <c r="I36" s="275"/>
      <c r="J36" s="276"/>
      <c r="K36" s="277">
        <f>VLOOKUP(A36,EQUIPOS!A6:D161,4,FALSE)</f>
        <v>210752.8544061303</v>
      </c>
      <c r="L36" s="278"/>
      <c r="M36" s="279">
        <v>2.5</v>
      </c>
      <c r="N36" s="280">
        <f>K36/M36</f>
        <v>84301.141762452113</v>
      </c>
    </row>
    <row r="37" spans="1:14">
      <c r="A37" t="s">
        <v>180</v>
      </c>
      <c r="B37" s="863" t="str">
        <f>VLOOKUP(A37,EQUIPOS!A7:D154,3,FALSE)</f>
        <v>Compresor 120 HP, con martillo.</v>
      </c>
      <c r="C37" s="864"/>
      <c r="D37" s="864"/>
      <c r="E37" s="864"/>
      <c r="F37" s="864"/>
      <c r="G37" s="864"/>
      <c r="H37" s="865"/>
      <c r="I37" s="275"/>
      <c r="J37" s="276"/>
      <c r="K37" s="277">
        <f>VLOOKUP(A37,EQUIPOS!A7:D162,4,FALSE)</f>
        <v>74085.918475947226</v>
      </c>
      <c r="L37" s="278"/>
      <c r="M37" s="279">
        <v>2.5</v>
      </c>
      <c r="N37" s="280">
        <f>K37/M37</f>
        <v>29634.367390378891</v>
      </c>
    </row>
    <row r="38" spans="1:14">
      <c r="A38" t="s">
        <v>195</v>
      </c>
      <c r="B38" s="863" t="str">
        <f>VLOOKUP(A38,EQUIPOS!A8:D154,3,FALSE)</f>
        <v xml:space="preserve">Equipo de oxicorte, Capacidad de corte: hasta 6´´ (152mm) </v>
      </c>
      <c r="C38" s="864"/>
      <c r="D38" s="864"/>
      <c r="E38" s="864"/>
      <c r="F38" s="864"/>
      <c r="G38" s="864"/>
      <c r="H38" s="865"/>
      <c r="I38" s="275"/>
      <c r="J38" s="276"/>
      <c r="K38" s="277">
        <f>VLOOKUP(A38,EQUIPOS!A8:D163,4,FALSE)</f>
        <v>15584.78182205194</v>
      </c>
      <c r="L38" s="278"/>
      <c r="M38" s="279">
        <v>2.5</v>
      </c>
      <c r="N38" s="280">
        <f>K38/M38</f>
        <v>6233.9127288207765</v>
      </c>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0.02</v>
      </c>
      <c r="M42" s="876"/>
      <c r="N42" s="111">
        <f>N76*L42</f>
        <v>203.458</v>
      </c>
    </row>
    <row r="43" spans="1:14" ht="15.75" thickBot="1">
      <c r="B43" s="814" t="s">
        <v>1037</v>
      </c>
      <c r="C43" s="815"/>
      <c r="D43" s="815"/>
      <c r="E43" s="815"/>
      <c r="F43" s="815"/>
      <c r="G43" s="815"/>
      <c r="H43" s="815"/>
      <c r="I43" s="815"/>
      <c r="J43" s="815"/>
      <c r="K43" s="815"/>
      <c r="L43" s="815"/>
      <c r="M43" s="816"/>
      <c r="N43" s="105">
        <f>SUM(N36:N42)</f>
        <v>120372.87988165178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1.4</v>
      </c>
      <c r="J59" s="294">
        <v>1</v>
      </c>
      <c r="K59" s="287">
        <f>I59*J59</f>
        <v>1.4</v>
      </c>
      <c r="L59" s="901">
        <f>'900.2'!N78</f>
        <v>908.61520698685467</v>
      </c>
      <c r="M59" s="902"/>
      <c r="N59" s="295">
        <f>K59*L59</f>
        <v>1272.0612897815965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51"/>
    </row>
    <row r="65" spans="1:15" ht="15.75" thickBot="1">
      <c r="B65" s="903" t="s">
        <v>1037</v>
      </c>
      <c r="C65" s="857"/>
      <c r="D65" s="857"/>
      <c r="E65" s="857"/>
      <c r="F65" s="857"/>
      <c r="G65" s="857"/>
      <c r="H65" s="857"/>
      <c r="I65" s="857"/>
      <c r="J65" s="857"/>
      <c r="K65" s="857"/>
      <c r="L65" s="857"/>
      <c r="M65" s="858"/>
      <c r="N65" s="110">
        <f>N59+N60+N61+N62+N63</f>
        <v>1272.0612897815965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303">
        <v>20</v>
      </c>
      <c r="N70" s="304">
        <f>K70/M70</f>
        <v>5086.45</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20</v>
      </c>
      <c r="N71" s="304">
        <f>K71/M71</f>
        <v>5086.45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10172.9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131817.84117143339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26363.568234286678</v>
      </c>
      <c r="M83" s="850"/>
      <c r="N83" s="57"/>
    </row>
    <row r="84" spans="1:14">
      <c r="B84" s="95" t="s">
        <v>1057</v>
      </c>
      <c r="C84" s="96"/>
      <c r="D84" s="96"/>
      <c r="E84" s="96"/>
      <c r="F84" s="96"/>
      <c r="G84" s="96"/>
      <c r="H84" s="96"/>
      <c r="I84" s="93"/>
      <c r="J84" s="94"/>
      <c r="K84" s="312">
        <v>0.05</v>
      </c>
      <c r="L84" s="849">
        <f>N78*K84</f>
        <v>6590.8920585716696</v>
      </c>
      <c r="M84" s="850"/>
      <c r="N84" s="57"/>
    </row>
    <row r="85" spans="1:14" ht="15.75" thickBot="1">
      <c r="B85" s="97" t="s">
        <v>1058</v>
      </c>
      <c r="C85" s="98"/>
      <c r="D85" s="98"/>
      <c r="E85" s="98"/>
      <c r="F85" s="98"/>
      <c r="G85" s="98"/>
      <c r="H85" s="98"/>
      <c r="I85" s="99"/>
      <c r="J85" s="100"/>
      <c r="K85" s="313">
        <v>0.05</v>
      </c>
      <c r="L85" s="851">
        <f>N78*K85</f>
        <v>6590.8920585716696</v>
      </c>
      <c r="M85" s="852"/>
      <c r="N85" s="57"/>
    </row>
    <row r="86" spans="1:14" ht="15.75" thickBot="1">
      <c r="B86" s="814" t="s">
        <v>1037</v>
      </c>
      <c r="C86" s="815"/>
      <c r="D86" s="815"/>
      <c r="E86" s="815"/>
      <c r="F86" s="815"/>
      <c r="G86" s="815"/>
      <c r="H86" s="815"/>
      <c r="I86" s="815"/>
      <c r="J86" s="815"/>
      <c r="K86" s="815"/>
      <c r="L86" s="815"/>
      <c r="M86" s="816"/>
      <c r="N86" s="58">
        <f>L83+L84+L85</f>
        <v>39545.352351430018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171363.19352286341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1078</v>
      </c>
      <c r="C31" s="87" t="s">
        <v>1258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t="s">
        <v>150</v>
      </c>
      <c r="B36" s="863" t="str">
        <f>VLOOKUP(A36,EQUIPOS!A6:D154,3,FALSE)</f>
        <v>Cargador : Potencia en el volante 125 hp, Clasificación de RPM del motor 2300.</v>
      </c>
      <c r="C36" s="864"/>
      <c r="D36" s="864"/>
      <c r="E36" s="864"/>
      <c r="F36" s="864"/>
      <c r="G36" s="864"/>
      <c r="H36" s="865"/>
      <c r="I36" s="275"/>
      <c r="J36" s="276"/>
      <c r="K36" s="277">
        <f>VLOOKUP(A36,EQUIPOS!A6:D161,4,FALSE)</f>
        <v>127026.60493827163</v>
      </c>
      <c r="L36" s="278"/>
      <c r="M36" s="279">
        <v>22</v>
      </c>
      <c r="N36" s="280">
        <f>K36/M36</f>
        <v>5773.9365881032563</v>
      </c>
    </row>
    <row r="37" spans="1:14">
      <c r="A37" t="s">
        <v>180</v>
      </c>
      <c r="B37" s="863" t="str">
        <f>VLOOKUP(A37,EQUIPOS!A7:D154,3,FALSE)</f>
        <v>Compresor 120 HP, con martillo.</v>
      </c>
      <c r="C37" s="864"/>
      <c r="D37" s="864"/>
      <c r="E37" s="864"/>
      <c r="F37" s="864"/>
      <c r="G37" s="864"/>
      <c r="H37" s="865"/>
      <c r="I37" s="275"/>
      <c r="J37" s="276"/>
      <c r="K37" s="277">
        <f>VLOOKUP(A37,EQUIPOS!A7:D162,4,FALSE)</f>
        <v>74085.918475947226</v>
      </c>
      <c r="L37" s="278"/>
      <c r="M37" s="279">
        <v>22</v>
      </c>
      <c r="N37" s="280">
        <f>K37/M37</f>
        <v>3367.5417489066922</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0.02</v>
      </c>
      <c r="M42" s="876"/>
      <c r="N42" s="111">
        <f>N76*L42</f>
        <v>23.120227272727274</v>
      </c>
    </row>
    <row r="43" spans="1:14" ht="15.75" thickBot="1">
      <c r="B43" s="814" t="s">
        <v>1037</v>
      </c>
      <c r="C43" s="815"/>
      <c r="D43" s="815"/>
      <c r="E43" s="815"/>
      <c r="F43" s="815"/>
      <c r="G43" s="815"/>
      <c r="H43" s="815"/>
      <c r="I43" s="815"/>
      <c r="J43" s="815"/>
      <c r="K43" s="815"/>
      <c r="L43" s="815"/>
      <c r="M43" s="816"/>
      <c r="N43" s="105">
        <f>SUM(N36:N42)</f>
        <v>9164.5985642826763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0.42</v>
      </c>
      <c r="J59" s="294">
        <v>1</v>
      </c>
      <c r="K59" s="287">
        <f>I59*J59</f>
        <v>0.42</v>
      </c>
      <c r="L59" s="901">
        <f>'900.2'!N78</f>
        <v>908.61520698685467</v>
      </c>
      <c r="M59" s="902"/>
      <c r="N59" s="295">
        <f>K59*L59</f>
        <v>381.61838693447896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51"/>
    </row>
    <row r="65" spans="1:15" ht="15.75" thickBot="1">
      <c r="B65" s="903" t="s">
        <v>1037</v>
      </c>
      <c r="C65" s="857"/>
      <c r="D65" s="857"/>
      <c r="E65" s="857"/>
      <c r="F65" s="857"/>
      <c r="G65" s="857"/>
      <c r="H65" s="857"/>
      <c r="I65" s="857"/>
      <c r="J65" s="857"/>
      <c r="K65" s="857"/>
      <c r="L65" s="857"/>
      <c r="M65" s="858"/>
      <c r="N65" s="110">
        <f>N59+N60+N61+N62+N63</f>
        <v>381.61838693447896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303">
        <v>176</v>
      </c>
      <c r="N70" s="304">
        <f>K70/M70</f>
        <v>578.00568181818187</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176</v>
      </c>
      <c r="N71" s="304">
        <f>K71/M71</f>
        <v>578.00568181818187</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1156.0113636363637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10702.228314853519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2140.4456629707038</v>
      </c>
      <c r="M83" s="850"/>
      <c r="N83" s="57"/>
    </row>
    <row r="84" spans="1:14">
      <c r="B84" s="95" t="s">
        <v>1057</v>
      </c>
      <c r="C84" s="96"/>
      <c r="D84" s="96"/>
      <c r="E84" s="96"/>
      <c r="F84" s="96"/>
      <c r="G84" s="96"/>
      <c r="H84" s="96"/>
      <c r="I84" s="93"/>
      <c r="J84" s="94"/>
      <c r="K84" s="312">
        <v>0.05</v>
      </c>
      <c r="L84" s="849">
        <f>N78*K84</f>
        <v>535.11141574267594</v>
      </c>
      <c r="M84" s="850"/>
      <c r="N84" s="57"/>
    </row>
    <row r="85" spans="1:14" ht="15.75" thickBot="1">
      <c r="B85" s="97" t="s">
        <v>1058</v>
      </c>
      <c r="C85" s="98"/>
      <c r="D85" s="98"/>
      <c r="E85" s="98"/>
      <c r="F85" s="98"/>
      <c r="G85" s="98"/>
      <c r="H85" s="98"/>
      <c r="I85" s="99"/>
      <c r="J85" s="100"/>
      <c r="K85" s="313">
        <v>0.05</v>
      </c>
      <c r="L85" s="851">
        <f>N78*K85</f>
        <v>535.11141574267594</v>
      </c>
      <c r="M85" s="852"/>
      <c r="N85" s="57"/>
    </row>
    <row r="86" spans="1:14" ht="15.75" thickBot="1">
      <c r="B86" s="814" t="s">
        <v>1037</v>
      </c>
      <c r="C86" s="815"/>
      <c r="D86" s="815"/>
      <c r="E86" s="815"/>
      <c r="F86" s="815"/>
      <c r="G86" s="815"/>
      <c r="H86" s="815"/>
      <c r="I86" s="815"/>
      <c r="J86" s="815"/>
      <c r="K86" s="815"/>
      <c r="L86" s="815"/>
      <c r="M86" s="816"/>
      <c r="N86" s="58">
        <f>L83+L84+L85</f>
        <v>3210.6684944560557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13912.896809309575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1079</v>
      </c>
      <c r="C31" s="87" t="s">
        <v>1259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t="s">
        <v>150</v>
      </c>
      <c r="B36" s="863" t="str">
        <f>VLOOKUP(A36,EQUIPOS!A6:D154,3,FALSE)</f>
        <v>Cargador : Potencia en el volante 125 hp, Clasificación de RPM del motor 2300.</v>
      </c>
      <c r="C36" s="864"/>
      <c r="D36" s="864"/>
      <c r="E36" s="864"/>
      <c r="F36" s="864"/>
      <c r="G36" s="864"/>
      <c r="H36" s="865"/>
      <c r="I36" s="275"/>
      <c r="J36" s="276"/>
      <c r="K36" s="277">
        <f>VLOOKUP(A36,EQUIPOS!A6:D161,4,FALSE)</f>
        <v>127026.60493827163</v>
      </c>
      <c r="L36" s="278"/>
      <c r="M36" s="279">
        <v>22</v>
      </c>
      <c r="N36" s="280">
        <f>K36/M36</f>
        <v>5773.9365881032563</v>
      </c>
    </row>
    <row r="37" spans="1:14">
      <c r="A37" t="s">
        <v>180</v>
      </c>
      <c r="B37" s="863" t="str">
        <f>VLOOKUP(A37,EQUIPOS!A7:D154,3,FALSE)</f>
        <v>Compresor 120 HP, con martillo.</v>
      </c>
      <c r="C37" s="864"/>
      <c r="D37" s="864"/>
      <c r="E37" s="864"/>
      <c r="F37" s="864"/>
      <c r="G37" s="864"/>
      <c r="H37" s="865"/>
      <c r="I37" s="275"/>
      <c r="J37" s="276"/>
      <c r="K37" s="277">
        <f>VLOOKUP(A37,EQUIPOS!A7:D162,4,FALSE)</f>
        <v>74085.918475947226</v>
      </c>
      <c r="L37" s="278"/>
      <c r="M37" s="279">
        <v>22</v>
      </c>
      <c r="N37" s="280">
        <f>K37/M37</f>
        <v>3367.5417489066922</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0.02</v>
      </c>
      <c r="M42" s="876"/>
      <c r="N42" s="111">
        <f>N76*L42</f>
        <v>23.120227272727274</v>
      </c>
    </row>
    <row r="43" spans="1:14" ht="15.75" thickBot="1">
      <c r="B43" s="814" t="s">
        <v>1037</v>
      </c>
      <c r="C43" s="815"/>
      <c r="D43" s="815"/>
      <c r="E43" s="815"/>
      <c r="F43" s="815"/>
      <c r="G43" s="815"/>
      <c r="H43" s="815"/>
      <c r="I43" s="815"/>
      <c r="J43" s="815"/>
      <c r="K43" s="815"/>
      <c r="L43" s="815"/>
      <c r="M43" s="816"/>
      <c r="N43" s="105">
        <f>SUM(N36:N42)</f>
        <v>9164.5985642826763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0.21</v>
      </c>
      <c r="J59" s="294">
        <v>1</v>
      </c>
      <c r="K59" s="287">
        <f>I59*J59</f>
        <v>0.21</v>
      </c>
      <c r="L59" s="901">
        <f>'900.2'!N78</f>
        <v>908.61520698685467</v>
      </c>
      <c r="M59" s="902"/>
      <c r="N59" s="295">
        <f>K59*L59</f>
        <v>190.80919346723948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51"/>
    </row>
    <row r="65" spans="1:15" ht="15.75" thickBot="1">
      <c r="B65" s="903" t="s">
        <v>1037</v>
      </c>
      <c r="C65" s="857"/>
      <c r="D65" s="857"/>
      <c r="E65" s="857"/>
      <c r="F65" s="857"/>
      <c r="G65" s="857"/>
      <c r="H65" s="857"/>
      <c r="I65" s="857"/>
      <c r="J65" s="857"/>
      <c r="K65" s="857"/>
      <c r="L65" s="857"/>
      <c r="M65" s="858"/>
      <c r="N65" s="110">
        <f>N59+N60+N61+N62+N63</f>
        <v>190.80919346723948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303">
        <v>176</v>
      </c>
      <c r="N70" s="304">
        <f>K70/M70</f>
        <v>578.00568181818187</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176</v>
      </c>
      <c r="N71" s="304">
        <f>K71/M71</f>
        <v>578.00568181818187</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1156.0113636363637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10511.41912138628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2102.2838242772559</v>
      </c>
      <c r="M83" s="850"/>
      <c r="N83" s="57"/>
    </row>
    <row r="84" spans="1:14">
      <c r="B84" s="95" t="s">
        <v>1057</v>
      </c>
      <c r="C84" s="96"/>
      <c r="D84" s="96"/>
      <c r="E84" s="96"/>
      <c r="F84" s="96"/>
      <c r="G84" s="96"/>
      <c r="H84" s="96"/>
      <c r="I84" s="93"/>
      <c r="J84" s="94"/>
      <c r="K84" s="312">
        <v>0.05</v>
      </c>
      <c r="L84" s="849">
        <f>N78*K84</f>
        <v>525.57095606931398</v>
      </c>
      <c r="M84" s="850"/>
      <c r="N84" s="57"/>
    </row>
    <row r="85" spans="1:14" ht="15.75" thickBot="1">
      <c r="B85" s="97" t="s">
        <v>1058</v>
      </c>
      <c r="C85" s="98"/>
      <c r="D85" s="98"/>
      <c r="E85" s="98"/>
      <c r="F85" s="98"/>
      <c r="G85" s="98"/>
      <c r="H85" s="98"/>
      <c r="I85" s="99"/>
      <c r="J85" s="100"/>
      <c r="K85" s="313">
        <v>0.05</v>
      </c>
      <c r="L85" s="851">
        <f>N78*K85</f>
        <v>525.57095606931398</v>
      </c>
      <c r="M85" s="852"/>
      <c r="N85" s="57"/>
    </row>
    <row r="86" spans="1:14" ht="15.75" thickBot="1">
      <c r="B86" s="814" t="s">
        <v>1037</v>
      </c>
      <c r="C86" s="815"/>
      <c r="D86" s="815"/>
      <c r="E86" s="815"/>
      <c r="F86" s="815"/>
      <c r="G86" s="815"/>
      <c r="H86" s="815"/>
      <c r="I86" s="815"/>
      <c r="J86" s="815"/>
      <c r="K86" s="815"/>
      <c r="L86" s="815"/>
      <c r="M86" s="816"/>
      <c r="N86" s="58">
        <f>L83+L84+L85</f>
        <v>3153.4257364158839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13664.844857802163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1080</v>
      </c>
      <c r="C31" s="87" t="s">
        <v>1260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t="s">
        <v>180</v>
      </c>
      <c r="B36" s="863" t="str">
        <f>VLOOKUP(A36,EQUIPOS!A6:D154,3,FALSE)</f>
        <v>Compresor 120 HP, con martillo.</v>
      </c>
      <c r="C36" s="864"/>
      <c r="D36" s="864"/>
      <c r="E36" s="864"/>
      <c r="F36" s="864"/>
      <c r="G36" s="864"/>
      <c r="H36" s="865"/>
      <c r="I36" s="275"/>
      <c r="J36" s="276"/>
      <c r="K36" s="277">
        <f>VLOOKUP(A36,EQUIPOS!A6:D161,4,FALSE)</f>
        <v>74085.918475947226</v>
      </c>
      <c r="L36" s="278"/>
      <c r="M36" s="279">
        <v>20</v>
      </c>
      <c r="N36" s="280">
        <f>K36/M36</f>
        <v>3704.2959237973614</v>
      </c>
    </row>
    <row r="37" span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0.1</v>
      </c>
      <c r="M42" s="876"/>
      <c r="N42" s="111">
        <f>N76*L42</f>
        <v>63.580624999999998</v>
      </c>
    </row>
    <row r="43" spans="1:14" ht="15.75" thickBot="1">
      <c r="B43" s="814" t="s">
        <v>1037</v>
      </c>
      <c r="C43" s="815"/>
      <c r="D43" s="815"/>
      <c r="E43" s="815"/>
      <c r="F43" s="815"/>
      <c r="G43" s="815"/>
      <c r="H43" s="815"/>
      <c r="I43" s="815"/>
      <c r="J43" s="815"/>
      <c r="K43" s="815"/>
      <c r="L43" s="815"/>
      <c r="M43" s="816"/>
      <c r="N43" s="105">
        <f>SUM(N36:N42)</f>
        <v>3767.8765487973615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0.08</v>
      </c>
      <c r="J59" s="294">
        <v>1</v>
      </c>
      <c r="K59" s="287">
        <f>I59*J59</f>
        <v>0.08</v>
      </c>
      <c r="L59" s="901">
        <f>'900.2'!N78</f>
        <v>908.61520698685467</v>
      </c>
      <c r="M59" s="902"/>
      <c r="N59" s="295">
        <f>K59*L59</f>
        <v>72.689216558948374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72.689216558948374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303">
        <v>160</v>
      </c>
      <c r="N70" s="304">
        <f>K70/M70</f>
        <v>635.80624999999998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635.80624999999998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4476.3720153563099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895.27440307126199</v>
      </c>
      <c r="M83" s="850"/>
      <c r="N83" s="57"/>
    </row>
    <row r="84" spans="1:14">
      <c r="B84" s="95" t="s">
        <v>1057</v>
      </c>
      <c r="C84" s="96"/>
      <c r="D84" s="96"/>
      <c r="E84" s="96"/>
      <c r="F84" s="96"/>
      <c r="G84" s="96"/>
      <c r="H84" s="96"/>
      <c r="I84" s="93"/>
      <c r="J84" s="94"/>
      <c r="K84" s="312">
        <v>0.05</v>
      </c>
      <c r="L84" s="849">
        <f>N78*K84</f>
        <v>223.8186007678155</v>
      </c>
      <c r="M84" s="850"/>
      <c r="N84" s="57"/>
    </row>
    <row r="85" spans="1:14" ht="15.75" thickBot="1">
      <c r="B85" s="97" t="s">
        <v>1058</v>
      </c>
      <c r="C85" s="98"/>
      <c r="D85" s="98"/>
      <c r="E85" s="98"/>
      <c r="F85" s="98"/>
      <c r="G85" s="98"/>
      <c r="H85" s="98"/>
      <c r="I85" s="99"/>
      <c r="J85" s="100"/>
      <c r="K85" s="313">
        <v>0.05</v>
      </c>
      <c r="L85" s="851">
        <f>N78*K85</f>
        <v>223.8186007678155</v>
      </c>
      <c r="M85" s="852"/>
      <c r="N85" s="57"/>
    </row>
    <row r="86" spans="1:14" ht="15.75" thickBot="1">
      <c r="B86" s="814" t="s">
        <v>1037</v>
      </c>
      <c r="C86" s="815"/>
      <c r="D86" s="815"/>
      <c r="E86" s="815"/>
      <c r="F86" s="815"/>
      <c r="G86" s="815"/>
      <c r="H86" s="815"/>
      <c r="I86" s="815"/>
      <c r="J86" s="815"/>
      <c r="K86" s="815"/>
      <c r="L86" s="815"/>
      <c r="M86" s="816"/>
      <c r="N86" s="58">
        <f>L83+L84+L85</f>
        <v>1342.911604606893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5819.2836199632029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1081</v>
      </c>
      <c r="C31" s="87" t="s">
        <v>1261</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t="s">
        <v>195</v>
      </c>
      <c r="B36" s="863" t="str">
        <f>VLOOKUP(A36,EQUIPOS!A6:D154,3,FALSE)</f>
        <v xml:space="preserve">Equipo de oxicorte, Capacidad de corte: hasta 6´´ (152mm) </v>
      </c>
      <c r="C36" s="864"/>
      <c r="D36" s="864"/>
      <c r="E36" s="864"/>
      <c r="F36" s="864"/>
      <c r="G36" s="864"/>
      <c r="H36" s="865"/>
      <c r="I36" s="275"/>
      <c r="J36" s="276"/>
      <c r="K36" s="277">
        <f>VLOOKUP(A36,EQUIPOS!A6:D161,4,FALSE)</f>
        <v>15584.78182205194</v>
      </c>
      <c r="L36" s="278"/>
      <c r="M36" s="279">
        <v>321</v>
      </c>
      <c r="N36" s="280">
        <f>K36/M36</f>
        <v>48.550722187077696</v>
      </c>
    </row>
    <row r="37" spans="1:14">
      <c r="A37" t="s">
        <v>248</v>
      </c>
      <c r="B37" s="863" t="str">
        <f>VLOOKUP(A37,EQUIPOS!A7:D154,3,FALSE)</f>
        <v>Grúa telescópica de 50 Ton.</v>
      </c>
      <c r="C37" s="864"/>
      <c r="D37" s="864"/>
      <c r="E37" s="864"/>
      <c r="F37" s="864"/>
      <c r="G37" s="864"/>
      <c r="H37" s="865"/>
      <c r="I37" s="275"/>
      <c r="J37" s="276"/>
      <c r="K37" s="277">
        <f>VLOOKUP(A37,EQUIPOS!A7:D162,4,FALSE)</f>
        <v>243670.07449978718</v>
      </c>
      <c r="L37" s="278"/>
      <c r="M37" s="279">
        <v>321</v>
      </c>
      <c r="N37" s="280">
        <f>K37/M37</f>
        <v>759.09680529528714</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0.1</v>
      </c>
      <c r="M42" s="876"/>
      <c r="N42" s="111">
        <f>N76*L42</f>
        <v>15.845755451713396</v>
      </c>
    </row>
    <row r="43" spans="1:14" ht="15.75" thickBot="1">
      <c r="B43" s="814" t="s">
        <v>1037</v>
      </c>
      <c r="C43" s="815"/>
      <c r="D43" s="815"/>
      <c r="E43" s="815"/>
      <c r="F43" s="815"/>
      <c r="G43" s="815"/>
      <c r="H43" s="815"/>
      <c r="I43" s="815"/>
      <c r="J43" s="815"/>
      <c r="K43" s="815"/>
      <c r="L43" s="815"/>
      <c r="M43" s="816"/>
      <c r="N43" s="105">
        <f>SUM(N36:N42)</f>
        <v>823.49328293407825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1306</v>
      </c>
      <c r="B59" s="52" t="str">
        <f>VLOOKUP(A59,TRANSPORTE!A5:D117,3,FALSE)</f>
        <v>Transporte de acero</v>
      </c>
      <c r="C59" s="325"/>
      <c r="D59" s="325"/>
      <c r="E59" s="325"/>
      <c r="F59" s="325"/>
      <c r="G59" s="325"/>
      <c r="H59" s="319" t="str">
        <f>VLOOKUP(A59,TRANSPORTE!A6:D120,2,FALSE)</f>
        <v>tkm</v>
      </c>
      <c r="I59" s="287">
        <v>1</v>
      </c>
      <c r="J59" s="294">
        <v>1</v>
      </c>
      <c r="K59" s="287">
        <f>I59*J59</f>
        <v>1</v>
      </c>
      <c r="L59" s="901">
        <f>VLOOKUP(A59,TRANSPORTE!A5:D120,4,FALSE)</f>
        <v>0.30238081239327508</v>
      </c>
      <c r="M59" s="902"/>
      <c r="N59" s="295">
        <f>K59*L59</f>
        <v>0.30238081239327508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0.30238081239327508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19</v>
      </c>
      <c r="B70" s="55" t="str">
        <f>VLOOKUP(A70,'MANO DE OBRA'!A8:D68,3,FALSE)</f>
        <v>Obrero (8)</v>
      </c>
      <c r="C70" s="53"/>
      <c r="D70" s="53"/>
      <c r="E70" s="53"/>
      <c r="F70" s="53"/>
      <c r="G70" s="53"/>
      <c r="H70" s="53"/>
      <c r="I70" s="300">
        <f>K70/J70*100</f>
        <v>219956.21621621621</v>
      </c>
      <c r="J70" s="301">
        <v>185</v>
      </c>
      <c r="K70" s="302">
        <f>VLOOKUP(A70,'MANO DE OBRA'!A8:D99,4,FALSE)</f>
        <v>406919</v>
      </c>
      <c r="L70" s="56"/>
      <c r="M70" s="303">
        <v>2568</v>
      </c>
      <c r="N70" s="304">
        <f>K70/M70</f>
        <v>158.45755451713396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158.45755451713396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982.2532182636055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196.45064365272111</v>
      </c>
      <c r="M83" s="850"/>
      <c r="N83" s="57"/>
    </row>
    <row r="84" spans="1:14">
      <c r="B84" s="95" t="s">
        <v>1057</v>
      </c>
      <c r="C84" s="96"/>
      <c r="D84" s="96"/>
      <c r="E84" s="96"/>
      <c r="F84" s="96"/>
      <c r="G84" s="96"/>
      <c r="H84" s="96"/>
      <c r="I84" s="93"/>
      <c r="J84" s="94"/>
      <c r="K84" s="312">
        <v>0.05</v>
      </c>
      <c r="L84" s="849">
        <f>N78*K84</f>
        <v>49.112660913180278</v>
      </c>
      <c r="M84" s="850"/>
      <c r="N84" s="57"/>
    </row>
    <row r="85" spans="1:14" ht="15.75" thickBot="1">
      <c r="B85" s="97" t="s">
        <v>1058</v>
      </c>
      <c r="C85" s="98"/>
      <c r="D85" s="98"/>
      <c r="E85" s="98"/>
      <c r="F85" s="98"/>
      <c r="G85" s="98"/>
      <c r="H85" s="98"/>
      <c r="I85" s="99"/>
      <c r="J85" s="100"/>
      <c r="K85" s="313">
        <v>0.05</v>
      </c>
      <c r="L85" s="851">
        <f>N78*K85</f>
        <v>49.112660913180278</v>
      </c>
      <c r="M85" s="852"/>
      <c r="N85" s="57"/>
    </row>
    <row r="86" spans="1:14" ht="15.75" thickBot="1">
      <c r="B86" s="814" t="s">
        <v>1037</v>
      </c>
      <c r="C86" s="815"/>
      <c r="D86" s="815"/>
      <c r="E86" s="815"/>
      <c r="F86" s="815"/>
      <c r="G86" s="815"/>
      <c r="H86" s="815"/>
      <c r="I86" s="815"/>
      <c r="J86" s="815"/>
      <c r="K86" s="815"/>
      <c r="L86" s="815"/>
      <c r="M86" s="816"/>
      <c r="N86" s="58">
        <f>L83+L84+L85</f>
        <v>294.67596547908164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1276.9291837426872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1083</v>
      </c>
      <c r="C31" s="87" t="s">
        <v>1262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273</v>
      </c>
      <c r="B36" s="863" t="str">
        <f>VLOOKUP(A36,EQUIPOS!A6:D154,3,FALSE)</f>
        <v>Motosierra, 93.6 cm3 - 7.1 HP, 45-90 cm - 7.9 kg</v>
      </c>
      <c r="C36" s="864"/>
      <c r="D36" s="864"/>
      <c r="E36" s="864"/>
      <c r="F36" s="864"/>
      <c r="G36" s="864"/>
      <c r="H36" s="865"/>
      <c r="I36" s="275"/>
      <c r="J36" s="276"/>
      <c r="K36" s="277">
        <f>VLOOKUP(A36,EQUIPOS!A6:D161,4,FALSE)</f>
        <v>9216.0153256704998</v>
      </c>
      <c r="L36" s="278"/>
      <c r="M36" s="279">
        <v>3</v>
      </c>
      <c r="N36" s="280">
        <f>K36/M36</f>
        <v>3072.0051085568334</v>
      </c>
    </row>
    <row r="37" spans="1:14">
      <c r="A37" s="213" t="s">
        <v>312</v>
      </c>
      <c r="B37" s="863" t="str">
        <f>VLOOKUP(A37,EQUIPOS!A7:D154,3,FALSE)</f>
        <v>Retroexcavadora sobre oruga, potencia 138 HP, balde de 1,5 m3.</v>
      </c>
      <c r="C37" s="864"/>
      <c r="D37" s="864"/>
      <c r="E37" s="864"/>
      <c r="F37" s="864"/>
      <c r="G37" s="864"/>
      <c r="H37" s="865"/>
      <c r="I37" s="275"/>
      <c r="J37" s="276"/>
      <c r="K37" s="277">
        <f>VLOOKUP(A37,EQUIPOS!A7:D162,4,FALSE)</f>
        <v>210752.8544061303</v>
      </c>
      <c r="L37" s="278"/>
      <c r="M37" s="279">
        <v>3</v>
      </c>
      <c r="N37" s="280">
        <f>K37/M37</f>
        <v>70250.951468710104</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0.05</v>
      </c>
      <c r="M42" s="876"/>
      <c r="N42" s="111">
        <f>N76*L42</f>
        <v>635.80833333333339</v>
      </c>
    </row>
    <row r="43" spans="1:14" ht="15.75" thickBot="1">
      <c r="B43" s="814" t="s">
        <v>1037</v>
      </c>
      <c r="C43" s="815"/>
      <c r="D43" s="815"/>
      <c r="E43" s="815"/>
      <c r="F43" s="815"/>
      <c r="G43" s="815"/>
      <c r="H43" s="815"/>
      <c r="I43" s="815"/>
      <c r="J43" s="815"/>
      <c r="K43" s="815"/>
      <c r="L43" s="815"/>
      <c r="M43" s="816"/>
      <c r="N43" s="105">
        <f>SUM(N36:N42)</f>
        <v>73958.764910600265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6</v>
      </c>
      <c r="J59" s="294">
        <v>1</v>
      </c>
      <c r="K59" s="287">
        <f>I59*J59</f>
        <v>6</v>
      </c>
      <c r="L59" s="901">
        <f>VLOOKUP(A59,TRANSPORTE!A5:D94,4,FALSE)</f>
        <v>900.0696947133282</v>
      </c>
      <c r="M59" s="902"/>
      <c r="N59" s="295">
        <f>K59*L59</f>
        <v>5400.418168279969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5400.418168279969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24</v>
      </c>
      <c r="N70" s="304">
        <f>K70/M70</f>
        <v>4238.708333333333</v>
      </c>
      <c r="O70" s="112"/>
    </row>
    <row r="71" spans="1:15">
      <c r="A71" t="s">
        <v>11</v>
      </c>
      <c r="B71" s="55" t="str">
        <f>VLOOKUP(A71,'MANO DE OBRA'!A8:D69,3,FALSE)</f>
        <v>Obrero (4)</v>
      </c>
      <c r="C71" s="53"/>
      <c r="D71" s="53"/>
      <c r="E71" s="53"/>
      <c r="F71" s="53"/>
      <c r="G71" s="53"/>
      <c r="H71" s="53"/>
      <c r="I71" s="300">
        <f>K71/J71*100</f>
        <v>109977.83783783784</v>
      </c>
      <c r="J71" s="301">
        <v>185</v>
      </c>
      <c r="K71" s="302">
        <f>VLOOKUP(A71,'MANO DE OBRA'!A8:D100,4,FALSE)</f>
        <v>203459</v>
      </c>
      <c r="L71" s="56"/>
      <c r="M71" s="307">
        <v>24</v>
      </c>
      <c r="N71" s="304">
        <f>K71/M71</f>
        <v>8477.4583333333339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12716.166666666668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92075.349745546904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18415.06994910938</v>
      </c>
      <c r="M83" s="850"/>
      <c r="N83" s="57"/>
    </row>
    <row r="84" spans="1:14">
      <c r="B84" s="95" t="s">
        <v>1057</v>
      </c>
      <c r="C84" s="96"/>
      <c r="D84" s="96"/>
      <c r="E84" s="96"/>
      <c r="F84" s="96"/>
      <c r="G84" s="96"/>
      <c r="H84" s="96"/>
      <c r="I84" s="93"/>
      <c r="J84" s="94"/>
      <c r="K84" s="312">
        <v>0.05</v>
      </c>
      <c r="L84" s="849">
        <f>N78*K84</f>
        <v>4603.767487277345</v>
      </c>
      <c r="M84" s="850"/>
      <c r="N84" s="57"/>
    </row>
    <row r="85" spans="1:14" ht="15.75" thickBot="1">
      <c r="B85" s="97" t="s">
        <v>1058</v>
      </c>
      <c r="C85" s="98"/>
      <c r="D85" s="98"/>
      <c r="E85" s="98"/>
      <c r="F85" s="98"/>
      <c r="G85" s="98"/>
      <c r="H85" s="98"/>
      <c r="I85" s="99"/>
      <c r="J85" s="100"/>
      <c r="K85" s="313">
        <v>0.05</v>
      </c>
      <c r="L85" s="851">
        <f>N78*K85</f>
        <v>4603.767487277345</v>
      </c>
      <c r="M85" s="852"/>
      <c r="N85" s="57"/>
    </row>
    <row r="86" spans="1:14" ht="15.75" thickBot="1">
      <c r="B86" s="814" t="s">
        <v>1037</v>
      </c>
      <c r="C86" s="815"/>
      <c r="D86" s="815"/>
      <c r="E86" s="815"/>
      <c r="F86" s="815"/>
      <c r="G86" s="815"/>
      <c r="H86" s="815"/>
      <c r="I86" s="815"/>
      <c r="J86" s="815"/>
      <c r="K86" s="815"/>
      <c r="L86" s="815"/>
      <c r="M86" s="816"/>
      <c r="N86" s="58">
        <f>L83+L84+L85</f>
        <v>27622.604923664072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119697.95466921097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27.7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1084</v>
      </c>
      <c r="C31" s="87" t="s">
        <v>2335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195</v>
      </c>
      <c r="B36" s="863" t="str">
        <f>VLOOKUP(A36,EQUIPOS!A6:D154,3,FALSE)</f>
        <v xml:space="preserve">Equipo de oxicorte, Capacidad de corte: hasta 6´´ (152mm) </v>
      </c>
      <c r="C36" s="864"/>
      <c r="D36" s="864"/>
      <c r="E36" s="864"/>
      <c r="F36" s="864"/>
      <c r="G36" s="864"/>
      <c r="H36" s="865"/>
      <c r="I36" s="275"/>
      <c r="J36" s="276"/>
      <c r="K36" s="277">
        <f>VLOOKUP(A36,EQUIPOS!A6:D161,4,FALSE)</f>
        <v>15584.78182205194</v>
      </c>
      <c r="L36" s="278"/>
      <c r="M36" s="279">
        <v>4</v>
      </c>
      <c r="N36" s="280">
        <f>K36/M36</f>
        <v>3896.1954555129851</v>
      </c>
    </row>
    <row r="37" spans="1:14">
      <c r="A37" s="114" t="s">
        <v>248</v>
      </c>
      <c r="B37" s="863" t="str">
        <f>VLOOKUP(A37,EQUIPOS!A7:D154,3,FALSE)</f>
        <v>Grúa telescópica de 50 Ton.</v>
      </c>
      <c r="C37" s="864"/>
      <c r="D37" s="864"/>
      <c r="E37" s="864"/>
      <c r="F37" s="864"/>
      <c r="G37" s="864"/>
      <c r="H37" s="865"/>
      <c r="I37" s="275"/>
      <c r="J37" s="276"/>
      <c r="K37" s="277">
        <f>VLOOKUP(A37,EQUIPOS!A7:D162,4,FALSE)</f>
        <v>243670.07449978718</v>
      </c>
      <c r="L37" s="278"/>
      <c r="M37" s="279">
        <v>4</v>
      </c>
      <c r="N37" s="280">
        <f>K37/M37</f>
        <v>60917.518624946795</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0.1</v>
      </c>
      <c r="M42" s="876"/>
      <c r="N42" s="111">
        <f>N76*L42</f>
        <v>953.71250000000009</v>
      </c>
    </row>
    <row r="43" spans="1:14" ht="15.75" thickBot="1">
      <c r="B43" s="814" t="s">
        <v>1037</v>
      </c>
      <c r="C43" s="815"/>
      <c r="D43" s="815"/>
      <c r="E43" s="815"/>
      <c r="F43" s="815"/>
      <c r="G43" s="815"/>
      <c r="H43" s="815"/>
      <c r="I43" s="815"/>
      <c r="J43" s="815"/>
      <c r="K43" s="815"/>
      <c r="L43" s="815"/>
      <c r="M43" s="816"/>
      <c r="N43" s="105">
        <f>SUM(N36:N42)</f>
        <v>65767.426580459782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s="213" t="s">
        <v>1409</v>
      </c>
      <c r="B59" s="52" t="str">
        <f>VLOOKUP(A59,TRANSPORTE!A5:D117,3,FALSE)</f>
        <v xml:space="preserve">Transporte de estructuras metálicas </v>
      </c>
      <c r="C59" s="325"/>
      <c r="D59" s="325"/>
      <c r="E59" s="325"/>
      <c r="F59" s="325"/>
      <c r="G59" s="325"/>
      <c r="H59" s="319" t="str">
        <f>VLOOKUP(A59,TRANSPORTE!A6:D120,2,FALSE)</f>
        <v>kgk</v>
      </c>
      <c r="I59" s="287">
        <v>1</v>
      </c>
      <c r="J59" s="294">
        <v>1</v>
      </c>
      <c r="K59" s="287">
        <f>I59*J59</f>
        <v>1</v>
      </c>
      <c r="L59" s="901">
        <f>VLOOKUP(A59,TRANSPORTE!A5:D117,4,FALSE)</f>
        <v>0.30238081239327508</v>
      </c>
      <c r="M59" s="902"/>
      <c r="N59" s="295">
        <f>K59*L59</f>
        <v>0.30238081239327508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0.30238081239327508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32</v>
      </c>
      <c r="N70" s="304">
        <f>K70/M70</f>
        <v>3179.03125</v>
      </c>
      <c r="O70" s="112"/>
    </row>
    <row r="71" spans="1:15">
      <c r="A71" t="s">
        <v>11</v>
      </c>
      <c r="B71" s="55" t="str">
        <f>VLOOKUP(A71,'MANO DE OBRA'!A8:D69,3,FALSE)</f>
        <v>Obrero (4)</v>
      </c>
      <c r="C71" s="53"/>
      <c r="D71" s="53"/>
      <c r="E71" s="53"/>
      <c r="F71" s="53"/>
      <c r="G71" s="53"/>
      <c r="H71" s="53"/>
      <c r="I71" s="300">
        <f>K71/J71*100</f>
        <v>109977.83783783784</v>
      </c>
      <c r="J71" s="301">
        <v>185</v>
      </c>
      <c r="K71" s="302">
        <f>VLOOKUP(A71,'MANO DE OBRA'!A8:D100,4,FALSE)</f>
        <v>203459</v>
      </c>
      <c r="L71" s="56"/>
      <c r="M71" s="307">
        <v>32</v>
      </c>
      <c r="N71" s="304">
        <f>K71/M71</f>
        <v>6358.09375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903" t="s">
        <v>1037</v>
      </c>
      <c r="C76" s="857"/>
      <c r="D76" s="857"/>
      <c r="E76" s="857"/>
      <c r="F76" s="857"/>
      <c r="G76" s="857"/>
      <c r="H76" s="857"/>
      <c r="I76" s="857"/>
      <c r="J76" s="857"/>
      <c r="K76" s="857"/>
      <c r="L76" s="857"/>
      <c r="M76" s="858"/>
      <c r="N76" s="468">
        <f>SUM(N70:N75)</f>
        <v>9537.125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75304.85396127218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15060.970792254437</v>
      </c>
      <c r="M83" s="850"/>
      <c r="N83" s="57"/>
    </row>
    <row r="84" spans="1:14">
      <c r="B84" s="95" t="s">
        <v>1057</v>
      </c>
      <c r="C84" s="96"/>
      <c r="D84" s="96"/>
      <c r="E84" s="96"/>
      <c r="F84" s="96"/>
      <c r="G84" s="96"/>
      <c r="H84" s="96"/>
      <c r="I84" s="93"/>
      <c r="J84" s="94"/>
      <c r="K84" s="312">
        <v>0.05</v>
      </c>
      <c r="L84" s="849">
        <f>N78*K84</f>
        <v>3765.2426980636092</v>
      </c>
      <c r="M84" s="850"/>
      <c r="N84" s="57"/>
    </row>
    <row r="85" spans="1:14" ht="15.75" thickBot="1">
      <c r="B85" s="97" t="s">
        <v>1058</v>
      </c>
      <c r="C85" s="98"/>
      <c r="D85" s="98"/>
      <c r="E85" s="98"/>
      <c r="F85" s="98"/>
      <c r="G85" s="98"/>
      <c r="H85" s="98"/>
      <c r="I85" s="99"/>
      <c r="J85" s="100"/>
      <c r="K85" s="313">
        <v>0.05</v>
      </c>
      <c r="L85" s="851">
        <f>N78*K85</f>
        <v>3765.2426980636092</v>
      </c>
      <c r="M85" s="852"/>
      <c r="N85" s="57"/>
    </row>
    <row r="86" spans="1:14" ht="15.75" thickBot="1">
      <c r="B86" s="814" t="s">
        <v>1037</v>
      </c>
      <c r="C86" s="815"/>
      <c r="D86" s="815"/>
      <c r="E86" s="815"/>
      <c r="F86" s="815"/>
      <c r="G86" s="815"/>
      <c r="H86" s="815"/>
      <c r="I86" s="815"/>
      <c r="J86" s="815"/>
      <c r="K86" s="815"/>
      <c r="L86" s="815"/>
      <c r="M86" s="816"/>
      <c r="N86" s="58">
        <f>L83+L84+L85</f>
        <v>22591.456188381653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97896.310149653829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1085</v>
      </c>
      <c r="C31" s="87" t="s">
        <v>1264</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307</v>
      </c>
      <c r="B36" s="863" t="str">
        <f>VLOOKUP(A36,EQUIPOS!A6:D154,3,FALSE)</f>
        <v>Retroexcavadora, Potencia en el Volante 78 HP 2200 RPM</v>
      </c>
      <c r="C36" s="864"/>
      <c r="D36" s="864"/>
      <c r="E36" s="864"/>
      <c r="F36" s="864"/>
      <c r="G36" s="864"/>
      <c r="H36" s="865"/>
      <c r="I36" s="275"/>
      <c r="J36" s="276"/>
      <c r="K36" s="277">
        <f>VLOOKUP(A36,EQUIPOS!A6:D161,4,FALSE)</f>
        <v>102500.95785440615</v>
      </c>
      <c r="L36" s="278"/>
      <c r="M36" s="279">
        <v>5</v>
      </c>
      <c r="N36" s="280">
        <f>K36/M36</f>
        <v>20500.19157088123</v>
      </c>
    </row>
    <row r="37" spans="1:14">
      <c r="A37" 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0.02</v>
      </c>
      <c r="M42" s="876"/>
      <c r="N42" s="111">
        <f>N76*L42</f>
        <v>101.729</v>
      </c>
    </row>
    <row r="43" spans="1:14" ht="15.75" thickBot="1">
      <c r="B43" s="814" t="s">
        <v>1037</v>
      </c>
      <c r="C43" s="815"/>
      <c r="D43" s="815"/>
      <c r="E43" s="815"/>
      <c r="F43" s="815"/>
      <c r="G43" s="815"/>
      <c r="H43" s="815"/>
      <c r="I43" s="815"/>
      <c r="J43" s="815"/>
      <c r="K43" s="815"/>
      <c r="L43" s="815"/>
      <c r="M43" s="816"/>
      <c r="N43" s="105">
        <f>SUM(N36:N42)</f>
        <v>20601.92057088123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0.70199999999999996</v>
      </c>
      <c r="J59" s="294">
        <v>1</v>
      </c>
      <c r="K59" s="287">
        <f>I59*J59</f>
        <v>0.70199999999999996</v>
      </c>
      <c r="L59" s="901">
        <f>VLOOKUP(A59,TRANSPORTE!A5:D94,4,FALSE)</f>
        <v>900.0696947133282</v>
      </c>
      <c r="M59" s="902"/>
      <c r="N59" s="295">
        <f>K59*L59</f>
        <v>631.84892568875637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631.84892568875637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40</v>
      </c>
      <c r="N70" s="304">
        <f>K70/M70</f>
        <v>2543.2249999999999</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40</v>
      </c>
      <c r="N71" s="304">
        <f>K71/M71</f>
        <v>2543.2249999999999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5086.45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26320.219496569985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5264.0438993139978</v>
      </c>
      <c r="M83" s="850"/>
      <c r="N83" s="57"/>
    </row>
    <row r="84" spans="1:14">
      <c r="B84" s="95" t="s">
        <v>1057</v>
      </c>
      <c r="C84" s="96"/>
      <c r="D84" s="96"/>
      <c r="E84" s="96"/>
      <c r="F84" s="96"/>
      <c r="G84" s="96"/>
      <c r="H84" s="96"/>
      <c r="I84" s="93"/>
      <c r="J84" s="94"/>
      <c r="K84" s="312">
        <v>0.05</v>
      </c>
      <c r="L84" s="849">
        <f>N78*K84</f>
        <v>1316.0109748284995</v>
      </c>
      <c r="M84" s="850"/>
      <c r="N84" s="57"/>
    </row>
    <row r="85" spans="1:14" ht="15.75" thickBot="1">
      <c r="B85" s="97" t="s">
        <v>1058</v>
      </c>
      <c r="C85" s="98"/>
      <c r="D85" s="98"/>
      <c r="E85" s="98"/>
      <c r="F85" s="98"/>
      <c r="G85" s="98"/>
      <c r="H85" s="98"/>
      <c r="I85" s="99"/>
      <c r="J85" s="100"/>
      <c r="K85" s="313">
        <v>0.05</v>
      </c>
      <c r="L85" s="851">
        <f>N78*K85</f>
        <v>1316.0109748284995</v>
      </c>
      <c r="M85" s="852"/>
      <c r="N85" s="57"/>
    </row>
    <row r="86" spans="1:14" ht="15.75" thickBot="1">
      <c r="B86" s="814" t="s">
        <v>1037</v>
      </c>
      <c r="C86" s="815"/>
      <c r="D86" s="815"/>
      <c r="E86" s="815"/>
      <c r="F86" s="815"/>
      <c r="G86" s="815"/>
      <c r="H86" s="815"/>
      <c r="I86" s="815"/>
      <c r="J86" s="815"/>
      <c r="K86" s="815"/>
      <c r="L86" s="815"/>
      <c r="M86" s="816"/>
      <c r="N86" s="58">
        <f>L83+L84+L85</f>
        <v>7896.0658489709967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34216.285345540979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1086</v>
      </c>
      <c r="C31" s="87" t="s">
        <v>1265</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307</v>
      </c>
      <c r="B36" s="863" t="str">
        <f>VLOOKUP(A36,EQUIPOS!A6:D154,3,FALSE)</f>
        <v>Retroexcavadora, Potencia en el Volante 78 HP 2200 RPM</v>
      </c>
      <c r="C36" s="864"/>
      <c r="D36" s="864"/>
      <c r="E36" s="864"/>
      <c r="F36" s="864"/>
      <c r="G36" s="864"/>
      <c r="H36" s="865"/>
      <c r="I36" s="275"/>
      <c r="J36" s="276"/>
      <c r="K36" s="277">
        <f>VLOOKUP(A36,EQUIPOS!A6:D161,4,FALSE)</f>
        <v>102500.95785440615</v>
      </c>
      <c r="L36" s="278"/>
      <c r="M36" s="279">
        <v>4</v>
      </c>
      <c r="N36" s="280">
        <f>K36/M36</f>
        <v>25625.239463601538</v>
      </c>
    </row>
    <row r="37" spans="1:14">
      <c r="A37" 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0.02</v>
      </c>
      <c r="M42" s="876"/>
      <c r="N42" s="111">
        <f>N76*L42</f>
        <v>63.580625000000005</v>
      </c>
    </row>
    <row r="43" spans="1:14" ht="15.75" thickBot="1">
      <c r="B43" s="814" t="s">
        <v>1037</v>
      </c>
      <c r="C43" s="815"/>
      <c r="D43" s="815"/>
      <c r="E43" s="815"/>
      <c r="F43" s="815"/>
      <c r="G43" s="815"/>
      <c r="H43" s="815"/>
      <c r="I43" s="815"/>
      <c r="J43" s="815"/>
      <c r="K43" s="815"/>
      <c r="L43" s="815"/>
      <c r="M43" s="816"/>
      <c r="N43" s="105">
        <f>SUM(N36:N42)</f>
        <v>25688.820088601537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3.03</v>
      </c>
      <c r="J59" s="294">
        <v>1</v>
      </c>
      <c r="K59" s="287">
        <f>I59*J59</f>
        <v>3.03</v>
      </c>
      <c r="L59" s="901">
        <f>VLOOKUP(A59,TRANSPORTE!A5:D94,4,FALSE)</f>
        <v>900.0696947133282</v>
      </c>
      <c r="M59" s="902"/>
      <c r="N59" s="295">
        <f>K59*L59</f>
        <v>2727.2111749813844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2727.2111749813844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303">
        <v>32</v>
      </c>
      <c r="N70" s="304">
        <f>K70/M70</f>
        <v>3179.03125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903" t="s">
        <v>1037</v>
      </c>
      <c r="C76" s="857"/>
      <c r="D76" s="857"/>
      <c r="E76" s="857"/>
      <c r="F76" s="857"/>
      <c r="G76" s="857"/>
      <c r="H76" s="857"/>
      <c r="I76" s="857"/>
      <c r="J76" s="857"/>
      <c r="K76" s="857"/>
      <c r="L76" s="857"/>
      <c r="M76" s="858"/>
      <c r="N76" s="468">
        <f>SUM(N70:N75)</f>
        <v>3179.03125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31595.062513582921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6319.012502716585</v>
      </c>
      <c r="M83" s="850"/>
      <c r="N83" s="57"/>
    </row>
    <row r="84" spans="1:14">
      <c r="B84" s="95" t="s">
        <v>1057</v>
      </c>
      <c r="C84" s="96"/>
      <c r="D84" s="96"/>
      <c r="E84" s="96"/>
      <c r="F84" s="96"/>
      <c r="G84" s="96"/>
      <c r="H84" s="96"/>
      <c r="I84" s="93"/>
      <c r="J84" s="94"/>
      <c r="K84" s="312">
        <v>0.05</v>
      </c>
      <c r="L84" s="849">
        <f>N78*K84</f>
        <v>1579.7531256791463</v>
      </c>
      <c r="M84" s="850"/>
      <c r="N84" s="57"/>
    </row>
    <row r="85" spans="1:14" ht="15.75" thickBot="1">
      <c r="B85" s="97" t="s">
        <v>1058</v>
      </c>
      <c r="C85" s="98"/>
      <c r="D85" s="98"/>
      <c r="E85" s="98"/>
      <c r="F85" s="98"/>
      <c r="G85" s="98"/>
      <c r="H85" s="98"/>
      <c r="I85" s="99"/>
      <c r="J85" s="100"/>
      <c r="K85" s="313">
        <v>0.05</v>
      </c>
      <c r="L85" s="851">
        <f>N78*K85</f>
        <v>1579.7531256791463</v>
      </c>
      <c r="M85" s="852"/>
      <c r="N85" s="57"/>
    </row>
    <row r="86" spans="1:14" ht="15.75" thickBot="1">
      <c r="B86" s="814" t="s">
        <v>1037</v>
      </c>
      <c r="C86" s="815"/>
      <c r="D86" s="815"/>
      <c r="E86" s="815"/>
      <c r="F86" s="815"/>
      <c r="G86" s="815"/>
      <c r="H86" s="815"/>
      <c r="I86" s="815"/>
      <c r="J86" s="815"/>
      <c r="K86" s="815"/>
      <c r="L86" s="815"/>
      <c r="M86" s="816"/>
      <c r="N86" s="58">
        <f>L83+L84+L85</f>
        <v>9478.5187540748775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41073.581267657799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1087</v>
      </c>
      <c r="C31" s="87" t="s">
        <v>1266</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c r="B36" s="863"/>
      <c r="C36" s="864"/>
      <c r="D36" s="864"/>
      <c r="E36" s="864"/>
      <c r="F36" s="864"/>
      <c r="G36" s="864"/>
      <c r="H36" s="865"/>
      <c r="I36" s="275"/>
      <c r="J36" s="276"/>
      <c r="K36" s="277"/>
      <c r="L36" s="278"/>
      <c r="M36" s="279"/>
      <c r="N36" s="280"/>
    </row>
    <row r="37" spans="1:14">
      <c r="A37" 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0.1</v>
      </c>
      <c r="M42" s="876"/>
      <c r="N42" s="111">
        <f>N76*L42</f>
        <v>135.63933333333335</v>
      </c>
    </row>
    <row r="43" spans="1:14" ht="15.75" thickBot="1">
      <c r="B43" s="814" t="s">
        <v>1037</v>
      </c>
      <c r="C43" s="815"/>
      <c r="D43" s="815"/>
      <c r="E43" s="815"/>
      <c r="F43" s="815"/>
      <c r="G43" s="815"/>
      <c r="H43" s="815"/>
      <c r="I43" s="815"/>
      <c r="J43" s="815"/>
      <c r="K43" s="815"/>
      <c r="L43" s="815"/>
      <c r="M43" s="816"/>
      <c r="N43" s="105">
        <f>SUM(N36:N42)</f>
        <v>135.63933333333335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80"/>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6"/>
      <c r="C53" s="897"/>
      <c r="D53" s="897"/>
      <c r="E53" s="897"/>
      <c r="F53" s="897"/>
      <c r="G53" s="897"/>
      <c r="H53" s="897"/>
      <c r="I53" s="867"/>
      <c r="J53" s="48"/>
      <c r="K53" s="50"/>
      <c r="L53" s="898"/>
      <c r="M53" s="899"/>
      <c r="N53" s="51"/>
    </row>
    <row r="54" spans="2:14" ht="15.75" thickBot="1">
      <c r="B54" s="814" t="s">
        <v>1037</v>
      </c>
      <c r="C54" s="815"/>
      <c r="D54" s="815"/>
      <c r="E54" s="815"/>
      <c r="F54" s="815"/>
      <c r="G54" s="815"/>
      <c r="H54" s="815"/>
      <c r="I54" s="815"/>
      <c r="J54" s="815"/>
      <c r="K54" s="815"/>
      <c r="L54" s="815"/>
      <c r="M54" s="816"/>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0" t="s">
        <v>1045</v>
      </c>
      <c r="M58" s="879"/>
      <c r="N58" s="82" t="s">
        <v>1035</v>
      </c>
    </row>
    <row r="59" spans="2:14">
      <c r="B59" s="52"/>
      <c r="C59" s="325"/>
      <c r="D59" s="325"/>
      <c r="E59" s="325"/>
      <c r="F59" s="325"/>
      <c r="G59" s="325"/>
      <c r="H59" s="319"/>
      <c r="I59" s="287"/>
      <c r="J59" s="294"/>
      <c r="K59" s="287"/>
      <c r="L59" s="901"/>
      <c r="M59" s="902"/>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150</v>
      </c>
      <c r="N70" s="304">
        <f>K70/M70</f>
        <v>1356.3933333333334</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1356.3933333333334</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1492.0326666666667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298.40653333333336</v>
      </c>
      <c r="M83" s="850"/>
      <c r="N83" s="57"/>
    </row>
    <row r="84" spans="1:14">
      <c r="B84" s="95" t="s">
        <v>1057</v>
      </c>
      <c r="C84" s="96"/>
      <c r="D84" s="96"/>
      <c r="E84" s="96"/>
      <c r="F84" s="96"/>
      <c r="G84" s="96"/>
      <c r="H84" s="96"/>
      <c r="I84" s="93"/>
      <c r="J84" s="94"/>
      <c r="K84" s="312">
        <v>0.05</v>
      </c>
      <c r="L84" s="849">
        <f>N78*K84</f>
        <v>74.601633333333339</v>
      </c>
      <c r="M84" s="850"/>
      <c r="N84" s="57"/>
    </row>
    <row r="85" spans="1:14" ht="15.75" thickBot="1">
      <c r="B85" s="97" t="s">
        <v>1058</v>
      </c>
      <c r="C85" s="98"/>
      <c r="D85" s="98"/>
      <c r="E85" s="98"/>
      <c r="F85" s="98"/>
      <c r="G85" s="98"/>
      <c r="H85" s="98"/>
      <c r="I85" s="99"/>
      <c r="J85" s="100"/>
      <c r="K85" s="313">
        <v>0.05</v>
      </c>
      <c r="L85" s="851">
        <f>N78*K85</f>
        <v>74.601633333333339</v>
      </c>
      <c r="M85" s="852"/>
      <c r="N85" s="57"/>
    </row>
    <row r="86" spans="1:14" ht="15.75" thickBot="1">
      <c r="B86" s="814" t="s">
        <v>1037</v>
      </c>
      <c r="C86" s="815"/>
      <c r="D86" s="815"/>
      <c r="E86" s="815"/>
      <c r="F86" s="815"/>
      <c r="G86" s="815"/>
      <c r="H86" s="815"/>
      <c r="I86" s="815"/>
      <c r="J86" s="815"/>
      <c r="K86" s="815"/>
      <c r="L86" s="815"/>
      <c r="M86" s="816"/>
      <c r="N86" s="58">
        <f>L83+L84+L85</f>
        <v>447.60980000000001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1939.6424666666667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1088</v>
      </c>
      <c r="C31" s="87" t="s">
        <v>2125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310</v>
      </c>
      <c r="B36" s="863" t="str">
        <f>VLOOKUP(A36,EQUIPOS!A6:D154,3,FALSE)</f>
        <v>Retroexcavadora A25C</v>
      </c>
      <c r="C36" s="864"/>
      <c r="D36" s="864"/>
      <c r="E36" s="864"/>
      <c r="F36" s="864"/>
      <c r="G36" s="864"/>
      <c r="H36" s="865"/>
      <c r="I36" s="275"/>
      <c r="J36" s="276"/>
      <c r="K36" s="277">
        <f>VLOOKUP(A36,EQUIPOS!A6:D163,4,FALSE)</f>
        <v>205196.43571732656</v>
      </c>
      <c r="L36" s="278"/>
      <c r="M36" s="279">
        <v>3</v>
      </c>
      <c r="N36" s="280">
        <f>K36/M36</f>
        <v>68398.811905775525</v>
      </c>
    </row>
    <row r="37" spans="1:14">
      <c r="A37" 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0.01</v>
      </c>
      <c r="M42" s="876"/>
      <c r="N42" s="111">
        <f>N76*L42</f>
        <v>84.774583333333339</v>
      </c>
    </row>
    <row r="43" spans="1:14" ht="15.75" thickBot="1">
      <c r="B43" s="814" t="s">
        <v>1037</v>
      </c>
      <c r="C43" s="815"/>
      <c r="D43" s="815"/>
      <c r="E43" s="815"/>
      <c r="F43" s="815"/>
      <c r="G43" s="815"/>
      <c r="H43" s="815"/>
      <c r="I43" s="815"/>
      <c r="J43" s="815"/>
      <c r="K43" s="815"/>
      <c r="L43" s="815"/>
      <c r="M43" s="816"/>
      <c r="N43" s="105">
        <f>SUM(N36:N42)</f>
        <v>68483.586489108857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901">
        <f>VLOOKUP(A59,TRANSPORTE!A6:D117,4,FALSE)</f>
        <v>1260.7002978406549</v>
      </c>
      <c r="M59" s="902"/>
      <c r="N59" s="295">
        <f>K59*L59</f>
        <v>2143.1905063291133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2143.1905063291133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24</v>
      </c>
      <c r="N70" s="304">
        <f>K70/M70</f>
        <v>8477.4583333333339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8477.4583333333339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79104.235328771305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15820.847065754262</v>
      </c>
      <c r="M83" s="850"/>
      <c r="N83" s="57"/>
    </row>
    <row r="84" spans="1:14">
      <c r="B84" s="95" t="s">
        <v>1057</v>
      </c>
      <c r="C84" s="96"/>
      <c r="D84" s="96"/>
      <c r="E84" s="96"/>
      <c r="F84" s="96"/>
      <c r="G84" s="96"/>
      <c r="H84" s="96"/>
      <c r="I84" s="93"/>
      <c r="J84" s="94"/>
      <c r="K84" s="312">
        <v>0.05</v>
      </c>
      <c r="L84" s="849">
        <f>N78*K84</f>
        <v>3955.2117664385655</v>
      </c>
      <c r="M84" s="850"/>
      <c r="N84" s="57"/>
    </row>
    <row r="85" spans="1:14" ht="15.75" thickBot="1">
      <c r="B85" s="97" t="s">
        <v>1058</v>
      </c>
      <c r="C85" s="98"/>
      <c r="D85" s="98"/>
      <c r="E85" s="98"/>
      <c r="F85" s="98"/>
      <c r="G85" s="98"/>
      <c r="H85" s="98"/>
      <c r="I85" s="99"/>
      <c r="J85" s="100"/>
      <c r="K85" s="313">
        <v>0.05</v>
      </c>
      <c r="L85" s="851">
        <f>N78*K85</f>
        <v>3955.2117664385655</v>
      </c>
      <c r="M85" s="852"/>
      <c r="N85" s="57"/>
    </row>
    <row r="86" spans="1:14" ht="15.75" thickBot="1">
      <c r="B86" s="814" t="s">
        <v>1037</v>
      </c>
      <c r="C86" s="815"/>
      <c r="D86" s="815"/>
      <c r="E86" s="815"/>
      <c r="F86" s="815"/>
      <c r="G86" s="815"/>
      <c r="H86" s="815"/>
      <c r="I86" s="815"/>
      <c r="J86" s="815"/>
      <c r="K86" s="815"/>
      <c r="L86" s="815"/>
      <c r="M86" s="816"/>
      <c r="N86" s="58">
        <f>L83+L84+L85</f>
        <v>23731.270598631392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102835.5059274027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1089</v>
      </c>
      <c r="C31" s="87" t="s">
        <v>1268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310</v>
      </c>
      <c r="B36" s="863" t="str">
        <f>VLOOKUP(A36,EQUIPOS!A6:D154,3,FALSE)</f>
        <v>Retroexcavadora A25C</v>
      </c>
      <c r="C36" s="864"/>
      <c r="D36" s="864"/>
      <c r="E36" s="864"/>
      <c r="F36" s="864"/>
      <c r="G36" s="864"/>
      <c r="H36" s="865"/>
      <c r="I36" s="275"/>
      <c r="J36" s="276"/>
      <c r="K36" s="277">
        <f>VLOOKUP(A36,EQUIPOS!A6:D163,4,FALSE)</f>
        <v>205196.43571732656</v>
      </c>
      <c r="L36" s="278"/>
      <c r="M36" s="279">
        <v>3</v>
      </c>
      <c r="N36" s="280">
        <f>K36/M36</f>
        <v>68398.811905775525</v>
      </c>
    </row>
    <row r="37" spans="1:14">
      <c r="A37" 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0.01</v>
      </c>
      <c r="M42" s="876"/>
      <c r="N42" s="111">
        <f>N76*L42</f>
        <v>84.774583333333339</v>
      </c>
    </row>
    <row r="43" spans="1:14" ht="15.75" thickBot="1">
      <c r="B43" s="814" t="s">
        <v>1037</v>
      </c>
      <c r="C43" s="815"/>
      <c r="D43" s="815"/>
      <c r="E43" s="815"/>
      <c r="F43" s="815"/>
      <c r="G43" s="815"/>
      <c r="H43" s="815"/>
      <c r="I43" s="815"/>
      <c r="J43" s="815"/>
      <c r="K43" s="815"/>
      <c r="L43" s="815"/>
      <c r="M43" s="816"/>
      <c r="N43" s="105">
        <f>SUM(N36:N42)</f>
        <v>68483.586489108857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901">
        <f>VLOOKUP(A59,TRANSPORTE!A6:D117,4,FALSE)</f>
        <v>1260.7002978406549</v>
      </c>
      <c r="M59" s="902"/>
      <c r="N59" s="295">
        <f>K59*L59</f>
        <v>2143.1905063291133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2143.1905063291133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24</v>
      </c>
      <c r="N70" s="304">
        <f>K70/M70</f>
        <v>8477.4583333333339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8477.4583333333339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79104.235328771305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15820.847065754262</v>
      </c>
      <c r="M83" s="850"/>
      <c r="N83" s="57"/>
    </row>
    <row r="84" spans="1:14">
      <c r="B84" s="95" t="s">
        <v>1057</v>
      </c>
      <c r="C84" s="96"/>
      <c r="D84" s="96"/>
      <c r="E84" s="96"/>
      <c r="F84" s="96"/>
      <c r="G84" s="96"/>
      <c r="H84" s="96"/>
      <c r="I84" s="93"/>
      <c r="J84" s="94"/>
      <c r="K84" s="312">
        <v>0.05</v>
      </c>
      <c r="L84" s="849">
        <f>N78*K84</f>
        <v>3955.2117664385655</v>
      </c>
      <c r="M84" s="850"/>
      <c r="N84" s="57"/>
    </row>
    <row r="85" spans="1:14" ht="15.75" thickBot="1">
      <c r="B85" s="97" t="s">
        <v>1058</v>
      </c>
      <c r="C85" s="98"/>
      <c r="D85" s="98"/>
      <c r="E85" s="98"/>
      <c r="F85" s="98"/>
      <c r="G85" s="98"/>
      <c r="H85" s="98"/>
      <c r="I85" s="99"/>
      <c r="J85" s="100"/>
      <c r="K85" s="313">
        <v>0.05</v>
      </c>
      <c r="L85" s="851">
        <f>N78*K85</f>
        <v>3955.2117664385655</v>
      </c>
      <c r="M85" s="852"/>
      <c r="N85" s="57"/>
    </row>
    <row r="86" spans="1:14" ht="15.75" thickBot="1">
      <c r="B86" s="814" t="s">
        <v>1037</v>
      </c>
      <c r="C86" s="815"/>
      <c r="D86" s="815"/>
      <c r="E86" s="815"/>
      <c r="F86" s="815"/>
      <c r="G86" s="815"/>
      <c r="H86" s="815"/>
      <c r="I86" s="815"/>
      <c r="J86" s="815"/>
      <c r="K86" s="815"/>
      <c r="L86" s="815"/>
      <c r="M86" s="816"/>
      <c r="N86" s="58">
        <f>L83+L84+L85</f>
        <v>23731.270598631392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102835.5059274027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1090</v>
      </c>
      <c r="C31" s="87" t="s">
        <v>1269</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312</v>
      </c>
      <c r="B36" s="863" t="str">
        <f>VLOOKUP(A36,EQUIPOS!A6:D154,3,FALSE)</f>
        <v>Retroexcavadora sobre oruga, potencia 138 HP, balde de 1,5 m3.</v>
      </c>
      <c r="C36" s="864"/>
      <c r="D36" s="864"/>
      <c r="E36" s="864"/>
      <c r="F36" s="864"/>
      <c r="G36" s="864"/>
      <c r="H36" s="865"/>
      <c r="I36" s="275"/>
      <c r="J36" s="276"/>
      <c r="K36" s="277">
        <f>VLOOKUP(A36,EQUIPOS!A6:D163,4,FALSE)</f>
        <v>210752.8544061303</v>
      </c>
      <c r="L36" s="278"/>
      <c r="M36" s="279">
        <v>45</v>
      </c>
      <c r="N36" s="280">
        <f>K36/M36</f>
        <v>4683.3967645806733</v>
      </c>
    </row>
    <row r="37" spans="1:14">
      <c r="A37" 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0.01</v>
      </c>
      <c r="M42" s="876"/>
      <c r="N42" s="111">
        <f>N76*L42</f>
        <v>1.4129166666666666</v>
      </c>
    </row>
    <row r="43" spans="1:14" ht="15.75" thickBot="1">
      <c r="B43" s="814" t="s">
        <v>1037</v>
      </c>
      <c r="C43" s="815"/>
      <c r="D43" s="815"/>
      <c r="E43" s="815"/>
      <c r="F43" s="815"/>
      <c r="G43" s="815"/>
      <c r="H43" s="815"/>
      <c r="I43" s="815"/>
      <c r="J43" s="815"/>
      <c r="K43" s="815"/>
      <c r="L43" s="815"/>
      <c r="M43" s="816"/>
      <c r="N43" s="105">
        <f>SUM(N36:N42)</f>
        <v>4684.8096812473404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1409</v>
      </c>
      <c r="B59" s="52" t="str">
        <f>VLOOKUP(A59,TRANSPORTE!A6:D117,3,FALSE)</f>
        <v xml:space="preserve">Transporte de estructuras metálicas </v>
      </c>
      <c r="C59" s="325"/>
      <c r="D59" s="325"/>
      <c r="E59" s="325"/>
      <c r="F59" s="325"/>
      <c r="G59" s="325"/>
      <c r="H59" s="319" t="s">
        <v>339</v>
      </c>
      <c r="I59" s="287">
        <v>35.700000000000003</v>
      </c>
      <c r="J59" s="294">
        <v>1</v>
      </c>
      <c r="K59" s="287">
        <f>I59*J59</f>
        <v>35.700000000000003</v>
      </c>
      <c r="L59" s="901">
        <f>VLOOKUP(A59,TRANSPORTE!A6:D117,4,FALSE)</f>
        <v>0.30238081239327508</v>
      </c>
      <c r="M59" s="902"/>
      <c r="N59" s="295">
        <f>K59*L59</f>
        <v>10.79499500243992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10.79499500243992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6</v>
      </c>
      <c r="B70" s="55" t="str">
        <f>VLOOKUP(A70,'MANO DE OBRA'!A8:D68,3,FALSE)</f>
        <v xml:space="preserve">Obrero </v>
      </c>
      <c r="C70" s="53"/>
      <c r="D70" s="53"/>
      <c r="E70" s="53"/>
      <c r="F70" s="53"/>
      <c r="G70" s="53"/>
      <c r="H70" s="53"/>
      <c r="I70" s="300">
        <f>K70/J70*100</f>
        <v>27494.594594594593</v>
      </c>
      <c r="J70" s="301">
        <v>185</v>
      </c>
      <c r="K70" s="302">
        <f>VLOOKUP(A70,'MANO DE OBRA'!A8:D99,4,FALSE)</f>
        <v>50865</v>
      </c>
      <c r="L70" s="56"/>
      <c r="M70" s="303">
        <v>360</v>
      </c>
      <c r="N70" s="304">
        <f>K70/M70</f>
        <v>141.29166666666666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141.29166666666666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4836.8963429164478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967.37926858328956</v>
      </c>
      <c r="M83" s="850"/>
      <c r="N83" s="57"/>
    </row>
    <row r="84" spans="1:14">
      <c r="B84" s="95" t="s">
        <v>1057</v>
      </c>
      <c r="C84" s="96"/>
      <c r="D84" s="96"/>
      <c r="E84" s="96"/>
      <c r="F84" s="96"/>
      <c r="G84" s="96"/>
      <c r="H84" s="96"/>
      <c r="I84" s="93"/>
      <c r="J84" s="94"/>
      <c r="K84" s="312">
        <v>0.05</v>
      </c>
      <c r="L84" s="849">
        <f>N78*K84</f>
        <v>241.84481714582239</v>
      </c>
      <c r="M84" s="850"/>
      <c r="N84" s="57"/>
    </row>
    <row r="85" spans="1:14" ht="15.75" thickBot="1">
      <c r="B85" s="97" t="s">
        <v>1058</v>
      </c>
      <c r="C85" s="98"/>
      <c r="D85" s="98"/>
      <c r="E85" s="98"/>
      <c r="F85" s="98"/>
      <c r="G85" s="98"/>
      <c r="H85" s="98"/>
      <c r="I85" s="99"/>
      <c r="J85" s="100"/>
      <c r="K85" s="313">
        <v>0.05</v>
      </c>
      <c r="L85" s="851">
        <f>N78*K85</f>
        <v>241.84481714582239</v>
      </c>
      <c r="M85" s="852"/>
      <c r="N85" s="57"/>
    </row>
    <row r="86" spans="1:14" ht="15.75" thickBot="1">
      <c r="B86" s="814" t="s">
        <v>1037</v>
      </c>
      <c r="C86" s="815"/>
      <c r="D86" s="815"/>
      <c r="E86" s="815"/>
      <c r="F86" s="815"/>
      <c r="G86" s="815"/>
      <c r="H86" s="815"/>
      <c r="I86" s="815"/>
      <c r="J86" s="815"/>
      <c r="K86" s="815"/>
      <c r="L86" s="815"/>
      <c r="M86" s="816"/>
      <c r="N86" s="58">
        <f>L83+L84+L85</f>
        <v>1451.0689028749343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6287.9652457913817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2.2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1091</v>
      </c>
      <c r="C31" s="87" t="s">
        <v>1270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c r="B36" s="863"/>
      <c r="C36" s="864"/>
      <c r="D36" s="864"/>
      <c r="E36" s="864"/>
      <c r="F36" s="864"/>
      <c r="G36" s="864"/>
      <c r="H36" s="865"/>
      <c r="I36" s="275"/>
      <c r="J36" s="276"/>
      <c r="K36" s="277"/>
      <c r="L36" s="278"/>
      <c r="M36" s="279"/>
      <c r="N36" s="280"/>
    </row>
    <row r="37" spans="1:14">
      <c r="A37" 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0.1</v>
      </c>
      <c r="M42" s="876"/>
      <c r="N42" s="111">
        <f>N76*L42</f>
        <v>56.516388888888891</v>
      </c>
    </row>
    <row r="43" spans="1:14" ht="15.75" thickBot="1">
      <c r="B43" s="814" t="s">
        <v>1037</v>
      </c>
      <c r="C43" s="815"/>
      <c r="D43" s="815"/>
      <c r="E43" s="815"/>
      <c r="F43" s="815"/>
      <c r="G43" s="815"/>
      <c r="H43" s="815"/>
      <c r="I43" s="815"/>
      <c r="J43" s="815"/>
      <c r="K43" s="815"/>
      <c r="L43" s="815"/>
      <c r="M43" s="816"/>
      <c r="N43" s="105">
        <f>SUM(N36:N42)</f>
        <v>56.516388888888891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1409</v>
      </c>
      <c r="B59" s="52" t="str">
        <f>VLOOKUP(A59,TRANSPORTE!A6:D117,3,FALSE)</f>
        <v xml:space="preserve">Transporte de estructuras metálicas </v>
      </c>
      <c r="C59" s="325"/>
      <c r="D59" s="325"/>
      <c r="E59" s="325"/>
      <c r="F59" s="325"/>
      <c r="G59" s="325"/>
      <c r="H59" s="319" t="s">
        <v>339</v>
      </c>
      <c r="I59" s="287">
        <v>10.25</v>
      </c>
      <c r="J59" s="294">
        <v>1</v>
      </c>
      <c r="K59" s="287">
        <f>I59*J59</f>
        <v>10.25</v>
      </c>
      <c r="L59" s="901">
        <f>VLOOKUP(A59,TRANSPORTE!A6:D117,4,FALSE)</f>
        <v>0.30238081239327508</v>
      </c>
      <c r="M59" s="902"/>
      <c r="N59" s="295">
        <f>K59*L59</f>
        <v>3.0994033270310695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3.0994033270310695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360</v>
      </c>
      <c r="N70" s="304">
        <f>K70/M70</f>
        <v>565.16388888888889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565.16388888888889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624.7796811048089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124.95593622096179</v>
      </c>
      <c r="M83" s="850"/>
      <c r="N83" s="57"/>
    </row>
    <row r="84" spans="1:14">
      <c r="B84" s="95" t="s">
        <v>1057</v>
      </c>
      <c r="C84" s="96"/>
      <c r="D84" s="96"/>
      <c r="E84" s="96"/>
      <c r="F84" s="96"/>
      <c r="G84" s="96"/>
      <c r="H84" s="96"/>
      <c r="I84" s="93"/>
      <c r="J84" s="94"/>
      <c r="K84" s="312">
        <v>0.05</v>
      </c>
      <c r="L84" s="849">
        <f>N78*K84</f>
        <v>31.238984055240447</v>
      </c>
      <c r="M84" s="850"/>
      <c r="N84" s="57"/>
    </row>
    <row r="85" spans="1:14" ht="15.75" thickBot="1">
      <c r="B85" s="97" t="s">
        <v>1058</v>
      </c>
      <c r="C85" s="98"/>
      <c r="D85" s="98"/>
      <c r="E85" s="98"/>
      <c r="F85" s="98"/>
      <c r="G85" s="98"/>
      <c r="H85" s="98"/>
      <c r="I85" s="99"/>
      <c r="J85" s="100"/>
      <c r="K85" s="313">
        <v>0.05</v>
      </c>
      <c r="L85" s="851">
        <f>N78*K85</f>
        <v>31.238984055240447</v>
      </c>
      <c r="M85" s="852"/>
      <c r="N85" s="57"/>
    </row>
    <row r="86" spans="1:14" ht="15.75" thickBot="1">
      <c r="B86" s="814" t="s">
        <v>1037</v>
      </c>
      <c r="C86" s="815"/>
      <c r="D86" s="815"/>
      <c r="E86" s="815"/>
      <c r="F86" s="815"/>
      <c r="G86" s="815"/>
      <c r="H86" s="815"/>
      <c r="I86" s="815"/>
      <c r="J86" s="815"/>
      <c r="K86" s="815"/>
      <c r="L86" s="815"/>
      <c r="M86" s="816"/>
      <c r="N86" s="58">
        <f>L83+L84+L85</f>
        <v>187.43390433144268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812.21358543625161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1092</v>
      </c>
      <c r="C31" s="87" t="s">
        <v>1271</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312</v>
      </c>
      <c r="B36" s="863" t="str">
        <f>VLOOKUP(A36,EQUIPOS!A6:D154,3,FALSE)</f>
        <v>Retroexcavadora sobre oruga, potencia 138 HP, balde de 1,5 m3.</v>
      </c>
      <c r="C36" s="864"/>
      <c r="D36" s="864"/>
      <c r="E36" s="864"/>
      <c r="F36" s="864"/>
      <c r="G36" s="864"/>
      <c r="H36" s="865"/>
      <c r="I36" s="275"/>
      <c r="J36" s="276"/>
      <c r="K36" s="277">
        <f>VLOOKUP(A36,EQUIPOS!A6:D163,4,FALSE)</f>
        <v>210752.8544061303</v>
      </c>
      <c r="L36" s="278"/>
      <c r="M36" s="279">
        <v>45</v>
      </c>
      <c r="N36" s="280">
        <f>K36/M36</f>
        <v>4683.3967645806733</v>
      </c>
    </row>
    <row r="37" spans="1:14">
      <c r="A37" 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0.01</v>
      </c>
      <c r="M42" s="876"/>
      <c r="N42" s="111">
        <f>N76*L42</f>
        <v>1.4129166666666666</v>
      </c>
    </row>
    <row r="43" spans="1:14" ht="15.75" thickBot="1">
      <c r="B43" s="814" t="s">
        <v>1037</v>
      </c>
      <c r="C43" s="815"/>
      <c r="D43" s="815"/>
      <c r="E43" s="815"/>
      <c r="F43" s="815"/>
      <c r="G43" s="815"/>
      <c r="H43" s="815"/>
      <c r="I43" s="815"/>
      <c r="J43" s="815"/>
      <c r="K43" s="815"/>
      <c r="L43" s="815"/>
      <c r="M43" s="816"/>
      <c r="N43" s="105">
        <f>SUM(N36:N42)</f>
        <v>4684.8096812473404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1496</v>
      </c>
      <c r="B59" s="52" t="str">
        <f>VLOOKUP(A59,TRANSPORTE!A6:D117,3,FALSE)</f>
        <v>Transporte de barrera de seguridad</v>
      </c>
      <c r="C59" s="325"/>
      <c r="D59" s="325"/>
      <c r="E59" s="325"/>
      <c r="F59" s="325"/>
      <c r="G59" s="325"/>
      <c r="H59" s="319" t="s">
        <v>339</v>
      </c>
      <c r="I59" s="287">
        <v>0.81049499999999997</v>
      </c>
      <c r="J59" s="294">
        <v>1</v>
      </c>
      <c r="K59" s="287">
        <f>I59*J59</f>
        <v>0.81049499999999997</v>
      </c>
      <c r="L59" s="901">
        <f>VLOOKUP(A59,TRANSPORTE!A6:D117,4,FALSE)</f>
        <v>729.29754281459407</v>
      </c>
      <c r="M59" s="902"/>
      <c r="N59" s="295">
        <f>K59*L59</f>
        <v>591.09201196351444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591.09201196351444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6</v>
      </c>
      <c r="B70" s="55" t="str">
        <f>VLOOKUP(A70,'MANO DE OBRA'!A8:D68,3,FALSE)</f>
        <v xml:space="preserve">Obrero </v>
      </c>
      <c r="C70" s="53"/>
      <c r="D70" s="53"/>
      <c r="E70" s="53"/>
      <c r="F70" s="53"/>
      <c r="G70" s="53"/>
      <c r="H70" s="53"/>
      <c r="I70" s="300">
        <f>K70/J70*100</f>
        <v>27494.594594594593</v>
      </c>
      <c r="J70" s="301">
        <v>185</v>
      </c>
      <c r="K70" s="302">
        <f>VLOOKUP(A70,'MANO DE OBRA'!A8:D99,4,FALSE)</f>
        <v>50865</v>
      </c>
      <c r="L70" s="56"/>
      <c r="M70" s="303">
        <v>360</v>
      </c>
      <c r="N70" s="304">
        <f>K70/M70</f>
        <v>141.29166666666666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141.29166666666666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5417.1933598775222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1083.4386719755046</v>
      </c>
      <c r="M83" s="850"/>
      <c r="N83" s="57"/>
    </row>
    <row r="84" spans="1:14">
      <c r="B84" s="95" t="s">
        <v>1057</v>
      </c>
      <c r="C84" s="96"/>
      <c r="D84" s="96"/>
      <c r="E84" s="96"/>
      <c r="F84" s="96"/>
      <c r="G84" s="96"/>
      <c r="H84" s="96"/>
      <c r="I84" s="93"/>
      <c r="J84" s="94"/>
      <c r="K84" s="312">
        <v>0.05</v>
      </c>
      <c r="L84" s="849">
        <f>N78*K84</f>
        <v>270.85966799387614</v>
      </c>
      <c r="M84" s="850"/>
      <c r="N84" s="57"/>
    </row>
    <row r="85" spans="1:14" ht="15.75" thickBot="1">
      <c r="B85" s="97" t="s">
        <v>1058</v>
      </c>
      <c r="C85" s="98"/>
      <c r="D85" s="98"/>
      <c r="E85" s="98"/>
      <c r="F85" s="98"/>
      <c r="G85" s="98"/>
      <c r="H85" s="98"/>
      <c r="I85" s="99"/>
      <c r="J85" s="100"/>
      <c r="K85" s="313">
        <v>0.05</v>
      </c>
      <c r="L85" s="851">
        <f>N78*K85</f>
        <v>270.85966799387614</v>
      </c>
      <c r="M85" s="852"/>
      <c r="N85" s="57"/>
    </row>
    <row r="86" spans="1:14" ht="15.75" thickBot="1">
      <c r="B86" s="814" t="s">
        <v>1037</v>
      </c>
      <c r="C86" s="815"/>
      <c r="D86" s="815"/>
      <c r="E86" s="815"/>
      <c r="F86" s="815"/>
      <c r="G86" s="815"/>
      <c r="H86" s="815"/>
      <c r="I86" s="815"/>
      <c r="J86" s="815"/>
      <c r="K86" s="815"/>
      <c r="L86" s="815"/>
      <c r="M86" s="816"/>
      <c r="N86" s="58">
        <f>L83+L84+L85</f>
        <v>1625.158007963257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7042.3513678407789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1509</v>
      </c>
      <c r="C31" s="87" t="s">
        <v>1497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146</v>
      </c>
      <c r="B36" s="863" t="str">
        <f>VLOOKUP(A36,EQUIPOS!A6:D154,3,FALSE)</f>
        <v>Camabaja</v>
      </c>
      <c r="C36" s="864"/>
      <c r="D36" s="864"/>
      <c r="E36" s="864"/>
      <c r="F36" s="864"/>
      <c r="G36" s="864"/>
      <c r="H36" s="865"/>
      <c r="I36" s="275"/>
      <c r="J36" s="276"/>
      <c r="K36" s="277">
        <f>VLOOKUP(A36,EQUIPOS!A5:D154,4,FALSE)</f>
        <v>165233.15666240957</v>
      </c>
      <c r="L36" s="278"/>
      <c r="M36" s="279">
        <v>0.625</v>
      </c>
      <c r="N36" s="280">
        <f>K36/M36</f>
        <v>264373.0506598553</v>
      </c>
    </row>
    <row r="37" spans="1:14">
      <c r="A37" s="114" t="s">
        <v>241</v>
      </c>
      <c r="B37" s="863" t="str">
        <f>VLOOKUP(A37,EQUIPOS!A7:D154,3,FALSE)</f>
        <v>Grúa (capacidad 15 ton)</v>
      </c>
      <c r="C37" s="864"/>
      <c r="D37" s="864"/>
      <c r="E37" s="864"/>
      <c r="F37" s="864"/>
      <c r="G37" s="864"/>
      <c r="H37" s="865"/>
      <c r="I37" s="275"/>
      <c r="J37" s="276"/>
      <c r="K37" s="277">
        <f>VLOOKUP(A37,EQUIPOS!A6:D154,4,FALSE)</f>
        <v>153897.57875691785</v>
      </c>
      <c r="L37" s="278"/>
      <c r="M37" s="279">
        <v>0.625</v>
      </c>
      <c r="N37" s="280">
        <f>K37/M37</f>
        <v>246236.12601106855</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0.05</v>
      </c>
      <c r="M42" s="876"/>
      <c r="N42" s="111">
        <f>N76*L42</f>
        <v>2543.2400000000002</v>
      </c>
    </row>
    <row r="43" spans="1:14" ht="15.75" thickBot="1">
      <c r="B43" s="814" t="s">
        <v>1037</v>
      </c>
      <c r="C43" s="815"/>
      <c r="D43" s="815"/>
      <c r="E43" s="815"/>
      <c r="F43" s="815"/>
      <c r="G43" s="815"/>
      <c r="H43" s="815"/>
      <c r="I43" s="815"/>
      <c r="J43" s="815"/>
      <c r="K43" s="815"/>
      <c r="L43" s="815"/>
      <c r="M43" s="816"/>
      <c r="N43" s="402">
        <f>SUM(N36:N42)</f>
        <v>513152.41667092382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726.86602784306626</v>
      </c>
      <c r="N48" s="280">
        <f>K48*M48</f>
        <v>7268.6602784306624</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8977.9152654733916</v>
      </c>
      <c r="N49" s="280">
        <f>K49*M49</f>
        <v>8977.9152654733916</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3797.2132827095757</v>
      </c>
      <c r="N50" s="280">
        <f>K50*M50</f>
        <v>3797.2132827095757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55419.971554269861</v>
      </c>
      <c r="N51" s="280">
        <f>K51*M51</f>
        <v>110839.94310853972</v>
      </c>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130883.73193515335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13</v>
      </c>
      <c r="B70" s="55" t="str">
        <f>VLOOKUP(A70,'MANO DE OBRA'!A8:D68,3,FALSE)</f>
        <v>Obrero (5)</v>
      </c>
      <c r="C70" s="53"/>
      <c r="D70" s="53"/>
      <c r="E70" s="53"/>
      <c r="F70" s="53"/>
      <c r="G70" s="53"/>
      <c r="H70" s="53"/>
      <c r="I70" s="300">
        <f>K70/J70*100</f>
        <v>137472.43243243243</v>
      </c>
      <c r="J70" s="301">
        <v>185</v>
      </c>
      <c r="K70" s="302">
        <f>VLOOKUP(A70,'MANO DE OBRA'!A8:D99,4,FALSE)</f>
        <v>254324</v>
      </c>
      <c r="L70" s="56"/>
      <c r="M70" s="303">
        <v>5</v>
      </c>
      <c r="N70" s="403">
        <f>K70/M70</f>
        <v>50864.800000000003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50864.800000000003</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694900.94860607723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138980.18972121546</v>
      </c>
      <c r="M83" s="850"/>
      <c r="N83" s="57"/>
    </row>
    <row r="84" spans="1:14">
      <c r="B84" s="95" t="s">
        <v>1057</v>
      </c>
      <c r="C84" s="96"/>
      <c r="D84" s="96"/>
      <c r="E84" s="96"/>
      <c r="F84" s="96"/>
      <c r="G84" s="96"/>
      <c r="H84" s="96"/>
      <c r="I84" s="93"/>
      <c r="J84" s="94"/>
      <c r="K84" s="312">
        <v>0.05</v>
      </c>
      <c r="L84" s="849">
        <f>N78*K84</f>
        <v>34745.047430303865</v>
      </c>
      <c r="M84" s="850"/>
      <c r="N84" s="57"/>
    </row>
    <row r="85" spans="1:14" ht="15.75" thickBot="1">
      <c r="B85" s="97" t="s">
        <v>1058</v>
      </c>
      <c r="C85" s="98"/>
      <c r="D85" s="98"/>
      <c r="E85" s="98"/>
      <c r="F85" s="98"/>
      <c r="G85" s="98"/>
      <c r="H85" s="98"/>
      <c r="I85" s="99"/>
      <c r="J85" s="100"/>
      <c r="K85" s="313">
        <v>0.05</v>
      </c>
      <c r="L85" s="851">
        <f>N78*K85</f>
        <v>34745.047430303865</v>
      </c>
      <c r="M85" s="852"/>
      <c r="N85" s="57"/>
    </row>
    <row r="86" spans="1:14" ht="15.75" thickBot="1">
      <c r="B86" s="814" t="s">
        <v>1037</v>
      </c>
      <c r="C86" s="815"/>
      <c r="D86" s="815"/>
      <c r="E86" s="815"/>
      <c r="F86" s="815"/>
      <c r="G86" s="815"/>
      <c r="H86" s="815"/>
      <c r="I86" s="815"/>
      <c r="J86" s="815"/>
      <c r="K86" s="815"/>
      <c r="L86" s="815"/>
      <c r="M86" s="816"/>
      <c r="N86" s="58">
        <f>L83+L84+L85</f>
        <v>208470.28458182322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903371.23318790039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2.2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1510</v>
      </c>
      <c r="C31" s="87" t="s">
        <v>1501</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146</v>
      </c>
      <c r="B36" s="863" t="str">
        <f>VLOOKUP(A36,EQUIPOS!A6:D154,3,FALSE)</f>
        <v>Camabaja</v>
      </c>
      <c r="C36" s="864"/>
      <c r="D36" s="864"/>
      <c r="E36" s="864"/>
      <c r="F36" s="864"/>
      <c r="G36" s="864"/>
      <c r="H36" s="865"/>
      <c r="I36" s="275"/>
      <c r="J36" s="276"/>
      <c r="K36" s="277">
        <f>VLOOKUP(A36,EQUIPOS!A6:D163,4,FALSE)</f>
        <v>165233.15666240957</v>
      </c>
      <c r="L36" s="278"/>
      <c r="M36" s="279">
        <v>0.5</v>
      </c>
      <c r="N36" s="280">
        <f>K36/M36</f>
        <v>330466.31332481914</v>
      </c>
    </row>
    <row r="37" spans="1:14">
      <c r="A37" s="114" t="s">
        <v>241</v>
      </c>
      <c r="B37" s="863" t="str">
        <f>VLOOKUP(A37,EQUIPOS!A7:D154,3,FALSE)</f>
        <v>Grúa (capacidad 15 ton)</v>
      </c>
      <c r="C37" s="864"/>
      <c r="D37" s="864"/>
      <c r="E37" s="864"/>
      <c r="F37" s="864"/>
      <c r="G37" s="864"/>
      <c r="H37" s="865"/>
      <c r="I37" s="275"/>
      <c r="J37" s="276"/>
      <c r="K37" s="277">
        <f>VLOOKUP(A37,EQUIPOS!A7:D164,4,FALSE)</f>
        <v>153897.57875691785</v>
      </c>
      <c r="L37" s="278"/>
      <c r="M37" s="279">
        <v>0.5</v>
      </c>
      <c r="N37" s="280">
        <f>K37/M37</f>
        <v>307795.1575138357</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0.05</v>
      </c>
      <c r="M42" s="876"/>
      <c r="N42" s="111">
        <f>N76*L42</f>
        <v>3179.05</v>
      </c>
    </row>
    <row r="43" spans="1:14" ht="15.75" thickBot="1">
      <c r="B43" s="814" t="s">
        <v>1037</v>
      </c>
      <c r="C43" s="815"/>
      <c r="D43" s="815"/>
      <c r="E43" s="815"/>
      <c r="F43" s="815"/>
      <c r="G43" s="815"/>
      <c r="H43" s="815"/>
      <c r="I43" s="815"/>
      <c r="J43" s="815"/>
      <c r="K43" s="815"/>
      <c r="L43" s="815"/>
      <c r="M43" s="816"/>
      <c r="N43" s="402">
        <f>SUM(N36:N42)</f>
        <v>641440.52083865483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726.86602784306626</v>
      </c>
      <c r="N48" s="280">
        <f>K48*M48</f>
        <v>7268.6602784306624</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8977.9152654733916</v>
      </c>
      <c r="N49" s="280">
        <f>K49*M49</f>
        <v>8977.9152654733916</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3797.2132827095757</v>
      </c>
      <c r="N50" s="280">
        <f>K50*M50</f>
        <v>3797.2132827095757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55419.971554269861</v>
      </c>
      <c r="N51" s="280">
        <f>K51*M51</f>
        <v>110839.94310853972</v>
      </c>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130883.73193515335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13</v>
      </c>
      <c r="B70" s="55" t="str">
        <f>VLOOKUP(A70,'MANO DE OBRA'!A8:D68,3,FALSE)</f>
        <v>Obrero (5)</v>
      </c>
      <c r="C70" s="53"/>
      <c r="D70" s="53"/>
      <c r="E70" s="53"/>
      <c r="F70" s="53"/>
      <c r="G70" s="53"/>
      <c r="H70" s="53"/>
      <c r="I70" s="300">
        <f>K70/J70*100</f>
        <v>137472.43243243243</v>
      </c>
      <c r="J70" s="301">
        <v>185</v>
      </c>
      <c r="K70" s="302">
        <f>VLOOKUP(A70,'MANO DE OBRA'!A8:D99,4,FALSE)</f>
        <v>254324</v>
      </c>
      <c r="L70" s="56"/>
      <c r="M70" s="303">
        <v>4</v>
      </c>
      <c r="N70" s="403">
        <f>K70/M70</f>
        <v>63581</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63581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835905.2527738082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167181.05055476166</v>
      </c>
      <c r="M83" s="850"/>
      <c r="N83" s="57"/>
    </row>
    <row r="84" spans="1:14">
      <c r="B84" s="95" t="s">
        <v>1057</v>
      </c>
      <c r="C84" s="96"/>
      <c r="D84" s="96"/>
      <c r="E84" s="96"/>
      <c r="F84" s="96"/>
      <c r="G84" s="96"/>
      <c r="H84" s="96"/>
      <c r="I84" s="93"/>
      <c r="J84" s="94"/>
      <c r="K84" s="312">
        <v>0.05</v>
      </c>
      <c r="L84" s="849">
        <f>N78*K84</f>
        <v>41795.262638690416</v>
      </c>
      <c r="M84" s="850"/>
      <c r="N84" s="57"/>
    </row>
    <row r="85" spans="1:14" ht="15.75" thickBot="1">
      <c r="B85" s="97" t="s">
        <v>1058</v>
      </c>
      <c r="C85" s="98"/>
      <c r="D85" s="98"/>
      <c r="E85" s="98"/>
      <c r="F85" s="98"/>
      <c r="G85" s="98"/>
      <c r="H85" s="98"/>
      <c r="I85" s="99"/>
      <c r="J85" s="100"/>
      <c r="K85" s="313">
        <v>0.05</v>
      </c>
      <c r="L85" s="851">
        <f>N78*K85</f>
        <v>41795.262638690416</v>
      </c>
      <c r="M85" s="852"/>
      <c r="N85" s="57"/>
    </row>
    <row r="86" spans="1:14" ht="15.75" thickBot="1">
      <c r="B86" s="814" t="s">
        <v>1037</v>
      </c>
      <c r="C86" s="815"/>
      <c r="D86" s="815"/>
      <c r="E86" s="815"/>
      <c r="F86" s="815"/>
      <c r="G86" s="815"/>
      <c r="H86" s="815"/>
      <c r="I86" s="815"/>
      <c r="J86" s="815"/>
      <c r="K86" s="815"/>
      <c r="L86" s="815"/>
      <c r="M86" s="816"/>
      <c r="N86" s="58">
        <f>L83+L84+L85</f>
        <v>250771.57583214249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1086676.8286059508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1511</v>
      </c>
      <c r="C31" s="87" t="s">
        <v>1502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146</v>
      </c>
      <c r="B36" s="863" t="str">
        <f>VLOOKUP(A36,EQUIPOS!A6:D154,3,FALSE)</f>
        <v>Camabaja</v>
      </c>
      <c r="C36" s="864"/>
      <c r="D36" s="864"/>
      <c r="E36" s="864"/>
      <c r="F36" s="864"/>
      <c r="G36" s="864"/>
      <c r="H36" s="865"/>
      <c r="I36" s="275"/>
      <c r="J36" s="276"/>
      <c r="K36" s="277">
        <f>VLOOKUP(A36,EQUIPOS!A6:D163,4,FALSE)</f>
        <v>165233.15666240957</v>
      </c>
      <c r="L36" s="278"/>
      <c r="M36" s="279">
        <v>0.4375</v>
      </c>
      <c r="N36" s="280">
        <f>K36/M36</f>
        <v>377675.78665693616</v>
      </c>
    </row>
    <row r="37" spans="1:14">
      <c r="A37" s="114" t="s">
        <v>241</v>
      </c>
      <c r="B37" s="863" t="str">
        <f>VLOOKUP(A37,EQUIPOS!A7:D154,3,FALSE)</f>
        <v>Grúa (capacidad 15 ton)</v>
      </c>
      <c r="C37" s="864"/>
      <c r="D37" s="864"/>
      <c r="E37" s="864"/>
      <c r="F37" s="864"/>
      <c r="G37" s="864"/>
      <c r="H37" s="865"/>
      <c r="I37" s="275"/>
      <c r="J37" s="276"/>
      <c r="K37" s="277">
        <f>VLOOKUP(A37,EQUIPOS!A7:D164,4,FALSE)</f>
        <v>153897.57875691785</v>
      </c>
      <c r="L37" s="278"/>
      <c r="M37" s="279">
        <v>0.4375</v>
      </c>
      <c r="N37" s="280">
        <f>K37/M37</f>
        <v>351765.89430152654</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0.05</v>
      </c>
      <c r="M42" s="876"/>
      <c r="N42" s="111">
        <f>N76*L42</f>
        <v>3633.2000000000003</v>
      </c>
    </row>
    <row r="43" spans="1:14" ht="15.75" thickBot="1">
      <c r="B43" s="814" t="s">
        <v>1037</v>
      </c>
      <c r="C43" s="815"/>
      <c r="D43" s="815"/>
      <c r="E43" s="815"/>
      <c r="F43" s="815"/>
      <c r="G43" s="815"/>
      <c r="H43" s="815"/>
      <c r="I43" s="815"/>
      <c r="J43" s="815"/>
      <c r="K43" s="815"/>
      <c r="L43" s="815"/>
      <c r="M43" s="816"/>
      <c r="N43" s="402">
        <f>SUM(N36:N42)</f>
        <v>733074.8809584626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726.86602784306626</v>
      </c>
      <c r="N48" s="280">
        <f>K48*M48</f>
        <v>7268.6602784306624</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8977.9152654733916</v>
      </c>
      <c r="N49" s="280">
        <f>K49*M49</f>
        <v>8977.9152654733916</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3797.2132827095757</v>
      </c>
      <c r="N50" s="280">
        <f>K50*M50</f>
        <v>3797.2132827095757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55419.971554269861</v>
      </c>
      <c r="N51" s="280">
        <f>K51*M51</f>
        <v>110839.94310853972</v>
      </c>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130883.73193515335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13</v>
      </c>
      <c r="B70" s="55" t="str">
        <f>VLOOKUP(A70,'MANO DE OBRA'!A8:D68,3,FALSE)</f>
        <v>Obrero (5)</v>
      </c>
      <c r="C70" s="53"/>
      <c r="D70" s="53"/>
      <c r="E70" s="53"/>
      <c r="F70" s="53"/>
      <c r="G70" s="53"/>
      <c r="H70" s="53"/>
      <c r="I70" s="300">
        <f>K70/J70*100</f>
        <v>137472.43243243243</v>
      </c>
      <c r="J70" s="301">
        <v>185</v>
      </c>
      <c r="K70" s="302">
        <f>VLOOKUP(A70,'MANO DE OBRA'!A8:D99,4,FALSE)</f>
        <v>254324</v>
      </c>
      <c r="L70" s="56"/>
      <c r="M70" s="303">
        <v>3.5</v>
      </c>
      <c r="N70" s="403">
        <f>K70/M70</f>
        <v>72664</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72664</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936622.61289361597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187324.5225787232</v>
      </c>
      <c r="M83" s="850"/>
      <c r="N83" s="57"/>
    </row>
    <row r="84" spans="1:14">
      <c r="B84" s="95" t="s">
        <v>1057</v>
      </c>
      <c r="C84" s="96"/>
      <c r="D84" s="96"/>
      <c r="E84" s="96"/>
      <c r="F84" s="96"/>
      <c r="G84" s="96"/>
      <c r="H84" s="96"/>
      <c r="I84" s="93"/>
      <c r="J84" s="94"/>
      <c r="K84" s="312">
        <v>0.05</v>
      </c>
      <c r="L84" s="849">
        <f>N78*K84</f>
        <v>46831.130644680801</v>
      </c>
      <c r="M84" s="850"/>
      <c r="N84" s="57"/>
    </row>
    <row r="85" spans="1:14" ht="15.75" thickBot="1">
      <c r="B85" s="97" t="s">
        <v>1058</v>
      </c>
      <c r="C85" s="98"/>
      <c r="D85" s="98"/>
      <c r="E85" s="98"/>
      <c r="F85" s="98"/>
      <c r="G85" s="98"/>
      <c r="H85" s="98"/>
      <c r="I85" s="99"/>
      <c r="J85" s="100"/>
      <c r="K85" s="313">
        <v>0.05</v>
      </c>
      <c r="L85" s="851">
        <f>N78*K85</f>
        <v>46831.130644680801</v>
      </c>
      <c r="M85" s="852"/>
      <c r="N85" s="57"/>
    </row>
    <row r="86" spans="1:14" ht="15.75" thickBot="1">
      <c r="B86" s="814" t="s">
        <v>1037</v>
      </c>
      <c r="C86" s="815"/>
      <c r="D86" s="815"/>
      <c r="E86" s="815"/>
      <c r="F86" s="815"/>
      <c r="G86" s="815"/>
      <c r="H86" s="815"/>
      <c r="I86" s="815"/>
      <c r="J86" s="815"/>
      <c r="K86" s="815"/>
      <c r="L86" s="815"/>
      <c r="M86" s="816"/>
      <c r="N86" s="58">
        <f>L83+L84+L85</f>
        <v>280986.78386808484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1217609.3967617007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1512</v>
      </c>
      <c r="C31" s="87" t="s">
        <v>1503</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146</v>
      </c>
      <c r="B36" s="863" t="str">
        <f>VLOOKUP(A36,EQUIPOS!A6:D154,3,FALSE)</f>
        <v>Camabaja</v>
      </c>
      <c r="C36" s="864"/>
      <c r="D36" s="864"/>
      <c r="E36" s="864"/>
      <c r="F36" s="864"/>
      <c r="G36" s="864"/>
      <c r="H36" s="865"/>
      <c r="I36" s="275"/>
      <c r="J36" s="276"/>
      <c r="K36" s="277">
        <f>VLOOKUP(A36,EQUIPOS!A6:D163,4,FALSE)</f>
        <v>165233.15666240957</v>
      </c>
      <c r="L36" s="278"/>
      <c r="M36" s="279">
        <v>0.875</v>
      </c>
      <c r="N36" s="280">
        <f>K36/M36</f>
        <v>188837.89332846808</v>
      </c>
    </row>
    <row r="37" spans="1:14">
      <c r="A37" s="114" t="s">
        <v>241</v>
      </c>
      <c r="B37" s="863" t="str">
        <f>VLOOKUP(A37,EQUIPOS!A7:D154,3,FALSE)</f>
        <v>Grúa (capacidad 15 ton)</v>
      </c>
      <c r="C37" s="864"/>
      <c r="D37" s="864"/>
      <c r="E37" s="864"/>
      <c r="F37" s="864"/>
      <c r="G37" s="864"/>
      <c r="H37" s="865"/>
      <c r="I37" s="275"/>
      <c r="J37" s="276"/>
      <c r="K37" s="277">
        <f>VLOOKUP(A37,EQUIPOS!A7:D164,4,FALSE)</f>
        <v>153897.57875691785</v>
      </c>
      <c r="L37" s="278"/>
      <c r="M37" s="279">
        <v>0.875</v>
      </c>
      <c r="N37" s="280">
        <f>K37/M37</f>
        <v>175882.94715076327</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0.05</v>
      </c>
      <c r="M42" s="876"/>
      <c r="N42" s="111">
        <f>N76*L42</f>
        <v>1453.2785714285715</v>
      </c>
    </row>
    <row r="43" spans="1:14" ht="15.75" thickBot="1">
      <c r="B43" s="814" t="s">
        <v>1037</v>
      </c>
      <c r="C43" s="815"/>
      <c r="D43" s="815"/>
      <c r="E43" s="815"/>
      <c r="F43" s="815"/>
      <c r="G43" s="815"/>
      <c r="H43" s="815"/>
      <c r="I43" s="815"/>
      <c r="J43" s="815"/>
      <c r="K43" s="815"/>
      <c r="L43" s="815"/>
      <c r="M43" s="816"/>
      <c r="N43" s="402">
        <f>SUM(N36:N42)</f>
        <v>366174.11905065988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726.86602784306626</v>
      </c>
      <c r="N48" s="280">
        <f>K48*M48</f>
        <v>7268.6602784306624</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8977.9152654733916</v>
      </c>
      <c r="N49" s="280">
        <f>K49*M49</f>
        <v>8977.9152654733916</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3797.2132827095757</v>
      </c>
      <c r="N50" s="280">
        <f>K50*M50</f>
        <v>3797.2132827095757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20043.788826613629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7</v>
      </c>
      <c r="N70" s="403">
        <f>K70/M70</f>
        <v>29065.571428571428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29065.571428571428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415283.47930584493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83056.695861168992</v>
      </c>
      <c r="M83" s="850"/>
      <c r="N83" s="57"/>
    </row>
    <row r="84" spans="1:14">
      <c r="B84" s="95" t="s">
        <v>1057</v>
      </c>
      <c r="C84" s="96"/>
      <c r="D84" s="96"/>
      <c r="E84" s="96"/>
      <c r="F84" s="96"/>
      <c r="G84" s="96"/>
      <c r="H84" s="96"/>
      <c r="I84" s="93"/>
      <c r="J84" s="94"/>
      <c r="K84" s="312">
        <v>0.05</v>
      </c>
      <c r="L84" s="849">
        <f>N78*K84</f>
        <v>20764.173965292248</v>
      </c>
      <c r="M84" s="850"/>
      <c r="N84" s="57"/>
    </row>
    <row r="85" spans="1:14" ht="15.75" thickBot="1">
      <c r="B85" s="97" t="s">
        <v>1058</v>
      </c>
      <c r="C85" s="98"/>
      <c r="D85" s="98"/>
      <c r="E85" s="98"/>
      <c r="F85" s="98"/>
      <c r="G85" s="98"/>
      <c r="H85" s="98"/>
      <c r="I85" s="99"/>
      <c r="J85" s="100"/>
      <c r="K85" s="313">
        <v>0.05</v>
      </c>
      <c r="L85" s="851">
        <f>N78*K85</f>
        <v>20764.173965292248</v>
      </c>
      <c r="M85" s="852"/>
      <c r="N85" s="57"/>
    </row>
    <row r="86" spans="1:14" ht="15.75" thickBot="1">
      <c r="B86" s="814" t="s">
        <v>1037</v>
      </c>
      <c r="C86" s="815"/>
      <c r="D86" s="815"/>
      <c r="E86" s="815"/>
      <c r="F86" s="815"/>
      <c r="G86" s="815"/>
      <c r="H86" s="815"/>
      <c r="I86" s="815"/>
      <c r="J86" s="815"/>
      <c r="K86" s="815"/>
      <c r="L86" s="815"/>
      <c r="M86" s="816"/>
      <c r="N86" s="58">
        <f>L83+L84+L85</f>
        <v>124585.0437917535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539868.52309759846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2.2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1513</v>
      </c>
      <c r="C31" s="87" t="s">
        <v>1504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146</v>
      </c>
      <c r="B36" s="863" t="str">
        <f>VLOOKUP(A36,EQUIPOS!A6:D154,3,FALSE)</f>
        <v>Camabaja</v>
      </c>
      <c r="C36" s="864"/>
      <c r="D36" s="864"/>
      <c r="E36" s="864"/>
      <c r="F36" s="864"/>
      <c r="G36" s="864"/>
      <c r="H36" s="865"/>
      <c r="I36" s="275"/>
      <c r="J36" s="276"/>
      <c r="K36" s="277">
        <f>VLOOKUP(A36,EQUIPOS!A6:D163,4,FALSE)</f>
        <v>165233.15666240957</v>
      </c>
      <c r="L36" s="278"/>
      <c r="M36" s="279">
        <v>0.75</v>
      </c>
      <c r="N36" s="280">
        <f>K36/M36</f>
        <v>220310.87554987942</v>
      </c>
    </row>
    <row r="37" spans="1:14">
      <c r="A37" s="114" t="s">
        <v>241</v>
      </c>
      <c r="B37" s="863" t="str">
        <f>VLOOKUP(A37,EQUIPOS!A7:D154,3,FALSE)</f>
        <v>Grúa (capacidad 15 ton)</v>
      </c>
      <c r="C37" s="864"/>
      <c r="D37" s="864"/>
      <c r="E37" s="864"/>
      <c r="F37" s="864"/>
      <c r="G37" s="864"/>
      <c r="H37" s="865"/>
      <c r="I37" s="275"/>
      <c r="J37" s="276"/>
      <c r="K37" s="277">
        <f>VLOOKUP(A37,EQUIPOS!A7:D164,4,FALSE)</f>
        <v>153897.57875691785</v>
      </c>
      <c r="L37" s="278"/>
      <c r="M37" s="279">
        <v>0.75</v>
      </c>
      <c r="N37" s="280">
        <f>K37/M37</f>
        <v>205196.77167589046</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0.05</v>
      </c>
      <c r="M42" s="876"/>
      <c r="N42" s="111">
        <f>N76*L42</f>
        <v>1695.4916666666668</v>
      </c>
    </row>
    <row r="43" spans="1:14" ht="15.75" thickBot="1">
      <c r="B43" s="814" t="s">
        <v>1037</v>
      </c>
      <c r="C43" s="815"/>
      <c r="D43" s="815"/>
      <c r="E43" s="815"/>
      <c r="F43" s="815"/>
      <c r="G43" s="815"/>
      <c r="H43" s="815"/>
      <c r="I43" s="815"/>
      <c r="J43" s="815"/>
      <c r="K43" s="815"/>
      <c r="L43" s="815"/>
      <c r="M43" s="816"/>
      <c r="N43" s="402">
        <f>SUM(N36:N42)</f>
        <v>427203.13889243652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726.86602784306626</v>
      </c>
      <c r="N48" s="280">
        <f>K48*M48</f>
        <v>7268.6602784306624</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8977.9152654733916</v>
      </c>
      <c r="N49" s="280">
        <f>K49*M49</f>
        <v>8977.9152654733916</v>
      </c>
    </row>
    <row r="50" spans="1:14">
      <c r="A50" s="2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3797.2132827095757</v>
      </c>
      <c r="N50" s="280">
        <f>K50*M50</f>
        <v>3797.2132827095757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20043.788826613629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s="149"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6</v>
      </c>
      <c r="N70" s="403">
        <f>K70/M70</f>
        <v>33909.833333333336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33909.833333333336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481156.76105238346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96231.352210476703</v>
      </c>
      <c r="M83" s="850"/>
      <c r="N83" s="57"/>
    </row>
    <row r="84" spans="1:14">
      <c r="B84" s="95" t="s">
        <v>1057</v>
      </c>
      <c r="C84" s="96"/>
      <c r="D84" s="96"/>
      <c r="E84" s="96"/>
      <c r="F84" s="96"/>
      <c r="G84" s="96"/>
      <c r="H84" s="96"/>
      <c r="I84" s="93"/>
      <c r="J84" s="94"/>
      <c r="K84" s="312">
        <v>0.05</v>
      </c>
      <c r="L84" s="849">
        <f>N78*K84</f>
        <v>24057.838052619176</v>
      </c>
      <c r="M84" s="850"/>
      <c r="N84" s="57"/>
    </row>
    <row r="85" spans="1:14" ht="15.75" thickBot="1">
      <c r="B85" s="97" t="s">
        <v>1058</v>
      </c>
      <c r="C85" s="98"/>
      <c r="D85" s="98"/>
      <c r="E85" s="98"/>
      <c r="F85" s="98"/>
      <c r="G85" s="98"/>
      <c r="H85" s="98"/>
      <c r="I85" s="99"/>
      <c r="J85" s="100"/>
      <c r="K85" s="313">
        <v>0.05</v>
      </c>
      <c r="L85" s="851">
        <f>N78*K85</f>
        <v>24057.838052619176</v>
      </c>
      <c r="M85" s="852"/>
      <c r="N85" s="57"/>
    </row>
    <row r="86" spans="1:14" ht="15.75" thickBot="1">
      <c r="B86" s="814" t="s">
        <v>1037</v>
      </c>
      <c r="C86" s="815"/>
      <c r="D86" s="815"/>
      <c r="E86" s="815"/>
      <c r="F86" s="815"/>
      <c r="G86" s="815"/>
      <c r="H86" s="815"/>
      <c r="I86" s="815"/>
      <c r="J86" s="815"/>
      <c r="K86" s="815"/>
      <c r="L86" s="815"/>
      <c r="M86" s="816"/>
      <c r="N86" s="58">
        <f>L83+L84+L85</f>
        <v>144347.02831571506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625503.78936809849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1514</v>
      </c>
      <c r="C31" s="87" t="s">
        <v>1505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146</v>
      </c>
      <c r="B36" s="863" t="str">
        <f>VLOOKUP(A36,EQUIPOS!A6:D154,3,FALSE)</f>
        <v>Camabaja</v>
      </c>
      <c r="C36" s="864"/>
      <c r="D36" s="864"/>
      <c r="E36" s="864"/>
      <c r="F36" s="864"/>
      <c r="G36" s="864"/>
      <c r="H36" s="865"/>
      <c r="I36" s="275"/>
      <c r="J36" s="276"/>
      <c r="K36" s="277">
        <f>VLOOKUP(A36,EQUIPOS!A6:D163,4,FALSE)</f>
        <v>165233.15666240957</v>
      </c>
      <c r="L36" s="278"/>
      <c r="M36" s="279">
        <v>0.6875</v>
      </c>
      <c r="N36" s="280">
        <f>K36/M36</f>
        <v>240339.13696350483</v>
      </c>
    </row>
    <row r="37" spans="1:14">
      <c r="A37" s="114" t="s">
        <v>241</v>
      </c>
      <c r="B37" s="863" t="str">
        <f>VLOOKUP(A37,EQUIPOS!A7:D154,3,FALSE)</f>
        <v>Grúa (capacidad 15 ton)</v>
      </c>
      <c r="C37" s="864"/>
      <c r="D37" s="864"/>
      <c r="E37" s="864"/>
      <c r="F37" s="864"/>
      <c r="G37" s="864"/>
      <c r="H37" s="865"/>
      <c r="I37" s="275"/>
      <c r="J37" s="276"/>
      <c r="K37" s="277">
        <f>VLOOKUP(A37,EQUIPOS!A7:D164,4,FALSE)</f>
        <v>153897.57875691785</v>
      </c>
      <c r="L37" s="278"/>
      <c r="M37" s="279">
        <v>0.6875</v>
      </c>
      <c r="N37" s="280">
        <f>K37/M37</f>
        <v>223851.02364642595</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0.05</v>
      </c>
      <c r="M42" s="876"/>
      <c r="N42" s="111">
        <f>N76*L42</f>
        <v>1849.6272727272728</v>
      </c>
    </row>
    <row r="43" spans="1:14" ht="15.75" thickBot="1">
      <c r="B43" s="814" t="s">
        <v>1037</v>
      </c>
      <c r="C43" s="815"/>
      <c r="D43" s="815"/>
      <c r="E43" s="815"/>
      <c r="F43" s="815"/>
      <c r="G43" s="815"/>
      <c r="H43" s="815"/>
      <c r="I43" s="815"/>
      <c r="J43" s="815"/>
      <c r="K43" s="815"/>
      <c r="L43" s="815"/>
      <c r="M43" s="816"/>
      <c r="N43" s="402">
        <f>SUM(N36:N42)</f>
        <v>466039.78788265801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726.86602784306626</v>
      </c>
      <c r="N48" s="280">
        <f>K48*M48</f>
        <v>7268.6602784306624</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8977.9152654733916</v>
      </c>
      <c r="N49" s="280">
        <f>K49*M49</f>
        <v>8977.9152654733916</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3797.2132827095757</v>
      </c>
      <c r="N50" s="280">
        <f>K50*M50</f>
        <v>3797.2132827095757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20043.788826613629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5.5</v>
      </c>
      <c r="N70" s="403">
        <f>K70/M70</f>
        <v>36992.545454545456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36992.545454545456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523076.12216381711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104615.22443276343</v>
      </c>
      <c r="M83" s="850"/>
      <c r="N83" s="57"/>
    </row>
    <row r="84" spans="1:14">
      <c r="B84" s="95" t="s">
        <v>1057</v>
      </c>
      <c r="C84" s="96"/>
      <c r="D84" s="96"/>
      <c r="E84" s="96"/>
      <c r="F84" s="96"/>
      <c r="G84" s="96"/>
      <c r="H84" s="96"/>
      <c r="I84" s="93"/>
      <c r="J84" s="94"/>
      <c r="K84" s="312">
        <v>0.05</v>
      </c>
      <c r="L84" s="849">
        <f>N78*K84</f>
        <v>26153.806108190856</v>
      </c>
      <c r="M84" s="850"/>
      <c r="N84" s="57"/>
    </row>
    <row r="85" spans="1:14" ht="15.75" thickBot="1">
      <c r="B85" s="97" t="s">
        <v>1058</v>
      </c>
      <c r="C85" s="98"/>
      <c r="D85" s="98"/>
      <c r="E85" s="98"/>
      <c r="F85" s="98"/>
      <c r="G85" s="98"/>
      <c r="H85" s="98"/>
      <c r="I85" s="99"/>
      <c r="J85" s="100"/>
      <c r="K85" s="313">
        <v>0.05</v>
      </c>
      <c r="L85" s="851">
        <f>N78*K85</f>
        <v>26153.806108190856</v>
      </c>
      <c r="M85" s="852"/>
      <c r="N85" s="57"/>
    </row>
    <row r="86" spans="1:14" ht="15.75" thickBot="1">
      <c r="B86" s="814" t="s">
        <v>1037</v>
      </c>
      <c r="C86" s="815"/>
      <c r="D86" s="815"/>
      <c r="E86" s="815"/>
      <c r="F86" s="815"/>
      <c r="G86" s="815"/>
      <c r="H86" s="815"/>
      <c r="I86" s="815"/>
      <c r="J86" s="815"/>
      <c r="K86" s="815"/>
      <c r="L86" s="815"/>
      <c r="M86" s="816"/>
      <c r="N86" s="58">
        <f>L83+L84+L85</f>
        <v>156922.83664914515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679998.95881296229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1515</v>
      </c>
      <c r="C31" s="87" t="s">
        <v>1506</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58" t="s">
        <v>241</v>
      </c>
      <c r="B36" s="863" t="str">
        <f>VLOOKUP(A36,EQUIPOS!A6:D154,3,FALSE)</f>
        <v>Grúa (capacidad 15 ton)</v>
      </c>
      <c r="C36" s="864"/>
      <c r="D36" s="864"/>
      <c r="E36" s="864"/>
      <c r="F36" s="864"/>
      <c r="G36" s="864"/>
      <c r="H36" s="865"/>
      <c r="I36" s="275"/>
      <c r="J36" s="276"/>
      <c r="K36" s="277">
        <f>VLOOKUP(A36,EQUIPOS!A6:D163,4,FALSE)</f>
        <v>153897.57875691785</v>
      </c>
      <c r="L36" s="278"/>
      <c r="M36" s="404">
        <v>1.125</v>
      </c>
      <c r="N36" s="280">
        <f>K36/M36</f>
        <v>136797.84778392699</v>
      </c>
    </row>
    <row r="37" spans="1:14">
      <c r="A37" 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0.05</v>
      </c>
      <c r="M42" s="876"/>
      <c r="N42" s="111">
        <f>N76*L42</f>
        <v>1130.3277777777778</v>
      </c>
    </row>
    <row r="43" spans="1:14" ht="15.75" thickBot="1">
      <c r="B43" s="814" t="s">
        <v>1037</v>
      </c>
      <c r="C43" s="815"/>
      <c r="D43" s="815"/>
      <c r="E43" s="815"/>
      <c r="F43" s="815"/>
      <c r="G43" s="815"/>
      <c r="H43" s="815"/>
      <c r="I43" s="815"/>
      <c r="J43" s="815"/>
      <c r="K43" s="815"/>
      <c r="L43" s="815"/>
      <c r="M43" s="816"/>
      <c r="N43" s="402">
        <f>SUM(N36:N42)</f>
        <v>137928.17556170476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55" t="s">
        <v>431</v>
      </c>
      <c r="B48" s="49" t="str">
        <f>VLOOKUP(A48,MATERIALES!A4:D373,3,FALSE)</f>
        <v xml:space="preserve">Costal de fibra o fique
</v>
      </c>
      <c r="C48" s="289"/>
      <c r="D48" s="289"/>
      <c r="E48" s="289"/>
      <c r="F48" s="289"/>
      <c r="G48" s="289"/>
      <c r="H48" s="289"/>
      <c r="I48" s="276"/>
      <c r="J48" s="232" t="str">
        <f>VLOOKUP(A48,MATERIALES!A4:D373,2,FALSE)</f>
        <v>u</v>
      </c>
      <c r="K48" s="469">
        <v>10</v>
      </c>
      <c r="L48" s="275"/>
      <c r="M48" s="291">
        <f>VLOOKUP(A48,MATERIALES!A5:D373,4,FALSE)</f>
        <v>726.86602784306626</v>
      </c>
      <c r="N48" s="280">
        <f>K48*M48</f>
        <v>7268.6602784306624</v>
      </c>
    </row>
    <row r="49" spans="1:14">
      <c r="A49" s="155"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VLOOKUP(A49,MATERIALES!A5:D373,2,FALSE)</f>
        <v>kg</v>
      </c>
      <c r="K49" s="469">
        <v>1</v>
      </c>
      <c r="L49" s="275"/>
      <c r="M49" s="291">
        <f>VLOOKUP(A49,MATERIALES!A6:D373,4,FALSE)</f>
        <v>3797.2132827095757</v>
      </c>
      <c r="N49" s="280">
        <f>K49*M49</f>
        <v>3797.2132827095757</v>
      </c>
    </row>
    <row r="50" spans="1:14">
      <c r="A50" s="156" t="s">
        <v>414</v>
      </c>
      <c r="B50" s="49" t="str">
        <f>VLOOKUP(A50,MATERIALES!A6:D373,3,FALSE)</f>
        <v xml:space="preserve">Cicatrizante (para remoción de especies vegetales)
</v>
      </c>
      <c r="C50" s="289"/>
      <c r="D50" s="289"/>
      <c r="E50" s="289"/>
      <c r="F50" s="289"/>
      <c r="G50" s="289"/>
      <c r="H50" s="289"/>
      <c r="I50" s="276"/>
      <c r="J50" s="232" t="str">
        <f>VLOOKUP(A50,MATERIALES!A6:D373,2,FALSE)</f>
        <v>kg</v>
      </c>
      <c r="K50" s="469">
        <v>1</v>
      </c>
      <c r="L50" s="275"/>
      <c r="M50" s="291">
        <f>VLOOKUP(A50,MATERIALES!A6:D373,4,FALSE)</f>
        <v>8977.9152654733916</v>
      </c>
      <c r="N50" s="280">
        <f>K50*M50</f>
        <v>8977.9152654733916</v>
      </c>
    </row>
    <row r="51" spans="1:14">
      <c r="B51" s="49"/>
      <c r="C51" s="289"/>
      <c r="D51" s="289"/>
      <c r="E51" s="289"/>
      <c r="F51" s="289"/>
      <c r="G51" s="289"/>
      <c r="H51" s="289"/>
      <c r="I51" s="276"/>
      <c r="J51" s="232"/>
      <c r="K51" s="405"/>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20043.788826613629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s="154"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404">
        <v>9</v>
      </c>
      <c r="N70" s="403">
        <f>K70/M70</f>
        <v>22606.555555555555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22606.555555555555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180578.51994387395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36115.703988774789</v>
      </c>
      <c r="M83" s="850"/>
      <c r="N83" s="57"/>
    </row>
    <row r="84" spans="1:14">
      <c r="B84" s="95" t="s">
        <v>1057</v>
      </c>
      <c r="C84" s="96"/>
      <c r="D84" s="96"/>
      <c r="E84" s="96"/>
      <c r="F84" s="96"/>
      <c r="G84" s="96"/>
      <c r="H84" s="96"/>
      <c r="I84" s="93"/>
      <c r="J84" s="94"/>
      <c r="K84" s="312">
        <v>0.05</v>
      </c>
      <c r="L84" s="849">
        <f>N78*K84</f>
        <v>9028.9259971936972</v>
      </c>
      <c r="M84" s="850"/>
      <c r="N84" s="57"/>
    </row>
    <row r="85" spans="1:14" ht="15.75" thickBot="1">
      <c r="B85" s="97" t="s">
        <v>1058</v>
      </c>
      <c r="C85" s="98"/>
      <c r="D85" s="98"/>
      <c r="E85" s="98"/>
      <c r="F85" s="98"/>
      <c r="G85" s="98"/>
      <c r="H85" s="98"/>
      <c r="I85" s="99"/>
      <c r="J85" s="100"/>
      <c r="K85" s="313">
        <v>0.05</v>
      </c>
      <c r="L85" s="851">
        <f>N78*K85</f>
        <v>9028.9259971936972</v>
      </c>
      <c r="M85" s="852"/>
      <c r="N85" s="57"/>
    </row>
    <row r="86" spans="1:14" ht="15.75" thickBot="1">
      <c r="B86" s="814" t="s">
        <v>1037</v>
      </c>
      <c r="C86" s="815"/>
      <c r="D86" s="815"/>
      <c r="E86" s="815"/>
      <c r="F86" s="815"/>
      <c r="G86" s="815"/>
      <c r="H86" s="815"/>
      <c r="I86" s="815"/>
      <c r="J86" s="815"/>
      <c r="K86" s="815"/>
      <c r="L86" s="815"/>
      <c r="M86" s="816"/>
      <c r="N86" s="58">
        <f>L83+L84+L85</f>
        <v>54173.555983162187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234752.07592703615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2.2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1516</v>
      </c>
      <c r="C31" s="87" t="s">
        <v>1507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61" t="s">
        <v>241</v>
      </c>
      <c r="B36" s="863" t="str">
        <f>VLOOKUP(A36,EQUIPOS!A6:D154,3,FALSE)</f>
        <v>Grúa (capacidad 15 ton)</v>
      </c>
      <c r="C36" s="864"/>
      <c r="D36" s="864"/>
      <c r="E36" s="864"/>
      <c r="F36" s="864"/>
      <c r="G36" s="864"/>
      <c r="H36" s="865"/>
      <c r="I36" s="275"/>
      <c r="J36" s="276"/>
      <c r="K36" s="277">
        <f>VLOOKUP(A36,EQUIPOS!A6:D163,4,FALSE)</f>
        <v>153897.57875691785</v>
      </c>
      <c r="L36" s="278"/>
      <c r="M36" s="470">
        <v>1</v>
      </c>
      <c r="N36" s="280">
        <f>K36/M36</f>
        <v>153897.57875691785</v>
      </c>
    </row>
    <row r="37" spans="1:14">
      <c r="A37" s="161" t="s">
        <v>373</v>
      </c>
      <c r="B37" s="863" t="str">
        <f>VLOOKUP(A37,EQUIPOS!A7:D154,3,FALSE)</f>
        <v>Volqueta 6 m3</v>
      </c>
      <c r="C37" s="864"/>
      <c r="D37" s="864"/>
      <c r="E37" s="864"/>
      <c r="F37" s="864"/>
      <c r="G37" s="864"/>
      <c r="H37" s="865"/>
      <c r="I37" s="275"/>
      <c r="J37" s="276"/>
      <c r="K37" s="277">
        <f>VLOOKUP(A37,EQUIPOS!A7:D164,4,FALSE)</f>
        <v>59968.603661132409</v>
      </c>
      <c r="L37" s="278"/>
      <c r="M37" s="471">
        <v>1</v>
      </c>
      <c r="N37" s="280">
        <f>K37/M37</f>
        <v>59968.603661132409</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0.05</v>
      </c>
      <c r="M42" s="876"/>
      <c r="N42" s="111">
        <f>N76*L42</f>
        <v>1271.6187500000001</v>
      </c>
    </row>
    <row r="43" spans="1:14" ht="15.75" thickBot="1">
      <c r="B43" s="814" t="s">
        <v>1037</v>
      </c>
      <c r="C43" s="815"/>
      <c r="D43" s="815"/>
      <c r="E43" s="815"/>
      <c r="F43" s="815"/>
      <c r="G43" s="815"/>
      <c r="H43" s="815"/>
      <c r="I43" s="815"/>
      <c r="J43" s="815"/>
      <c r="K43" s="815"/>
      <c r="L43" s="815"/>
      <c r="M43" s="816"/>
      <c r="N43" s="402">
        <f>SUM(N36:N42)</f>
        <v>215137.80116805024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0" t="s">
        <v>431</v>
      </c>
      <c r="B48" s="49" t="str">
        <f>VLOOKUP(A48,MATERIALES!A4:D373,3,FALSE)</f>
        <v xml:space="preserve">Costal de fibra o fique
</v>
      </c>
      <c r="C48" s="289"/>
      <c r="D48" s="289"/>
      <c r="E48" s="289"/>
      <c r="F48" s="289"/>
      <c r="G48" s="289"/>
      <c r="H48" s="289"/>
      <c r="I48" s="276"/>
      <c r="J48" s="232" t="str">
        <f>VLOOKUP(A48,MATERIALES!A4:D385,2,FALSE)</f>
        <v>u</v>
      </c>
      <c r="K48" s="469">
        <v>10</v>
      </c>
      <c r="L48" s="275"/>
      <c r="M48" s="291">
        <f>VLOOKUP(A48,MATERIALES!A5:D373,4,FALSE)</f>
        <v>726.86602784306626</v>
      </c>
      <c r="N48" s="280">
        <f>K48*M48</f>
        <v>7268.6602784306624</v>
      </c>
    </row>
    <row r="49" spans="1:14">
      <c r="A49" s="157"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VLOOKUP(A49,MATERIALES!A5:D386,2,FALSE)</f>
        <v>kg</v>
      </c>
      <c r="K49" s="469">
        <v>1</v>
      </c>
      <c r="L49" s="275"/>
      <c r="M49" s="291">
        <f>VLOOKUP(A49,MATERIALES!A6:D373,4,FALSE)</f>
        <v>3797.2132827095757</v>
      </c>
      <c r="N49" s="280">
        <f>K49*M49</f>
        <v>3797.2132827095757</v>
      </c>
    </row>
    <row r="50" spans="1:14">
      <c r="A50" s="160" t="s">
        <v>414</v>
      </c>
      <c r="B50" s="49" t="str">
        <f>VLOOKUP(A50,MATERIALES!A6:D373,3,FALSE)</f>
        <v xml:space="preserve">Cicatrizante (para remoción de especies vegetales)
</v>
      </c>
      <c r="C50" s="289"/>
      <c r="D50" s="289"/>
      <c r="E50" s="289"/>
      <c r="F50" s="289"/>
      <c r="G50" s="289"/>
      <c r="H50" s="289"/>
      <c r="I50" s="276"/>
      <c r="J50" s="232" t="str">
        <f>VLOOKUP(A50,MATERIALES!A6:D387,2,FALSE)</f>
        <v>kg</v>
      </c>
      <c r="K50" s="469">
        <v>1</v>
      </c>
      <c r="L50" s="275"/>
      <c r="M50" s="291">
        <f>VLOOKUP(A50,MATERIALES!A6:D373,4,FALSE)</f>
        <v>8977.9152654733916</v>
      </c>
      <c r="N50" s="280">
        <f>K50*M50</f>
        <v>8977.9152654733916</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20043.788826613629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s="159"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8</v>
      </c>
      <c r="N70" s="403">
        <f>K70/M70</f>
        <v>25432.375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25432.375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260613.96499466387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52122.792998932775</v>
      </c>
      <c r="M83" s="850"/>
      <c r="N83" s="57"/>
    </row>
    <row r="84" spans="1:14">
      <c r="B84" s="95" t="s">
        <v>1057</v>
      </c>
      <c r="C84" s="96"/>
      <c r="D84" s="96"/>
      <c r="E84" s="96"/>
      <c r="F84" s="96"/>
      <c r="G84" s="96"/>
      <c r="H84" s="96"/>
      <c r="I84" s="93"/>
      <c r="J84" s="94"/>
      <c r="K84" s="312">
        <v>0.05</v>
      </c>
      <c r="L84" s="849">
        <f>N78*K84</f>
        <v>13030.698249733194</v>
      </c>
      <c r="M84" s="850"/>
      <c r="N84" s="57"/>
    </row>
    <row r="85" spans="1:14" ht="15.75" thickBot="1">
      <c r="B85" s="97" t="s">
        <v>1058</v>
      </c>
      <c r="C85" s="98"/>
      <c r="D85" s="98"/>
      <c r="E85" s="98"/>
      <c r="F85" s="98"/>
      <c r="G85" s="98"/>
      <c r="H85" s="98"/>
      <c r="I85" s="99"/>
      <c r="J85" s="100"/>
      <c r="K85" s="313">
        <v>0.05</v>
      </c>
      <c r="L85" s="851">
        <f>N78*K85</f>
        <v>13030.698249733194</v>
      </c>
      <c r="M85" s="852"/>
      <c r="N85" s="57"/>
    </row>
    <row r="86" spans="1:14" ht="15.75" thickBot="1">
      <c r="B86" s="814" t="s">
        <v>1037</v>
      </c>
      <c r="C86" s="815"/>
      <c r="D86" s="815"/>
      <c r="E86" s="815"/>
      <c r="F86" s="815"/>
      <c r="G86" s="815"/>
      <c r="H86" s="815"/>
      <c r="I86" s="815"/>
      <c r="J86" s="815"/>
      <c r="K86" s="815"/>
      <c r="L86" s="815"/>
      <c r="M86" s="816"/>
      <c r="N86" s="58">
        <f>L83+L84+L85</f>
        <v>78184.189498399166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338798.15449306305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0"/>
      <c r="K118" s="880"/>
      <c r="L118" s="880"/>
      <c r="M118" s="880"/>
      <c r="N118" s="881"/>
    </row>
    <row r="119" spans="2:14" ht="15.75" customHeight="1"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1517</v>
      </c>
      <c r="C31" s="87" t="s">
        <v>1508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50" t="s">
        <v>241</v>
      </c>
      <c r="B36" s="863" t="str">
        <f>VLOOKUP(A36,EQUIPOS!A6:D154,3,FALSE)</f>
        <v>Grúa (capacidad 15 ton)</v>
      </c>
      <c r="C36" s="864"/>
      <c r="D36" s="864"/>
      <c r="E36" s="864"/>
      <c r="F36" s="864"/>
      <c r="G36" s="864"/>
      <c r="H36" s="865"/>
      <c r="I36" s="275"/>
      <c r="J36" s="276"/>
      <c r="K36" s="277">
        <f>VLOOKUP(A36,EQUIPOS!A6:D163,4,FALSE)</f>
        <v>153897.57875691785</v>
      </c>
      <c r="L36" s="278"/>
      <c r="M36" s="279">
        <v>0.9375</v>
      </c>
      <c r="N36" s="280">
        <f>K36/M36</f>
        <v>164157.41734071236</v>
      </c>
    </row>
    <row r="37" spans="1:14">
      <c r="A37" s="150" t="s">
        <v>373</v>
      </c>
      <c r="B37" s="863" t="str">
        <f>VLOOKUP(A37,EQUIPOS!A7:D154,3,FALSE)</f>
        <v>Volqueta 6 m3</v>
      </c>
      <c r="C37" s="864"/>
      <c r="D37" s="864"/>
      <c r="E37" s="864"/>
      <c r="F37" s="864"/>
      <c r="G37" s="864"/>
      <c r="H37" s="865"/>
      <c r="I37" s="275"/>
      <c r="J37" s="276"/>
      <c r="K37" s="277">
        <f>VLOOKUP(A37,EQUIPOS!A7:D164,4,FALSE)</f>
        <v>59968.603661132409</v>
      </c>
      <c r="L37" s="278"/>
      <c r="M37" s="279">
        <v>0.9375</v>
      </c>
      <c r="N37" s="280">
        <f>K37/M37</f>
        <v>63966.510571874569</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0.05</v>
      </c>
      <c r="M42" s="876"/>
      <c r="N42" s="111">
        <f>N76*L42</f>
        <v>1356.3933333333334</v>
      </c>
    </row>
    <row r="43" spans="1:14" ht="15.75" thickBot="1">
      <c r="B43" s="814" t="s">
        <v>1037</v>
      </c>
      <c r="C43" s="815"/>
      <c r="D43" s="815"/>
      <c r="E43" s="815"/>
      <c r="F43" s="815"/>
      <c r="G43" s="815"/>
      <c r="H43" s="815"/>
      <c r="I43" s="815"/>
      <c r="J43" s="815"/>
      <c r="K43" s="815"/>
      <c r="L43" s="815"/>
      <c r="M43" s="816"/>
      <c r="N43" s="402">
        <f>SUM(N36:N42)</f>
        <v>229480.32124592026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726.86602784306626</v>
      </c>
      <c r="N48" s="280">
        <f>K48*M48</f>
        <v>7268.6602784306624</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8977.9152654733916</v>
      </c>
      <c r="N49" s="280">
        <f>K49*M49</f>
        <v>8977.9152654733916</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3797.2132827095757</v>
      </c>
      <c r="N50" s="280">
        <f>K50*M50</f>
        <v>3797.2132827095757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20043.788826613629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s="162"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406">
        <v>7.5</v>
      </c>
      <c r="N70" s="403">
        <f>K70/M70</f>
        <v>27127.866666666665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903" t="s">
        <v>1037</v>
      </c>
      <c r="C76" s="857"/>
      <c r="D76" s="857"/>
      <c r="E76" s="857"/>
      <c r="F76" s="857"/>
      <c r="G76" s="857"/>
      <c r="H76" s="857"/>
      <c r="I76" s="857"/>
      <c r="J76" s="857"/>
      <c r="K76" s="857"/>
      <c r="L76" s="857"/>
      <c r="M76" s="858"/>
      <c r="N76" s="468">
        <f>SUM(N70:N75)</f>
        <v>27127.866666666665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276651.97673920053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55330.395347840109</v>
      </c>
      <c r="M83" s="850"/>
      <c r="N83" s="57"/>
    </row>
    <row r="84" spans="1:14">
      <c r="B84" s="95" t="s">
        <v>1057</v>
      </c>
      <c r="C84" s="96"/>
      <c r="D84" s="96"/>
      <c r="E84" s="96"/>
      <c r="F84" s="96"/>
      <c r="G84" s="96"/>
      <c r="H84" s="96"/>
      <c r="I84" s="93"/>
      <c r="J84" s="94"/>
      <c r="K84" s="312">
        <v>0.05</v>
      </c>
      <c r="L84" s="849">
        <f>N78*K84</f>
        <v>13832.598836960027</v>
      </c>
      <c r="M84" s="850"/>
      <c r="N84" s="57"/>
    </row>
    <row r="85" spans="1:14" ht="15.75" thickBot="1">
      <c r="B85" s="97" t="s">
        <v>1058</v>
      </c>
      <c r="C85" s="98"/>
      <c r="D85" s="98"/>
      <c r="E85" s="98"/>
      <c r="F85" s="98"/>
      <c r="G85" s="98"/>
      <c r="H85" s="98"/>
      <c r="I85" s="99"/>
      <c r="J85" s="100"/>
      <c r="K85" s="313">
        <v>0.05</v>
      </c>
      <c r="L85" s="851">
        <f>N78*K85</f>
        <v>13832.598836960027</v>
      </c>
      <c r="M85" s="852"/>
      <c r="N85" s="57"/>
    </row>
    <row r="86" spans="1:14" ht="15.75" thickBot="1">
      <c r="B86" s="814" t="s">
        <v>1037</v>
      </c>
      <c r="C86" s="815"/>
      <c r="D86" s="815"/>
      <c r="E86" s="815"/>
      <c r="F86" s="815"/>
      <c r="G86" s="815"/>
      <c r="H86" s="815"/>
      <c r="I86" s="815"/>
      <c r="J86" s="815"/>
      <c r="K86" s="815"/>
      <c r="L86" s="815"/>
      <c r="M86" s="816"/>
      <c r="N86" s="58">
        <f>L83+L84+L85</f>
        <v>82995.593021760156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359647.5697609607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0"/>
      <c r="K118" s="880"/>
      <c r="L118" s="880"/>
      <c r="M118" s="880"/>
      <c r="N118" s="881"/>
    </row>
    <row r="119" spans="2:14" ht="15.75" customHeight="1"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1518</v>
      </c>
      <c r="C31" s="87" t="s">
        <v>1498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50" t="s">
        <v>241</v>
      </c>
      <c r="B36" s="863" t="str">
        <f>VLOOKUP(A36,EQUIPOS!A6:D154,3,FALSE)</f>
        <v>Grúa (capacidad 15 ton)</v>
      </c>
      <c r="C36" s="864"/>
      <c r="D36" s="864"/>
      <c r="E36" s="864"/>
      <c r="F36" s="864"/>
      <c r="G36" s="864"/>
      <c r="H36" s="865"/>
      <c r="I36" s="275"/>
      <c r="J36" s="276"/>
      <c r="K36" s="277">
        <f>VLOOKUP(A36,EQUIPOS!A6:D163,4,FALSE)</f>
        <v>153897.57875691785</v>
      </c>
      <c r="L36" s="278"/>
      <c r="M36" s="279">
        <v>1.5</v>
      </c>
      <c r="N36" s="280">
        <f>K36/M36</f>
        <v>102598.38583794523</v>
      </c>
    </row>
    <row r="37" spans="1:14">
      <c r="A37" 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0.05</v>
      </c>
      <c r="M42" s="876"/>
      <c r="N42" s="111">
        <f>N76*L42</f>
        <v>847.74583333333339</v>
      </c>
    </row>
    <row r="43" spans="1:14" ht="15.75" thickBot="1">
      <c r="B43" s="814" t="s">
        <v>1037</v>
      </c>
      <c r="C43" s="815"/>
      <c r="D43" s="815"/>
      <c r="E43" s="815"/>
      <c r="F43" s="815"/>
      <c r="G43" s="815"/>
      <c r="H43" s="815"/>
      <c r="I43" s="815"/>
      <c r="J43" s="815"/>
      <c r="K43" s="815"/>
      <c r="L43" s="815"/>
      <c r="M43" s="816"/>
      <c r="N43" s="402">
        <f>SUM(N36:N42)</f>
        <v>103446.13167127856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726.86602784306626</v>
      </c>
      <c r="N48" s="280">
        <f>K48*M48</f>
        <v>7268.6602784306624</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8977.9152654733916</v>
      </c>
      <c r="N49" s="280">
        <f>K49*M49</f>
        <v>8977.9152654733916</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3797.2132827095757</v>
      </c>
      <c r="N50" s="280">
        <f>K50*M50</f>
        <v>3797.2132827095757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20043.788826613629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12</v>
      </c>
      <c r="N70" s="403">
        <f>K70/M70</f>
        <v>16954.916666666668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903" t="s">
        <v>1037</v>
      </c>
      <c r="C76" s="857"/>
      <c r="D76" s="857"/>
      <c r="E76" s="857"/>
      <c r="F76" s="857"/>
      <c r="G76" s="857"/>
      <c r="H76" s="857"/>
      <c r="I76" s="857"/>
      <c r="J76" s="857"/>
      <c r="K76" s="857"/>
      <c r="L76" s="857"/>
      <c r="M76" s="858"/>
      <c r="N76" s="468">
        <f>SUM(N70:N75)</f>
        <v>16954.916666666668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140444.83716455885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28088.96743291177</v>
      </c>
      <c r="M83" s="850"/>
      <c r="N83" s="57"/>
    </row>
    <row r="84" spans="1:14">
      <c r="B84" s="95" t="s">
        <v>1057</v>
      </c>
      <c r="C84" s="96"/>
      <c r="D84" s="96"/>
      <c r="E84" s="96"/>
      <c r="F84" s="96"/>
      <c r="G84" s="96"/>
      <c r="H84" s="96"/>
      <c r="I84" s="93"/>
      <c r="J84" s="94"/>
      <c r="K84" s="312">
        <v>0.05</v>
      </c>
      <c r="L84" s="849">
        <f>N78*K84</f>
        <v>7022.2418582279424</v>
      </c>
      <c r="M84" s="850"/>
      <c r="N84" s="57"/>
    </row>
    <row r="85" spans="1:14" ht="15.75" thickBot="1">
      <c r="B85" s="97" t="s">
        <v>1058</v>
      </c>
      <c r="C85" s="98"/>
      <c r="D85" s="98"/>
      <c r="E85" s="98"/>
      <c r="F85" s="98"/>
      <c r="G85" s="98"/>
      <c r="H85" s="98"/>
      <c r="I85" s="99"/>
      <c r="J85" s="100"/>
      <c r="K85" s="313">
        <v>0.05</v>
      </c>
      <c r="L85" s="851">
        <f>N78*K85</f>
        <v>7022.2418582279424</v>
      </c>
      <c r="M85" s="852"/>
      <c r="N85" s="57"/>
    </row>
    <row r="86" spans="1:14" ht="15.75" thickBot="1">
      <c r="B86" s="814" t="s">
        <v>1037</v>
      </c>
      <c r="C86" s="815"/>
      <c r="D86" s="815"/>
      <c r="E86" s="815"/>
      <c r="F86" s="815"/>
      <c r="G86" s="815"/>
      <c r="H86" s="815"/>
      <c r="I86" s="815"/>
      <c r="J86" s="815"/>
      <c r="K86" s="815"/>
      <c r="L86" s="815"/>
      <c r="M86" s="816"/>
      <c r="N86" s="58">
        <f>L83+L84+L85</f>
        <v>42133.451149367655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182578.28831392649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0"/>
      <c r="K118" s="880"/>
      <c r="L118" s="880"/>
      <c r="M118" s="880"/>
      <c r="N118" s="881"/>
    </row>
    <row r="119" spans="2:14" ht="15.75" customHeight="1"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1519</v>
      </c>
      <c r="C31" s="87" t="s">
        <v>1499</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50" t="s">
        <v>241</v>
      </c>
      <c r="B36" s="863" t="str">
        <f>VLOOKUP(A36,EQUIPOS!A6:D154,3,FALSE)</f>
        <v>Grúa (capacidad 15 ton)</v>
      </c>
      <c r="C36" s="864"/>
      <c r="D36" s="864"/>
      <c r="E36" s="864"/>
      <c r="F36" s="864"/>
      <c r="G36" s="864"/>
      <c r="H36" s="865"/>
      <c r="I36" s="275"/>
      <c r="J36" s="276"/>
      <c r="K36" s="277">
        <f>VLOOKUP(A36,EQUIPOS!A6:D163,4,FALSE)</f>
        <v>153897.57875691785</v>
      </c>
      <c r="L36" s="278"/>
      <c r="M36" s="279">
        <v>1.375</v>
      </c>
      <c r="N36" s="280">
        <f>K36/M36</f>
        <v>111925.51182321298</v>
      </c>
    </row>
    <row r="37" spans="1:14">
      <c r="A37" s="150" t="s">
        <v>373</v>
      </c>
      <c r="B37" s="863" t="str">
        <f>VLOOKUP(A37,EQUIPOS!A7:D154,3,FALSE)</f>
        <v>Volqueta 6 m3</v>
      </c>
      <c r="C37" s="864"/>
      <c r="D37" s="864"/>
      <c r="E37" s="864"/>
      <c r="F37" s="864"/>
      <c r="G37" s="864"/>
      <c r="H37" s="865"/>
      <c r="I37" s="275"/>
      <c r="J37" s="276"/>
      <c r="K37" s="277">
        <f>VLOOKUP(A37,EQUIPOS!A7:D164,4,FALSE)</f>
        <v>59968.603661132409</v>
      </c>
      <c r="L37" s="278"/>
      <c r="M37" s="279">
        <v>1.375</v>
      </c>
      <c r="N37" s="280">
        <f>K37/M37</f>
        <v>43613.529935369028</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0.05</v>
      </c>
      <c r="M42" s="876"/>
      <c r="N42" s="111">
        <f>N76*L42</f>
        <v>924.81363636363642</v>
      </c>
    </row>
    <row r="43" spans="1:14" ht="15.75" thickBot="1">
      <c r="B43" s="814" t="s">
        <v>1037</v>
      </c>
      <c r="C43" s="815"/>
      <c r="D43" s="815"/>
      <c r="E43" s="815"/>
      <c r="F43" s="815"/>
      <c r="G43" s="815"/>
      <c r="H43" s="815"/>
      <c r="I43" s="815"/>
      <c r="J43" s="815"/>
      <c r="K43" s="815"/>
      <c r="L43" s="815"/>
      <c r="M43" s="816"/>
      <c r="N43" s="402">
        <f>SUM(N36:N42)</f>
        <v>156463.85539494563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726.86602784306626</v>
      </c>
      <c r="N48" s="280">
        <f>K48*M48</f>
        <v>7268.6602784306624</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8977.9152654733916</v>
      </c>
      <c r="N49" s="280">
        <f>K49*M49</f>
        <v>8977.9152654733916</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3797.2132827095757</v>
      </c>
      <c r="N50" s="280">
        <f>K50*M50</f>
        <v>3797.2132827095757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20043.788826613629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11</v>
      </c>
      <c r="N70" s="403">
        <f>K70/M70</f>
        <v>18496.272727272728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18496.272727272728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195003.91694883199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39000.783389766402</v>
      </c>
      <c r="M83" s="850"/>
      <c r="N83" s="57"/>
    </row>
    <row r="84" spans="1:14">
      <c r="B84" s="95" t="s">
        <v>1057</v>
      </c>
      <c r="C84" s="96"/>
      <c r="D84" s="96"/>
      <c r="E84" s="96"/>
      <c r="F84" s="96"/>
      <c r="G84" s="96"/>
      <c r="H84" s="96"/>
      <c r="I84" s="93"/>
      <c r="J84" s="94"/>
      <c r="K84" s="312">
        <v>0.05</v>
      </c>
      <c r="L84" s="849">
        <f>N78*K84</f>
        <v>9750.1958474416006</v>
      </c>
      <c r="M84" s="850"/>
      <c r="N84" s="57"/>
    </row>
    <row r="85" spans="1:14" ht="15.75" thickBot="1">
      <c r="B85" s="97" t="s">
        <v>1058</v>
      </c>
      <c r="C85" s="98"/>
      <c r="D85" s="98"/>
      <c r="E85" s="98"/>
      <c r="F85" s="98"/>
      <c r="G85" s="98"/>
      <c r="H85" s="98"/>
      <c r="I85" s="99"/>
      <c r="J85" s="100"/>
      <c r="K85" s="313">
        <v>0.05</v>
      </c>
      <c r="L85" s="851">
        <f>N78*K85</f>
        <v>9750.1958474416006</v>
      </c>
      <c r="M85" s="852"/>
      <c r="N85" s="57"/>
    </row>
    <row r="86" spans="1:14" ht="15.75" thickBot="1">
      <c r="B86" s="814" t="s">
        <v>1037</v>
      </c>
      <c r="C86" s="815"/>
      <c r="D86" s="815"/>
      <c r="E86" s="815"/>
      <c r="F86" s="815"/>
      <c r="G86" s="815"/>
      <c r="H86" s="815"/>
      <c r="I86" s="815"/>
      <c r="J86" s="815"/>
      <c r="K86" s="815"/>
      <c r="L86" s="815"/>
      <c r="M86" s="816"/>
      <c r="N86" s="58">
        <f>L83+L84+L85</f>
        <v>58501.175084649607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253505.0920334816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0"/>
      <c r="K118" s="880"/>
      <c r="L118" s="880"/>
      <c r="M118" s="880"/>
      <c r="N118" s="881"/>
    </row>
    <row r="119" spans="2:14" ht="15.75" customHeight="1"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1520</v>
      </c>
      <c r="C31" s="87" t="s">
        <v>1500</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50" t="s">
        <v>241</v>
      </c>
      <c r="B36" s="863" t="str">
        <f>VLOOKUP(A36,EQUIPOS!A6:D154,3,FALSE)</f>
        <v>Grúa (capacidad 15 ton)</v>
      </c>
      <c r="C36" s="864"/>
      <c r="D36" s="864"/>
      <c r="E36" s="864"/>
      <c r="F36" s="864"/>
      <c r="G36" s="864"/>
      <c r="H36" s="865"/>
      <c r="I36" s="275"/>
      <c r="J36" s="276"/>
      <c r="K36" s="277">
        <f>VLOOKUP(A36,EQUIPOS!A6:D163,4,FALSE)</f>
        <v>153897.57875691785</v>
      </c>
      <c r="L36" s="278"/>
      <c r="M36" s="279">
        <v>1.3125</v>
      </c>
      <c r="N36" s="280">
        <f>K36/M36</f>
        <v>117255.29810050884</v>
      </c>
    </row>
    <row r="37" spans="1:14">
      <c r="A37" s="150" t="s">
        <v>373</v>
      </c>
      <c r="B37" s="863" t="str">
        <f>VLOOKUP(A37,EQUIPOS!A7:D154,3,FALSE)</f>
        <v>Volqueta 6 m3</v>
      </c>
      <c r="C37" s="864"/>
      <c r="D37" s="864"/>
      <c r="E37" s="864"/>
      <c r="F37" s="864"/>
      <c r="G37" s="864"/>
      <c r="H37" s="865"/>
      <c r="I37" s="275"/>
      <c r="J37" s="276"/>
      <c r="K37" s="277">
        <f>VLOOKUP(A37,EQUIPOS!A7:D164,4,FALSE)</f>
        <v>59968.603661132409</v>
      </c>
      <c r="L37" s="278"/>
      <c r="M37" s="279">
        <v>1.3125</v>
      </c>
      <c r="N37" s="280">
        <f>K37/M37</f>
        <v>45690.36469419612</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0.05</v>
      </c>
      <c r="M42" s="876"/>
      <c r="N42" s="111">
        <f>N76*L42</f>
        <v>968.85238095238094</v>
      </c>
    </row>
    <row r="43" spans="1:14" ht="15.75" thickBot="1">
      <c r="B43" s="814" t="s">
        <v>1037</v>
      </c>
      <c r="C43" s="815"/>
      <c r="D43" s="815"/>
      <c r="E43" s="815"/>
      <c r="F43" s="815"/>
      <c r="G43" s="815"/>
      <c r="H43" s="815"/>
      <c r="I43" s="815"/>
      <c r="J43" s="815"/>
      <c r="K43" s="815"/>
      <c r="L43" s="815"/>
      <c r="M43" s="816"/>
      <c r="N43" s="402">
        <f>SUM(N36:N42)</f>
        <v>163914.51517565735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726.86602784306626</v>
      </c>
      <c r="N48" s="280">
        <f>K48*M48</f>
        <v>7268.6602784306624</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8977.9152654733916</v>
      </c>
      <c r="N49" s="280">
        <f>K49*M49</f>
        <v>8977.9152654733916</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3797.2132827095757</v>
      </c>
      <c r="N50" s="280">
        <f>K50*M50</f>
        <v>3797.2132827095757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20043.788826613629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10.5</v>
      </c>
      <c r="N70" s="403">
        <f>K70/M70</f>
        <v>19377.047619047618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19377.047619047618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203335.35162131861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40667.070324263725</v>
      </c>
      <c r="M83" s="850"/>
      <c r="N83" s="57"/>
    </row>
    <row r="84" spans="1:14">
      <c r="B84" s="95" t="s">
        <v>1057</v>
      </c>
      <c r="C84" s="96"/>
      <c r="D84" s="96"/>
      <c r="E84" s="96"/>
      <c r="F84" s="96"/>
      <c r="G84" s="96"/>
      <c r="H84" s="96"/>
      <c r="I84" s="93"/>
      <c r="J84" s="94"/>
      <c r="K84" s="312">
        <v>0.05</v>
      </c>
      <c r="L84" s="849">
        <f>N78*K84</f>
        <v>10166.767581065931</v>
      </c>
      <c r="M84" s="850"/>
      <c r="N84" s="57"/>
    </row>
    <row r="85" spans="1:14" ht="15.75" thickBot="1">
      <c r="B85" s="97" t="s">
        <v>1058</v>
      </c>
      <c r="C85" s="98"/>
      <c r="D85" s="98"/>
      <c r="E85" s="98"/>
      <c r="F85" s="98"/>
      <c r="G85" s="98"/>
      <c r="H85" s="98"/>
      <c r="I85" s="99"/>
      <c r="J85" s="100"/>
      <c r="K85" s="313">
        <v>0.05</v>
      </c>
      <c r="L85" s="851">
        <f>N78*K85</f>
        <v>10166.767581065931</v>
      </c>
      <c r="M85" s="852"/>
      <c r="N85" s="57"/>
    </row>
    <row r="86" spans="1:14" ht="15.75" thickBot="1">
      <c r="B86" s="814" t="s">
        <v>1037</v>
      </c>
      <c r="C86" s="815"/>
      <c r="D86" s="815"/>
      <c r="E86" s="815"/>
      <c r="F86" s="815"/>
      <c r="G86" s="815"/>
      <c r="H86" s="815"/>
      <c r="I86" s="815"/>
      <c r="J86" s="815"/>
      <c r="K86" s="815"/>
      <c r="L86" s="815"/>
      <c r="M86" s="816"/>
      <c r="N86" s="58">
        <f>L83+L84+L85</f>
        <v>61000.60548639558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264335.9571077142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1093</v>
      </c>
      <c r="C31" s="87" t="s">
        <v>1272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50" t="s">
        <v>312</v>
      </c>
      <c r="B36" s="863" t="str">
        <f>VLOOKUP(A36,EQUIPOS!A6:D154,3,FALSE)</f>
        <v>Retroexcavadora sobre oruga, potencia 138 HP, balde de 1,5 m3.</v>
      </c>
      <c r="C36" s="864"/>
      <c r="D36" s="864"/>
      <c r="E36" s="864"/>
      <c r="F36" s="864"/>
      <c r="G36" s="864"/>
      <c r="H36" s="865"/>
      <c r="I36" s="275"/>
      <c r="J36" s="276"/>
      <c r="K36" s="277">
        <f>VLOOKUP(A36,EQUIPOS!A6:D163,4,FALSE)</f>
        <v>210752.8544061303</v>
      </c>
      <c r="L36" s="278"/>
      <c r="M36" s="279">
        <v>66</v>
      </c>
      <c r="N36" s="280">
        <f>K36/M36</f>
        <v>3193.2250667595499</v>
      </c>
    </row>
    <row r="37" spans="1:14">
      <c r="A37" s="150" t="s">
        <v>129</v>
      </c>
      <c r="B37" s="863" t="str">
        <f>VLOOKUP(A37,EQUIPOS!A7:D154,3,FALSE)</f>
        <v xml:space="preserve">Buldozer, Potencia al volante de 140 HP, motor de 2200 RPM, longitud de hoja 4,80m. </v>
      </c>
      <c r="C37" s="864"/>
      <c r="D37" s="864"/>
      <c r="E37" s="864"/>
      <c r="F37" s="864"/>
      <c r="G37" s="864"/>
      <c r="H37" s="865"/>
      <c r="I37" s="275"/>
      <c r="J37" s="276"/>
      <c r="K37" s="277">
        <f>VLOOKUP(A37,EQUIPOS!A7:D164,4,FALSE)</f>
        <v>142524.70945083015</v>
      </c>
      <c r="L37" s="278"/>
      <c r="M37" s="279">
        <v>100</v>
      </c>
      <c r="N37" s="280">
        <f>K37/M37</f>
        <v>1425.2470945083014</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0.01</v>
      </c>
      <c r="M42" s="876"/>
      <c r="N42" s="111">
        <f>N76*L42</f>
        <v>0.96335227272727264</v>
      </c>
    </row>
    <row r="43" spans="1:14" ht="15.75" thickBot="1">
      <c r="B43" s="814" t="s">
        <v>1037</v>
      </c>
      <c r="C43" s="815"/>
      <c r="D43" s="815"/>
      <c r="E43" s="815"/>
      <c r="F43" s="815"/>
      <c r="G43" s="815"/>
      <c r="H43" s="815"/>
      <c r="I43" s="815"/>
      <c r="J43" s="815"/>
      <c r="K43" s="815"/>
      <c r="L43" s="815"/>
      <c r="M43" s="816"/>
      <c r="N43" s="402">
        <f>SUM(N36:N42)</f>
        <v>4619.4355135405785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VLOOKUP(A48,MATERIALES!A5:D373,4,FALSE)</f>
        <v>2799.554028807328</v>
      </c>
      <c r="N48" s="280">
        <f>K48*M48</f>
        <v>2799.554028807328</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2799.554028807328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6</v>
      </c>
      <c r="B70" s="55" t="str">
        <f>VLOOKUP(A70,'MANO DE OBRA'!A8:D68,3,FALSE)</f>
        <v xml:space="preserve">Obrero </v>
      </c>
      <c r="C70" s="53"/>
      <c r="D70" s="53"/>
      <c r="E70" s="53"/>
      <c r="F70" s="53"/>
      <c r="G70" s="53"/>
      <c r="H70" s="53"/>
      <c r="I70" s="300">
        <f>K70/J70*100</f>
        <v>27494.594594594593</v>
      </c>
      <c r="J70" s="301">
        <v>185</v>
      </c>
      <c r="K70" s="302">
        <f>VLOOKUP(A70,'MANO DE OBRA'!A8:D99,4,FALSE)</f>
        <v>50865</v>
      </c>
      <c r="L70" s="56"/>
      <c r="M70" s="303">
        <v>528</v>
      </c>
      <c r="N70" s="403">
        <f>K70/M70</f>
        <v>96.335227272727266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96.335227272727266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7515.3247696206336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1503.0649539241267</v>
      </c>
      <c r="M83" s="850"/>
      <c r="N83" s="57"/>
    </row>
    <row r="84" spans="1:14">
      <c r="B84" s="95" t="s">
        <v>1057</v>
      </c>
      <c r="C84" s="96"/>
      <c r="D84" s="96"/>
      <c r="E84" s="96"/>
      <c r="F84" s="96"/>
      <c r="G84" s="96"/>
      <c r="H84" s="96"/>
      <c r="I84" s="93"/>
      <c r="J84" s="94"/>
      <c r="K84" s="312">
        <v>0.05</v>
      </c>
      <c r="L84" s="849">
        <f>N78*K84</f>
        <v>375.76623848103168</v>
      </c>
      <c r="M84" s="850"/>
      <c r="N84" s="57"/>
    </row>
    <row r="85" spans="1:14" ht="15.75" thickBot="1">
      <c r="B85" s="97" t="s">
        <v>1058</v>
      </c>
      <c r="C85" s="98"/>
      <c r="D85" s="98"/>
      <c r="E85" s="98"/>
      <c r="F85" s="98"/>
      <c r="G85" s="98"/>
      <c r="H85" s="98"/>
      <c r="I85" s="99"/>
      <c r="J85" s="100"/>
      <c r="K85" s="313">
        <v>0.05</v>
      </c>
      <c r="L85" s="851">
        <f>N78*K85</f>
        <v>375.76623848103168</v>
      </c>
      <c r="M85" s="852"/>
      <c r="N85" s="57"/>
    </row>
    <row r="86" spans="1:14" ht="15.75" thickBot="1">
      <c r="B86" s="814" t="s">
        <v>1037</v>
      </c>
      <c r="C86" s="815"/>
      <c r="D86" s="815"/>
      <c r="E86" s="815"/>
      <c r="F86" s="815"/>
      <c r="G86" s="815"/>
      <c r="H86" s="815"/>
      <c r="I86" s="815"/>
      <c r="J86" s="815"/>
      <c r="K86" s="815"/>
      <c r="L86" s="815"/>
      <c r="M86" s="816"/>
      <c r="N86" s="58">
        <f>L83+L84+L85</f>
        <v>2254.5974308861901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9769.9222005068241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1094</v>
      </c>
      <c r="C31" s="87" t="s">
        <v>1273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50" t="s">
        <v>312</v>
      </c>
      <c r="B36" s="863" t="str">
        <f>VLOOKUP(A36,EQUIPOS!A6:D154,3,FALSE)</f>
        <v>Retroexcavadora sobre oruga, potencia 138 HP, balde de 1,5 m3.</v>
      </c>
      <c r="C36" s="864"/>
      <c r="D36" s="864"/>
      <c r="E36" s="864"/>
      <c r="F36" s="864"/>
      <c r="G36" s="864"/>
      <c r="H36" s="865"/>
      <c r="I36" s="275"/>
      <c r="J36" s="276"/>
      <c r="K36" s="277">
        <f>VLOOKUP(A36,EQUIPOS!A6:D163,4,FALSE)</f>
        <v>210752.8544061303</v>
      </c>
      <c r="L36" s="278"/>
      <c r="M36" s="279">
        <v>66</v>
      </c>
      <c r="N36" s="280">
        <f>K36/M36</f>
        <v>3193.2250667595499</v>
      </c>
    </row>
    <row r="37" spans="1:14">
      <c r="A37" 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0.01</v>
      </c>
      <c r="M42" s="876"/>
      <c r="N42" s="111">
        <f>N76*L42</f>
        <v>0.96335227272727264</v>
      </c>
    </row>
    <row r="43" spans="1:14" ht="15.75" thickBot="1">
      <c r="B43" s="814" t="s">
        <v>1037</v>
      </c>
      <c r="C43" s="815"/>
      <c r="D43" s="815"/>
      <c r="E43" s="815"/>
      <c r="F43" s="815"/>
      <c r="G43" s="815"/>
      <c r="H43" s="815"/>
      <c r="I43" s="815"/>
      <c r="J43" s="815"/>
      <c r="K43" s="815"/>
      <c r="L43" s="815"/>
      <c r="M43" s="816"/>
      <c r="N43" s="402">
        <f>SUM(N36:N42)</f>
        <v>3194.1884190322771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6</v>
      </c>
      <c r="B70" s="55" t="str">
        <f>VLOOKUP(A70,'MANO DE OBRA'!A8:D68,3,FALSE)</f>
        <v xml:space="preserve">Obrero </v>
      </c>
      <c r="C70" s="53"/>
      <c r="D70" s="53"/>
      <c r="E70" s="53"/>
      <c r="F70" s="53"/>
      <c r="G70" s="53"/>
      <c r="H70" s="53"/>
      <c r="I70" s="300">
        <f>K70/J70*100</f>
        <v>27494.594594594593</v>
      </c>
      <c r="J70" s="301">
        <v>185</v>
      </c>
      <c r="K70" s="302">
        <f>VLOOKUP(A70,'MANO DE OBRA'!A8:D99,4,FALSE)</f>
        <v>50865</v>
      </c>
      <c r="L70" s="56"/>
      <c r="M70" s="303">
        <v>528</v>
      </c>
      <c r="N70" s="403">
        <f>K70/M70</f>
        <v>96.335227272727266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96.335227272727266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3290.5236463050046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658.10472926100101</v>
      </c>
      <c r="M83" s="850"/>
      <c r="N83" s="57"/>
    </row>
    <row r="84" spans="1:14">
      <c r="B84" s="95" t="s">
        <v>1057</v>
      </c>
      <c r="C84" s="96"/>
      <c r="D84" s="96"/>
      <c r="E84" s="96"/>
      <c r="F84" s="96"/>
      <c r="G84" s="96"/>
      <c r="H84" s="96"/>
      <c r="I84" s="93"/>
      <c r="J84" s="94"/>
      <c r="K84" s="312">
        <v>0.05</v>
      </c>
      <c r="L84" s="849">
        <f>N78*K84</f>
        <v>164.52618231525025</v>
      </c>
      <c r="M84" s="850"/>
      <c r="N84" s="57"/>
    </row>
    <row r="85" spans="1:14" ht="15.75" thickBot="1">
      <c r="B85" s="97" t="s">
        <v>1058</v>
      </c>
      <c r="C85" s="98"/>
      <c r="D85" s="98"/>
      <c r="E85" s="98"/>
      <c r="F85" s="98"/>
      <c r="G85" s="98"/>
      <c r="H85" s="98"/>
      <c r="I85" s="99"/>
      <c r="J85" s="100"/>
      <c r="K85" s="313">
        <v>0.05</v>
      </c>
      <c r="L85" s="851">
        <f>N78*K85</f>
        <v>164.52618231525025</v>
      </c>
      <c r="M85" s="852"/>
      <c r="N85" s="57"/>
    </row>
    <row r="86" spans="1:14" ht="15.75" thickBot="1">
      <c r="B86" s="814" t="s">
        <v>1037</v>
      </c>
      <c r="C86" s="815"/>
      <c r="D86" s="815"/>
      <c r="E86" s="815"/>
      <c r="F86" s="815"/>
      <c r="G86" s="815"/>
      <c r="H86" s="815"/>
      <c r="I86" s="815"/>
      <c r="J86" s="815"/>
      <c r="K86" s="815"/>
      <c r="L86" s="815"/>
      <c r="M86" s="816"/>
      <c r="N86" s="58">
        <f>L83+L84+L85</f>
        <v>987.15709389150152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4277.6807401965061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1095</v>
      </c>
      <c r="C31" s="87" t="s">
        <v>1274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180</v>
      </c>
      <c r="B36" s="863" t="str">
        <f>VLOOKUP(A36,EQUIPOS!A6:D154,3,FALSE)</f>
        <v>Compresor 120 HP, con martillo.</v>
      </c>
      <c r="C36" s="864"/>
      <c r="D36" s="864"/>
      <c r="E36" s="864"/>
      <c r="F36" s="864"/>
      <c r="G36" s="864"/>
      <c r="H36" s="865"/>
      <c r="I36" s="275"/>
      <c r="J36" s="276"/>
      <c r="K36" s="277">
        <f>VLOOKUP(A36,EQUIPOS!A6:D163,4,FALSE)</f>
        <v>74085.918475947226</v>
      </c>
      <c r="L36" s="278"/>
      <c r="M36" s="279">
        <v>66</v>
      </c>
      <c r="N36" s="280">
        <f>K36/M36</f>
        <v>1122.5139163022307</v>
      </c>
    </row>
    <row r="37" spans="1:14">
      <c r="A37" s="114" t="s">
        <v>129</v>
      </c>
      <c r="B37" s="863" t="str">
        <f>VLOOKUP(A37,EQUIPOS!A7:D154,3,FALSE)</f>
        <v xml:space="preserve">Buldozer, Potencia al volante de 140 HP, motor de 2200 RPM, longitud de hoja 4,80m. </v>
      </c>
      <c r="C37" s="864"/>
      <c r="D37" s="864"/>
      <c r="E37" s="864"/>
      <c r="F37" s="864"/>
      <c r="G37" s="864"/>
      <c r="H37" s="865"/>
      <c r="I37" s="275"/>
      <c r="J37" s="276"/>
      <c r="K37" s="277">
        <f>VLOOKUP(A37,EQUIPOS!A7:D164,4,FALSE)</f>
        <v>142524.70945083015</v>
      </c>
      <c r="L37" s="278"/>
      <c r="M37" s="279">
        <v>100</v>
      </c>
      <c r="N37" s="280">
        <f>K37/M37</f>
        <v>1425.2470945083014</v>
      </c>
    </row>
    <row r="38" spans="1:14">
      <c r="A38" t="s">
        <v>312</v>
      </c>
      <c r="B38" s="863" t="str">
        <f>VLOOKUP(A38,EQUIPOS!A8:D154,3,FALSE)</f>
        <v>Retroexcavadora sobre oruga, potencia 138 HP, balde de 1,5 m3.</v>
      </c>
      <c r="C38" s="864"/>
      <c r="D38" s="864"/>
      <c r="E38" s="864"/>
      <c r="F38" s="864"/>
      <c r="G38" s="864"/>
      <c r="H38" s="865"/>
      <c r="I38" s="275"/>
      <c r="J38" s="276"/>
      <c r="K38" s="277">
        <f>VLOOKUP(A38,EQUIPOS!A8:D165,4,FALSE)</f>
        <v>210752.8544061303</v>
      </c>
      <c r="L38" s="278"/>
      <c r="M38" s="279">
        <v>66</v>
      </c>
      <c r="N38" s="280">
        <f>K38/M38</f>
        <v>3193.2250667595499</v>
      </c>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0.02</v>
      </c>
      <c r="M42" s="876"/>
      <c r="N42" s="111">
        <f>N78*L42</f>
        <v>5.7800757575757578</v>
      </c>
    </row>
    <row r="43" spans="1:14" ht="15.75" thickBot="1">
      <c r="B43" s="814" t="s">
        <v>1037</v>
      </c>
      <c r="C43" s="815"/>
      <c r="D43" s="815"/>
      <c r="E43" s="815"/>
      <c r="F43" s="815"/>
      <c r="G43" s="815"/>
      <c r="H43" s="815"/>
      <c r="I43" s="815"/>
      <c r="J43" s="815"/>
      <c r="K43" s="815"/>
      <c r="L43" s="815"/>
      <c r="M43" s="816"/>
      <c r="N43" s="402">
        <f>SUM(N36:N42)</f>
        <v>5746.7661533276578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376</v>
      </c>
      <c r="B48" s="49" t="str">
        <f>VLOOKUP(A48,MATERIALES!A4:D373,3,FALSE)</f>
        <v>Anfo</v>
      </c>
      <c r="C48" s="289"/>
      <c r="D48" s="289"/>
      <c r="E48" s="289"/>
      <c r="F48" s="289"/>
      <c r="G48" s="289"/>
      <c r="H48" s="289"/>
      <c r="I48" s="276"/>
      <c r="J48" s="232" t="str">
        <f>VLOOKUP(A48,MATERIALES!A4:D385,2,FALSE)</f>
        <v>kg</v>
      </c>
      <c r="K48" s="290">
        <v>0.2</v>
      </c>
      <c r="L48" s="275"/>
      <c r="M48" s="291">
        <f>VLOOKUP(A48,MATERIALES!A5:D373,4,FALSE)</f>
        <v>5839.3606942686665</v>
      </c>
      <c r="N48" s="280">
        <f>K48*M48</f>
        <v>1167.8721388537333</v>
      </c>
    </row>
    <row r="49" spans="1:14">
      <c r="A49" t="s">
        <v>427</v>
      </c>
      <c r="B49" s="49" t="str">
        <f>VLOOKUP(A49,MATERIALES!A5:D373,3,FALSE)</f>
        <v>Cordón detonante</v>
      </c>
      <c r="C49" s="289"/>
      <c r="D49" s="289"/>
      <c r="E49" s="289"/>
      <c r="F49" s="289"/>
      <c r="G49" s="289"/>
      <c r="H49" s="289"/>
      <c r="I49" s="276"/>
      <c r="J49" s="232" t="str">
        <f>VLOOKUP(A49,MATERIALES!A5:D386,2,FALSE)</f>
        <v>m</v>
      </c>
      <c r="K49" s="290">
        <v>3</v>
      </c>
      <c r="L49" s="275"/>
      <c r="M49" s="291">
        <f>VLOOKUP(A49,MATERIALES!A6:D373,4,FALSE)</f>
        <v>1495.4708612065326</v>
      </c>
      <c r="N49" s="280">
        <f t="shared" ref="N49:N54" si="0">K49*M49</f>
        <v>4486.4125836195981</v>
      </c>
    </row>
    <row r="50" spans="1:14">
      <c r="A50" s="214" t="s">
        <v>462</v>
      </c>
      <c r="B50" s="49" t="str">
        <f>VLOOKUP(A50,MATERIALES!A6:D373,3,FALSE)</f>
        <v>Explosivos  75% (INDUGEL)</v>
      </c>
      <c r="C50" s="289"/>
      <c r="D50" s="289"/>
      <c r="E50" s="289"/>
      <c r="F50" s="289"/>
      <c r="G50" s="289"/>
      <c r="H50" s="289"/>
      <c r="I50" s="276"/>
      <c r="J50" s="232" t="str">
        <f>VLOOKUP(A50,MATERIALES!A6:D387,2,FALSE)</f>
        <v>lb</v>
      </c>
      <c r="K50" s="290">
        <v>0.3</v>
      </c>
      <c r="L50" s="275"/>
      <c r="M50" s="291">
        <f>VLOOKUP(A50,MATERIALES!A6:D373,4,FALSE)</f>
        <v>10226.00735249804</v>
      </c>
      <c r="N50" s="280">
        <f t="shared" si="0"/>
        <v>3067.8022057494118</v>
      </c>
    </row>
    <row r="51" spans="1:14">
      <c r="A51" t="s">
        <v>467</v>
      </c>
      <c r="B51" s="49" t="str">
        <f>VLOOKUP(A51,MATERIALES!A6:D373,3,FALSE)</f>
        <v>Fulminantes</v>
      </c>
      <c r="C51" s="289"/>
      <c r="D51" s="289"/>
      <c r="E51" s="289"/>
      <c r="F51" s="289"/>
      <c r="G51" s="289"/>
      <c r="H51" s="289"/>
      <c r="I51" s="276"/>
      <c r="J51" s="232" t="str">
        <f>VLOOKUP(A51,MATERIALES!A6:D388,2,FALSE)</f>
        <v>u</v>
      </c>
      <c r="K51" s="290">
        <v>0.2</v>
      </c>
      <c r="L51" s="275"/>
      <c r="M51" s="291">
        <f>VLOOKUP(A51,MATERIALES!A6:D373,4,FALSE)</f>
        <v>1162.5784366901703</v>
      </c>
      <c r="N51" s="280">
        <f t="shared" si="0"/>
        <v>232.51568733803407</v>
      </c>
    </row>
    <row r="52" spans="1:14">
      <c r="A52" t="s">
        <v>567</v>
      </c>
      <c r="B52" s="49" t="str">
        <f>VLOOKUP(A52,MATERIALES!A6:D373,3,FALSE)</f>
        <v>Mecha Lenta</v>
      </c>
      <c r="C52" s="289"/>
      <c r="D52" s="289"/>
      <c r="E52" s="289"/>
      <c r="F52" s="289"/>
      <c r="G52" s="289"/>
      <c r="H52" s="289"/>
      <c r="I52" s="276"/>
      <c r="J52" s="232" t="str">
        <f>VLOOKUP(A52,MATERIALES!A6:D389,2,FALSE)</f>
        <v>m</v>
      </c>
      <c r="K52" s="290">
        <v>0.5</v>
      </c>
      <c r="L52" s="275"/>
      <c r="M52" s="291">
        <f>VLOOKUP(A52,MATERIALES!A7:D373,4,FALSE)</f>
        <v>19566.337612246123</v>
      </c>
      <c r="N52" s="280">
        <f t="shared" si="0"/>
        <v>9783.1688061230616</v>
      </c>
    </row>
    <row r="53" spans="1:14">
      <c r="A53" t="s">
        <v>915</v>
      </c>
      <c r="B53" s="49" t="str">
        <f>VLOOKUP(A53,MATERIALES!A7:D373,3,FALSE)</f>
        <v>Escolta y trasporte (Tarifa Porcentual de 40 %) por cada Metro Cubico exportado y trasportado</v>
      </c>
      <c r="C53" s="289"/>
      <c r="D53" s="289"/>
      <c r="E53" s="289"/>
      <c r="F53" s="289"/>
      <c r="G53" s="289"/>
      <c r="H53" s="289"/>
      <c r="I53" s="276"/>
      <c r="J53" s="232" t="str">
        <f>VLOOKUP(A53,MATERIALES!A7:D390,2,FALSE)</f>
        <v>%</v>
      </c>
      <c r="K53" s="290">
        <v>7995.15</v>
      </c>
      <c r="L53" s="275"/>
      <c r="M53" s="291">
        <f>VLOOKUP(A53,MATERIALES!A8:D373,4,FALSE)</f>
        <v>0</v>
      </c>
      <c r="N53" s="280">
        <f t="shared" si="0"/>
        <v>0</v>
      </c>
    </row>
    <row r="54" spans="1:14">
      <c r="A54" t="s">
        <v>448</v>
      </c>
      <c r="B54" s="49" t="str">
        <f>VLOOKUP(A54,MATERIALES!A8:D373,3,FALSE)</f>
        <v xml:space="preserve">Derechos de explotación y/o disposición de materiales
</v>
      </c>
      <c r="C54" s="289"/>
      <c r="D54" s="289"/>
      <c r="E54" s="289"/>
      <c r="F54" s="289"/>
      <c r="G54" s="289"/>
      <c r="H54" s="289"/>
      <c r="I54" s="276"/>
      <c r="J54" s="232" t="str">
        <f>VLOOKUP(A54,MATERIALES!A8:D391,2,FALSE)</f>
        <v>m3</v>
      </c>
      <c r="K54" s="290">
        <v>1</v>
      </c>
      <c r="L54" s="275"/>
      <c r="M54" s="291">
        <f>VLOOKUP(A54,MATERIALES!A9:D374,4,FALSE)</f>
        <v>2799.554028807328</v>
      </c>
      <c r="N54" s="280">
        <f t="shared" si="0"/>
        <v>2799.554028807328</v>
      </c>
    </row>
    <row r="55" spans="1:14" ht="15.75" thickBot="1">
      <c r="B55" s="896"/>
      <c r="C55" s="897"/>
      <c r="D55" s="897"/>
      <c r="E55" s="897"/>
      <c r="F55" s="897"/>
      <c r="G55" s="897"/>
      <c r="H55" s="897"/>
      <c r="I55" s="867"/>
      <c r="J55" s="48"/>
      <c r="K55" s="50"/>
      <c r="L55" s="898"/>
      <c r="M55" s="899"/>
      <c r="N55" s="51"/>
    </row>
    <row r="56" spans="1:14" ht="15.75" thickBot="1">
      <c r="B56" s="814" t="s">
        <v>1037</v>
      </c>
      <c r="C56" s="815"/>
      <c r="D56" s="815"/>
      <c r="E56" s="815"/>
      <c r="F56" s="815"/>
      <c r="G56" s="815"/>
      <c r="H56" s="815"/>
      <c r="I56" s="815"/>
      <c r="J56" s="815"/>
      <c r="K56" s="815"/>
      <c r="L56" s="815"/>
      <c r="M56" s="816"/>
      <c r="N56" s="402">
        <f>SUM(N48:N55)</f>
        <v>21537.325450491167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0" t="s">
        <v>1045</v>
      </c>
      <c r="M60" s="879"/>
      <c r="N60" s="82" t="s">
        <v>1035</v>
      </c>
    </row>
    <row r="61" spans="1:14">
      <c r="B61" s="52"/>
      <c r="C61" s="325"/>
      <c r="D61" s="325"/>
      <c r="E61" s="325"/>
      <c r="F61" s="325"/>
      <c r="G61" s="325"/>
      <c r="H61" s="319"/>
      <c r="I61" s="287"/>
      <c r="J61" s="294"/>
      <c r="K61" s="287"/>
      <c r="L61" s="901"/>
      <c r="M61" s="902"/>
      <c r="N61" s="295"/>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317"/>
      <c r="C66" s="318"/>
      <c r="D66" s="318"/>
      <c r="E66" s="318"/>
      <c r="F66" s="318"/>
      <c r="G66" s="318"/>
      <c r="H66" s="54"/>
      <c r="I66" s="132"/>
      <c r="J66" s="132"/>
      <c r="K66" s="132"/>
      <c r="L66" s="892"/>
      <c r="M66" s="893"/>
      <c r="N66" s="133"/>
    </row>
    <row r="67" spans="1:15" ht="15.75" thickBot="1">
      <c r="B67" s="903" t="s">
        <v>1037</v>
      </c>
      <c r="C67" s="857"/>
      <c r="D67" s="857"/>
      <c r="E67" s="857"/>
      <c r="F67" s="857"/>
      <c r="G67" s="857"/>
      <c r="H67" s="857"/>
      <c r="I67" s="857"/>
      <c r="J67" s="857"/>
      <c r="K67" s="857"/>
      <c r="L67" s="857"/>
      <c r="M67" s="85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3" t="s">
        <v>1047</v>
      </c>
      <c r="C71" s="854"/>
      <c r="D71" s="854"/>
      <c r="E71" s="854"/>
      <c r="F71" s="854"/>
      <c r="G71" s="854"/>
      <c r="H71" s="854"/>
      <c r="I71" s="79" t="s">
        <v>1048</v>
      </c>
      <c r="J71" s="81" t="s">
        <v>1494</v>
      </c>
      <c r="K71" s="80" t="s">
        <v>1050</v>
      </c>
      <c r="L71" s="855" t="s">
        <v>1034</v>
      </c>
      <c r="M71" s="856"/>
      <c r="N71" s="104" t="s">
        <v>1035</v>
      </c>
    </row>
    <row r="72" spans="1:15">
      <c r="A72" t="s">
        <v>6</v>
      </c>
      <c r="B72" s="55" t="str">
        <f>VLOOKUP(A72,'MANO DE OBRA'!A8:D68,3,FALSE)</f>
        <v xml:space="preserve">Obrero </v>
      </c>
      <c r="C72" s="53"/>
      <c r="D72" s="53"/>
      <c r="E72" s="53"/>
      <c r="F72" s="53"/>
      <c r="G72" s="53"/>
      <c r="H72" s="53"/>
      <c r="I72" s="300">
        <f>K72/J72*100</f>
        <v>27494.594594594593</v>
      </c>
      <c r="J72" s="301">
        <v>185</v>
      </c>
      <c r="K72" s="302">
        <f>VLOOKUP(A72,'MANO DE OBRA'!A8:D99,4,FALSE)</f>
        <v>50865</v>
      </c>
      <c r="L72" s="56"/>
      <c r="M72" s="303">
        <v>528</v>
      </c>
      <c r="N72" s="403">
        <f>K72/M72</f>
        <v>96.335227272727266</v>
      </c>
      <c r="O72" s="112"/>
    </row>
    <row r="73" spans="1:15">
      <c r="A73" t="s">
        <v>30</v>
      </c>
      <c r="B73" s="55" t="str">
        <f>VLOOKUP(A73,'MANO DE OBRA'!A8:D69,3,FALSE)</f>
        <v>Oficial</v>
      </c>
      <c r="C73" s="53"/>
      <c r="D73" s="53"/>
      <c r="E73" s="53"/>
      <c r="F73" s="53"/>
      <c r="G73" s="53"/>
      <c r="H73" s="53"/>
      <c r="I73" s="300">
        <f>K73/J73*100</f>
        <v>54988.648648648646</v>
      </c>
      <c r="J73" s="301">
        <v>185</v>
      </c>
      <c r="K73" s="302">
        <f>VLOOKUP(A73,'MANO DE OBRA'!A8:D100,4,FALSE)</f>
        <v>101729</v>
      </c>
      <c r="L73" s="56"/>
      <c r="M73" s="303">
        <v>528</v>
      </c>
      <c r="N73" s="403">
        <f>K73/M73</f>
        <v>192.66856060606059</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0"/>
      <c r="C77" s="891"/>
      <c r="D77" s="891"/>
      <c r="E77" s="891"/>
      <c r="F77" s="891"/>
      <c r="G77" s="891"/>
      <c r="H77" s="891"/>
      <c r="I77" s="132"/>
      <c r="J77" s="132"/>
      <c r="K77" s="132"/>
      <c r="L77" s="904"/>
      <c r="M77" s="904"/>
      <c r="N77" s="51"/>
    </row>
    <row r="78" spans="1:15" ht="15.75" thickBot="1">
      <c r="B78" s="814" t="s">
        <v>1037</v>
      </c>
      <c r="C78" s="815"/>
      <c r="D78" s="815"/>
      <c r="E78" s="815"/>
      <c r="F78" s="815"/>
      <c r="G78" s="815"/>
      <c r="H78" s="815"/>
      <c r="I78" s="857"/>
      <c r="J78" s="857"/>
      <c r="K78" s="857"/>
      <c r="L78" s="857"/>
      <c r="M78" s="858"/>
      <c r="N78" s="309">
        <f>SUM(N72:N77)</f>
        <v>289.00378787878788</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27573.095391697614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9" t="s">
        <v>1053</v>
      </c>
      <c r="C84" s="860"/>
      <c r="D84" s="860"/>
      <c r="E84" s="860"/>
      <c r="F84" s="860"/>
      <c r="G84" s="860"/>
      <c r="H84" s="860"/>
      <c r="I84" s="322"/>
      <c r="J84" s="342"/>
      <c r="K84" s="310" t="s">
        <v>1054</v>
      </c>
      <c r="L84" s="861" t="s">
        <v>1055</v>
      </c>
      <c r="M84" s="862"/>
      <c r="N84" s="311"/>
    </row>
    <row r="85" spans="1:14">
      <c r="B85" s="847" t="s">
        <v>1056</v>
      </c>
      <c r="C85" s="848"/>
      <c r="D85" s="848"/>
      <c r="E85" s="848"/>
      <c r="F85" s="848"/>
      <c r="G85" s="848"/>
      <c r="H85" s="848"/>
      <c r="I85" s="93"/>
      <c r="J85" s="94"/>
      <c r="K85" s="312">
        <v>0.2</v>
      </c>
      <c r="L85" s="849">
        <f>N80*K85</f>
        <v>5514.6190783395232</v>
      </c>
      <c r="M85" s="850"/>
      <c r="N85" s="57"/>
    </row>
    <row r="86" spans="1:14">
      <c r="B86" s="95" t="s">
        <v>1057</v>
      </c>
      <c r="C86" s="96"/>
      <c r="D86" s="96"/>
      <c r="E86" s="96"/>
      <c r="F86" s="96"/>
      <c r="G86" s="96"/>
      <c r="H86" s="96"/>
      <c r="I86" s="93"/>
      <c r="J86" s="94"/>
      <c r="K86" s="312">
        <v>0.05</v>
      </c>
      <c r="L86" s="849">
        <f>N80*K86</f>
        <v>1378.6547695848808</v>
      </c>
      <c r="M86" s="850"/>
      <c r="N86" s="57"/>
    </row>
    <row r="87" spans="1:14" ht="15.75" thickBot="1">
      <c r="B87" s="97" t="s">
        <v>1058</v>
      </c>
      <c r="C87" s="98"/>
      <c r="D87" s="98"/>
      <c r="E87" s="98"/>
      <c r="F87" s="98"/>
      <c r="G87" s="98"/>
      <c r="H87" s="98"/>
      <c r="I87" s="99"/>
      <c r="J87" s="100"/>
      <c r="K87" s="313">
        <v>0.05</v>
      </c>
      <c r="L87" s="851">
        <f>N80*K87</f>
        <v>1378.6547695848808</v>
      </c>
      <c r="M87" s="852"/>
      <c r="N87" s="57"/>
    </row>
    <row r="88" spans="1:14" ht="15.75" thickBot="1">
      <c r="B88" s="814" t="s">
        <v>1037</v>
      </c>
      <c r="C88" s="815"/>
      <c r="D88" s="815"/>
      <c r="E88" s="815"/>
      <c r="F88" s="815"/>
      <c r="G88" s="815"/>
      <c r="H88" s="815"/>
      <c r="I88" s="815"/>
      <c r="J88" s="815"/>
      <c r="K88" s="815"/>
      <c r="L88" s="815"/>
      <c r="M88" s="816"/>
      <c r="N88" s="58">
        <f>L85+L86+L87</f>
        <v>8271.9286175092839</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35845.0240092069</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5" t="s">
        <v>2322</v>
      </c>
      <c r="C100" s="236"/>
      <c r="D100" s="236"/>
      <c r="E100" s="236"/>
      <c r="F100" s="236"/>
      <c r="G100" s="236"/>
      <c r="H100" s="236"/>
      <c r="I100" s="236"/>
      <c r="J100" s="236"/>
      <c r="K100" s="236"/>
      <c r="L100" s="236"/>
      <c r="M100" s="236"/>
      <c r="N100" s="237"/>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ht="15.75" thickBot="1">
      <c r="B104" s="241"/>
      <c r="C104" s="242"/>
      <c r="D104" s="242"/>
      <c r="E104" s="242"/>
      <c r="F104" s="242"/>
      <c r="G104" s="242"/>
      <c r="H104" s="242"/>
      <c r="I104" s="242"/>
      <c r="J104" s="242"/>
      <c r="K104" s="242"/>
      <c r="L104" s="242"/>
      <c r="M104" s="242"/>
      <c r="N104" s="243"/>
    </row>
    <row r="105" spans="2:14">
      <c r="B105" s="244"/>
      <c r="C105" s="245"/>
      <c r="D105" s="245"/>
      <c r="E105" s="245"/>
      <c r="F105" s="245"/>
      <c r="G105" s="245"/>
      <c r="H105" s="245"/>
      <c r="I105" s="245"/>
      <c r="J105" s="245"/>
      <c r="K105" s="245"/>
      <c r="L105" s="245"/>
      <c r="M105" s="245"/>
      <c r="N105" s="246"/>
    </row>
    <row r="106" spans="2:14">
      <c r="B106" s="230" t="s">
        <v>2323</v>
      </c>
      <c r="C106" s="37"/>
      <c r="D106" s="37"/>
      <c r="E106" s="37"/>
      <c r="F106" s="37"/>
      <c r="G106" s="37"/>
      <c r="H106" s="37"/>
      <c r="I106" s="37"/>
      <c r="J106" s="37"/>
      <c r="K106" s="37"/>
      <c r="L106" s="37"/>
      <c r="M106" s="37"/>
      <c r="N106" s="38"/>
    </row>
    <row r="107" spans="2:14" ht="15" customHeight="1">
      <c r="B107" s="817" t="s">
        <v>2324</v>
      </c>
      <c r="C107" s="818"/>
      <c r="D107" s="818"/>
      <c r="E107" s="818"/>
      <c r="F107" s="818"/>
      <c r="G107" s="818"/>
      <c r="H107" s="818"/>
      <c r="I107" s="818"/>
      <c r="J107" s="818"/>
      <c r="K107" s="818"/>
      <c r="L107" s="818"/>
      <c r="M107" s="818"/>
      <c r="N107" s="819"/>
    </row>
    <row r="108" spans="2:14" ht="15" customHeight="1">
      <c r="B108" s="817"/>
      <c r="C108" s="818"/>
      <c r="D108" s="818"/>
      <c r="E108" s="818"/>
      <c r="F108" s="818"/>
      <c r="G108" s="818"/>
      <c r="H108" s="818"/>
      <c r="I108" s="818"/>
      <c r="J108" s="818"/>
      <c r="K108" s="818"/>
      <c r="L108" s="818"/>
      <c r="M108" s="818"/>
      <c r="N108" s="819"/>
    </row>
    <row r="109" spans="2:14" ht="30" customHeight="1">
      <c r="B109" s="820" t="s">
        <v>2325</v>
      </c>
      <c r="C109" s="821"/>
      <c r="D109" s="821"/>
      <c r="E109" s="821"/>
      <c r="F109" s="821"/>
      <c r="G109" s="821"/>
      <c r="H109" s="821"/>
      <c r="I109" s="821"/>
      <c r="J109" s="821"/>
      <c r="K109" s="821"/>
      <c r="L109" s="821"/>
      <c r="M109" s="821"/>
      <c r="N109" s="822"/>
    </row>
    <row r="110" spans="2:14">
      <c r="B110" s="820"/>
      <c r="C110" s="821"/>
      <c r="D110" s="821"/>
      <c r="E110" s="821"/>
      <c r="F110" s="821"/>
      <c r="G110" s="821"/>
      <c r="H110" s="821"/>
      <c r="I110" s="821"/>
      <c r="J110" s="821"/>
      <c r="K110" s="821"/>
      <c r="L110" s="821"/>
      <c r="M110" s="821"/>
      <c r="N110" s="82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30"/>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0"/>
      <c r="K120" s="880"/>
      <c r="L120" s="880"/>
      <c r="M120" s="880"/>
      <c r="N120" s="881"/>
    </row>
    <row r="121" spans="2:14" ht="15.75" thickBot="1">
      <c r="B121" s="269" t="s">
        <v>2327</v>
      </c>
      <c r="C121" s="401"/>
      <c r="D121" s="401"/>
      <c r="E121" s="63"/>
      <c r="F121" s="63"/>
      <c r="G121" s="63"/>
      <c r="H121" s="63"/>
      <c r="I121" s="63"/>
      <c r="J121" s="882"/>
      <c r="K121" s="882"/>
      <c r="L121" s="882"/>
      <c r="M121" s="882"/>
      <c r="N121" s="883"/>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1096</v>
      </c>
      <c r="C31" s="87" t="s">
        <v>1275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312</v>
      </c>
      <c r="B36" s="863" t="str">
        <f>VLOOKUP(A36,EQUIPOS!A6:D154,3,FALSE)</f>
        <v>Retroexcavadora sobre oruga, potencia 138 HP, balde de 1,5 m3.</v>
      </c>
      <c r="C36" s="864"/>
      <c r="D36" s="864"/>
      <c r="E36" s="864"/>
      <c r="F36" s="864"/>
      <c r="G36" s="864"/>
      <c r="H36" s="865"/>
      <c r="I36" s="275"/>
      <c r="J36" s="276"/>
      <c r="K36" s="277">
        <f>VLOOKUP(A36,EQUIPOS!A6:D163,4,FALSE)</f>
        <v>210752.8544061303</v>
      </c>
      <c r="L36" s="278"/>
      <c r="M36" s="279">
        <v>66</v>
      </c>
      <c r="N36" s="280">
        <f>K36/M36</f>
        <v>3193.2250667595499</v>
      </c>
    </row>
    <row r="37" spans="1:14">
      <c r="A37" s="114" t="s">
        <v>129</v>
      </c>
      <c r="B37" s="863" t="str">
        <f>VLOOKUP(A37,EQUIPOS!A7:D154,3,FALSE)</f>
        <v xml:space="preserve">Buldozer, Potencia al volante de 140 HP, motor de 2200 RPM, longitud de hoja 4,80m. </v>
      </c>
      <c r="C37" s="864"/>
      <c r="D37" s="864"/>
      <c r="E37" s="864"/>
      <c r="F37" s="864"/>
      <c r="G37" s="864"/>
      <c r="H37" s="865"/>
      <c r="I37" s="275"/>
      <c r="J37" s="276"/>
      <c r="K37" s="277">
        <f>VLOOKUP(A37,EQUIPOS!A7:D164,4,FALSE)</f>
        <v>142524.70945083015</v>
      </c>
      <c r="L37" s="278"/>
      <c r="M37" s="279">
        <v>100</v>
      </c>
      <c r="N37" s="280">
        <f>K37/M37</f>
        <v>1425.2470945083014</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0.01</v>
      </c>
      <c r="M42" s="876"/>
      <c r="N42" s="111">
        <f>N76*L42</f>
        <v>0.96335227272727264</v>
      </c>
    </row>
    <row r="43" spans="1:14" ht="15.75" thickBot="1">
      <c r="B43" s="814" t="s">
        <v>1037</v>
      </c>
      <c r="C43" s="815"/>
      <c r="D43" s="815"/>
      <c r="E43" s="815"/>
      <c r="F43" s="815"/>
      <c r="G43" s="815"/>
      <c r="H43" s="815"/>
      <c r="I43" s="815"/>
      <c r="J43" s="815"/>
      <c r="K43" s="815"/>
      <c r="L43" s="815"/>
      <c r="M43" s="816"/>
      <c r="N43" s="402">
        <f>SUM(N36:N42)</f>
        <v>4619.4355135405785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VLOOKUP(A48,MATERIALES!A4:D395,4,FALSE)</f>
        <v>2799.554028807328</v>
      </c>
      <c r="N48" s="280">
        <f>K48*M48</f>
        <v>2799.554028807328</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2799.554028807328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6</v>
      </c>
      <c r="B70" s="55" t="str">
        <f>VLOOKUP(A70,'MANO DE OBRA'!A8:D68,3,FALSE)</f>
        <v xml:space="preserve">Obrero </v>
      </c>
      <c r="C70" s="53"/>
      <c r="D70" s="53"/>
      <c r="E70" s="53"/>
      <c r="F70" s="53"/>
      <c r="G70" s="53"/>
      <c r="H70" s="53"/>
      <c r="I70" s="300">
        <f>K70/J70*100</f>
        <v>27494.594594594593</v>
      </c>
      <c r="J70" s="301">
        <v>185</v>
      </c>
      <c r="K70" s="302">
        <f>VLOOKUP(A70,'MANO DE OBRA'!A8:D99,4,FALSE)</f>
        <v>50865</v>
      </c>
      <c r="L70" s="56"/>
      <c r="M70" s="303">
        <v>528</v>
      </c>
      <c r="N70" s="403">
        <f>K70/M70</f>
        <v>96.335227272727266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96.335227272727266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7515.3247696206336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1503.0649539241267</v>
      </c>
      <c r="M83" s="850"/>
      <c r="N83" s="57"/>
    </row>
    <row r="84" spans="1:14">
      <c r="B84" s="95" t="s">
        <v>1057</v>
      </c>
      <c r="C84" s="96"/>
      <c r="D84" s="96"/>
      <c r="E84" s="96"/>
      <c r="F84" s="96"/>
      <c r="G84" s="96"/>
      <c r="H84" s="96"/>
      <c r="I84" s="93"/>
      <c r="J84" s="94"/>
      <c r="K84" s="312">
        <v>0.05</v>
      </c>
      <c r="L84" s="849">
        <f>N78*K84</f>
        <v>375.76623848103168</v>
      </c>
      <c r="M84" s="850"/>
      <c r="N84" s="57"/>
    </row>
    <row r="85" spans="1:14" ht="15.75" thickBot="1">
      <c r="B85" s="97" t="s">
        <v>1058</v>
      </c>
      <c r="C85" s="98"/>
      <c r="D85" s="98"/>
      <c r="E85" s="98"/>
      <c r="F85" s="98"/>
      <c r="G85" s="98"/>
      <c r="H85" s="98"/>
      <c r="I85" s="99"/>
      <c r="J85" s="100"/>
      <c r="K85" s="313">
        <v>0.05</v>
      </c>
      <c r="L85" s="851">
        <f>N78*K85</f>
        <v>375.76623848103168</v>
      </c>
      <c r="M85" s="852"/>
      <c r="N85" s="57"/>
    </row>
    <row r="86" spans="1:14" ht="15.75" thickBot="1">
      <c r="B86" s="814" t="s">
        <v>1037</v>
      </c>
      <c r="C86" s="815"/>
      <c r="D86" s="815"/>
      <c r="E86" s="815"/>
      <c r="F86" s="815"/>
      <c r="G86" s="815"/>
      <c r="H86" s="815"/>
      <c r="I86" s="815"/>
      <c r="J86" s="815"/>
      <c r="K86" s="815"/>
      <c r="L86" s="815"/>
      <c r="M86" s="816"/>
      <c r="N86" s="58">
        <f>L83+L84+L85</f>
        <v>2254.5974308861901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9769.9222005068241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1097</v>
      </c>
      <c r="C31" s="87" t="s">
        <v>1276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312</v>
      </c>
      <c r="B36" s="863" t="str">
        <f>VLOOKUP(A36,EQUIPOS!A6:D154,3,FALSE)</f>
        <v>Retroexcavadora sobre oruga, potencia 138 HP, balde de 1,5 m3.</v>
      </c>
      <c r="C36" s="864"/>
      <c r="D36" s="864"/>
      <c r="E36" s="864"/>
      <c r="F36" s="864"/>
      <c r="G36" s="864"/>
      <c r="H36" s="865"/>
      <c r="I36" s="275"/>
      <c r="J36" s="276"/>
      <c r="K36" s="277">
        <f>VLOOKUP(A36,EQUIPOS!A6:D163,4,FALSE)</f>
        <v>210752.8544061303</v>
      </c>
      <c r="L36" s="278"/>
      <c r="M36" s="279">
        <v>66</v>
      </c>
      <c r="N36" s="280">
        <f>K36/M36</f>
        <v>3193.2250667595499</v>
      </c>
    </row>
    <row r="37" spans="1:14">
      <c r="A37" s="114" t="s">
        <v>180</v>
      </c>
      <c r="B37" s="863" t="str">
        <f>VLOOKUP(A37,EQUIPOS!A7:D154,3,FALSE)</f>
        <v>Compresor 120 HP, con martillo.</v>
      </c>
      <c r="C37" s="864"/>
      <c r="D37" s="864"/>
      <c r="E37" s="864"/>
      <c r="F37" s="864"/>
      <c r="G37" s="864"/>
      <c r="H37" s="865"/>
      <c r="I37" s="275"/>
      <c r="J37" s="276"/>
      <c r="K37" s="277">
        <f>VLOOKUP(A37,EQUIPOS!A7:D164,4,FALSE)</f>
        <v>74085.918475947226</v>
      </c>
      <c r="L37" s="278"/>
      <c r="M37" s="279">
        <v>66</v>
      </c>
      <c r="N37" s="280">
        <f>K37/M37</f>
        <v>1122.5139163022307</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0.02</v>
      </c>
      <c r="M42" s="876"/>
      <c r="N42" s="111">
        <f>N79*L42</f>
        <v>5.7800757575757578</v>
      </c>
    </row>
    <row r="43" spans="1:14" ht="15.75" thickBot="1">
      <c r="B43" s="814" t="s">
        <v>1037</v>
      </c>
      <c r="C43" s="815"/>
      <c r="D43" s="815"/>
      <c r="E43" s="815"/>
      <c r="F43" s="815"/>
      <c r="G43" s="815"/>
      <c r="H43" s="815"/>
      <c r="I43" s="815"/>
      <c r="J43" s="815"/>
      <c r="K43" s="815"/>
      <c r="L43" s="815"/>
      <c r="M43" s="816"/>
      <c r="N43" s="402">
        <f>SUM(N36:N42)</f>
        <v>4321.5190588193564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376</v>
      </c>
      <c r="B48" s="49" t="str">
        <f>VLOOKUP(A48,MATERIALES!A4:D373,3,FALSE)</f>
        <v>Anfo</v>
      </c>
      <c r="C48" s="289"/>
      <c r="D48" s="289"/>
      <c r="E48" s="289"/>
      <c r="F48" s="289"/>
      <c r="G48" s="289"/>
      <c r="H48" s="289"/>
      <c r="I48" s="276"/>
      <c r="J48" s="232" t="str">
        <f>VLOOKUP(A48,MATERIALES!A4:D373,2,FALSE)</f>
        <v>kg</v>
      </c>
      <c r="K48" s="290">
        <v>0.2</v>
      </c>
      <c r="L48" s="275"/>
      <c r="M48" s="291">
        <f>VLOOKUP(A48,MATERIALES!A4:D395,4,FALSE)</f>
        <v>5839.3606942686665</v>
      </c>
      <c r="N48" s="280">
        <f t="shared" ref="N48:N53" si="0">K48*M48</f>
        <v>1167.8721388537333</v>
      </c>
    </row>
    <row r="49" spans="1:14">
      <c r="A49" t="s">
        <v>427</v>
      </c>
      <c r="B49" s="49" t="str">
        <f>VLOOKUP(A49,MATERIALES!A5:D373,3,FALSE)</f>
        <v>Cordón detonante</v>
      </c>
      <c r="C49" s="289"/>
      <c r="D49" s="289"/>
      <c r="E49" s="289"/>
      <c r="F49" s="289"/>
      <c r="G49" s="289"/>
      <c r="H49" s="289"/>
      <c r="I49" s="276"/>
      <c r="J49" s="232" t="str">
        <f>VLOOKUP(A49,MATERIALES!A5:D373,2,FALSE)</f>
        <v>m</v>
      </c>
      <c r="K49" s="290">
        <v>3</v>
      </c>
      <c r="L49" s="275"/>
      <c r="M49" s="291">
        <f>VLOOKUP(A49,MATERIALES!A5:D396,4,FALSE)</f>
        <v>1495.4708612065326</v>
      </c>
      <c r="N49" s="280">
        <f t="shared" si="0"/>
        <v>4486.4125836195981</v>
      </c>
    </row>
    <row r="50" spans="1:14">
      <c r="A50" s="114" t="s">
        <v>462</v>
      </c>
      <c r="B50" s="49" t="str">
        <f>VLOOKUP(A50,MATERIALES!A6:D373,3,FALSE)</f>
        <v>Explosivos  75% (INDUGEL)</v>
      </c>
      <c r="C50" s="289"/>
      <c r="D50" s="289"/>
      <c r="E50" s="289"/>
      <c r="F50" s="289"/>
      <c r="G50" s="289"/>
      <c r="H50" s="289"/>
      <c r="I50" s="276"/>
      <c r="J50" s="232" t="str">
        <f>VLOOKUP(A50,MATERIALES!A6:D373,2,FALSE)</f>
        <v>lb</v>
      </c>
      <c r="K50" s="290">
        <v>0.3</v>
      </c>
      <c r="L50" s="275"/>
      <c r="M50" s="291">
        <f>VLOOKUP(A50,MATERIALES!A6:D397,4,FALSE)</f>
        <v>10226.00735249804</v>
      </c>
      <c r="N50" s="280">
        <f t="shared" si="0"/>
        <v>3067.8022057494118</v>
      </c>
    </row>
    <row r="51" spans="1:14">
      <c r="A51" s="114" t="s">
        <v>467</v>
      </c>
      <c r="B51" s="49" t="str">
        <f>VLOOKUP(A51,MATERIALES!A6:D373,3,FALSE)</f>
        <v>Fulminantes</v>
      </c>
      <c r="C51" s="289"/>
      <c r="D51" s="289"/>
      <c r="E51" s="289"/>
      <c r="F51" s="289"/>
      <c r="G51" s="289"/>
      <c r="H51" s="289"/>
      <c r="I51" s="276"/>
      <c r="J51" s="232" t="str">
        <f>VLOOKUP(A51,MATERIALES!A6:D373,2,FALSE)</f>
        <v>u</v>
      </c>
      <c r="K51" s="290">
        <v>0.2</v>
      </c>
      <c r="L51" s="275"/>
      <c r="M51" s="291">
        <f>VLOOKUP(A51,MATERIALES!A6:D398,4,FALSE)</f>
        <v>1162.5784366901703</v>
      </c>
      <c r="N51" s="280">
        <f t="shared" si="0"/>
        <v>232.51568733803407</v>
      </c>
    </row>
    <row r="52" spans="1:14">
      <c r="A52" t="s">
        <v>567</v>
      </c>
      <c r="B52" s="49" t="str">
        <f>VLOOKUP(A52,MATERIALES!A6:D374,3,FALSE)</f>
        <v>Mecha Lenta</v>
      </c>
      <c r="C52" s="289"/>
      <c r="D52" s="289"/>
      <c r="E52" s="289"/>
      <c r="F52" s="289"/>
      <c r="G52" s="289"/>
      <c r="H52" s="289"/>
      <c r="I52" s="276"/>
      <c r="J52" s="232" t="str">
        <f>VLOOKUP(A52,MATERIALES!A6:D374,2,FALSE)</f>
        <v>m</v>
      </c>
      <c r="K52" s="290">
        <v>0.5</v>
      </c>
      <c r="L52" s="275"/>
      <c r="M52" s="291">
        <f>VLOOKUP(A52,MATERIALES!A6:D399,4,FALSE)</f>
        <v>19566.337612246123</v>
      </c>
      <c r="N52" s="280">
        <f t="shared" si="0"/>
        <v>9783.1688061230616</v>
      </c>
    </row>
    <row r="53" spans="1:14">
      <c r="A53" t="s">
        <v>915</v>
      </c>
      <c r="B53" s="49" t="str">
        <f>VLOOKUP(A53,MATERIALES!A7:D375,3,FALSE)</f>
        <v>Escolta y trasporte (Tarifa Porcentual de 40 %) por cada Metro Cubico exportado y trasportado</v>
      </c>
      <c r="C53" s="289"/>
      <c r="D53" s="289"/>
      <c r="E53" s="289"/>
      <c r="F53" s="289"/>
      <c r="G53" s="289"/>
      <c r="H53" s="289"/>
      <c r="I53" s="276"/>
      <c r="J53" s="232" t="str">
        <f>VLOOKUP(A53,MATERIALES!A7:D375,2,FALSE)</f>
        <v>%</v>
      </c>
      <c r="K53" s="290">
        <v>7995.15</v>
      </c>
      <c r="L53" s="275"/>
      <c r="M53" s="291">
        <f>VLOOKUP(A53,MATERIALES!A7:D400,4,FALSE)</f>
        <v>0</v>
      </c>
      <c r="N53" s="280">
        <f t="shared" si="0"/>
        <v>0</v>
      </c>
    </row>
    <row r="54" spans="1:14" ht="15.75" thickBot="1">
      <c r="B54" s="896"/>
      <c r="C54" s="897"/>
      <c r="D54" s="897"/>
      <c r="E54" s="897"/>
      <c r="F54" s="897"/>
      <c r="G54" s="897"/>
      <c r="H54" s="897"/>
      <c r="I54" s="867"/>
      <c r="J54" s="48"/>
      <c r="K54" s="50"/>
      <c r="L54" s="898"/>
      <c r="M54" s="899"/>
      <c r="N54" s="51"/>
    </row>
    <row r="55" spans="1:14" ht="15.75" thickBot="1">
      <c r="B55" s="814" t="s">
        <v>1037</v>
      </c>
      <c r="C55" s="815"/>
      <c r="D55" s="815"/>
      <c r="E55" s="815"/>
      <c r="F55" s="815"/>
      <c r="G55" s="815"/>
      <c r="H55" s="815"/>
      <c r="I55" s="815"/>
      <c r="J55" s="815"/>
      <c r="K55" s="815"/>
      <c r="L55" s="815"/>
      <c r="M55" s="816"/>
      <c r="N55" s="402">
        <f>SUM(N48:N54)</f>
        <v>18737.771421683839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319"/>
      <c r="I64" s="287"/>
      <c r="J64" s="294"/>
      <c r="K64" s="287"/>
      <c r="L64" s="901"/>
      <c r="M64" s="902"/>
      <c r="N64" s="295"/>
    </row>
    <row r="65" spans="1:15">
      <c r="B65" s="941"/>
      <c r="C65" s="942"/>
      <c r="D65" s="942"/>
      <c r="E65" s="942"/>
      <c r="F65" s="942"/>
      <c r="G65" s="943"/>
      <c r="H65" s="319"/>
      <c r="I65" s="287"/>
      <c r="J65" s="294"/>
      <c r="K65" s="287"/>
      <c r="L65" s="901"/>
      <c r="M65" s="902"/>
      <c r="N65" s="295"/>
    </row>
    <row r="66" spans="1:15">
      <c r="B66" s="52"/>
      <c r="C66" s="53"/>
      <c r="D66" s="53"/>
      <c r="E66" s="53"/>
      <c r="F66" s="53"/>
      <c r="G66" s="53"/>
      <c r="H66" s="296"/>
      <c r="I66" s="287"/>
      <c r="J66" s="287"/>
      <c r="K66" s="287"/>
      <c r="L66" s="297"/>
      <c r="M66" s="298"/>
      <c r="N66" s="299"/>
    </row>
    <row r="67" spans="1:15" ht="15.75" thickBot="1">
      <c r="B67" s="317"/>
      <c r="C67" s="318"/>
      <c r="D67" s="318"/>
      <c r="E67" s="318"/>
      <c r="F67" s="318"/>
      <c r="G67" s="318"/>
      <c r="H67" s="54"/>
      <c r="I67" s="132"/>
      <c r="J67" s="132"/>
      <c r="K67" s="132"/>
      <c r="L67" s="892"/>
      <c r="M67" s="893"/>
      <c r="N67" s="133"/>
    </row>
    <row r="68" spans="1:15" ht="15.75" thickBot="1">
      <c r="B68" s="903" t="s">
        <v>1037</v>
      </c>
      <c r="C68" s="857"/>
      <c r="D68" s="857"/>
      <c r="E68" s="857"/>
      <c r="F68" s="857"/>
      <c r="G68" s="857"/>
      <c r="H68" s="857"/>
      <c r="I68" s="857"/>
      <c r="J68" s="857"/>
      <c r="K68" s="857"/>
      <c r="L68" s="857"/>
      <c r="M68" s="858"/>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3" t="s">
        <v>1047</v>
      </c>
      <c r="C72" s="854"/>
      <c r="D72" s="854"/>
      <c r="E72" s="854"/>
      <c r="F72" s="854"/>
      <c r="G72" s="854"/>
      <c r="H72" s="854"/>
      <c r="I72" s="79" t="s">
        <v>1048</v>
      </c>
      <c r="J72" s="81" t="s">
        <v>1494</v>
      </c>
      <c r="K72" s="80" t="s">
        <v>1050</v>
      </c>
      <c r="L72" s="855" t="s">
        <v>1034</v>
      </c>
      <c r="M72" s="856"/>
      <c r="N72" s="104" t="s">
        <v>1035</v>
      </c>
    </row>
    <row r="73" spans="1:15">
      <c r="A73" t="s">
        <v>6</v>
      </c>
      <c r="B73" s="55" t="str">
        <f>VLOOKUP(A73,'MANO DE OBRA'!A8:D68,3,FALSE)</f>
        <v xml:space="preserve">Obrero </v>
      </c>
      <c r="C73" s="53"/>
      <c r="D73" s="53"/>
      <c r="E73" s="53"/>
      <c r="F73" s="53"/>
      <c r="G73" s="53"/>
      <c r="H73" s="53"/>
      <c r="I73" s="300">
        <f>K73/J73*100</f>
        <v>27494.594594594593</v>
      </c>
      <c r="J73" s="301">
        <v>185</v>
      </c>
      <c r="K73" s="302">
        <f>VLOOKUP(A73,'MANO DE OBRA'!A8:D99,4,FALSE)</f>
        <v>50865</v>
      </c>
      <c r="L73" s="56"/>
      <c r="M73" s="303">
        <v>528</v>
      </c>
      <c r="N73" s="403">
        <f>K73/M73</f>
        <v>96.335227272727266</v>
      </c>
      <c r="O73" s="112"/>
    </row>
    <row r="74" spans="1:15">
      <c r="A74" t="s">
        <v>30</v>
      </c>
      <c r="B74" s="55" t="str">
        <f>VLOOKUP(A74,'MANO DE OBRA'!A8:D69,3,FALSE)</f>
        <v>Oficial</v>
      </c>
      <c r="C74" s="53"/>
      <c r="D74" s="53"/>
      <c r="E74" s="53"/>
      <c r="F74" s="53"/>
      <c r="G74" s="53"/>
      <c r="H74" s="53"/>
      <c r="I74" s="300">
        <f>K74/J74*100</f>
        <v>54988.648648648646</v>
      </c>
      <c r="J74" s="301">
        <v>185</v>
      </c>
      <c r="K74" s="302">
        <f>VLOOKUP(A74,'MANO DE OBRA'!A8:D100,4,FALSE)</f>
        <v>101729</v>
      </c>
      <c r="L74" s="56"/>
      <c r="M74" s="303">
        <v>528</v>
      </c>
      <c r="N74" s="403">
        <f>K74/M74</f>
        <v>192.66856060606059</v>
      </c>
    </row>
    <row r="75" spans="1:15">
      <c r="B75" s="55"/>
      <c r="C75" s="53"/>
      <c r="D75" s="53"/>
      <c r="E75" s="53"/>
      <c r="F75" s="53"/>
      <c r="G75" s="53"/>
      <c r="H75" s="53"/>
      <c r="I75" s="287"/>
      <c r="J75" s="305"/>
      <c r="K75" s="306"/>
      <c r="L75" s="56"/>
      <c r="M75" s="308"/>
      <c r="N75" s="304"/>
    </row>
    <row r="76" spans="1:15">
      <c r="B76" s="55"/>
      <c r="C76" s="53"/>
      <c r="D76" s="53"/>
      <c r="E76" s="53"/>
      <c r="F76" s="53"/>
      <c r="G76" s="53"/>
      <c r="H76" s="53"/>
      <c r="I76" s="287"/>
      <c r="J76" s="305"/>
      <c r="K76" s="306"/>
      <c r="L76" s="326"/>
      <c r="M76" s="308"/>
      <c r="N76" s="304"/>
    </row>
    <row r="77" spans="1:15">
      <c r="B77" s="55"/>
      <c r="C77" s="53"/>
      <c r="D77" s="53"/>
      <c r="E77" s="53"/>
      <c r="F77" s="53"/>
      <c r="G77" s="53"/>
      <c r="H77" s="53"/>
      <c r="I77" s="287"/>
      <c r="J77" s="305"/>
      <c r="K77" s="306"/>
      <c r="L77" s="326"/>
      <c r="M77" s="308"/>
      <c r="N77" s="304"/>
    </row>
    <row r="78" spans="1:15" ht="15.75" thickBot="1">
      <c r="B78" s="890"/>
      <c r="C78" s="891"/>
      <c r="D78" s="891"/>
      <c r="E78" s="891"/>
      <c r="F78" s="891"/>
      <c r="G78" s="891"/>
      <c r="H78" s="891"/>
      <c r="I78" s="132"/>
      <c r="J78" s="132"/>
      <c r="K78" s="132"/>
      <c r="L78" s="904"/>
      <c r="M78" s="904"/>
      <c r="N78" s="51"/>
    </row>
    <row r="79" spans="1:15" ht="15.75" thickBot="1">
      <c r="B79" s="903" t="s">
        <v>1037</v>
      </c>
      <c r="C79" s="857"/>
      <c r="D79" s="857"/>
      <c r="E79" s="857"/>
      <c r="F79" s="857"/>
      <c r="G79" s="857"/>
      <c r="H79" s="857"/>
      <c r="I79" s="857"/>
      <c r="J79" s="857"/>
      <c r="K79" s="857"/>
      <c r="L79" s="857"/>
      <c r="M79" s="858"/>
      <c r="N79" s="309">
        <f>SUM(N73:N78)</f>
        <v>289.00378787878788</v>
      </c>
    </row>
    <row r="80" spans="1:15" ht="15.75" thickBot="1">
      <c r="B80" s="39"/>
      <c r="C80" s="40"/>
      <c r="D80" s="40"/>
      <c r="E80" s="40"/>
      <c r="F80" s="40"/>
      <c r="G80" s="40"/>
      <c r="H80" s="40"/>
      <c r="I80" s="40"/>
      <c r="J80" s="40"/>
      <c r="K80" s="40"/>
      <c r="L80" s="40"/>
      <c r="M80" s="40"/>
      <c r="N80" s="41"/>
    </row>
    <row r="81" spans="1:14" ht="15.75" thickBot="1">
      <c r="B81" s="814" t="s">
        <v>1051</v>
      </c>
      <c r="C81" s="815"/>
      <c r="D81" s="815"/>
      <c r="E81" s="815"/>
      <c r="F81" s="815"/>
      <c r="G81" s="815"/>
      <c r="H81" s="815"/>
      <c r="I81" s="815"/>
      <c r="J81" s="815"/>
      <c r="K81" s="815"/>
      <c r="L81" s="815"/>
      <c r="M81" s="816"/>
      <c r="N81" s="105">
        <f>N43+N55+N68+N79</f>
        <v>23348.294268381982</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59" t="s">
        <v>1053</v>
      </c>
      <c r="C85" s="860"/>
      <c r="D85" s="860"/>
      <c r="E85" s="860"/>
      <c r="F85" s="860"/>
      <c r="G85" s="860"/>
      <c r="H85" s="860"/>
      <c r="I85" s="322"/>
      <c r="J85" s="342"/>
      <c r="K85" s="310" t="s">
        <v>1054</v>
      </c>
      <c r="L85" s="861" t="s">
        <v>1055</v>
      </c>
      <c r="M85" s="862"/>
      <c r="N85" s="311"/>
    </row>
    <row r="86" spans="1:14">
      <c r="B86" s="847" t="s">
        <v>1056</v>
      </c>
      <c r="C86" s="848"/>
      <c r="D86" s="848"/>
      <c r="E86" s="848"/>
      <c r="F86" s="848"/>
      <c r="G86" s="848"/>
      <c r="H86" s="848"/>
      <c r="I86" s="93"/>
      <c r="J86" s="94"/>
      <c r="K86" s="312">
        <v>0.2</v>
      </c>
      <c r="L86" s="849">
        <f>N81*K86</f>
        <v>4669.6588536763966</v>
      </c>
      <c r="M86" s="850"/>
      <c r="N86" s="57"/>
    </row>
    <row r="87" spans="1:14">
      <c r="B87" s="95" t="s">
        <v>1057</v>
      </c>
      <c r="C87" s="96"/>
      <c r="D87" s="96"/>
      <c r="E87" s="96"/>
      <c r="F87" s="96"/>
      <c r="G87" s="96"/>
      <c r="H87" s="96"/>
      <c r="I87" s="93"/>
      <c r="J87" s="94"/>
      <c r="K87" s="312">
        <v>0.05</v>
      </c>
      <c r="L87" s="849">
        <f>N81*K87</f>
        <v>1167.4147134190991</v>
      </c>
      <c r="M87" s="850"/>
      <c r="N87" s="57"/>
    </row>
    <row r="88" spans="1:14" ht="15.75" thickBot="1">
      <c r="B88" s="97" t="s">
        <v>1058</v>
      </c>
      <c r="C88" s="98"/>
      <c r="D88" s="98"/>
      <c r="E88" s="98"/>
      <c r="F88" s="98"/>
      <c r="G88" s="98"/>
      <c r="H88" s="98"/>
      <c r="I88" s="99"/>
      <c r="J88" s="100"/>
      <c r="K88" s="313">
        <v>0.05</v>
      </c>
      <c r="L88" s="851">
        <f>N81*K88</f>
        <v>1167.4147134190991</v>
      </c>
      <c r="M88" s="852"/>
      <c r="N88" s="57"/>
    </row>
    <row r="89" spans="1:14" ht="15.75" thickBot="1">
      <c r="B89" s="814" t="s">
        <v>1037</v>
      </c>
      <c r="C89" s="815"/>
      <c r="D89" s="815"/>
      <c r="E89" s="815"/>
      <c r="F89" s="815"/>
      <c r="G89" s="815"/>
      <c r="H89" s="815"/>
      <c r="I89" s="815"/>
      <c r="J89" s="815"/>
      <c r="K89" s="815"/>
      <c r="L89" s="815"/>
      <c r="M89" s="816"/>
      <c r="N89" s="58">
        <f>L86+L87+L88</f>
        <v>7004.4882805145944</v>
      </c>
    </row>
    <row r="90" spans="1:14" ht="15.75" thickBot="1">
      <c r="B90" s="39"/>
      <c r="C90" s="40"/>
      <c r="D90" s="40"/>
      <c r="E90" s="40"/>
      <c r="F90" s="40"/>
      <c r="G90" s="40"/>
      <c r="H90" s="40"/>
      <c r="I90" s="40"/>
      <c r="J90" s="40"/>
      <c r="K90" s="40"/>
      <c r="L90" s="40"/>
      <c r="M90" s="40"/>
      <c r="N90" s="41"/>
    </row>
    <row r="91" spans="1:14" ht="15.75" thickBot="1">
      <c r="A91" t="s">
        <v>2122</v>
      </c>
      <c r="B91" s="814" t="s">
        <v>1059</v>
      </c>
      <c r="C91" s="815"/>
      <c r="D91" s="815"/>
      <c r="E91" s="815"/>
      <c r="F91" s="815"/>
      <c r="G91" s="815"/>
      <c r="H91" s="815"/>
      <c r="I91" s="815"/>
      <c r="J91" s="815"/>
      <c r="K91" s="815"/>
      <c r="L91" s="815"/>
      <c r="M91" s="816"/>
      <c r="N91" s="196">
        <f>N81+N89</f>
        <v>30352.782548896575</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5" t="s">
        <v>2322</v>
      </c>
      <c r="C101" s="236"/>
      <c r="D101" s="236"/>
      <c r="E101" s="236"/>
      <c r="F101" s="236"/>
      <c r="G101" s="236"/>
      <c r="H101" s="236"/>
      <c r="I101" s="236"/>
      <c r="J101" s="236"/>
      <c r="K101" s="236"/>
      <c r="L101" s="236"/>
      <c r="M101" s="236"/>
      <c r="N101" s="237"/>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ht="15.75" thickBot="1">
      <c r="B105" s="241"/>
      <c r="C105" s="242"/>
      <c r="D105" s="242"/>
      <c r="E105" s="242"/>
      <c r="F105" s="242"/>
      <c r="G105" s="242"/>
      <c r="H105" s="242"/>
      <c r="I105" s="242"/>
      <c r="J105" s="242"/>
      <c r="K105" s="242"/>
      <c r="L105" s="242"/>
      <c r="M105" s="242"/>
      <c r="N105" s="243"/>
    </row>
    <row r="106" spans="2:14">
      <c r="B106" s="244"/>
      <c r="C106" s="245"/>
      <c r="D106" s="245"/>
      <c r="E106" s="245"/>
      <c r="F106" s="245"/>
      <c r="G106" s="245"/>
      <c r="H106" s="245"/>
      <c r="I106" s="245"/>
      <c r="J106" s="245"/>
      <c r="K106" s="245"/>
      <c r="L106" s="245"/>
      <c r="M106" s="245"/>
      <c r="N106" s="246"/>
    </row>
    <row r="107" spans="2:14">
      <c r="B107" s="230" t="s">
        <v>2323</v>
      </c>
      <c r="C107" s="37"/>
      <c r="D107" s="37"/>
      <c r="E107" s="37"/>
      <c r="F107" s="37"/>
      <c r="G107" s="37"/>
      <c r="H107" s="37"/>
      <c r="I107" s="37"/>
      <c r="J107" s="37"/>
      <c r="K107" s="37"/>
      <c r="L107" s="37"/>
      <c r="M107" s="37"/>
      <c r="N107" s="38"/>
    </row>
    <row r="108" spans="2:14" ht="15" customHeight="1">
      <c r="B108" s="817" t="s">
        <v>2324</v>
      </c>
      <c r="C108" s="818"/>
      <c r="D108" s="818"/>
      <c r="E108" s="818"/>
      <c r="F108" s="818"/>
      <c r="G108" s="818"/>
      <c r="H108" s="818"/>
      <c r="I108" s="818"/>
      <c r="J108" s="818"/>
      <c r="K108" s="818"/>
      <c r="L108" s="818"/>
      <c r="M108" s="818"/>
      <c r="N108" s="819"/>
    </row>
    <row r="109" spans="2:14" ht="15" customHeight="1">
      <c r="B109" s="817"/>
      <c r="C109" s="818"/>
      <c r="D109" s="818"/>
      <c r="E109" s="818"/>
      <c r="F109" s="818"/>
      <c r="G109" s="818"/>
      <c r="H109" s="818"/>
      <c r="I109" s="818"/>
      <c r="J109" s="818"/>
      <c r="K109" s="818"/>
      <c r="L109" s="818"/>
      <c r="M109" s="818"/>
      <c r="N109" s="819"/>
    </row>
    <row r="110" spans="2:14" ht="32.25" customHeight="1">
      <c r="B110" s="820" t="s">
        <v>2325</v>
      </c>
      <c r="C110" s="821"/>
      <c r="D110" s="821"/>
      <c r="E110" s="821"/>
      <c r="F110" s="821"/>
      <c r="G110" s="821"/>
      <c r="H110" s="821"/>
      <c r="I110" s="821"/>
      <c r="J110" s="821"/>
      <c r="K110" s="821"/>
      <c r="L110" s="821"/>
      <c r="M110" s="821"/>
      <c r="N110" s="822"/>
    </row>
    <row r="111" spans="2:14">
      <c r="B111" s="820"/>
      <c r="C111" s="821"/>
      <c r="D111" s="821"/>
      <c r="E111" s="821"/>
      <c r="F111" s="821"/>
      <c r="G111" s="821"/>
      <c r="H111" s="821"/>
      <c r="I111" s="821"/>
      <c r="J111" s="821"/>
      <c r="K111" s="821"/>
      <c r="L111" s="821"/>
      <c r="M111" s="821"/>
      <c r="N111" s="822"/>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30"/>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0"/>
      <c r="K121" s="880"/>
      <c r="L121" s="880"/>
      <c r="M121" s="880"/>
      <c r="N121" s="881"/>
    </row>
    <row r="122" spans="2:14" ht="15.75" thickBot="1">
      <c r="B122" s="269" t="s">
        <v>2327</v>
      </c>
      <c r="C122" s="401"/>
      <c r="D122" s="401"/>
      <c r="E122" s="63"/>
      <c r="F122" s="63"/>
      <c r="G122" s="63"/>
      <c r="H122" s="63"/>
      <c r="I122" s="63"/>
      <c r="J122" s="882"/>
      <c r="K122" s="882"/>
      <c r="L122" s="882"/>
      <c r="M122" s="882"/>
      <c r="N122" s="883"/>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1098</v>
      </c>
      <c r="C31" s="87" t="s">
        <v>1277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312</v>
      </c>
      <c r="B36" s="863" t="str">
        <f>VLOOKUP(A36,EQUIPOS!A6:D154,3,FALSE)</f>
        <v>Retroexcavadora sobre oruga, potencia 138 HP, balde de 1,5 m3.</v>
      </c>
      <c r="C36" s="864"/>
      <c r="D36" s="864"/>
      <c r="E36" s="864"/>
      <c r="F36" s="864"/>
      <c r="G36" s="864"/>
      <c r="H36" s="865"/>
      <c r="I36" s="275"/>
      <c r="J36" s="276"/>
      <c r="K36" s="277">
        <f>VLOOKUP(A36,EQUIPOS!A6:D163,4,FALSE)</f>
        <v>210752.8544061303</v>
      </c>
      <c r="L36" s="278"/>
      <c r="M36" s="279">
        <v>66</v>
      </c>
      <c r="N36" s="280">
        <f>K36/M36</f>
        <v>3193.2250667595499</v>
      </c>
    </row>
    <row r="37" spans="1:14">
      <c r="A37" 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0.01</v>
      </c>
      <c r="M42" s="876"/>
      <c r="N42" s="111">
        <f>N76*L42</f>
        <v>0.96335227272727264</v>
      </c>
    </row>
    <row r="43" spans="1:14" ht="15.75" thickBot="1">
      <c r="B43" s="814" t="s">
        <v>1037</v>
      </c>
      <c r="C43" s="815"/>
      <c r="D43" s="815"/>
      <c r="E43" s="815"/>
      <c r="F43" s="815"/>
      <c r="G43" s="815"/>
      <c r="H43" s="815"/>
      <c r="I43" s="815"/>
      <c r="J43" s="815"/>
      <c r="K43" s="815"/>
      <c r="L43" s="815"/>
      <c r="M43" s="816"/>
      <c r="N43" s="402">
        <f>SUM(N36:N42)</f>
        <v>3194.1884190322771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6</v>
      </c>
      <c r="B70" s="55" t="str">
        <f>VLOOKUP(A70,'MANO DE OBRA'!A8:D68,3,FALSE)</f>
        <v xml:space="preserve">Obrero </v>
      </c>
      <c r="C70" s="53"/>
      <c r="D70" s="53"/>
      <c r="E70" s="53"/>
      <c r="F70" s="53"/>
      <c r="G70" s="53"/>
      <c r="H70" s="53"/>
      <c r="I70" s="300">
        <f>K70/J70*100</f>
        <v>27494.594594594593</v>
      </c>
      <c r="J70" s="301">
        <v>185</v>
      </c>
      <c r="K70" s="302">
        <f>VLOOKUP(A70,'MANO DE OBRA'!A8:D99,4,FALSE)</f>
        <v>50865</v>
      </c>
      <c r="L70" s="56"/>
      <c r="M70" s="303">
        <v>528</v>
      </c>
      <c r="N70" s="403">
        <f>K70/M70</f>
        <v>96.335227272727266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96.335227272727266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3290.5236463050046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658.10472926100101</v>
      </c>
      <c r="M83" s="850"/>
      <c r="N83" s="57"/>
    </row>
    <row r="84" spans="1:14">
      <c r="B84" s="95" t="s">
        <v>1057</v>
      </c>
      <c r="C84" s="96"/>
      <c r="D84" s="96"/>
      <c r="E84" s="96"/>
      <c r="F84" s="96"/>
      <c r="G84" s="96"/>
      <c r="H84" s="96"/>
      <c r="I84" s="93"/>
      <c r="J84" s="94"/>
      <c r="K84" s="312">
        <v>0.05</v>
      </c>
      <c r="L84" s="849">
        <f>N78*K84</f>
        <v>164.52618231525025</v>
      </c>
      <c r="M84" s="850"/>
      <c r="N84" s="57"/>
    </row>
    <row r="85" spans="1:14" ht="15.75" thickBot="1">
      <c r="B85" s="97" t="s">
        <v>1058</v>
      </c>
      <c r="C85" s="98"/>
      <c r="D85" s="98"/>
      <c r="E85" s="98"/>
      <c r="F85" s="98"/>
      <c r="G85" s="98"/>
      <c r="H85" s="98"/>
      <c r="I85" s="99"/>
      <c r="J85" s="100"/>
      <c r="K85" s="313">
        <v>0.05</v>
      </c>
      <c r="L85" s="851">
        <f>N78*K85</f>
        <v>164.52618231525025</v>
      </c>
      <c r="M85" s="852"/>
      <c r="N85" s="57"/>
    </row>
    <row r="86" spans="1:14" ht="15.75" thickBot="1">
      <c r="B86" s="814" t="s">
        <v>1037</v>
      </c>
      <c r="C86" s="815"/>
      <c r="D86" s="815"/>
      <c r="E86" s="815"/>
      <c r="F86" s="815"/>
      <c r="G86" s="815"/>
      <c r="H86" s="815"/>
      <c r="I86" s="815"/>
      <c r="J86" s="815"/>
      <c r="K86" s="815"/>
      <c r="L86" s="815"/>
      <c r="M86" s="816"/>
      <c r="N86" s="58">
        <f>L83+L84+L85</f>
        <v>987.15709389150152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4277.6807401965061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1099</v>
      </c>
      <c r="C31" s="87" t="s">
        <v>1278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148</v>
      </c>
      <c r="B36" s="863" t="str">
        <f>VLOOKUP(A36,EQUIPOS!A6:D154,3,FALSE)</f>
        <v>Cargador : Potencia en el volante 110 hp, Clasificación de RPM del motor 2300.</v>
      </c>
      <c r="C36" s="864"/>
      <c r="D36" s="864"/>
      <c r="E36" s="864"/>
      <c r="F36" s="864"/>
      <c r="G36" s="864"/>
      <c r="H36" s="865"/>
      <c r="I36" s="275"/>
      <c r="J36" s="276"/>
      <c r="K36" s="277">
        <f>VLOOKUP(A36,EQUIPOS!A6:D163,4,FALSE)</f>
        <v>118941.42613878248</v>
      </c>
      <c r="L36" s="278"/>
      <c r="M36" s="279">
        <v>66</v>
      </c>
      <c r="N36" s="280">
        <f>K36/M36</f>
        <v>1802.142820284583</v>
      </c>
    </row>
    <row r="37" spans="1:14">
      <c r="A37" s="114" t="s">
        <v>129</v>
      </c>
      <c r="B37" s="863" t="str">
        <f>VLOOKUP(A37,EQUIPOS!A7:D154,3,FALSE)</f>
        <v xml:space="preserve">Buldozer, Potencia al volante de 140 HP, motor de 2200 RPM, longitud de hoja 4,80m. </v>
      </c>
      <c r="C37" s="864"/>
      <c r="D37" s="864"/>
      <c r="E37" s="864"/>
      <c r="F37" s="864"/>
      <c r="G37" s="864"/>
      <c r="H37" s="865"/>
      <c r="I37" s="275"/>
      <c r="J37" s="276"/>
      <c r="K37" s="277">
        <f>VLOOKUP(A37,EQUIPOS!A7:D164,4,FALSE)</f>
        <v>142524.70945083015</v>
      </c>
      <c r="L37" s="278"/>
      <c r="M37" s="279">
        <v>100</v>
      </c>
      <c r="N37" s="280">
        <f>K37/M37</f>
        <v>1425.2470945083014</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82"/>
      <c r="L39" s="868"/>
      <c r="M39" s="869"/>
      <c r="N39" s="281"/>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0.01</v>
      </c>
      <c r="M42" s="876"/>
      <c r="N42" s="111">
        <f>N76*L42</f>
        <v>1.9266856060606059</v>
      </c>
    </row>
    <row r="43" spans="1:14" ht="15.75" thickBot="1">
      <c r="B43" s="814" t="s">
        <v>1037</v>
      </c>
      <c r="C43" s="815"/>
      <c r="D43" s="815"/>
      <c r="E43" s="815"/>
      <c r="F43" s="815"/>
      <c r="G43" s="815"/>
      <c r="H43" s="815"/>
      <c r="I43" s="815"/>
      <c r="J43" s="815"/>
      <c r="K43" s="815"/>
      <c r="L43" s="815"/>
      <c r="M43" s="816"/>
      <c r="N43" s="402">
        <f>SUM(N36:N42)</f>
        <v>3229.316600398945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451</v>
      </c>
      <c r="B48" s="49" t="str">
        <f>VLOOKUP(A48,MATERIALES!A4:D373,3,FALSE)</f>
        <v>Disposición de material de derrumbe</v>
      </c>
      <c r="C48" s="289"/>
      <c r="D48" s="289"/>
      <c r="E48" s="289"/>
      <c r="F48" s="289"/>
      <c r="G48" s="289"/>
      <c r="H48" s="289"/>
      <c r="I48" s="276"/>
      <c r="J48" s="232" t="str">
        <f>VLOOKUP(A48,MATERIALES!A4:D373,2,FALSE)</f>
        <v>m3</v>
      </c>
      <c r="K48" s="290">
        <v>1</v>
      </c>
      <c r="L48" s="275"/>
      <c r="M48" s="291">
        <f>VLOOKUP(A48,MATERIALES!A4:D395,4,FALSE)</f>
        <v>2149.0394744771888</v>
      </c>
      <c r="N48" s="280">
        <f>K48*M48</f>
        <v>2149.0394744771888</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2149.0394744771888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303">
        <v>528</v>
      </c>
      <c r="N70" s="403">
        <f>K70/M70</f>
        <v>192.66856060606059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192.66856060606059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5571.0246354821948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1114.204927096439</v>
      </c>
      <c r="M83" s="850"/>
      <c r="N83" s="57"/>
    </row>
    <row r="84" spans="1:14">
      <c r="B84" s="95" t="s">
        <v>1057</v>
      </c>
      <c r="C84" s="96"/>
      <c r="D84" s="96"/>
      <c r="E84" s="96"/>
      <c r="F84" s="96"/>
      <c r="G84" s="96"/>
      <c r="H84" s="96"/>
      <c r="I84" s="93"/>
      <c r="J84" s="94"/>
      <c r="K84" s="312">
        <v>0.05</v>
      </c>
      <c r="L84" s="849">
        <f>N78*K84</f>
        <v>278.55123177410974</v>
      </c>
      <c r="M84" s="850"/>
      <c r="N84" s="57"/>
    </row>
    <row r="85" spans="1:14" ht="15.75" thickBot="1">
      <c r="B85" s="97" t="s">
        <v>1058</v>
      </c>
      <c r="C85" s="98"/>
      <c r="D85" s="98"/>
      <c r="E85" s="98"/>
      <c r="F85" s="98"/>
      <c r="G85" s="98"/>
      <c r="H85" s="98"/>
      <c r="I85" s="99"/>
      <c r="J85" s="100"/>
      <c r="K85" s="313">
        <v>0.05</v>
      </c>
      <c r="L85" s="851">
        <f>N78*K85</f>
        <v>278.55123177410974</v>
      </c>
      <c r="M85" s="852"/>
      <c r="N85" s="57"/>
    </row>
    <row r="86" spans="1:14" ht="15.75" thickBot="1">
      <c r="B86" s="814" t="s">
        <v>1037</v>
      </c>
      <c r="C86" s="815"/>
      <c r="D86" s="815"/>
      <c r="E86" s="815"/>
      <c r="F86" s="815"/>
      <c r="G86" s="815"/>
      <c r="H86" s="815"/>
      <c r="I86" s="815"/>
      <c r="J86" s="815"/>
      <c r="K86" s="815"/>
      <c r="L86" s="815"/>
      <c r="M86" s="816"/>
      <c r="N86" s="58">
        <f>L83+L84+L85</f>
        <v>1671.3073906446584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7242.3320261268527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1100</v>
      </c>
      <c r="C31" s="87" t="s">
        <v>1279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4" t="s">
        <v>129</v>
      </c>
      <c r="B36" s="863" t="str">
        <f>VLOOKUP(A36,EQUIPOS!A6:D154,3,FALSE)</f>
        <v xml:space="preserve">Buldozer, Potencia al volante de 140 HP, motor de 2200 RPM, longitud de hoja 4,80m. </v>
      </c>
      <c r="C36" s="864"/>
      <c r="D36" s="864"/>
      <c r="E36" s="864"/>
      <c r="F36" s="864"/>
      <c r="G36" s="864"/>
      <c r="H36" s="865"/>
      <c r="I36" s="275"/>
      <c r="J36" s="276"/>
      <c r="K36" s="277">
        <f>VLOOKUP(A36,EQUIPOS!A6:D163,4,FALSE)</f>
        <v>142524.70945083015</v>
      </c>
      <c r="L36" s="472"/>
      <c r="M36" s="291">
        <v>50</v>
      </c>
      <c r="N36" s="280">
        <f>K36/M36</f>
        <v>2850.4941890166028</v>
      </c>
    </row>
    <row r="37" spans="1:14">
      <c r="A37" s="114" t="s">
        <v>152</v>
      </c>
      <c r="B37" s="863" t="str">
        <f>VLOOKUP(A37,EQUIPOS!A7:D154,3,FALSE)</f>
        <v xml:space="preserve">Carrotanque de agua(1000 Galones) </v>
      </c>
      <c r="C37" s="864"/>
      <c r="D37" s="864"/>
      <c r="E37" s="864"/>
      <c r="F37" s="864"/>
      <c r="G37" s="864"/>
      <c r="H37" s="865"/>
      <c r="I37" s="275"/>
      <c r="J37" s="276"/>
      <c r="K37" s="277">
        <f>VLOOKUP(A37,EQUIPOS!A7:D164,4,FALSE)</f>
        <v>64607.855470412949</v>
      </c>
      <c r="L37" s="472"/>
      <c r="M37" s="291">
        <v>50</v>
      </c>
      <c r="N37" s="280">
        <f>K37/M37</f>
        <v>1292.157109408259</v>
      </c>
    </row>
    <row r="38" spans="1:14">
      <c r="A38" s="213" t="s">
        <v>269</v>
      </c>
      <c r="B38" s="863" t="str">
        <f>VLOOKUP(A38,EQUIPOS!A8:D154,3,FALSE)</f>
        <v>Motoniveladora  potencia 215 HP, ancho de cuchilla 4,27 m, peso 18 ton.</v>
      </c>
      <c r="C38" s="864"/>
      <c r="D38" s="864"/>
      <c r="E38" s="864"/>
      <c r="F38" s="864"/>
      <c r="G38" s="864"/>
      <c r="H38" s="865"/>
      <c r="I38" s="275"/>
      <c r="J38" s="276"/>
      <c r="K38" s="277">
        <f>VLOOKUP(A38,EQUIPOS!A8:D165,4,FALSE)</f>
        <v>176926.53043848448</v>
      </c>
      <c r="L38" s="472"/>
      <c r="M38" s="291">
        <v>50</v>
      </c>
      <c r="N38" s="280">
        <f>K38/M38</f>
        <v>3538.5306087696895</v>
      </c>
    </row>
    <row r="39" spans="1:14">
      <c r="A39" s="213" t="s">
        <v>365</v>
      </c>
      <c r="B39" s="863" t="str">
        <f>VLOOKUP(A39,EQUIPOS!A9:D154,3,FALSE)</f>
        <v xml:space="preserve">Vibrocompatador, potencia 153 HP, peso 10 Ton. </v>
      </c>
      <c r="C39" s="864"/>
      <c r="D39" s="864"/>
      <c r="E39" s="864"/>
      <c r="F39" s="864"/>
      <c r="G39" s="864"/>
      <c r="H39" s="865"/>
      <c r="I39" s="866"/>
      <c r="J39" s="867"/>
      <c r="K39" s="277">
        <f>VLOOKUP(A39,EQUIPOS!A9:D166,4,FALSE)</f>
        <v>106156.52298850576</v>
      </c>
      <c r="L39" s="944">
        <v>50</v>
      </c>
      <c r="M39" s="945"/>
      <c r="N39" s="280">
        <f>K39/L39</f>
        <v>2123.1304597701151</v>
      </c>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9804.3123669646666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400</v>
      </c>
      <c r="N70" s="403">
        <f>K70/M70</f>
        <v>254.32249999999999</v>
      </c>
      <c r="O70" s="112"/>
    </row>
    <row r="71" spans="1:15">
      <c r="A71" t="s">
        <v>6</v>
      </c>
      <c r="B71" s="55" t="str">
        <f>VLOOKUP(A71,'MANO DE OBRA'!A8:D69,3,FALSE)</f>
        <v xml:space="preserve">Obrero </v>
      </c>
      <c r="C71" s="53"/>
      <c r="D71" s="53"/>
      <c r="E71" s="53"/>
      <c r="F71" s="53"/>
      <c r="G71" s="53"/>
      <c r="H71" s="53"/>
      <c r="I71" s="300">
        <f>K71/J71*100</f>
        <v>27494.594594594593</v>
      </c>
      <c r="J71" s="301">
        <v>185</v>
      </c>
      <c r="K71" s="302">
        <f>VLOOKUP(A71,'MANO DE OBRA'!A8:D100,4,FALSE)</f>
        <v>50865</v>
      </c>
      <c r="L71" s="56"/>
      <c r="M71" s="307">
        <v>400</v>
      </c>
      <c r="N71" s="403">
        <f>K71/M71</f>
        <v>127.16249999999999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381.48500000000001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10185.797366964667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2037.1594733929335</v>
      </c>
      <c r="M83" s="850"/>
      <c r="N83" s="57"/>
    </row>
    <row r="84" spans="1:14">
      <c r="B84" s="95" t="s">
        <v>1057</v>
      </c>
      <c r="C84" s="96"/>
      <c r="D84" s="96"/>
      <c r="E84" s="96"/>
      <c r="F84" s="96"/>
      <c r="G84" s="96"/>
      <c r="H84" s="96"/>
      <c r="I84" s="93"/>
      <c r="J84" s="94"/>
      <c r="K84" s="312">
        <v>0.05</v>
      </c>
      <c r="L84" s="849">
        <f>N78*K84</f>
        <v>509.28986834823337</v>
      </c>
      <c r="M84" s="850"/>
      <c r="N84" s="57"/>
    </row>
    <row r="85" spans="1:14" ht="15.75" thickBot="1">
      <c r="B85" s="97" t="s">
        <v>1058</v>
      </c>
      <c r="C85" s="98"/>
      <c r="D85" s="98"/>
      <c r="E85" s="98"/>
      <c r="F85" s="98"/>
      <c r="G85" s="98"/>
      <c r="H85" s="98"/>
      <c r="I85" s="99"/>
      <c r="J85" s="100"/>
      <c r="K85" s="313">
        <v>0.05</v>
      </c>
      <c r="L85" s="851">
        <f>N78*K85</f>
        <v>509.28986834823337</v>
      </c>
      <c r="M85" s="852"/>
      <c r="N85" s="57"/>
    </row>
    <row r="86" spans="1:14" ht="15.75" thickBot="1">
      <c r="B86" s="814" t="s">
        <v>1037</v>
      </c>
      <c r="C86" s="815"/>
      <c r="D86" s="815"/>
      <c r="E86" s="815"/>
      <c r="F86" s="815"/>
      <c r="G86" s="815"/>
      <c r="H86" s="815"/>
      <c r="I86" s="815"/>
      <c r="J86" s="815"/>
      <c r="K86" s="815"/>
      <c r="L86" s="815"/>
      <c r="M86" s="816"/>
      <c r="N86" s="58">
        <f>L83+L84+L85</f>
        <v>3055.7392100894003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13241.536577054067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1101</v>
      </c>
      <c r="C31" s="87" t="s">
        <v>1280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129</v>
      </c>
      <c r="B36" s="863" t="str">
        <f>VLOOKUP(A36,EQUIPOS!A6:D154,3,FALSE)</f>
        <v xml:space="preserve">Buldozer, Potencia al volante de 140 HP, motor de 2200 RPM, longitud de hoja 4,80m. </v>
      </c>
      <c r="C36" s="864"/>
      <c r="D36" s="864"/>
      <c r="E36" s="864"/>
      <c r="F36" s="864"/>
      <c r="G36" s="864"/>
      <c r="H36" s="865"/>
      <c r="I36" s="275"/>
      <c r="J36" s="276"/>
      <c r="K36" s="277">
        <f>VLOOKUP(A36,EQUIPOS!A6:D163,4,FALSE)</f>
        <v>142524.70945083015</v>
      </c>
      <c r="L36" s="278"/>
      <c r="M36" s="279">
        <v>40</v>
      </c>
      <c r="N36" s="280">
        <f>K36/M36</f>
        <v>3563.117736270754</v>
      </c>
    </row>
    <row r="37" spans="1:14">
      <c r="A37" s="119" t="s">
        <v>365</v>
      </c>
      <c r="B37" s="863" t="str">
        <f>VLOOKUP(A37,EQUIPOS!A7:D154,3,FALSE)</f>
        <v xml:space="preserve">Vibrocompatador, potencia 153 HP, peso 10 Ton. </v>
      </c>
      <c r="C37" s="864"/>
      <c r="D37" s="864"/>
      <c r="E37" s="864"/>
      <c r="F37" s="864"/>
      <c r="G37" s="864"/>
      <c r="H37" s="865"/>
      <c r="I37" s="275"/>
      <c r="J37" s="276"/>
      <c r="K37" s="277">
        <f>VLOOKUP(A37,EQUIPOS!A7:D164,4,FALSE)</f>
        <v>106156.52298850576</v>
      </c>
      <c r="L37" s="278"/>
      <c r="M37" s="279">
        <v>40</v>
      </c>
      <c r="N37" s="280">
        <f>K37/M37</f>
        <v>2653.9130747126442</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6217.0308109833986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320</v>
      </c>
      <c r="N70" s="403">
        <f>K70/M70</f>
        <v>317.90312499999999</v>
      </c>
      <c r="O70" s="112"/>
    </row>
    <row r="71" spans="1:15">
      <c r="A71" t="s">
        <v>6</v>
      </c>
      <c r="B71" s="55" t="str">
        <f>VLOOKUP(A71,'MANO DE OBRA'!A8:D69,3,FALSE)</f>
        <v xml:space="preserve">Obrero </v>
      </c>
      <c r="C71" s="53"/>
      <c r="D71" s="53"/>
      <c r="E71" s="53"/>
      <c r="F71" s="53"/>
      <c r="G71" s="53"/>
      <c r="H71" s="53"/>
      <c r="I71" s="300">
        <f>K71/J71*100</f>
        <v>27494.594594594593</v>
      </c>
      <c r="J71" s="301">
        <v>185</v>
      </c>
      <c r="K71" s="302">
        <f>VLOOKUP(A71,'MANO DE OBRA'!A8:D100,4,FALSE)</f>
        <v>50865</v>
      </c>
      <c r="L71" s="56"/>
      <c r="M71" s="307">
        <v>320</v>
      </c>
      <c r="N71" s="403">
        <f>K71/M71</f>
        <v>158.953125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476.85624999999999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6693.8870609833984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1338.7774121966797</v>
      </c>
      <c r="M83" s="850"/>
      <c r="N83" s="57"/>
    </row>
    <row r="84" spans="1:14">
      <c r="B84" s="95" t="s">
        <v>1057</v>
      </c>
      <c r="C84" s="96"/>
      <c r="D84" s="96"/>
      <c r="E84" s="96"/>
      <c r="F84" s="96"/>
      <c r="G84" s="96"/>
      <c r="H84" s="96"/>
      <c r="I84" s="93"/>
      <c r="J84" s="94"/>
      <c r="K84" s="312">
        <v>0.05</v>
      </c>
      <c r="L84" s="849">
        <f>N78*K84</f>
        <v>334.69435304916993</v>
      </c>
      <c r="M84" s="850"/>
      <c r="N84" s="57"/>
    </row>
    <row r="85" spans="1:14" ht="15.75" thickBot="1">
      <c r="B85" s="97" t="s">
        <v>1058</v>
      </c>
      <c r="C85" s="98"/>
      <c r="D85" s="98"/>
      <c r="E85" s="98"/>
      <c r="F85" s="98"/>
      <c r="G85" s="98"/>
      <c r="H85" s="98"/>
      <c r="I85" s="99"/>
      <c r="J85" s="100"/>
      <c r="K85" s="313">
        <v>0.05</v>
      </c>
      <c r="L85" s="851">
        <f>N78*K85</f>
        <v>334.69435304916993</v>
      </c>
      <c r="M85" s="852"/>
      <c r="N85" s="57"/>
    </row>
    <row r="86" spans="1:14" ht="15.75" thickBot="1">
      <c r="B86" s="814" t="s">
        <v>1037</v>
      </c>
      <c r="C86" s="815"/>
      <c r="D86" s="815"/>
      <c r="E86" s="815"/>
      <c r="F86" s="815"/>
      <c r="G86" s="815"/>
      <c r="H86" s="815"/>
      <c r="I86" s="815"/>
      <c r="J86" s="815"/>
      <c r="K86" s="815"/>
      <c r="L86" s="815"/>
      <c r="M86" s="816"/>
      <c r="N86" s="58">
        <f>L83+L84+L85</f>
        <v>2008.1661182950195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8702.0531792784186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1102</v>
      </c>
      <c r="C31" s="87" t="s">
        <v>1281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129</v>
      </c>
      <c r="B36" s="863" t="str">
        <f>VLOOKUP(A36,EQUIPOS!A6:D154,3,FALSE)</f>
        <v xml:space="preserve">Buldozer, Potencia al volante de 140 HP, motor de 2200 RPM, longitud de hoja 4,80m. </v>
      </c>
      <c r="C36" s="864"/>
      <c r="D36" s="864"/>
      <c r="E36" s="864"/>
      <c r="F36" s="864"/>
      <c r="G36" s="864"/>
      <c r="H36" s="865"/>
      <c r="I36" s="275"/>
      <c r="J36" s="276"/>
      <c r="K36" s="277">
        <f>VLOOKUP(A36,EQUIPOS!A6:D163,4,FALSE)</f>
        <v>142524.70945083015</v>
      </c>
      <c r="L36" s="278"/>
      <c r="M36" s="279">
        <v>40</v>
      </c>
      <c r="N36" s="280">
        <f>K36/M36</f>
        <v>3563.117736270754</v>
      </c>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3563.117736270754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320</v>
      </c>
      <c r="N70" s="403">
        <f>K70/M70</f>
        <v>317.90312499999999</v>
      </c>
      <c r="O70" s="112"/>
    </row>
    <row r="71" spans="1:15">
      <c r="A71" t="s">
        <v>6</v>
      </c>
      <c r="B71" s="55" t="str">
        <f>VLOOKUP(A71,'MANO DE OBRA'!A8:D69,3,FALSE)</f>
        <v xml:space="preserve">Obrero </v>
      </c>
      <c r="C71" s="53"/>
      <c r="D71" s="53"/>
      <c r="E71" s="53"/>
      <c r="F71" s="53"/>
      <c r="G71" s="53"/>
      <c r="H71" s="53"/>
      <c r="I71" s="300">
        <f>K71/J71*100</f>
        <v>27494.594594594593</v>
      </c>
      <c r="J71" s="301">
        <v>185</v>
      </c>
      <c r="K71" s="302">
        <f>VLOOKUP(A71,'MANO DE OBRA'!A8:D100,4,FALSE)</f>
        <v>50865</v>
      </c>
      <c r="L71" s="56"/>
      <c r="M71" s="307">
        <v>320</v>
      </c>
      <c r="N71" s="403">
        <f>K71/M71</f>
        <v>158.953125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476.85624999999999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4039.9739862707538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807.99479725415085</v>
      </c>
      <c r="M83" s="850"/>
      <c r="N83" s="57"/>
    </row>
    <row r="84" spans="1:14">
      <c r="B84" s="95" t="s">
        <v>1057</v>
      </c>
      <c r="C84" s="96"/>
      <c r="D84" s="96"/>
      <c r="E84" s="96"/>
      <c r="F84" s="96"/>
      <c r="G84" s="96"/>
      <c r="H84" s="96"/>
      <c r="I84" s="93"/>
      <c r="J84" s="94"/>
      <c r="K84" s="312">
        <v>0.05</v>
      </c>
      <c r="L84" s="849">
        <f>N78*K84</f>
        <v>201.99869931353771</v>
      </c>
      <c r="M84" s="850"/>
      <c r="N84" s="57"/>
    </row>
    <row r="85" spans="1:14" ht="15.75" thickBot="1">
      <c r="B85" s="97" t="s">
        <v>1058</v>
      </c>
      <c r="C85" s="98"/>
      <c r="D85" s="98"/>
      <c r="E85" s="98"/>
      <c r="F85" s="98"/>
      <c r="G85" s="98"/>
      <c r="H85" s="98"/>
      <c r="I85" s="99"/>
      <c r="J85" s="100"/>
      <c r="K85" s="313">
        <v>0.05</v>
      </c>
      <c r="L85" s="851">
        <f>N78*K85</f>
        <v>201.99869931353771</v>
      </c>
      <c r="M85" s="852"/>
      <c r="N85" s="57"/>
    </row>
    <row r="86" spans="1:14" ht="15.75" thickBot="1">
      <c r="B86" s="814" t="s">
        <v>1037</v>
      </c>
      <c r="C86" s="815"/>
      <c r="D86" s="815"/>
      <c r="E86" s="815"/>
      <c r="F86" s="815"/>
      <c r="G86" s="815"/>
      <c r="H86" s="815"/>
      <c r="I86" s="815"/>
      <c r="J86" s="815"/>
      <c r="K86" s="815"/>
      <c r="L86" s="815"/>
      <c r="M86" s="816"/>
      <c r="N86" s="58">
        <f>L83+L84+L85</f>
        <v>1211.9921958812263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5251.9661821519803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1525</v>
      </c>
      <c r="C31" s="87" t="s">
        <v>2336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0.01</v>
      </c>
      <c r="M42" s="876"/>
      <c r="N42" s="111">
        <f>N76*L42</f>
        <v>2.0345800000000001</v>
      </c>
    </row>
    <row r="43" spans="1:14" ht="15.75" thickBot="1">
      <c r="B43" s="814" t="s">
        <v>1037</v>
      </c>
      <c r="C43" s="815"/>
      <c r="D43" s="815"/>
      <c r="E43" s="815"/>
      <c r="F43" s="815"/>
      <c r="G43" s="815"/>
      <c r="H43" s="815"/>
      <c r="I43" s="815"/>
      <c r="J43" s="815"/>
      <c r="K43" s="815"/>
      <c r="L43" s="815"/>
      <c r="M43" s="816"/>
      <c r="N43" s="402">
        <f>SUM(N36:N42)</f>
        <v>2.0345800000000001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961</v>
      </c>
      <c r="B48" s="49" t="str">
        <f>VLOOKUP(A48,MATERIALES!A14:D378,3,FALSE)</f>
        <v>Geotextil Nt-2500 O Similar (Proveedores, Pavco, Geomatrix, Tensar, Omnes U Otros)</v>
      </c>
      <c r="C48" s="289"/>
      <c r="D48" s="289"/>
      <c r="E48" s="289"/>
      <c r="F48" s="289"/>
      <c r="G48" s="289"/>
      <c r="H48" s="289"/>
      <c r="I48" s="276"/>
      <c r="J48" s="232" t="s">
        <v>233</v>
      </c>
      <c r="K48" s="290">
        <v>1.3</v>
      </c>
      <c r="L48" s="275"/>
      <c r="M48" s="291">
        <f>VLOOKUP(A48,MATERIALES!A6:D374,4,FALSE)</f>
        <v>5458.6213463508702</v>
      </c>
      <c r="N48" s="280">
        <f>K48*M48</f>
        <v>7096.2077502561315</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7096.2077502561315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53"/>
      <c r="D59" s="53"/>
      <c r="E59" s="53"/>
      <c r="F59" s="53"/>
      <c r="G59" s="53"/>
      <c r="H59" s="296"/>
      <c r="I59" s="287"/>
      <c r="J59" s="287"/>
      <c r="K59" s="287"/>
      <c r="L59" s="901"/>
      <c r="M59" s="902"/>
      <c r="N59" s="299"/>
    </row>
    <row r="60" spans="1:14" ht="24.75" customHeight="1">
      <c r="B60" s="52"/>
      <c r="C60" s="325"/>
      <c r="D60" s="325"/>
      <c r="E60" s="325"/>
      <c r="F60" s="325"/>
      <c r="G60" s="325"/>
      <c r="H60" s="319"/>
      <c r="I60" s="407"/>
      <c r="J60" s="294"/>
      <c r="K60" s="287"/>
      <c r="L60" s="901"/>
      <c r="M60" s="902"/>
      <c r="N60" s="295"/>
    </row>
    <row r="61" spans="1:14">
      <c r="B61" s="52"/>
      <c r="C61" s="53"/>
      <c r="D61" s="53"/>
      <c r="E61" s="53"/>
      <c r="F61" s="53"/>
      <c r="G61" s="325"/>
      <c r="H61" s="319"/>
      <c r="I61" s="407"/>
      <c r="J61" s="294"/>
      <c r="K61" s="287"/>
      <c r="L61" s="901"/>
      <c r="M61" s="902"/>
      <c r="N61" s="299"/>
    </row>
    <row r="62" spans="1:14">
      <c r="B62" s="52"/>
      <c r="C62" s="53"/>
      <c r="D62" s="53"/>
      <c r="E62" s="53"/>
      <c r="F62" s="53"/>
      <c r="G62" s="53"/>
      <c r="H62" s="296"/>
      <c r="I62" s="287"/>
      <c r="J62" s="287"/>
      <c r="K62" s="287"/>
      <c r="L62" s="901"/>
      <c r="M62" s="902"/>
      <c r="N62" s="299"/>
    </row>
    <row r="63" spans="1:14">
      <c r="B63" s="52"/>
      <c r="C63" s="53"/>
      <c r="D63" s="53"/>
      <c r="E63" s="53"/>
      <c r="F63" s="53"/>
      <c r="G63" s="53"/>
      <c r="H63" s="296"/>
      <c r="I63" s="287"/>
      <c r="J63" s="287"/>
      <c r="K63" s="287"/>
      <c r="L63" s="901"/>
      <c r="M63" s="902"/>
      <c r="N63" s="299"/>
    </row>
    <row r="64" spans="1:14" ht="15.75" thickBot="1">
      <c r="B64" s="473"/>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303">
        <v>1000</v>
      </c>
      <c r="N70" s="403">
        <f>K70/M70</f>
        <v>101.729</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1000</v>
      </c>
      <c r="N71" s="403">
        <f>K71/M71</f>
        <v>101.729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203.458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7301.7003302561307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1460.3400660512261</v>
      </c>
      <c r="M83" s="850"/>
      <c r="N83" s="57"/>
    </row>
    <row r="84" spans="1:14">
      <c r="B84" s="95" t="s">
        <v>1057</v>
      </c>
      <c r="C84" s="96"/>
      <c r="D84" s="96"/>
      <c r="E84" s="96"/>
      <c r="F84" s="96"/>
      <c r="G84" s="96"/>
      <c r="H84" s="96"/>
      <c r="I84" s="93"/>
      <c r="J84" s="94"/>
      <c r="K84" s="312">
        <v>0.05</v>
      </c>
      <c r="L84" s="849">
        <f>N78*K84</f>
        <v>365.08501651280653</v>
      </c>
      <c r="M84" s="850"/>
      <c r="N84" s="57"/>
    </row>
    <row r="85" spans="1:14" ht="15.75" thickBot="1">
      <c r="B85" s="97" t="s">
        <v>1058</v>
      </c>
      <c r="C85" s="98"/>
      <c r="D85" s="98"/>
      <c r="E85" s="98"/>
      <c r="F85" s="98"/>
      <c r="G85" s="98"/>
      <c r="H85" s="98"/>
      <c r="I85" s="99"/>
      <c r="J85" s="100"/>
      <c r="K85" s="313">
        <v>0.05</v>
      </c>
      <c r="L85" s="851">
        <f>N78*K85</f>
        <v>365.08501651280653</v>
      </c>
      <c r="M85" s="852"/>
      <c r="N85" s="57"/>
    </row>
    <row r="86" spans="1:14" ht="15.75" thickBot="1">
      <c r="B86" s="814" t="s">
        <v>1037</v>
      </c>
      <c r="C86" s="815"/>
      <c r="D86" s="815"/>
      <c r="E86" s="815"/>
      <c r="F86" s="815"/>
      <c r="G86" s="815"/>
      <c r="H86" s="815"/>
      <c r="I86" s="815"/>
      <c r="J86" s="815"/>
      <c r="K86" s="815"/>
      <c r="L86" s="815"/>
      <c r="M86" s="816"/>
      <c r="N86" s="58">
        <f>L83+L84+L85</f>
        <v>2190.5100990768392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9492.2104293329703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1.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1526</v>
      </c>
      <c r="C31" s="87" t="s">
        <v>2126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0.01</v>
      </c>
      <c r="M42" s="876"/>
      <c r="N42" s="111">
        <f>N76*L42</f>
        <v>2.0345800000000001</v>
      </c>
    </row>
    <row r="43" spans="1:14" ht="15.75" thickBot="1">
      <c r="B43" s="814" t="s">
        <v>1037</v>
      </c>
      <c r="C43" s="815"/>
      <c r="D43" s="815"/>
      <c r="E43" s="815"/>
      <c r="F43" s="815"/>
      <c r="G43" s="815"/>
      <c r="H43" s="815"/>
      <c r="I43" s="815"/>
      <c r="J43" s="815"/>
      <c r="K43" s="815"/>
      <c r="L43" s="815"/>
      <c r="M43" s="816"/>
      <c r="N43" s="402">
        <f>SUM(N36:N42)</f>
        <v>2.0345800000000001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479</v>
      </c>
      <c r="B48" s="49" t="str">
        <f>VLOOKUP(A48,MATERIALES!A4:D373,3,FALSE)</f>
        <v>Geomalla Tipo Asphalt</v>
      </c>
      <c r="C48" s="289"/>
      <c r="D48" s="289"/>
      <c r="E48" s="289"/>
      <c r="F48" s="289"/>
      <c r="G48" s="289"/>
      <c r="H48" s="289"/>
      <c r="I48" s="276"/>
      <c r="J48" s="232" t="str">
        <f>VLOOKUP(A48,MATERIALES!A4:D373,2,FALSE)</f>
        <v>m2</v>
      </c>
      <c r="K48" s="290">
        <v>1.2</v>
      </c>
      <c r="L48" s="275"/>
      <c r="M48" s="291">
        <f>VLOOKUP(A48,MATERIALES!A4:D395,4,FALSE)</f>
        <v>9251.7625504730895</v>
      </c>
      <c r="N48" s="280">
        <f>K48*M48</f>
        <v>11102.115060567707</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11102.115060567707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53"/>
      <c r="D59" s="53"/>
      <c r="E59" s="53"/>
      <c r="F59" s="53"/>
      <c r="G59" s="53"/>
      <c r="H59" s="296"/>
      <c r="I59" s="287"/>
      <c r="J59" s="287"/>
      <c r="K59" s="287"/>
      <c r="L59" s="901"/>
      <c r="M59" s="902"/>
      <c r="N59" s="299"/>
    </row>
    <row r="60" spans="1:14" ht="24.75" customHeight="1">
      <c r="B60" s="52"/>
      <c r="C60" s="325"/>
      <c r="D60" s="325"/>
      <c r="E60" s="325"/>
      <c r="F60" s="325"/>
      <c r="G60" s="325"/>
      <c r="H60" s="319"/>
      <c r="I60" s="407"/>
      <c r="J60" s="294"/>
      <c r="K60" s="287"/>
      <c r="L60" s="901"/>
      <c r="M60" s="902"/>
      <c r="N60" s="295"/>
    </row>
    <row r="61" spans="1:14">
      <c r="B61" s="52"/>
      <c r="C61" s="53"/>
      <c r="D61" s="53"/>
      <c r="E61" s="53"/>
      <c r="F61" s="53"/>
      <c r="G61" s="325"/>
      <c r="H61" s="319"/>
      <c r="I61" s="407"/>
      <c r="J61" s="294"/>
      <c r="K61" s="287"/>
      <c r="L61" s="901"/>
      <c r="M61" s="902"/>
      <c r="N61" s="299"/>
    </row>
    <row r="62" spans="1:14">
      <c r="B62" s="52"/>
      <c r="C62" s="53"/>
      <c r="D62" s="53"/>
      <c r="E62" s="53"/>
      <c r="F62" s="53"/>
      <c r="G62" s="53"/>
      <c r="H62" s="296"/>
      <c r="I62" s="287"/>
      <c r="J62" s="287"/>
      <c r="K62" s="287"/>
      <c r="L62" s="901"/>
      <c r="M62" s="902"/>
      <c r="N62" s="299"/>
    </row>
    <row r="63" spans="1:14">
      <c r="B63" s="52"/>
      <c r="C63" s="53"/>
      <c r="D63" s="53"/>
      <c r="E63" s="53"/>
      <c r="F63" s="53"/>
      <c r="G63" s="53"/>
      <c r="H63" s="296"/>
      <c r="I63" s="287"/>
      <c r="J63" s="287"/>
      <c r="K63" s="287"/>
      <c r="L63" s="901"/>
      <c r="M63" s="902"/>
      <c r="N63" s="299"/>
    </row>
    <row r="64" spans="1:14" ht="15.75" thickBot="1">
      <c r="B64" s="473"/>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303">
        <v>1000</v>
      </c>
      <c r="N70" s="403">
        <f>K70/M70</f>
        <v>101.729</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1000</v>
      </c>
      <c r="N71" s="403">
        <f>K71/M71</f>
        <v>101.729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203.458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11307.607640567707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2261.5215281135415</v>
      </c>
      <c r="M83" s="850"/>
      <c r="N83" s="57"/>
    </row>
    <row r="84" spans="1:14">
      <c r="B84" s="95" t="s">
        <v>1057</v>
      </c>
      <c r="C84" s="96"/>
      <c r="D84" s="96"/>
      <c r="E84" s="96"/>
      <c r="F84" s="96"/>
      <c r="G84" s="96"/>
      <c r="H84" s="96"/>
      <c r="I84" s="93"/>
      <c r="J84" s="94"/>
      <c r="K84" s="312">
        <v>0.05</v>
      </c>
      <c r="L84" s="849">
        <f>N78*K84</f>
        <v>565.38038202838538</v>
      </c>
      <c r="M84" s="850"/>
      <c r="N84" s="57"/>
    </row>
    <row r="85" spans="1:14" ht="15.75" thickBot="1">
      <c r="B85" s="97" t="s">
        <v>1058</v>
      </c>
      <c r="C85" s="98"/>
      <c r="D85" s="98"/>
      <c r="E85" s="98"/>
      <c r="F85" s="98"/>
      <c r="G85" s="98"/>
      <c r="H85" s="98"/>
      <c r="I85" s="99"/>
      <c r="J85" s="100"/>
      <c r="K85" s="313">
        <v>0.05</v>
      </c>
      <c r="L85" s="851">
        <f>N78*K85</f>
        <v>565.38038202838538</v>
      </c>
      <c r="M85" s="852"/>
      <c r="N85" s="57"/>
    </row>
    <row r="86" spans="1:14" ht="15.75" thickBot="1">
      <c r="B86" s="814" t="s">
        <v>1037</v>
      </c>
      <c r="C86" s="815"/>
      <c r="D86" s="815"/>
      <c r="E86" s="815"/>
      <c r="F86" s="815"/>
      <c r="G86" s="815"/>
      <c r="H86" s="815"/>
      <c r="I86" s="815"/>
      <c r="J86" s="815"/>
      <c r="K86" s="815"/>
      <c r="L86" s="815"/>
      <c r="M86" s="816"/>
      <c r="N86" s="58">
        <f>L83+L84+L85</f>
        <v>3392.2822921703128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14699.88993273802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1527</v>
      </c>
      <c r="C31" s="87" t="s">
        <v>1524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129</v>
      </c>
      <c r="B36" s="863" t="str">
        <f>VLOOKUP(A36,EQUIPOS!A6:D186,3,FALSE)</f>
        <v xml:space="preserve">Buldozer, Potencia al volante de 140 HP, motor de 2200 RPM, longitud de hoja 4,80m. </v>
      </c>
      <c r="C36" s="864"/>
      <c r="D36" s="864"/>
      <c r="E36" s="864"/>
      <c r="F36" s="864"/>
      <c r="G36" s="864"/>
      <c r="H36" s="865"/>
      <c r="I36" s="275"/>
      <c r="J36" s="276"/>
      <c r="K36" s="277">
        <f>VLOOKUP(A36,EQUIPOS!A6:D186,4,FALSE)</f>
        <v>142524.70945083015</v>
      </c>
      <c r="L36" s="278"/>
      <c r="M36" s="279">
        <v>45</v>
      </c>
      <c r="N36" s="280">
        <f>K36/M36</f>
        <v>3167.2157655740034</v>
      </c>
    </row>
    <row r="37" spans="1:14">
      <c r="A37" s="119" t="s">
        <v>152</v>
      </c>
      <c r="B37" s="863" t="str">
        <f>VLOOKUP(A37,EQUIPOS!A7:D187,3,FALSE)</f>
        <v xml:space="preserve">Carrotanque de agua(1000 Galones) </v>
      </c>
      <c r="C37" s="864"/>
      <c r="D37" s="864"/>
      <c r="E37" s="864"/>
      <c r="F37" s="864"/>
      <c r="G37" s="864"/>
      <c r="H37" s="865"/>
      <c r="I37" s="275"/>
      <c r="J37" s="276"/>
      <c r="K37" s="277">
        <f>VLOOKUP(A37,EQUIPOS!A7:D187,4,FALSE)</f>
        <v>64607.855470412949</v>
      </c>
      <c r="L37" s="278"/>
      <c r="M37" s="279">
        <v>45</v>
      </c>
      <c r="N37" s="280">
        <f>K37/M37</f>
        <v>1435.7301215647321</v>
      </c>
    </row>
    <row r="38" spans="1:14">
      <c r="A38" t="s">
        <v>269</v>
      </c>
      <c r="B38" s="863" t="str">
        <f>VLOOKUP(A38,EQUIPOS!A8:D188,3,FALSE)</f>
        <v>Motoniveladora  potencia 215 HP, ancho de cuchilla 4,27 m, peso 18 ton.</v>
      </c>
      <c r="C38" s="864"/>
      <c r="D38" s="864"/>
      <c r="E38" s="864"/>
      <c r="F38" s="864"/>
      <c r="G38" s="864"/>
      <c r="H38" s="865"/>
      <c r="I38" s="275"/>
      <c r="J38" s="276"/>
      <c r="K38" s="277">
        <f>VLOOKUP(A38,EQUIPOS!A8:D188,4,FALSE)</f>
        <v>176926.53043848448</v>
      </c>
      <c r="L38" s="278"/>
      <c r="M38" s="279">
        <v>45</v>
      </c>
      <c r="N38" s="280">
        <f>K38/M38</f>
        <v>3931.7006764107664</v>
      </c>
    </row>
    <row r="39" spans="1:14">
      <c r="A39" t="s">
        <v>365</v>
      </c>
      <c r="B39" s="863" t="str">
        <f>VLOOKUP(A39,EQUIPOS!A9:D189,3,FALSE)</f>
        <v xml:space="preserve">Vibrocompatador, potencia 153 HP, peso 10 Ton. </v>
      </c>
      <c r="C39" s="864"/>
      <c r="D39" s="864"/>
      <c r="E39" s="864"/>
      <c r="F39" s="864"/>
      <c r="G39" s="864"/>
      <c r="H39" s="865"/>
      <c r="I39" s="866"/>
      <c r="J39" s="867"/>
      <c r="K39" s="277">
        <f>VLOOKUP(A39,EQUIPOS!A9:D189,4,FALSE)</f>
        <v>106156.52298850576</v>
      </c>
      <c r="L39" s="868">
        <v>45</v>
      </c>
      <c r="M39" s="869"/>
      <c r="N39" s="280">
        <f>K39/L39</f>
        <v>2359.0338441890171</v>
      </c>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0.02</v>
      </c>
      <c r="M42" s="876"/>
      <c r="N42" s="111">
        <f>N76*L42</f>
        <v>11.303222222222223</v>
      </c>
    </row>
    <row r="43" spans="1:14" ht="15.75" thickBot="1">
      <c r="B43" s="814" t="s">
        <v>1037</v>
      </c>
      <c r="C43" s="815"/>
      <c r="D43" s="815"/>
      <c r="E43" s="815"/>
      <c r="F43" s="815"/>
      <c r="G43" s="815"/>
      <c r="H43" s="815"/>
      <c r="I43" s="815"/>
      <c r="J43" s="815"/>
      <c r="K43" s="815"/>
      <c r="L43" s="815"/>
      <c r="M43" s="816"/>
      <c r="N43" s="402">
        <f>SUM(N36:N42)</f>
        <v>10904.983629960743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564</v>
      </c>
      <c r="B48" s="49" t="str">
        <f>VLOOKUP(A48,MATERIALES!A4:D373,3,FALSE)</f>
        <v xml:space="preserve">Material seleccionado para Relleno
</v>
      </c>
      <c r="C48" s="289"/>
      <c r="D48" s="289"/>
      <c r="E48" s="289"/>
      <c r="F48" s="289"/>
      <c r="G48" s="289"/>
      <c r="H48" s="289"/>
      <c r="I48" s="276"/>
      <c r="J48" s="232" t="str">
        <f>VLOOKUP(A48,MATERIALES!A4:D373,2,FALSE)</f>
        <v>m3</v>
      </c>
      <c r="K48" s="290">
        <v>1.25</v>
      </c>
      <c r="L48" s="275"/>
      <c r="M48" s="408">
        <f>VLOOKUP(A48,MATERIALES!A4:D395,4,FALSE)</f>
        <v>81885.42831314409</v>
      </c>
      <c r="N48" s="280">
        <f>K48*M48</f>
        <v>102356.78539143011</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102356.78539143011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1375</v>
      </c>
      <c r="B59" s="52" t="str">
        <f>VLOOKUP(A59,TRANSPORTE!A5:D104,3,FALSE)</f>
        <v>Transporte de material seleccionado para relleno</v>
      </c>
      <c r="C59" s="53"/>
      <c r="D59" s="53"/>
      <c r="E59" s="53"/>
      <c r="F59" s="53"/>
      <c r="G59" s="53"/>
      <c r="H59" s="296" t="s">
        <v>2105</v>
      </c>
      <c r="I59" s="287">
        <v>1.25</v>
      </c>
      <c r="J59" s="287">
        <v>1</v>
      </c>
      <c r="K59" s="287">
        <f>I59*J59</f>
        <v>1.25</v>
      </c>
      <c r="L59" s="901">
        <f>VLOOKUP(A59,TRANSPORTE!A5:D123,4,FALSE)</f>
        <v>1260.7002978406549</v>
      </c>
      <c r="M59" s="902"/>
      <c r="N59" s="299">
        <f>K59*L59</f>
        <v>1575.8753723008185</v>
      </c>
    </row>
    <row r="60" spans="1:14" ht="24.75" customHeight="1">
      <c r="B60" s="52"/>
      <c r="C60" s="325"/>
      <c r="D60" s="325"/>
      <c r="E60" s="325"/>
      <c r="F60" s="325"/>
      <c r="G60" s="325"/>
      <c r="H60" s="319"/>
      <c r="I60" s="407"/>
      <c r="J60" s="294"/>
      <c r="K60" s="287"/>
      <c r="L60" s="901"/>
      <c r="M60" s="902"/>
      <c r="N60" s="295"/>
    </row>
    <row r="61" spans="1:14">
      <c r="B61" s="52"/>
      <c r="C61" s="53"/>
      <c r="D61" s="53"/>
      <c r="E61" s="53"/>
      <c r="F61" s="53"/>
      <c r="G61" s="325"/>
      <c r="H61" s="319"/>
      <c r="I61" s="407"/>
      <c r="J61" s="294"/>
      <c r="K61" s="287"/>
      <c r="L61" s="901"/>
      <c r="M61" s="902"/>
      <c r="N61" s="299"/>
    </row>
    <row r="62" spans="1:14">
      <c r="B62" s="52"/>
      <c r="C62" s="53"/>
      <c r="D62" s="53"/>
      <c r="E62" s="53"/>
      <c r="F62" s="53"/>
      <c r="G62" s="53"/>
      <c r="H62" s="296"/>
      <c r="I62" s="287"/>
      <c r="J62" s="287"/>
      <c r="K62" s="287"/>
      <c r="L62" s="901"/>
      <c r="M62" s="902"/>
      <c r="N62" s="299"/>
    </row>
    <row r="63" spans="1:14">
      <c r="B63" s="52"/>
      <c r="C63" s="53"/>
      <c r="D63" s="53"/>
      <c r="E63" s="53"/>
      <c r="F63" s="53"/>
      <c r="G63" s="53"/>
      <c r="H63" s="296"/>
      <c r="I63" s="287"/>
      <c r="J63" s="287"/>
      <c r="K63" s="287"/>
      <c r="L63" s="901"/>
      <c r="M63" s="902"/>
      <c r="N63" s="299"/>
    </row>
    <row r="64" spans="1:14" ht="15.75" thickBot="1">
      <c r="B64" s="473"/>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SUM(N59:N64)</f>
        <v>1575.8753723008185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115402.80550480277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23080.561100960556</v>
      </c>
      <c r="M83" s="850"/>
      <c r="N83" s="57"/>
    </row>
    <row r="84" spans="1:14">
      <c r="B84" s="95" t="s">
        <v>1057</v>
      </c>
      <c r="C84" s="96"/>
      <c r="D84" s="96"/>
      <c r="E84" s="96"/>
      <c r="F84" s="96"/>
      <c r="G84" s="96"/>
      <c r="H84" s="96"/>
      <c r="I84" s="93"/>
      <c r="J84" s="94"/>
      <c r="K84" s="312">
        <v>0.05</v>
      </c>
      <c r="L84" s="849">
        <f>N78*K84</f>
        <v>5770.1402752401391</v>
      </c>
      <c r="M84" s="850"/>
      <c r="N84" s="57"/>
    </row>
    <row r="85" spans="1:14" ht="15.75" thickBot="1">
      <c r="B85" s="97" t="s">
        <v>1058</v>
      </c>
      <c r="C85" s="98"/>
      <c r="D85" s="98"/>
      <c r="E85" s="98"/>
      <c r="F85" s="98"/>
      <c r="G85" s="98"/>
      <c r="H85" s="98"/>
      <c r="I85" s="99"/>
      <c r="J85" s="100"/>
      <c r="K85" s="313">
        <v>0.05</v>
      </c>
      <c r="L85" s="851">
        <f>N78*K85</f>
        <v>5770.1402752401391</v>
      </c>
      <c r="M85" s="852"/>
      <c r="N85" s="57"/>
    </row>
    <row r="86" spans="1:14" ht="15.75" thickBot="1">
      <c r="B86" s="814" t="s">
        <v>1037</v>
      </c>
      <c r="C86" s="815"/>
      <c r="D86" s="815"/>
      <c r="E86" s="815"/>
      <c r="F86" s="815"/>
      <c r="G86" s="815"/>
      <c r="H86" s="815"/>
      <c r="I86" s="815"/>
      <c r="J86" s="815"/>
      <c r="K86" s="815"/>
      <c r="L86" s="815"/>
      <c r="M86" s="816"/>
      <c r="N86" s="58">
        <f>L83+L84+L85</f>
        <v>34620.841651440838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ROUND((N78+N86),0)</f>
        <v>150024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1528</v>
      </c>
      <c r="C31" s="87" t="s">
        <v>1530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129</v>
      </c>
      <c r="B36" s="863" t="str">
        <f>VLOOKUP(A36,EQUIPOS!A6:D186,3,FALSE)</f>
        <v xml:space="preserve">Buldozer, Potencia al volante de 140 HP, motor de 2200 RPM, longitud de hoja 4,80m. </v>
      </c>
      <c r="C36" s="864"/>
      <c r="D36" s="864"/>
      <c r="E36" s="864"/>
      <c r="F36" s="864"/>
      <c r="G36" s="864"/>
      <c r="H36" s="865"/>
      <c r="I36" s="275"/>
      <c r="J36" s="276"/>
      <c r="K36" s="277">
        <f>VLOOKUP(A36,EQUIPOS!A6:D186,4,FALSE)</f>
        <v>142524.70945083015</v>
      </c>
      <c r="L36" s="278"/>
      <c r="M36" s="279">
        <v>45</v>
      </c>
      <c r="N36" s="280">
        <f>K36/M36</f>
        <v>3167.2157655740034</v>
      </c>
    </row>
    <row r="37" spans="1:14">
      <c r="A37" s="119" t="s">
        <v>152</v>
      </c>
      <c r="B37" s="863" t="str">
        <f>VLOOKUP(A37,EQUIPOS!A7:D187,3,FALSE)</f>
        <v xml:space="preserve">Carrotanque de agua(1000 Galones) </v>
      </c>
      <c r="C37" s="864"/>
      <c r="D37" s="864"/>
      <c r="E37" s="864"/>
      <c r="F37" s="864"/>
      <c r="G37" s="864"/>
      <c r="H37" s="865"/>
      <c r="I37" s="275"/>
      <c r="J37" s="276"/>
      <c r="K37" s="277">
        <f>VLOOKUP(A37,EQUIPOS!A7:D187,4,FALSE)</f>
        <v>64607.855470412949</v>
      </c>
      <c r="L37" s="278"/>
      <c r="M37" s="279">
        <v>45</v>
      </c>
      <c r="N37" s="280">
        <f>K37/M37</f>
        <v>1435.7301215647321</v>
      </c>
    </row>
    <row r="38" spans="1:14">
      <c r="A38" t="s">
        <v>269</v>
      </c>
      <c r="B38" s="863" t="str">
        <f>VLOOKUP(A38,EQUIPOS!A8:D188,3,FALSE)</f>
        <v>Motoniveladora  potencia 215 HP, ancho de cuchilla 4,27 m, peso 18 ton.</v>
      </c>
      <c r="C38" s="864"/>
      <c r="D38" s="864"/>
      <c r="E38" s="864"/>
      <c r="F38" s="864"/>
      <c r="G38" s="864"/>
      <c r="H38" s="865"/>
      <c r="I38" s="275"/>
      <c r="J38" s="276"/>
      <c r="K38" s="277">
        <f>VLOOKUP(A38,EQUIPOS!A8:D188,4,FALSE)</f>
        <v>176926.53043848448</v>
      </c>
      <c r="L38" s="278"/>
      <c r="M38" s="279">
        <v>45</v>
      </c>
      <c r="N38" s="280">
        <f>K38/M38</f>
        <v>3931.7006764107664</v>
      </c>
    </row>
    <row r="39" spans="1:14">
      <c r="A39" t="s">
        <v>365</v>
      </c>
      <c r="B39" s="863" t="str">
        <f>VLOOKUP(A39,EQUIPOS!A9:D189,3,FALSE)</f>
        <v xml:space="preserve">Vibrocompatador, potencia 153 HP, peso 10 Ton. </v>
      </c>
      <c r="C39" s="864"/>
      <c r="D39" s="864"/>
      <c r="E39" s="864"/>
      <c r="F39" s="864"/>
      <c r="G39" s="864"/>
      <c r="H39" s="865"/>
      <c r="I39" s="866"/>
      <c r="J39" s="867"/>
      <c r="K39" s="277">
        <f>VLOOKUP(A39,EQUIPOS!A9:D189,4,FALSE)</f>
        <v>106156.52298850576</v>
      </c>
      <c r="L39" s="868">
        <v>45</v>
      </c>
      <c r="M39" s="869"/>
      <c r="N39" s="280">
        <f>K39/L39</f>
        <v>2359.0338441890171</v>
      </c>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0.02</v>
      </c>
      <c r="M42" s="876"/>
      <c r="N42" s="111">
        <f>N76*L42</f>
        <v>11.303222222222223</v>
      </c>
    </row>
    <row r="43" spans="1:14" ht="15.75" thickBot="1">
      <c r="B43" s="814" t="s">
        <v>1037</v>
      </c>
      <c r="C43" s="815"/>
      <c r="D43" s="815"/>
      <c r="E43" s="815"/>
      <c r="F43" s="815"/>
      <c r="G43" s="815"/>
      <c r="H43" s="815"/>
      <c r="I43" s="815"/>
      <c r="J43" s="815"/>
      <c r="K43" s="815"/>
      <c r="L43" s="815"/>
      <c r="M43" s="816"/>
      <c r="N43" s="402">
        <f>SUM(N36:N42)</f>
        <v>10904.983629960743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1.25</v>
      </c>
      <c r="L48" s="275"/>
      <c r="M48" s="408">
        <f>VLOOKUP(A48,MATERIALES!A4:D395,4,FALSE)</f>
        <v>34922.145965166026</v>
      </c>
      <c r="N48" s="280">
        <f>K48*M48</f>
        <v>43652.682456457536</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43652.682456457536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901">
        <f>VLOOKUP(A59,TRANSPORTE!A5:D123,4,FALSE)</f>
        <v>1260.7002978406549</v>
      </c>
      <c r="M59" s="902"/>
      <c r="N59" s="299">
        <f>K59*L59</f>
        <v>1575.8753723008185</v>
      </c>
    </row>
    <row r="60" spans="1:14" ht="24.75" customHeight="1">
      <c r="B60" s="52"/>
      <c r="C60" s="325"/>
      <c r="D60" s="325"/>
      <c r="E60" s="325"/>
      <c r="F60" s="325"/>
      <c r="G60" s="325"/>
      <c r="H60" s="319"/>
      <c r="I60" s="407"/>
      <c r="J60" s="294"/>
      <c r="K60" s="287"/>
      <c r="L60" s="901"/>
      <c r="M60" s="902"/>
      <c r="N60" s="295"/>
    </row>
    <row r="61" spans="1:14">
      <c r="B61" s="52"/>
      <c r="C61" s="53"/>
      <c r="D61" s="53"/>
      <c r="E61" s="53"/>
      <c r="F61" s="53"/>
      <c r="G61" s="325"/>
      <c r="H61" s="319"/>
      <c r="I61" s="407"/>
      <c r="J61" s="294"/>
      <c r="K61" s="287"/>
      <c r="L61" s="901"/>
      <c r="M61" s="902"/>
      <c r="N61" s="299"/>
    </row>
    <row r="62" spans="1:14">
      <c r="B62" s="52"/>
      <c r="C62" s="53"/>
      <c r="D62" s="53"/>
      <c r="E62" s="53"/>
      <c r="F62" s="53"/>
      <c r="G62" s="53"/>
      <c r="H62" s="296"/>
      <c r="I62" s="287"/>
      <c r="J62" s="287"/>
      <c r="K62" s="287"/>
      <c r="L62" s="901"/>
      <c r="M62" s="902"/>
      <c r="N62" s="299"/>
    </row>
    <row r="63" spans="1:14">
      <c r="B63" s="52"/>
      <c r="C63" s="53"/>
      <c r="D63" s="53"/>
      <c r="E63" s="53"/>
      <c r="F63" s="53"/>
      <c r="G63" s="53"/>
      <c r="H63" s="296"/>
      <c r="I63" s="287"/>
      <c r="J63" s="287"/>
      <c r="K63" s="287"/>
      <c r="L63" s="901"/>
      <c r="M63" s="902"/>
      <c r="N63" s="299"/>
    </row>
    <row r="64" spans="1:14" ht="15.75" thickBot="1">
      <c r="B64" s="473"/>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SUM(N59:N64)</f>
        <v>1575.8753723008185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56698.70256983021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11339.740513966042</v>
      </c>
      <c r="M83" s="850"/>
      <c r="N83" s="57"/>
    </row>
    <row r="84" spans="1:14">
      <c r="B84" s="95" t="s">
        <v>1057</v>
      </c>
      <c r="C84" s="96"/>
      <c r="D84" s="96"/>
      <c r="E84" s="96"/>
      <c r="F84" s="96"/>
      <c r="G84" s="96"/>
      <c r="H84" s="96"/>
      <c r="I84" s="93"/>
      <c r="J84" s="94"/>
      <c r="K84" s="312">
        <v>0.05</v>
      </c>
      <c r="L84" s="849">
        <f>N78*K84</f>
        <v>2834.9351284915106</v>
      </c>
      <c r="M84" s="850"/>
      <c r="N84" s="57"/>
    </row>
    <row r="85" spans="1:14" ht="15.75" thickBot="1">
      <c r="B85" s="97" t="s">
        <v>1058</v>
      </c>
      <c r="C85" s="98"/>
      <c r="D85" s="98"/>
      <c r="E85" s="98"/>
      <c r="F85" s="98"/>
      <c r="G85" s="98"/>
      <c r="H85" s="98"/>
      <c r="I85" s="99"/>
      <c r="J85" s="100"/>
      <c r="K85" s="313">
        <v>0.05</v>
      </c>
      <c r="L85" s="851">
        <f>N78*K85</f>
        <v>2834.9351284915106</v>
      </c>
      <c r="M85" s="852"/>
      <c r="N85" s="57"/>
    </row>
    <row r="86" spans="1:14" ht="15.75" thickBot="1">
      <c r="B86" s="814" t="s">
        <v>1037</v>
      </c>
      <c r="C86" s="815"/>
      <c r="D86" s="815"/>
      <c r="E86" s="815"/>
      <c r="F86" s="815"/>
      <c r="G86" s="815"/>
      <c r="H86" s="815"/>
      <c r="I86" s="815"/>
      <c r="J86" s="815"/>
      <c r="K86" s="815"/>
      <c r="L86" s="815"/>
      <c r="M86" s="816"/>
      <c r="N86" s="58">
        <f>L83+L84+L85</f>
        <v>17009.610770949064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73708.313340779277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1529</v>
      </c>
      <c r="C31" s="87" t="s">
        <v>1531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129</v>
      </c>
      <c r="B36" s="863" t="str">
        <f>VLOOKUP(A36,EQUIPOS!A6:D186,3,FALSE)</f>
        <v xml:space="preserve">Buldozer, Potencia al volante de 140 HP, motor de 2200 RPM, longitud de hoja 4,80m. </v>
      </c>
      <c r="C36" s="864"/>
      <c r="D36" s="864"/>
      <c r="E36" s="864"/>
      <c r="F36" s="864"/>
      <c r="G36" s="864"/>
      <c r="H36" s="865"/>
      <c r="I36" s="275"/>
      <c r="J36" s="276"/>
      <c r="K36" s="277">
        <f>VLOOKUP(A36,EQUIPOS!A6:D186,4,FALSE)</f>
        <v>142524.70945083015</v>
      </c>
      <c r="L36" s="278"/>
      <c r="M36" s="279">
        <v>45</v>
      </c>
      <c r="N36" s="280">
        <f>K36/M36</f>
        <v>3167.2157655740034</v>
      </c>
    </row>
    <row r="37" spans="1:14">
      <c r="A37" s="119" t="s">
        <v>152</v>
      </c>
      <c r="B37" s="863" t="str">
        <f>VLOOKUP(A37,EQUIPOS!A7:D187,3,FALSE)</f>
        <v xml:space="preserve">Carrotanque de agua(1000 Galones) </v>
      </c>
      <c r="C37" s="864"/>
      <c r="D37" s="864"/>
      <c r="E37" s="864"/>
      <c r="F37" s="864"/>
      <c r="G37" s="864"/>
      <c r="H37" s="865"/>
      <c r="I37" s="275"/>
      <c r="J37" s="276"/>
      <c r="K37" s="277">
        <f>VLOOKUP(A37,EQUIPOS!A7:D187,4,FALSE)</f>
        <v>64607.855470412949</v>
      </c>
      <c r="L37" s="278"/>
      <c r="M37" s="279">
        <v>45</v>
      </c>
      <c r="N37" s="280">
        <f>K37/M37</f>
        <v>1435.7301215647321</v>
      </c>
    </row>
    <row r="38" spans="1:14">
      <c r="A38" t="s">
        <v>269</v>
      </c>
      <c r="B38" s="863" t="str">
        <f>VLOOKUP(A38,EQUIPOS!A8:D188,3,FALSE)</f>
        <v>Motoniveladora  potencia 215 HP, ancho de cuchilla 4,27 m, peso 18 ton.</v>
      </c>
      <c r="C38" s="864"/>
      <c r="D38" s="864"/>
      <c r="E38" s="864"/>
      <c r="F38" s="864"/>
      <c r="G38" s="864"/>
      <c r="H38" s="865"/>
      <c r="I38" s="275"/>
      <c r="J38" s="276"/>
      <c r="K38" s="277">
        <f>VLOOKUP(A38,EQUIPOS!A8:D188,4,FALSE)</f>
        <v>176926.53043848448</v>
      </c>
      <c r="L38" s="278"/>
      <c r="M38" s="279">
        <v>45</v>
      </c>
      <c r="N38" s="280">
        <f>K38/M38</f>
        <v>3931.7006764107664</v>
      </c>
    </row>
    <row r="39" spans="1:14">
      <c r="A39" t="s">
        <v>365</v>
      </c>
      <c r="B39" s="863" t="str">
        <f>VLOOKUP(A39,EQUIPOS!A9:D189,3,FALSE)</f>
        <v xml:space="preserve">Vibrocompatador, potencia 153 HP, peso 10 Ton. </v>
      </c>
      <c r="C39" s="864"/>
      <c r="D39" s="864"/>
      <c r="E39" s="864"/>
      <c r="F39" s="864"/>
      <c r="G39" s="864"/>
      <c r="H39" s="865"/>
      <c r="I39" s="866"/>
      <c r="J39" s="867"/>
      <c r="K39" s="277">
        <f>VLOOKUP(A39,EQUIPOS!A9:D189,4,FALSE)</f>
        <v>106156.52298850576</v>
      </c>
      <c r="L39" s="868">
        <v>45</v>
      </c>
      <c r="M39" s="869"/>
      <c r="N39" s="280">
        <f>K39/L39</f>
        <v>2359.0338441890171</v>
      </c>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t="s">
        <v>1036</v>
      </c>
      <c r="C42" s="864"/>
      <c r="D42" s="864"/>
      <c r="E42" s="864"/>
      <c r="F42" s="864"/>
      <c r="G42" s="864"/>
      <c r="H42" s="865"/>
      <c r="I42" s="873"/>
      <c r="J42" s="874"/>
      <c r="K42" s="47"/>
      <c r="L42" s="875">
        <v>0.02</v>
      </c>
      <c r="M42" s="876"/>
      <c r="N42" s="111">
        <f>N76*L42</f>
        <v>11.303222222222223</v>
      </c>
    </row>
    <row r="43" spans="1:14" ht="15.75" thickBot="1">
      <c r="B43" s="814" t="s">
        <v>1037</v>
      </c>
      <c r="C43" s="815"/>
      <c r="D43" s="815"/>
      <c r="E43" s="815"/>
      <c r="F43" s="815"/>
      <c r="G43" s="815"/>
      <c r="H43" s="815"/>
      <c r="I43" s="815"/>
      <c r="J43" s="815"/>
      <c r="K43" s="815"/>
      <c r="L43" s="815"/>
      <c r="M43" s="816"/>
      <c r="N43" s="402">
        <f>SUM(N36:N42)</f>
        <v>10904.983629960743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531</v>
      </c>
      <c r="B48" s="49" t="str">
        <f>VLOOKUP(A48,MATERIALES!A4:D373,3,FALSE)</f>
        <v xml:space="preserve">Material de Base </v>
      </c>
      <c r="C48" s="289"/>
      <c r="D48" s="289"/>
      <c r="E48" s="289"/>
      <c r="F48" s="289"/>
      <c r="G48" s="289"/>
      <c r="H48" s="289"/>
      <c r="I48" s="276"/>
      <c r="J48" s="232" t="str">
        <f>VLOOKUP(A48,MATERIALES!A4:D373,2,FALSE)</f>
        <v>m3</v>
      </c>
      <c r="K48" s="290">
        <v>1.25</v>
      </c>
      <c r="L48" s="275"/>
      <c r="M48" s="408">
        <f>VLOOKUP(A48,MATERIALES!A4:D395,4,FALSE)</f>
        <v>33913.288495148554</v>
      </c>
      <c r="N48" s="280">
        <f>K48*M48</f>
        <v>42391.610618935694</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42391.610618935694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901">
        <f>VLOOKUP(A59,TRANSPORTE!A5:D123,4,FALSE)</f>
        <v>1260.7002978406549</v>
      </c>
      <c r="M59" s="902"/>
      <c r="N59" s="299">
        <f>K59*L59</f>
        <v>1575.8753723008185</v>
      </c>
    </row>
    <row r="60" spans="1:14" ht="24.75" customHeight="1">
      <c r="B60" s="52"/>
      <c r="C60" s="325"/>
      <c r="D60" s="325"/>
      <c r="E60" s="325"/>
      <c r="F60" s="325"/>
      <c r="G60" s="325"/>
      <c r="H60" s="319"/>
      <c r="I60" s="407"/>
      <c r="J60" s="294"/>
      <c r="K60" s="287"/>
      <c r="L60" s="901"/>
      <c r="M60" s="902"/>
      <c r="N60" s="295"/>
    </row>
    <row r="61" spans="1:14">
      <c r="B61" s="52"/>
      <c r="C61" s="53"/>
      <c r="D61" s="53"/>
      <c r="E61" s="53"/>
      <c r="F61" s="53"/>
      <c r="G61" s="325"/>
      <c r="H61" s="319"/>
      <c r="I61" s="407"/>
      <c r="J61" s="294"/>
      <c r="K61" s="287"/>
      <c r="L61" s="901"/>
      <c r="M61" s="902"/>
      <c r="N61" s="299"/>
    </row>
    <row r="62" spans="1:14">
      <c r="B62" s="52"/>
      <c r="C62" s="53"/>
      <c r="D62" s="53"/>
      <c r="E62" s="53"/>
      <c r="F62" s="53"/>
      <c r="G62" s="53"/>
      <c r="H62" s="296"/>
      <c r="I62" s="287"/>
      <c r="J62" s="287"/>
      <c r="K62" s="287"/>
      <c r="L62" s="901"/>
      <c r="M62" s="902"/>
      <c r="N62" s="299"/>
    </row>
    <row r="63" spans="1:14">
      <c r="B63" s="52"/>
      <c r="C63" s="53"/>
      <c r="D63" s="53"/>
      <c r="E63" s="53"/>
      <c r="F63" s="53"/>
      <c r="G63" s="53"/>
      <c r="H63" s="296"/>
      <c r="I63" s="287"/>
      <c r="J63" s="287"/>
      <c r="K63" s="287"/>
      <c r="L63" s="901"/>
      <c r="M63" s="902"/>
      <c r="N63" s="299"/>
    </row>
    <row r="64" spans="1:14" ht="15.75" thickBot="1">
      <c r="B64" s="473"/>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SUM(N59:N64)</f>
        <v>1575.8753723008185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55437.630732308367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11087.526146461674</v>
      </c>
      <c r="M83" s="850"/>
      <c r="N83" s="57"/>
    </row>
    <row r="84" spans="1:14">
      <c r="B84" s="95" t="s">
        <v>1057</v>
      </c>
      <c r="C84" s="96"/>
      <c r="D84" s="96"/>
      <c r="E84" s="96"/>
      <c r="F84" s="96"/>
      <c r="G84" s="96"/>
      <c r="H84" s="96"/>
      <c r="I84" s="93"/>
      <c r="J84" s="94"/>
      <c r="K84" s="312">
        <v>0.05</v>
      </c>
      <c r="L84" s="849">
        <f>N78*K84</f>
        <v>2771.8815366154186</v>
      </c>
      <c r="M84" s="850"/>
      <c r="N84" s="57"/>
    </row>
    <row r="85" spans="1:14" ht="15.75" thickBot="1">
      <c r="B85" s="97" t="s">
        <v>1058</v>
      </c>
      <c r="C85" s="98"/>
      <c r="D85" s="98"/>
      <c r="E85" s="98"/>
      <c r="F85" s="98"/>
      <c r="G85" s="98"/>
      <c r="H85" s="98"/>
      <c r="I85" s="99"/>
      <c r="J85" s="100"/>
      <c r="K85" s="313">
        <v>0.05</v>
      </c>
      <c r="L85" s="851">
        <f>N78*K85</f>
        <v>2771.8815366154186</v>
      </c>
      <c r="M85" s="852"/>
      <c r="N85" s="57"/>
    </row>
    <row r="86" spans="1:14" ht="15.75" thickBot="1">
      <c r="B86" s="814" t="s">
        <v>1037</v>
      </c>
      <c r="C86" s="815"/>
      <c r="D86" s="815"/>
      <c r="E86" s="815"/>
      <c r="F86" s="815"/>
      <c r="G86" s="815"/>
      <c r="H86" s="815"/>
      <c r="I86" s="815"/>
      <c r="J86" s="815"/>
      <c r="K86" s="815"/>
      <c r="L86" s="815"/>
      <c r="M86" s="816"/>
      <c r="N86" s="58">
        <f>L83+L84+L85</f>
        <v>16631.289219692513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72068.919952000884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1103</v>
      </c>
      <c r="C31" s="87" t="s">
        <v>2062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129</v>
      </c>
      <c r="B36" s="863" t="str">
        <f>VLOOKUP(A36,EQUIPOS!A6:D154,3,FALSE)</f>
        <v xml:space="preserve">Buldozer, Potencia al volante de 140 HP, motor de 2200 RPM, longitud de hoja 4,80m. </v>
      </c>
      <c r="C36" s="864"/>
      <c r="D36" s="864"/>
      <c r="E36" s="864"/>
      <c r="F36" s="864"/>
      <c r="G36" s="864"/>
      <c r="H36" s="865"/>
      <c r="I36" s="275"/>
      <c r="J36" s="276"/>
      <c r="K36" s="277">
        <f>VLOOKUP(A36,EQUIPOS!A6:D163,4,FALSE)</f>
        <v>142524.70945083015</v>
      </c>
      <c r="L36" s="278"/>
      <c r="M36" s="279">
        <v>400</v>
      </c>
      <c r="N36" s="280">
        <f>K36/M36</f>
        <v>356.31177362707535</v>
      </c>
    </row>
    <row r="37" spans="1:14">
      <c r="A37" s="119" t="s">
        <v>152</v>
      </c>
      <c r="B37" s="863" t="str">
        <f>VLOOKUP(A37,EQUIPOS!A7:D154,3,FALSE)</f>
        <v xml:space="preserve">Carrotanque de agua(1000 Galones) </v>
      </c>
      <c r="C37" s="864"/>
      <c r="D37" s="864"/>
      <c r="E37" s="864"/>
      <c r="F37" s="864"/>
      <c r="G37" s="864"/>
      <c r="H37" s="865"/>
      <c r="I37" s="275"/>
      <c r="J37" s="276"/>
      <c r="K37" s="277">
        <f>VLOOKUP(A37,EQUIPOS!A7:D164,4,FALSE)</f>
        <v>64607.855470412949</v>
      </c>
      <c r="L37" s="278"/>
      <c r="M37" s="279">
        <v>200</v>
      </c>
      <c r="N37" s="280">
        <f>K37/M37</f>
        <v>323.03927735206474</v>
      </c>
    </row>
    <row r="38" spans="1:14">
      <c r="A38" t="s">
        <v>269</v>
      </c>
      <c r="B38" s="863" t="str">
        <f>VLOOKUP(A38,EQUIPOS!A8:D154,3,FALSE)</f>
        <v>Motoniveladora  potencia 215 HP, ancho de cuchilla 4,27 m, peso 18 ton.</v>
      </c>
      <c r="C38" s="864"/>
      <c r="D38" s="864"/>
      <c r="E38" s="864"/>
      <c r="F38" s="864"/>
      <c r="G38" s="864"/>
      <c r="H38" s="865"/>
      <c r="I38" s="275"/>
      <c r="J38" s="276"/>
      <c r="K38" s="277">
        <f>VLOOKUP(A38,EQUIPOS!A8:D165,4,FALSE)</f>
        <v>176926.53043848448</v>
      </c>
      <c r="L38" s="278"/>
      <c r="M38" s="279">
        <v>200</v>
      </c>
      <c r="N38" s="280">
        <f>K38/M38</f>
        <v>884.63265219242237</v>
      </c>
    </row>
    <row r="39" spans="1:14">
      <c r="A39" t="s">
        <v>365</v>
      </c>
      <c r="B39" s="863" t="str">
        <f>VLOOKUP(A39,EQUIPOS!A9:D155,3,FALSE)</f>
        <v xml:space="preserve">Vibrocompatador, potencia 153 HP, peso 10 Ton. </v>
      </c>
      <c r="C39" s="864"/>
      <c r="D39" s="864"/>
      <c r="E39" s="864"/>
      <c r="F39" s="864"/>
      <c r="G39" s="864"/>
      <c r="H39" s="865"/>
      <c r="I39" s="866"/>
      <c r="J39" s="867"/>
      <c r="K39" s="277">
        <f>VLOOKUP(A39,EQUIPOS!A9:D166,4,FALSE)</f>
        <v>106156.52298850576</v>
      </c>
      <c r="L39" s="868">
        <v>200</v>
      </c>
      <c r="M39" s="869"/>
      <c r="N39" s="280">
        <f>K39/L39</f>
        <v>530.78261494252877</v>
      </c>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0.02</v>
      </c>
      <c r="N41" s="352">
        <f>N76*M41</f>
        <v>2.5432250000000001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2097.309543114091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1600</v>
      </c>
      <c r="N70" s="403">
        <f>K70/M70</f>
        <v>63.580624999999998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1600</v>
      </c>
      <c r="N71" s="403">
        <f>K71/M71</f>
        <v>63.580624999999998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127.16125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2224.4707931140911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444.89415862281822</v>
      </c>
      <c r="M83" s="850"/>
      <c r="N83" s="57"/>
    </row>
    <row r="84" spans="1:14">
      <c r="B84" s="95" t="s">
        <v>1057</v>
      </c>
      <c r="C84" s="96"/>
      <c r="D84" s="96"/>
      <c r="E84" s="96"/>
      <c r="F84" s="96"/>
      <c r="G84" s="96"/>
      <c r="H84" s="96"/>
      <c r="I84" s="93"/>
      <c r="J84" s="94"/>
      <c r="K84" s="312">
        <v>0.05</v>
      </c>
      <c r="L84" s="849">
        <f>N78*K84</f>
        <v>111.22353965570456</v>
      </c>
      <c r="M84" s="850"/>
      <c r="N84" s="57"/>
    </row>
    <row r="85" spans="1:14" ht="15.75" thickBot="1">
      <c r="B85" s="97" t="s">
        <v>1058</v>
      </c>
      <c r="C85" s="98"/>
      <c r="D85" s="98"/>
      <c r="E85" s="98"/>
      <c r="F85" s="98"/>
      <c r="G85" s="98"/>
      <c r="H85" s="98"/>
      <c r="I85" s="99"/>
      <c r="J85" s="100"/>
      <c r="K85" s="313">
        <v>0.05</v>
      </c>
      <c r="L85" s="851">
        <f>N78*K85</f>
        <v>111.22353965570456</v>
      </c>
      <c r="M85" s="852"/>
      <c r="N85" s="57"/>
    </row>
    <row r="86" spans="1:14" ht="15.75" thickBot="1">
      <c r="B86" s="814" t="s">
        <v>1037</v>
      </c>
      <c r="C86" s="815"/>
      <c r="D86" s="815"/>
      <c r="E86" s="815"/>
      <c r="F86" s="815"/>
      <c r="G86" s="815"/>
      <c r="H86" s="815"/>
      <c r="I86" s="815"/>
      <c r="J86" s="815"/>
      <c r="K86" s="815"/>
      <c r="L86" s="815"/>
      <c r="M86" s="816"/>
      <c r="N86" s="58">
        <f>L83+L84+L85</f>
        <v>667.34123793422737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2891.8120310483182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1104</v>
      </c>
      <c r="C31" s="87" t="s">
        <v>1282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2.0345800000000001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2.0345800000000001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954</v>
      </c>
      <c r="B48" s="49" t="str">
        <f>VLOOKUP(A48,MATERIALES!A4:D373,3,FALSE)</f>
        <v>Geotextil T-2400 O Similar (Proveedores Lafayet, Pavco, Geomatrix, Tensar, Omnes U Otros)</v>
      </c>
      <c r="C48" s="289"/>
      <c r="D48" s="289"/>
      <c r="E48" s="289"/>
      <c r="F48" s="289"/>
      <c r="G48" s="289"/>
      <c r="H48" s="289"/>
      <c r="I48" s="276"/>
      <c r="J48" s="232" t="str">
        <f>VLOOKUP(A48,MATERIALES!A4:D373,2,FALSE)</f>
        <v>m2</v>
      </c>
      <c r="K48" s="290">
        <v>1.2</v>
      </c>
      <c r="L48" s="275"/>
      <c r="M48" s="410">
        <f>VLOOKUP(A48,MATERIALES!A4:D395,4,FALSE)</f>
        <v>6084.7034291568725</v>
      </c>
      <c r="N48" s="280">
        <f>K48*M48</f>
        <v>7301.6441149882467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7301.6441149882467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1000</v>
      </c>
      <c r="N70" s="403">
        <f>K70/M70</f>
        <v>101.729</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1000</v>
      </c>
      <c r="N71" s="403">
        <f>K71/M71</f>
        <v>101.729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203.458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7507.1366949882458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1501.4273389976493</v>
      </c>
      <c r="M83" s="850"/>
      <c r="N83" s="57"/>
    </row>
    <row r="84" spans="1:14">
      <c r="B84" s="95" t="s">
        <v>1057</v>
      </c>
      <c r="C84" s="96"/>
      <c r="D84" s="96"/>
      <c r="E84" s="96"/>
      <c r="F84" s="96"/>
      <c r="G84" s="96"/>
      <c r="H84" s="96"/>
      <c r="I84" s="93"/>
      <c r="J84" s="94"/>
      <c r="K84" s="312">
        <v>0.05</v>
      </c>
      <c r="L84" s="849">
        <f>N78*K84</f>
        <v>375.35683474941231</v>
      </c>
      <c r="M84" s="850"/>
      <c r="N84" s="57"/>
    </row>
    <row r="85" spans="1:14" ht="15.75" thickBot="1">
      <c r="B85" s="97" t="s">
        <v>1058</v>
      </c>
      <c r="C85" s="98"/>
      <c r="D85" s="98"/>
      <c r="E85" s="98"/>
      <c r="F85" s="98"/>
      <c r="G85" s="98"/>
      <c r="H85" s="98"/>
      <c r="I85" s="99"/>
      <c r="J85" s="100"/>
      <c r="K85" s="313">
        <v>0.05</v>
      </c>
      <c r="L85" s="851">
        <f>N78*K85</f>
        <v>375.35683474941231</v>
      </c>
      <c r="M85" s="852"/>
      <c r="N85" s="57"/>
    </row>
    <row r="86" spans="1:14" ht="15.75" thickBot="1">
      <c r="B86" s="814" t="s">
        <v>1037</v>
      </c>
      <c r="C86" s="815"/>
      <c r="D86" s="815"/>
      <c r="E86" s="815"/>
      <c r="F86" s="815"/>
      <c r="G86" s="815"/>
      <c r="H86" s="815"/>
      <c r="I86" s="815"/>
      <c r="J86" s="815"/>
      <c r="K86" s="815"/>
      <c r="L86" s="815"/>
      <c r="M86" s="816"/>
      <c r="N86" s="58">
        <f>L83+L84+L85</f>
        <v>2252.1410084964741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9759.2777034847204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1105</v>
      </c>
      <c r="C31" s="87" t="s">
        <v>1532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2.0345800000000001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2.0345800000000001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967</v>
      </c>
      <c r="B48" s="49" t="str">
        <f>VLOOKUP(A48,MATERIALES!A4:D373,3,FALSE)</f>
        <v>Geotextil T-2100 O Similar (Proveedores Pavco, Lafayet, Geomatrix, Tensar, Omnes U Otros)</v>
      </c>
      <c r="C48" s="289"/>
      <c r="D48" s="289"/>
      <c r="E48" s="289"/>
      <c r="F48" s="289"/>
      <c r="G48" s="289"/>
      <c r="H48" s="289"/>
      <c r="I48" s="276"/>
      <c r="J48" s="232" t="str">
        <f>VLOOKUP(A48,MATERIALES!A4:D373,2,FALSE)</f>
        <v>m2</v>
      </c>
      <c r="K48" s="290">
        <v>1.1000000000000001</v>
      </c>
      <c r="L48" s="275"/>
      <c r="M48" s="410">
        <v>5077.6000000000004</v>
      </c>
      <c r="N48" s="280">
        <f>K48*M48</f>
        <v>5585.3600000000006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303">
        <v>1000</v>
      </c>
      <c r="N70" s="403">
        <f>K70/M70</f>
        <v>101.729</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1000</v>
      </c>
      <c r="N71" s="403">
        <f>K71/M71</f>
        <v>101.729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203.458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5790.8525799999998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1158.1705159999999</v>
      </c>
      <c r="M83" s="850"/>
      <c r="N83" s="57"/>
    </row>
    <row r="84" spans="1:14">
      <c r="B84" s="95" t="s">
        <v>1057</v>
      </c>
      <c r="C84" s="96"/>
      <c r="D84" s="96"/>
      <c r="E84" s="96"/>
      <c r="F84" s="96"/>
      <c r="G84" s="96"/>
      <c r="H84" s="96"/>
      <c r="I84" s="93"/>
      <c r="J84" s="94"/>
      <c r="K84" s="312">
        <v>0.05</v>
      </c>
      <c r="L84" s="849">
        <f>N78*K84</f>
        <v>289.54262899999998</v>
      </c>
      <c r="M84" s="850"/>
      <c r="N84" s="57"/>
    </row>
    <row r="85" spans="1:14" ht="15.75" thickBot="1">
      <c r="B85" s="97" t="s">
        <v>1058</v>
      </c>
      <c r="C85" s="98"/>
      <c r="D85" s="98"/>
      <c r="E85" s="98"/>
      <c r="F85" s="98"/>
      <c r="G85" s="98"/>
      <c r="H85" s="98"/>
      <c r="I85" s="99"/>
      <c r="J85" s="100"/>
      <c r="K85" s="313">
        <v>0.05</v>
      </c>
      <c r="L85" s="851">
        <f>N78*K85</f>
        <v>289.54262899999998</v>
      </c>
      <c r="M85" s="852"/>
      <c r="N85" s="57"/>
    </row>
    <row r="86" spans="1:14" ht="15.75" thickBot="1">
      <c r="B86" s="814" t="s">
        <v>1037</v>
      </c>
      <c r="C86" s="815"/>
      <c r="D86" s="815"/>
      <c r="E86" s="815"/>
      <c r="F86" s="815"/>
      <c r="G86" s="815"/>
      <c r="H86" s="815"/>
      <c r="I86" s="815"/>
      <c r="J86" s="815"/>
      <c r="K86" s="815"/>
      <c r="L86" s="815"/>
      <c r="M86" s="816"/>
      <c r="N86" s="58">
        <f>L83+L84+L85</f>
        <v>1737.255774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7528.108354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1533</v>
      </c>
      <c r="C31" s="87" t="s">
        <v>1534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2.0345800000000001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2.0345800000000001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475</v>
      </c>
      <c r="B48" s="49" t="str">
        <f>VLOOKUP(A48,MATERIALES!A4:D373,3,FALSE)</f>
        <v>Geomalla Biaxial Para Refuerzo Pbx-11</v>
      </c>
      <c r="C48" s="289"/>
      <c r="D48" s="289"/>
      <c r="E48" s="289"/>
      <c r="F48" s="289"/>
      <c r="G48" s="289"/>
      <c r="H48" s="289"/>
      <c r="I48" s="276"/>
      <c r="J48" s="232" t="str">
        <f>VLOOKUP(A48,MATERIALES!A4:D373,2,FALSE)</f>
        <v>m2</v>
      </c>
      <c r="K48" s="290">
        <v>1.2</v>
      </c>
      <c r="L48" s="275"/>
      <c r="M48" s="410">
        <f>VLOOKUP(A48,MATERIALES!A4:D395,4,FALSE)</f>
        <v>7160</v>
      </c>
      <c r="N48" s="280">
        <f>K48*M48</f>
        <v>8592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8592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1000</v>
      </c>
      <c r="N70" s="403">
        <f>K70/M70</f>
        <v>101.729</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1000</v>
      </c>
      <c r="N71" s="403">
        <f>K71/M71</f>
        <v>101.729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203.458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8797.4925800000001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1759.4985160000001</v>
      </c>
      <c r="M83" s="850"/>
      <c r="N83" s="57"/>
    </row>
    <row r="84" spans="1:14">
      <c r="B84" s="95" t="s">
        <v>1057</v>
      </c>
      <c r="C84" s="96"/>
      <c r="D84" s="96"/>
      <c r="E84" s="96"/>
      <c r="F84" s="96"/>
      <c r="G84" s="96"/>
      <c r="H84" s="96"/>
      <c r="I84" s="93"/>
      <c r="J84" s="94"/>
      <c r="K84" s="312">
        <v>0.05</v>
      </c>
      <c r="L84" s="849">
        <f>N78*K84</f>
        <v>439.87462900000003</v>
      </c>
      <c r="M84" s="850"/>
      <c r="N84" s="57"/>
    </row>
    <row r="85" spans="1:14" ht="15.75" thickBot="1">
      <c r="B85" s="97" t="s">
        <v>1058</v>
      </c>
      <c r="C85" s="98"/>
      <c r="D85" s="98"/>
      <c r="E85" s="98"/>
      <c r="F85" s="98"/>
      <c r="G85" s="98"/>
      <c r="H85" s="98"/>
      <c r="I85" s="99"/>
      <c r="J85" s="100"/>
      <c r="K85" s="313">
        <v>0.05</v>
      </c>
      <c r="L85" s="851">
        <f>N78*K85</f>
        <v>439.87462900000003</v>
      </c>
      <c r="M85" s="852"/>
      <c r="N85" s="57"/>
    </row>
    <row r="86" spans="1:14" ht="15.75" thickBot="1">
      <c r="B86" s="814" t="s">
        <v>1037</v>
      </c>
      <c r="C86" s="815"/>
      <c r="D86" s="815"/>
      <c r="E86" s="815"/>
      <c r="F86" s="815"/>
      <c r="G86" s="815"/>
      <c r="H86" s="815"/>
      <c r="I86" s="815"/>
      <c r="J86" s="815"/>
      <c r="K86" s="815"/>
      <c r="L86" s="815"/>
      <c r="M86" s="816"/>
      <c r="N86" s="58">
        <f>L83+L84+L85</f>
        <v>2639.2477739999999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11436.740354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1535</v>
      </c>
      <c r="C31" s="87" t="s">
        <v>1536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2.0345800000000001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2.0345800000000001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985</v>
      </c>
      <c r="B48" s="49" t="str">
        <f>VLOOKUP(A48,MATERIALES!A4:D373,3,FALSE)</f>
        <v>Geomalla Forgrid UX100</v>
      </c>
      <c r="C48" s="289"/>
      <c r="D48" s="289"/>
      <c r="E48" s="289"/>
      <c r="F48" s="289"/>
      <c r="G48" s="289"/>
      <c r="H48" s="289"/>
      <c r="I48" s="276"/>
      <c r="J48" s="232" t="str">
        <f>VLOOKUP(A48,MATERIALES!A4:D373,2,FALSE)</f>
        <v>M2</v>
      </c>
      <c r="K48" s="290">
        <v>1.3</v>
      </c>
      <c r="L48" s="275"/>
      <c r="M48" s="410">
        <f>VLOOKUP(A48,MATERIALES!A4:D395,4,FALSE)</f>
        <v>12201.983487012594</v>
      </c>
      <c r="N48" s="280">
        <f>K48*M48</f>
        <v>15862.578533116373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15862.578533116373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1000</v>
      </c>
      <c r="N70" s="403">
        <f>K70/M70</f>
        <v>101.729</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1000</v>
      </c>
      <c r="N71" s="403">
        <f>K71/M71</f>
        <v>101.729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203.458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16068.071113116373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3213.6142226232751</v>
      </c>
      <c r="M83" s="850"/>
      <c r="N83" s="57"/>
    </row>
    <row r="84" spans="1:14">
      <c r="B84" s="95" t="s">
        <v>1057</v>
      </c>
      <c r="C84" s="96"/>
      <c r="D84" s="96"/>
      <c r="E84" s="96"/>
      <c r="F84" s="96"/>
      <c r="G84" s="96"/>
      <c r="H84" s="96"/>
      <c r="I84" s="93"/>
      <c r="J84" s="94"/>
      <c r="K84" s="312">
        <v>0.05</v>
      </c>
      <c r="L84" s="849">
        <f>N78*K84</f>
        <v>803.40355565581876</v>
      </c>
      <c r="M84" s="850"/>
      <c r="N84" s="57"/>
    </row>
    <row r="85" spans="1:14" ht="15.75" thickBot="1">
      <c r="B85" s="97" t="s">
        <v>1058</v>
      </c>
      <c r="C85" s="98"/>
      <c r="D85" s="98"/>
      <c r="E85" s="98"/>
      <c r="F85" s="98"/>
      <c r="G85" s="98"/>
      <c r="H85" s="98"/>
      <c r="I85" s="99"/>
      <c r="J85" s="100"/>
      <c r="K85" s="313">
        <v>0.05</v>
      </c>
      <c r="L85" s="851">
        <f>N78*K85</f>
        <v>803.40355565581876</v>
      </c>
      <c r="M85" s="852"/>
      <c r="N85" s="57"/>
    </row>
    <row r="86" spans="1:14" ht="15.75" thickBot="1">
      <c r="B86" s="814" t="s">
        <v>1037</v>
      </c>
      <c r="C86" s="815"/>
      <c r="D86" s="815"/>
      <c r="E86" s="815"/>
      <c r="F86" s="815"/>
      <c r="G86" s="815"/>
      <c r="H86" s="815"/>
      <c r="I86" s="815"/>
      <c r="J86" s="815"/>
      <c r="K86" s="815"/>
      <c r="L86" s="815"/>
      <c r="M86" s="816"/>
      <c r="N86" s="58">
        <f>L83+L84+L85</f>
        <v>4820.4213339349126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20888.492447051285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1106</v>
      </c>
      <c r="C31" s="87" t="s">
        <v>1537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303</v>
      </c>
      <c r="B36" s="863" t="str">
        <f>VLOOKUP(A36,EQUIPOS!A6:D154,3,FALSE)</f>
        <v>Retrocargador, pala de 1,1 m3 de capacidad, profundidad de excavación de 4.400 mm y una altura de 5.680 mm</v>
      </c>
      <c r="C36" s="864"/>
      <c r="D36" s="864"/>
      <c r="E36" s="864"/>
      <c r="F36" s="864"/>
      <c r="G36" s="864"/>
      <c r="H36" s="865"/>
      <c r="I36" s="275"/>
      <c r="J36" s="276"/>
      <c r="K36" s="277">
        <f>VLOOKUP(A36,EQUIPOS!A6:D163,4,FALSE)</f>
        <v>80637.110472541521</v>
      </c>
      <c r="L36" s="278"/>
      <c r="M36" s="279">
        <v>250</v>
      </c>
      <c r="N36" s="280">
        <f>K36/M36</f>
        <v>322.54844189016609</v>
      </c>
    </row>
    <row r="37" spans="1:14">
      <c r="A37" s="119" t="s">
        <v>373</v>
      </c>
      <c r="B37" s="863" t="str">
        <f>VLOOKUP(A37,EQUIPOS!A7:D154,3,FALSE)</f>
        <v>Volqueta 6 m3</v>
      </c>
      <c r="C37" s="864"/>
      <c r="D37" s="864"/>
      <c r="E37" s="864"/>
      <c r="F37" s="864"/>
      <c r="G37" s="864"/>
      <c r="H37" s="865"/>
      <c r="I37" s="275"/>
      <c r="J37" s="276"/>
      <c r="K37" s="277">
        <f>VLOOKUP(A37,EQUIPOS!A7:D164,4,FALSE)</f>
        <v>59968.603661132409</v>
      </c>
      <c r="L37" s="278"/>
      <c r="M37" s="279">
        <v>250</v>
      </c>
      <c r="N37" s="280">
        <f>K37/M37</f>
        <v>239.87441464452962</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0.05</v>
      </c>
      <c r="N41" s="352">
        <f>N76*M41</f>
        <v>5.0864500000000001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567.50930653469572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2000</v>
      </c>
      <c r="N70" s="403">
        <f>K70/M70</f>
        <v>50.8645</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2000</v>
      </c>
      <c r="N71" s="403">
        <f>K71/M71</f>
        <v>50.8645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101.729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669.23830653469577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133.84766130693916</v>
      </c>
      <c r="M83" s="850"/>
      <c r="N83" s="57"/>
    </row>
    <row r="84" spans="1:14">
      <c r="B84" s="95" t="s">
        <v>1057</v>
      </c>
      <c r="C84" s="96"/>
      <c r="D84" s="96"/>
      <c r="E84" s="96"/>
      <c r="F84" s="96"/>
      <c r="G84" s="96"/>
      <c r="H84" s="96"/>
      <c r="I84" s="93"/>
      <c r="J84" s="94"/>
      <c r="K84" s="312">
        <v>0.05</v>
      </c>
      <c r="L84" s="849">
        <f>N78*K84</f>
        <v>33.46191532673479</v>
      </c>
      <c r="M84" s="850"/>
      <c r="N84" s="57"/>
    </row>
    <row r="85" spans="1:14" ht="15.75" thickBot="1">
      <c r="B85" s="97" t="s">
        <v>1058</v>
      </c>
      <c r="C85" s="98"/>
      <c r="D85" s="98"/>
      <c r="E85" s="98"/>
      <c r="F85" s="98"/>
      <c r="G85" s="98"/>
      <c r="H85" s="98"/>
      <c r="I85" s="99"/>
      <c r="J85" s="100"/>
      <c r="K85" s="313">
        <v>0.05</v>
      </c>
      <c r="L85" s="851">
        <f>N78*K85</f>
        <v>33.46191532673479</v>
      </c>
      <c r="M85" s="852"/>
      <c r="N85" s="57"/>
    </row>
    <row r="86" spans="1:14" ht="15.75" thickBot="1">
      <c r="B86" s="814" t="s">
        <v>1037</v>
      </c>
      <c r="C86" s="815"/>
      <c r="D86" s="815"/>
      <c r="E86" s="815"/>
      <c r="F86" s="815"/>
      <c r="G86" s="815"/>
      <c r="H86" s="815"/>
      <c r="I86" s="815"/>
      <c r="J86" s="815"/>
      <c r="K86" s="815"/>
      <c r="L86" s="815"/>
      <c r="M86" s="816"/>
      <c r="N86" s="58">
        <f>L83+L84+L85</f>
        <v>200.77149196040872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870.00979849510452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1540</v>
      </c>
      <c r="C31" s="87" t="s">
        <v>1541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35</v>
      </c>
      <c r="N36" s="280">
        <f>K36/M36</f>
        <v>1845.9387277260842</v>
      </c>
    </row>
    <row r="37" spans="1:14">
      <c r="A37" s="119" t="s">
        <v>269</v>
      </c>
      <c r="B37" s="863" t="str">
        <f>VLOOKUP(A37,EQUIPOS!A7:D154,3,FALSE)</f>
        <v>Motoniveladora  potencia 215 HP, ancho de cuchilla 4,27 m, peso 18 ton.</v>
      </c>
      <c r="C37" s="864"/>
      <c r="D37" s="864"/>
      <c r="E37" s="864"/>
      <c r="F37" s="864"/>
      <c r="G37" s="864"/>
      <c r="H37" s="865"/>
      <c r="I37" s="275"/>
      <c r="J37" s="276"/>
      <c r="K37" s="277">
        <f>VLOOKUP(A37,EQUIPOS!A7:D164,4,FALSE)</f>
        <v>176926.53043848448</v>
      </c>
      <c r="L37" s="278"/>
      <c r="M37" s="279">
        <v>35</v>
      </c>
      <c r="N37" s="280">
        <f>K37/M37</f>
        <v>5055.0437268138421</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35</v>
      </c>
      <c r="N38" s="280">
        <f>K38/M38</f>
        <v>3033.0435139573074</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0.02</v>
      </c>
      <c r="N41" s="352">
        <f>N76*M41</f>
        <v>14.532714285714285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9948.5586827829484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83.477611040800326</v>
      </c>
      <c r="N48" s="280">
        <f>K48*M48</f>
        <v>2086.9402760200082</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80</v>
      </c>
      <c r="L49" s="275"/>
      <c r="M49" s="410">
        <f>VLOOKUP(A49,MATERIALES!A5:D396,4,FALSE)</f>
        <v>601.64961128186576</v>
      </c>
      <c r="N49" s="280">
        <f>K49*M49</f>
        <v>48131.968902549263</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50218.909178569273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280</v>
      </c>
      <c r="N70" s="403">
        <f>K70/M70</f>
        <v>363.31785714285712</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280</v>
      </c>
      <c r="N71" s="403">
        <f>K71/M71</f>
        <v>363.31785714285712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726.63571428571424</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60894.103575637935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12178.820715127587</v>
      </c>
      <c r="M83" s="850"/>
      <c r="N83" s="57"/>
    </row>
    <row r="84" spans="1:14">
      <c r="B84" s="95" t="s">
        <v>1057</v>
      </c>
      <c r="C84" s="96"/>
      <c r="D84" s="96"/>
      <c r="E84" s="96"/>
      <c r="F84" s="96"/>
      <c r="G84" s="96"/>
      <c r="H84" s="96"/>
      <c r="I84" s="93"/>
      <c r="J84" s="94"/>
      <c r="K84" s="312">
        <v>0.05</v>
      </c>
      <c r="L84" s="849">
        <f>N78*K84</f>
        <v>3044.7051787818968</v>
      </c>
      <c r="M84" s="850"/>
      <c r="N84" s="57"/>
    </row>
    <row r="85" spans="1:14" ht="15.75" thickBot="1">
      <c r="B85" s="97" t="s">
        <v>1058</v>
      </c>
      <c r="C85" s="98"/>
      <c r="D85" s="98"/>
      <c r="E85" s="98"/>
      <c r="F85" s="98"/>
      <c r="G85" s="98"/>
      <c r="H85" s="98"/>
      <c r="I85" s="99"/>
      <c r="J85" s="100"/>
      <c r="K85" s="313">
        <v>0.05</v>
      </c>
      <c r="L85" s="851">
        <f>N78*K85</f>
        <v>3044.7051787818968</v>
      </c>
      <c r="M85" s="852"/>
      <c r="N85" s="57"/>
    </row>
    <row r="86" spans="1:14" ht="15.75" thickBot="1">
      <c r="B86" s="814" t="s">
        <v>1037</v>
      </c>
      <c r="C86" s="815"/>
      <c r="D86" s="815"/>
      <c r="E86" s="815"/>
      <c r="F86" s="815"/>
      <c r="G86" s="815"/>
      <c r="H86" s="815"/>
      <c r="I86" s="815"/>
      <c r="J86" s="815"/>
      <c r="K86" s="815"/>
      <c r="L86" s="815"/>
      <c r="M86" s="816"/>
      <c r="N86" s="58">
        <f>L83+L84+L85</f>
        <v>18268.231072691382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79162.334648329313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1542</v>
      </c>
      <c r="C31" s="87" t="s">
        <v>1543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35</v>
      </c>
      <c r="N36" s="280">
        <f>K36/M36</f>
        <v>1845.9387277260842</v>
      </c>
    </row>
    <row r="37" spans="1:14">
      <c r="A37" s="119" t="s">
        <v>269</v>
      </c>
      <c r="B37" s="863" t="str">
        <f>VLOOKUP(A37,EQUIPOS!A7:D154,3,FALSE)</f>
        <v>Motoniveladora  potencia 215 HP, ancho de cuchilla 4,27 m, peso 18 ton.</v>
      </c>
      <c r="C37" s="864"/>
      <c r="D37" s="864"/>
      <c r="E37" s="864"/>
      <c r="F37" s="864"/>
      <c r="G37" s="864"/>
      <c r="H37" s="865"/>
      <c r="I37" s="275"/>
      <c r="J37" s="276"/>
      <c r="K37" s="277">
        <f>VLOOKUP(A37,EQUIPOS!A7:D164,4,FALSE)</f>
        <v>176926.53043848448</v>
      </c>
      <c r="L37" s="278"/>
      <c r="M37" s="279">
        <v>35</v>
      </c>
      <c r="N37" s="280">
        <f>K37/M37</f>
        <v>5055.0437268138421</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35</v>
      </c>
      <c r="N38" s="280">
        <f>K38/M38</f>
        <v>3033.0435139573074</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0.02</v>
      </c>
      <c r="N41" s="352">
        <f>N76*M41</f>
        <v>14.532714285714285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9948.5586827829484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83.477611040800326</v>
      </c>
      <c r="N48" s="280">
        <f>K48*M48</f>
        <v>2086.9402760200082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2086.9402760200082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280</v>
      </c>
      <c r="N70" s="403">
        <f>K70/M70</f>
        <v>363.31785714285712</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280</v>
      </c>
      <c r="N71" s="403">
        <f>K71/M71</f>
        <v>363.31785714285712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726.63571428571424</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12762.134673088671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2552.4269346177343</v>
      </c>
      <c r="M83" s="850"/>
      <c r="N83" s="57"/>
    </row>
    <row r="84" spans="1:14">
      <c r="B84" s="95" t="s">
        <v>1057</v>
      </c>
      <c r="C84" s="96"/>
      <c r="D84" s="96"/>
      <c r="E84" s="96"/>
      <c r="F84" s="96"/>
      <c r="G84" s="96"/>
      <c r="H84" s="96"/>
      <c r="I84" s="93"/>
      <c r="J84" s="94"/>
      <c r="K84" s="312">
        <v>0.05</v>
      </c>
      <c r="L84" s="849">
        <f>N78*K84</f>
        <v>638.10673365443358</v>
      </c>
      <c r="M84" s="850"/>
      <c r="N84" s="57"/>
    </row>
    <row r="85" spans="1:14" ht="15.75" thickBot="1">
      <c r="B85" s="97" t="s">
        <v>1058</v>
      </c>
      <c r="C85" s="98"/>
      <c r="D85" s="98"/>
      <c r="E85" s="98"/>
      <c r="F85" s="98"/>
      <c r="G85" s="98"/>
      <c r="H85" s="98"/>
      <c r="I85" s="99"/>
      <c r="J85" s="100"/>
      <c r="K85" s="313">
        <v>0.05</v>
      </c>
      <c r="L85" s="851">
        <f>N78*K85</f>
        <v>638.10673365443358</v>
      </c>
      <c r="M85" s="852"/>
      <c r="N85" s="57"/>
    </row>
    <row r="86" spans="1:14" ht="15.75" thickBot="1">
      <c r="B86" s="814" t="s">
        <v>1037</v>
      </c>
      <c r="C86" s="815"/>
      <c r="D86" s="815"/>
      <c r="E86" s="815"/>
      <c r="F86" s="815"/>
      <c r="G86" s="815"/>
      <c r="H86" s="815"/>
      <c r="I86" s="815"/>
      <c r="J86" s="815"/>
      <c r="K86" s="815"/>
      <c r="L86" s="815"/>
      <c r="M86" s="816"/>
      <c r="N86" s="58">
        <f>L83+L84+L85</f>
        <v>3828.640401926602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16590.775075015274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1544</v>
      </c>
      <c r="C31" s="87" t="s">
        <v>1545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601.64961128186576</v>
      </c>
      <c r="N48" s="280">
        <f>K48*M48</f>
        <v>601.64961128186576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601.64961128186576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814" t="s">
        <v>1037</v>
      </c>
      <c r="C76" s="815"/>
      <c r="D76" s="815"/>
      <c r="E76" s="815"/>
      <c r="F76" s="815"/>
      <c r="G76" s="815"/>
      <c r="H76" s="815"/>
      <c r="I76" s="857"/>
      <c r="J76" s="857"/>
      <c r="K76" s="857"/>
      <c r="L76" s="857"/>
      <c r="M76" s="858"/>
      <c r="N76" s="309">
        <f>SUM(N70:N75)</f>
        <v>0</v>
      </c>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601.64961128186576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120.32992225637315</v>
      </c>
      <c r="M83" s="850"/>
      <c r="N83" s="57"/>
    </row>
    <row r="84" spans="1:14">
      <c r="B84" s="95" t="s">
        <v>1057</v>
      </c>
      <c r="C84" s="96"/>
      <c r="D84" s="96"/>
      <c r="E84" s="96"/>
      <c r="F84" s="96"/>
      <c r="G84" s="96"/>
      <c r="H84" s="96"/>
      <c r="I84" s="93"/>
      <c r="J84" s="94"/>
      <c r="K84" s="312">
        <v>0.05</v>
      </c>
      <c r="L84" s="849">
        <f>N78*K84</f>
        <v>30.082480564093288</v>
      </c>
      <c r="M84" s="850"/>
      <c r="N84" s="57"/>
    </row>
    <row r="85" spans="1:14" ht="15.75" thickBot="1">
      <c r="B85" s="97" t="s">
        <v>1058</v>
      </c>
      <c r="C85" s="98"/>
      <c r="D85" s="98"/>
      <c r="E85" s="98"/>
      <c r="F85" s="98"/>
      <c r="G85" s="98"/>
      <c r="H85" s="98"/>
      <c r="I85" s="99"/>
      <c r="J85" s="100"/>
      <c r="K85" s="313">
        <v>0.05</v>
      </c>
      <c r="L85" s="851">
        <f>N78*K85</f>
        <v>30.082480564093288</v>
      </c>
      <c r="M85" s="852"/>
      <c r="N85" s="57"/>
    </row>
    <row r="86" spans="1:14" ht="15.75" thickBot="1">
      <c r="B86" s="814" t="s">
        <v>1037</v>
      </c>
      <c r="C86" s="815"/>
      <c r="D86" s="815"/>
      <c r="E86" s="815"/>
      <c r="F86" s="815"/>
      <c r="G86" s="815"/>
      <c r="H86" s="815"/>
      <c r="I86" s="815"/>
      <c r="J86" s="815"/>
      <c r="K86" s="815"/>
      <c r="L86" s="815"/>
      <c r="M86" s="816"/>
      <c r="N86" s="58">
        <f>L83+L84+L85</f>
        <v>180.49488338455973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782.14449466642554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1546</v>
      </c>
      <c r="C31" s="87" t="s">
        <v>1547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35</v>
      </c>
      <c r="N36" s="280">
        <f>K36/M36</f>
        <v>1845.9387277260842</v>
      </c>
    </row>
    <row r="37" spans="1:14">
      <c r="A37" s="119" t="s">
        <v>269</v>
      </c>
      <c r="B37" s="863" t="str">
        <f>VLOOKUP(A37,EQUIPOS!A7:D154,3,FALSE)</f>
        <v>Motoniveladora  potencia 215 HP, ancho de cuchilla 4,27 m, peso 18 ton.</v>
      </c>
      <c r="C37" s="864"/>
      <c r="D37" s="864"/>
      <c r="E37" s="864"/>
      <c r="F37" s="864"/>
      <c r="G37" s="864"/>
      <c r="H37" s="865"/>
      <c r="I37" s="275"/>
      <c r="J37" s="276"/>
      <c r="K37" s="277">
        <f>VLOOKUP(A37,EQUIPOS!A7:D164,4,FALSE)</f>
        <v>176926.53043848448</v>
      </c>
      <c r="L37" s="278"/>
      <c r="M37" s="279">
        <v>35</v>
      </c>
      <c r="N37" s="280">
        <f>K37/M37</f>
        <v>5055.0437268138421</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35</v>
      </c>
      <c r="N38" s="280">
        <f>K38/M38</f>
        <v>3033.0435139573074</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0.02</v>
      </c>
      <c r="N41" s="352">
        <f>N76*M41</f>
        <v>14.532714285714285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9948.5586827829484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404</v>
      </c>
      <c r="B48" s="49" t="str">
        <f>VLOOKUP(A48,MATERIALES!A4:D373,3,FALSE)</f>
        <v>Cal</v>
      </c>
      <c r="C48" s="289"/>
      <c r="D48" s="289"/>
      <c r="E48" s="289"/>
      <c r="F48" s="289"/>
      <c r="G48" s="289"/>
      <c r="H48" s="289"/>
      <c r="I48" s="276"/>
      <c r="J48" s="232" t="str">
        <f>VLOOKUP(A48,MATERIALES!A4:D373,2,FALSE)</f>
        <v>kg</v>
      </c>
      <c r="K48" s="290">
        <v>80</v>
      </c>
      <c r="L48" s="275"/>
      <c r="M48" s="410">
        <f>VLOOKUP(A48,MATERIALES!A4:D395,4,FALSE)</f>
        <v>1221.6235762068341</v>
      </c>
      <c r="N48" s="280">
        <f>K48*M48</f>
        <v>97729.886096546717</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83.477611040800326</v>
      </c>
      <c r="N49" s="280">
        <f>K49*M49</f>
        <v>2086.9402760200082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99816.82637256672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280</v>
      </c>
      <c r="N70" s="403">
        <f>K70/M70</f>
        <v>363.31785714285712</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280</v>
      </c>
      <c r="N71" s="403">
        <f>K71/M71</f>
        <v>363.31785714285712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726.63571428571424</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110492.02076963539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22098.40415392708</v>
      </c>
      <c r="M83" s="850"/>
      <c r="N83" s="57"/>
    </row>
    <row r="84" spans="1:14">
      <c r="B84" s="95" t="s">
        <v>1057</v>
      </c>
      <c r="C84" s="96"/>
      <c r="D84" s="96"/>
      <c r="E84" s="96"/>
      <c r="F84" s="96"/>
      <c r="G84" s="96"/>
      <c r="H84" s="96"/>
      <c r="I84" s="93"/>
      <c r="J84" s="94"/>
      <c r="K84" s="312">
        <v>0.05</v>
      </c>
      <c r="L84" s="849">
        <f>N78*K84</f>
        <v>5524.60103848177</v>
      </c>
      <c r="M84" s="850"/>
      <c r="N84" s="57"/>
    </row>
    <row r="85" spans="1:14" ht="15.75" thickBot="1">
      <c r="B85" s="97" t="s">
        <v>1058</v>
      </c>
      <c r="C85" s="98"/>
      <c r="D85" s="98"/>
      <c r="E85" s="98"/>
      <c r="F85" s="98"/>
      <c r="G85" s="98"/>
      <c r="H85" s="98"/>
      <c r="I85" s="99"/>
      <c r="J85" s="100"/>
      <c r="K85" s="313">
        <v>0.05</v>
      </c>
      <c r="L85" s="851">
        <f>N78*K85</f>
        <v>5524.60103848177</v>
      </c>
      <c r="M85" s="852"/>
      <c r="N85" s="57"/>
    </row>
    <row r="86" spans="1:14" ht="15.75" thickBot="1">
      <c r="B86" s="814" t="s">
        <v>1037</v>
      </c>
      <c r="C86" s="815"/>
      <c r="D86" s="815"/>
      <c r="E86" s="815"/>
      <c r="F86" s="815"/>
      <c r="G86" s="815"/>
      <c r="H86" s="815"/>
      <c r="I86" s="815"/>
      <c r="J86" s="815"/>
      <c r="K86" s="815"/>
      <c r="L86" s="815"/>
      <c r="M86" s="816"/>
      <c r="N86" s="58">
        <f>L83+L84+L85</f>
        <v>33147.606230890618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143639.627000526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1549</v>
      </c>
      <c r="C31" s="87" t="s">
        <v>1958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35</v>
      </c>
      <c r="N36" s="280">
        <f>K36/M36</f>
        <v>1845.9387277260842</v>
      </c>
    </row>
    <row r="37" spans="1:14">
      <c r="A37" s="119" t="s">
        <v>269</v>
      </c>
      <c r="B37" s="863" t="str">
        <f>VLOOKUP(A37,EQUIPOS!A7:D154,3,FALSE)</f>
        <v>Motoniveladora  potencia 215 HP, ancho de cuchilla 4,27 m, peso 18 ton.</v>
      </c>
      <c r="C37" s="864"/>
      <c r="D37" s="864"/>
      <c r="E37" s="864"/>
      <c r="F37" s="864"/>
      <c r="G37" s="864"/>
      <c r="H37" s="865"/>
      <c r="I37" s="275"/>
      <c r="J37" s="276"/>
      <c r="K37" s="277">
        <f>VLOOKUP(A37,EQUIPOS!A7:D164,4,FALSE)</f>
        <v>176926.53043848448</v>
      </c>
      <c r="L37" s="278"/>
      <c r="M37" s="279">
        <v>35</v>
      </c>
      <c r="N37" s="280">
        <f>K37/M37</f>
        <v>5055.0437268138421</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35</v>
      </c>
      <c r="N38" s="280">
        <f>K38/M38</f>
        <v>3033.0435139573074</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0.02</v>
      </c>
      <c r="N41" s="352">
        <f>N75*M41</f>
        <v>14.532714285714285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9948.5586827829484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83.477611040800326</v>
      </c>
      <c r="N48" s="280">
        <f>K48*M48</f>
        <v>2086.9402760200082</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2086.9402760200082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B58" s="52"/>
      <c r="C58" s="325"/>
      <c r="D58" s="325"/>
      <c r="E58" s="325"/>
      <c r="F58" s="325"/>
      <c r="G58" s="325"/>
      <c r="H58" s="319"/>
      <c r="I58" s="287"/>
      <c r="J58" s="294"/>
      <c r="K58" s="287"/>
      <c r="L58" s="901"/>
      <c r="M58" s="902"/>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30</v>
      </c>
      <c r="B69" s="55" t="str">
        <f>VLOOKUP(A69,'MANO DE OBRA'!A8:D68,3,FALSE)</f>
        <v>Oficial</v>
      </c>
      <c r="C69" s="53"/>
      <c r="D69" s="53"/>
      <c r="E69" s="53"/>
      <c r="F69" s="53"/>
      <c r="G69" s="53"/>
      <c r="H69" s="53"/>
      <c r="I69" s="300">
        <f>K69/J69*100</f>
        <v>54988.648648648646</v>
      </c>
      <c r="J69" s="301">
        <v>185</v>
      </c>
      <c r="K69" s="302">
        <f>VLOOKUP(A69,'MANO DE OBRA'!A8:D99,4,FALSE)</f>
        <v>101729</v>
      </c>
      <c r="L69" s="56"/>
      <c r="M69" s="303">
        <v>280</v>
      </c>
      <c r="N69" s="403">
        <f>K69/M69</f>
        <v>363.31785714285712</v>
      </c>
      <c r="O69" s="112"/>
    </row>
    <row r="70" spans="1:15">
      <c r="A70" t="s">
        <v>7</v>
      </c>
      <c r="B70" s="55" t="str">
        <f>VLOOKUP(A70,'MANO DE OBRA'!A8:D69,3,FALSE)</f>
        <v>Obrero (2)</v>
      </c>
      <c r="C70" s="53"/>
      <c r="D70" s="53"/>
      <c r="E70" s="53"/>
      <c r="F70" s="53"/>
      <c r="G70" s="53"/>
      <c r="H70" s="53"/>
      <c r="I70" s="300">
        <f>K70/J70*100</f>
        <v>54988.648648648646</v>
      </c>
      <c r="J70" s="301">
        <v>185</v>
      </c>
      <c r="K70" s="302">
        <f>VLOOKUP(A70,'MANO DE OBRA'!A8:D100,4,FALSE)</f>
        <v>101729</v>
      </c>
      <c r="L70" s="56"/>
      <c r="M70" s="307">
        <v>280</v>
      </c>
      <c r="N70" s="403">
        <f>K70/M70</f>
        <v>363.31785714285712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814" t="s">
        <v>1037</v>
      </c>
      <c r="C75" s="815"/>
      <c r="D75" s="815"/>
      <c r="E75" s="815"/>
      <c r="F75" s="815"/>
      <c r="G75" s="815"/>
      <c r="H75" s="815"/>
      <c r="I75" s="857"/>
      <c r="J75" s="857"/>
      <c r="K75" s="857"/>
      <c r="L75" s="857"/>
      <c r="M75" s="858"/>
      <c r="N75" s="309">
        <f>SUM(N69:N74)</f>
        <v>726.63571428571424</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12762.134673088671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2552.4269346177343</v>
      </c>
      <c r="M82" s="850"/>
      <c r="N82" s="57"/>
    </row>
    <row r="83" spans="1:14">
      <c r="B83" s="95" t="s">
        <v>1057</v>
      </c>
      <c r="C83" s="96"/>
      <c r="D83" s="96"/>
      <c r="E83" s="96"/>
      <c r="F83" s="96"/>
      <c r="G83" s="96"/>
      <c r="H83" s="96"/>
      <c r="I83" s="93"/>
      <c r="J83" s="94"/>
      <c r="K83" s="312">
        <v>0.05</v>
      </c>
      <c r="L83" s="849">
        <f>N77*K83</f>
        <v>638.10673365443358</v>
      </c>
      <c r="M83" s="850"/>
      <c r="N83" s="57"/>
    </row>
    <row r="84" spans="1:14" ht="15.75" thickBot="1">
      <c r="B84" s="97" t="s">
        <v>1058</v>
      </c>
      <c r="C84" s="98"/>
      <c r="D84" s="98"/>
      <c r="E84" s="98"/>
      <c r="F84" s="98"/>
      <c r="G84" s="98"/>
      <c r="H84" s="98"/>
      <c r="I84" s="99"/>
      <c r="J84" s="100"/>
      <c r="K84" s="313">
        <v>0.05</v>
      </c>
      <c r="L84" s="851">
        <f>N77*K84</f>
        <v>638.10673365443358</v>
      </c>
      <c r="M84" s="852"/>
      <c r="N84" s="57"/>
    </row>
    <row r="85" spans="1:14" ht="15.75" thickBot="1">
      <c r="B85" s="814" t="s">
        <v>1037</v>
      </c>
      <c r="C85" s="815"/>
      <c r="D85" s="815"/>
      <c r="E85" s="815"/>
      <c r="F85" s="815"/>
      <c r="G85" s="815"/>
      <c r="H85" s="815"/>
      <c r="I85" s="815"/>
      <c r="J85" s="815"/>
      <c r="K85" s="815"/>
      <c r="L85" s="815"/>
      <c r="M85" s="816"/>
      <c r="N85" s="58">
        <f>L82+L83+L84</f>
        <v>3828.640401926602</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16590.775075015274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7" t="s">
        <v>2324</v>
      </c>
      <c r="C104" s="818"/>
      <c r="D104" s="818"/>
      <c r="E104" s="818"/>
      <c r="F104" s="818"/>
      <c r="G104" s="818"/>
      <c r="H104" s="818"/>
      <c r="I104" s="818"/>
      <c r="J104" s="818"/>
      <c r="K104" s="818"/>
      <c r="L104" s="818"/>
      <c r="M104" s="818"/>
      <c r="N104" s="819"/>
    </row>
    <row r="105" spans="2:14" ht="15" customHeight="1">
      <c r="B105" s="817"/>
      <c r="C105" s="818"/>
      <c r="D105" s="818"/>
      <c r="E105" s="818"/>
      <c r="F105" s="818"/>
      <c r="G105" s="818"/>
      <c r="H105" s="818"/>
      <c r="I105" s="818"/>
      <c r="J105" s="818"/>
      <c r="K105" s="818"/>
      <c r="L105" s="818"/>
      <c r="M105" s="818"/>
      <c r="N105" s="819"/>
    </row>
    <row r="106" spans="2:14" ht="30" customHeight="1">
      <c r="B106" s="820" t="s">
        <v>2325</v>
      </c>
      <c r="C106" s="821"/>
      <c r="D106" s="821"/>
      <c r="E106" s="821"/>
      <c r="F106" s="821"/>
      <c r="G106" s="821"/>
      <c r="H106" s="821"/>
      <c r="I106" s="821"/>
      <c r="J106" s="821"/>
      <c r="K106" s="821"/>
      <c r="L106" s="821"/>
      <c r="M106" s="821"/>
      <c r="N106" s="822"/>
    </row>
    <row r="107" spans="2:14">
      <c r="B107" s="820"/>
      <c r="C107" s="821"/>
      <c r="D107" s="821"/>
      <c r="E107" s="821"/>
      <c r="F107" s="821"/>
      <c r="G107" s="821"/>
      <c r="H107" s="821"/>
      <c r="I107" s="821"/>
      <c r="J107" s="821"/>
      <c r="K107" s="821"/>
      <c r="L107" s="821"/>
      <c r="M107" s="821"/>
      <c r="N107" s="82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0"/>
      <c r="K117" s="880"/>
      <c r="L117" s="880"/>
      <c r="M117" s="880"/>
      <c r="N117" s="881"/>
    </row>
    <row r="118" spans="2:14" ht="15.75" thickBot="1">
      <c r="B118" s="269" t="s">
        <v>2327</v>
      </c>
      <c r="C118" s="401"/>
      <c r="D118" s="401"/>
      <c r="E118" s="63"/>
      <c r="F118" s="63"/>
      <c r="G118" s="63"/>
      <c r="H118" s="63"/>
      <c r="I118" s="63"/>
      <c r="J118" s="882"/>
      <c r="K118" s="882"/>
      <c r="L118" s="882"/>
      <c r="M118" s="882"/>
      <c r="N118" s="88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ht="21" customHeight="1">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1550</v>
      </c>
      <c r="C31" s="87" t="s">
        <v>1551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404</v>
      </c>
      <c r="B48" s="49" t="str">
        <f>VLOOKUP(A48,MATERIALES!A4:D373,3,FALSE)</f>
        <v>Cal</v>
      </c>
      <c r="C48" s="289"/>
      <c r="D48" s="289"/>
      <c r="E48" s="289"/>
      <c r="F48" s="289"/>
      <c r="G48" s="289"/>
      <c r="H48" s="289"/>
      <c r="I48" s="276"/>
      <c r="J48" s="232" t="str">
        <f>VLOOKUP(A48,MATERIALES!A4:D373,2,FALSE)</f>
        <v>kg</v>
      </c>
      <c r="K48" s="290">
        <v>1</v>
      </c>
      <c r="L48" s="275"/>
      <c r="M48" s="410">
        <f>VLOOKUP(A48,MATERIALES!A4:D395,4,FALSE)</f>
        <v>1221.6235762068341</v>
      </c>
      <c r="N48" s="280">
        <f>K48*M48</f>
        <v>1221.6235762068341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1221.6235762068341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814" t="s">
        <v>1037</v>
      </c>
      <c r="C76" s="815"/>
      <c r="D76" s="815"/>
      <c r="E76" s="815"/>
      <c r="F76" s="815"/>
      <c r="G76" s="815"/>
      <c r="H76" s="815"/>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1221.6235762068341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244.32471524136682</v>
      </c>
      <c r="M83" s="850"/>
      <c r="N83" s="57"/>
    </row>
    <row r="84" spans="1:14">
      <c r="B84" s="95" t="s">
        <v>1057</v>
      </c>
      <c r="C84" s="96"/>
      <c r="D84" s="96"/>
      <c r="E84" s="96"/>
      <c r="F84" s="96"/>
      <c r="G84" s="96"/>
      <c r="H84" s="96"/>
      <c r="I84" s="93"/>
      <c r="J84" s="94"/>
      <c r="K84" s="312">
        <v>0.05</v>
      </c>
      <c r="L84" s="849">
        <f>N78*K84</f>
        <v>61.081178810341704</v>
      </c>
      <c r="M84" s="850"/>
      <c r="N84" s="57"/>
    </row>
    <row r="85" spans="1:14" ht="15.75" thickBot="1">
      <c r="B85" s="97" t="s">
        <v>1058</v>
      </c>
      <c r="C85" s="98"/>
      <c r="D85" s="98"/>
      <c r="E85" s="98"/>
      <c r="F85" s="98"/>
      <c r="G85" s="98"/>
      <c r="H85" s="98"/>
      <c r="I85" s="99"/>
      <c r="J85" s="100"/>
      <c r="K85" s="313">
        <v>0.05</v>
      </c>
      <c r="L85" s="851">
        <f>N78*K85</f>
        <v>61.081178810341704</v>
      </c>
      <c r="M85" s="852"/>
      <c r="N85" s="57"/>
    </row>
    <row r="86" spans="1:14" ht="15.75" thickBot="1">
      <c r="B86" s="814" t="s">
        <v>1037</v>
      </c>
      <c r="C86" s="815"/>
      <c r="D86" s="815"/>
      <c r="E86" s="815"/>
      <c r="F86" s="815"/>
      <c r="G86" s="815"/>
      <c r="H86" s="815"/>
      <c r="I86" s="815"/>
      <c r="J86" s="815"/>
      <c r="K86" s="815"/>
      <c r="L86" s="815"/>
      <c r="M86" s="816"/>
      <c r="N86" s="58">
        <f>L83+L84+L85</f>
        <v>366.48707286205024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1588.1106490688844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7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1107</v>
      </c>
      <c r="C31" s="87" t="s">
        <v>1283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600</v>
      </c>
      <c r="N36" s="280">
        <f>K36/M36</f>
        <v>107.67975911735492</v>
      </c>
    </row>
    <row r="37" spans="1:14">
      <c r="A37" s="119" t="s">
        <v>269</v>
      </c>
      <c r="B37" s="863" t="str">
        <f>VLOOKUP(A37,EQUIPOS!A7:D154,3,FALSE)</f>
        <v>Motoniveladora  potencia 215 HP, ancho de cuchilla 4,27 m, peso 18 ton.</v>
      </c>
      <c r="C37" s="864"/>
      <c r="D37" s="864"/>
      <c r="E37" s="864"/>
      <c r="F37" s="864"/>
      <c r="G37" s="864"/>
      <c r="H37" s="865"/>
      <c r="I37" s="275"/>
      <c r="J37" s="276"/>
      <c r="K37" s="277">
        <f>VLOOKUP(A37,EQUIPOS!A7:D164,4,FALSE)</f>
        <v>176926.53043848448</v>
      </c>
      <c r="L37" s="278"/>
      <c r="M37" s="279">
        <v>600</v>
      </c>
      <c r="N37" s="280">
        <f>K37/M37</f>
        <v>294.87755073080746</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600</v>
      </c>
      <c r="N38" s="280">
        <f>K38/M38</f>
        <v>176.92753831417627</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N75*M41</f>
        <v>0.42387083333333336</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579.90871899567207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845</v>
      </c>
      <c r="B48" s="49" t="str">
        <f>VLOOKUP(A48,MATERIALES!A5:D373,3,FALSE)</f>
        <v>Agua</v>
      </c>
      <c r="C48" s="289"/>
      <c r="D48" s="289"/>
      <c r="E48" s="289"/>
      <c r="F48" s="289"/>
      <c r="G48" s="289"/>
      <c r="H48" s="289"/>
      <c r="I48" s="276"/>
      <c r="J48" s="232" t="str">
        <f>VLOOKUP(A48,MATERIALES!A4:D373,2,FALSE)</f>
        <v>lt</v>
      </c>
      <c r="K48" s="290">
        <v>3</v>
      </c>
      <c r="L48" s="275"/>
      <c r="M48" s="410">
        <f>VLOOKUP(A48,MATERIALES!A5:D396,4,FALSE)</f>
        <v>83.477611040800326</v>
      </c>
      <c r="N48" s="280">
        <f>K48*M48</f>
        <v>250.43283312240098</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250.43283312240098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B58" s="52"/>
      <c r="C58" s="325"/>
      <c r="D58" s="325"/>
      <c r="E58" s="325"/>
      <c r="F58" s="325"/>
      <c r="G58" s="325"/>
      <c r="H58" s="319"/>
      <c r="I58" s="287"/>
      <c r="J58" s="294"/>
      <c r="K58" s="287"/>
      <c r="L58" s="901"/>
      <c r="M58" s="902"/>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30</v>
      </c>
      <c r="B69" s="55" t="str">
        <f>VLOOKUP(A69,'MANO DE OBRA'!A8:D68,3,FALSE)</f>
        <v>Oficial</v>
      </c>
      <c r="C69" s="53"/>
      <c r="D69" s="53"/>
      <c r="E69" s="53"/>
      <c r="F69" s="53"/>
      <c r="G69" s="53"/>
      <c r="H69" s="53"/>
      <c r="I69" s="300">
        <f>K69/J69*100</f>
        <v>54988.648648648646</v>
      </c>
      <c r="J69" s="301">
        <v>185</v>
      </c>
      <c r="K69" s="302">
        <f>VLOOKUP(A69,'MANO DE OBRA'!A8:D99,4,FALSE)</f>
        <v>101729</v>
      </c>
      <c r="L69" s="56"/>
      <c r="M69" s="303">
        <v>4800</v>
      </c>
      <c r="N69" s="403">
        <f>K69/M69</f>
        <v>21.193541666666668</v>
      </c>
      <c r="O69" s="112"/>
    </row>
    <row r="70" spans="1:15">
      <c r="A70" t="s">
        <v>7</v>
      </c>
      <c r="B70" s="55" t="str">
        <f>VLOOKUP(A70,'MANO DE OBRA'!A8:D69,3,FALSE)</f>
        <v>Obrero (2)</v>
      </c>
      <c r="C70" s="53"/>
      <c r="D70" s="53"/>
      <c r="E70" s="53"/>
      <c r="F70" s="53"/>
      <c r="G70" s="53"/>
      <c r="H70" s="53"/>
      <c r="I70" s="300">
        <f>K70/J70*100</f>
        <v>54988.648648648646</v>
      </c>
      <c r="J70" s="301">
        <v>185</v>
      </c>
      <c r="K70" s="302">
        <f>VLOOKUP(A70,'MANO DE OBRA'!A8:D100,4,FALSE)</f>
        <v>101729</v>
      </c>
      <c r="L70" s="56"/>
      <c r="M70" s="307">
        <v>4800</v>
      </c>
      <c r="N70" s="403">
        <f>K70/M70</f>
        <v>21.193541666666668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814" t="s">
        <v>1037</v>
      </c>
      <c r="C75" s="815"/>
      <c r="D75" s="815"/>
      <c r="E75" s="815"/>
      <c r="F75" s="815"/>
      <c r="G75" s="815"/>
      <c r="H75" s="815"/>
      <c r="I75" s="857"/>
      <c r="J75" s="857"/>
      <c r="K75" s="857"/>
      <c r="L75" s="857"/>
      <c r="M75" s="858"/>
      <c r="N75" s="309">
        <f>SUM(N69:N74)</f>
        <v>42.387083333333337</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872.72863545140638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174.54572709028128</v>
      </c>
      <c r="M82" s="850"/>
      <c r="N82" s="57"/>
    </row>
    <row r="83" spans="1:14">
      <c r="B83" s="95" t="s">
        <v>1057</v>
      </c>
      <c r="C83" s="96"/>
      <c r="D83" s="96"/>
      <c r="E83" s="96"/>
      <c r="F83" s="96"/>
      <c r="G83" s="96"/>
      <c r="H83" s="96"/>
      <c r="I83" s="93"/>
      <c r="J83" s="94"/>
      <c r="K83" s="312">
        <v>0.05</v>
      </c>
      <c r="L83" s="849">
        <f>N77*K83</f>
        <v>43.636431772570319</v>
      </c>
      <c r="M83" s="850"/>
      <c r="N83" s="57"/>
    </row>
    <row r="84" spans="1:14" ht="15.75" thickBot="1">
      <c r="B84" s="97" t="s">
        <v>1058</v>
      </c>
      <c r="C84" s="98"/>
      <c r="D84" s="98"/>
      <c r="E84" s="98"/>
      <c r="F84" s="98"/>
      <c r="G84" s="98"/>
      <c r="H84" s="98"/>
      <c r="I84" s="99"/>
      <c r="J84" s="100"/>
      <c r="K84" s="313">
        <v>0.05</v>
      </c>
      <c r="L84" s="851">
        <f>N77*K84</f>
        <v>43.636431772570319</v>
      </c>
      <c r="M84" s="852"/>
      <c r="N84" s="57"/>
    </row>
    <row r="85" spans="1:14" ht="15.75" thickBot="1">
      <c r="B85" s="814" t="s">
        <v>1037</v>
      </c>
      <c r="C85" s="815"/>
      <c r="D85" s="815"/>
      <c r="E85" s="815"/>
      <c r="F85" s="815"/>
      <c r="G85" s="815"/>
      <c r="H85" s="815"/>
      <c r="I85" s="815"/>
      <c r="J85" s="815"/>
      <c r="K85" s="815"/>
      <c r="L85" s="815"/>
      <c r="M85" s="816"/>
      <c r="N85" s="58">
        <f>L82+L83+L84</f>
        <v>261.81859063542191</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1134.5472260868282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7" t="s">
        <v>2324</v>
      </c>
      <c r="C104" s="818"/>
      <c r="D104" s="818"/>
      <c r="E104" s="818"/>
      <c r="F104" s="818"/>
      <c r="G104" s="818"/>
      <c r="H104" s="818"/>
      <c r="I104" s="818"/>
      <c r="J104" s="818"/>
      <c r="K104" s="818"/>
      <c r="L104" s="818"/>
      <c r="M104" s="818"/>
      <c r="N104" s="819"/>
    </row>
    <row r="105" spans="2:14" ht="15" customHeight="1">
      <c r="B105" s="817"/>
      <c r="C105" s="818"/>
      <c r="D105" s="818"/>
      <c r="E105" s="818"/>
      <c r="F105" s="818"/>
      <c r="G105" s="818"/>
      <c r="H105" s="818"/>
      <c r="I105" s="818"/>
      <c r="J105" s="818"/>
      <c r="K105" s="818"/>
      <c r="L105" s="818"/>
      <c r="M105" s="818"/>
      <c r="N105" s="819"/>
    </row>
    <row r="106" spans="2:14" ht="30" customHeight="1">
      <c r="B106" s="820" t="s">
        <v>2325</v>
      </c>
      <c r="C106" s="821"/>
      <c r="D106" s="821"/>
      <c r="E106" s="821"/>
      <c r="F106" s="821"/>
      <c r="G106" s="821"/>
      <c r="H106" s="821"/>
      <c r="I106" s="821"/>
      <c r="J106" s="821"/>
      <c r="K106" s="821"/>
      <c r="L106" s="821"/>
      <c r="M106" s="821"/>
      <c r="N106" s="822"/>
    </row>
    <row r="107" spans="2:14">
      <c r="B107" s="820"/>
      <c r="C107" s="821"/>
      <c r="D107" s="821"/>
      <c r="E107" s="821"/>
      <c r="F107" s="821"/>
      <c r="G107" s="821"/>
      <c r="H107" s="821"/>
      <c r="I107" s="821"/>
      <c r="J107" s="821"/>
      <c r="K107" s="821"/>
      <c r="L107" s="821"/>
      <c r="M107" s="821"/>
      <c r="N107" s="82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0"/>
      <c r="K117" s="880"/>
      <c r="L117" s="880"/>
      <c r="M117" s="880"/>
      <c r="N117" s="881"/>
    </row>
    <row r="118" spans="2:14" ht="15.75" thickBot="1">
      <c r="B118" s="269" t="s">
        <v>2327</v>
      </c>
      <c r="C118" s="401"/>
      <c r="D118" s="401"/>
      <c r="E118" s="63"/>
      <c r="F118" s="63"/>
      <c r="G118" s="63"/>
      <c r="H118" s="63"/>
      <c r="I118" s="63"/>
      <c r="J118" s="882"/>
      <c r="K118" s="882"/>
      <c r="L118" s="882"/>
      <c r="M118" s="882"/>
      <c r="N118" s="88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1108</v>
      </c>
      <c r="C31" s="87" t="s">
        <v>1284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269</v>
      </c>
      <c r="B37" s="863" t="str">
        <f>VLOOKUP(A37,EQUIPOS!A7:D154,3,FALSE)</f>
        <v>Motoniveladora  potencia 215 HP, ancho de cuchilla 4,27 m, peso 18 ton.</v>
      </c>
      <c r="C37" s="864"/>
      <c r="D37" s="864"/>
      <c r="E37" s="864"/>
      <c r="F37" s="864"/>
      <c r="G37" s="864"/>
      <c r="H37" s="865"/>
      <c r="I37" s="275"/>
      <c r="J37" s="276"/>
      <c r="K37" s="277">
        <f>VLOOKUP(A37,EQUIPOS!A7:D164,4,FALSE)</f>
        <v>176926.53043848448</v>
      </c>
      <c r="L37" s="278"/>
      <c r="M37" s="279">
        <v>45</v>
      </c>
      <c r="N37" s="280">
        <f>K37/M37</f>
        <v>3931.7006764107664</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0.02</v>
      </c>
      <c r="N41" s="352">
        <f>N75*M41</f>
        <v>11.303222222222223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7737.7678643867375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83.477611040800326</v>
      </c>
      <c r="N48" s="280">
        <f>K48*M48</f>
        <v>2086.9402760200082</v>
      </c>
    </row>
    <row r="49" spans="1:14">
      <c r="A49" s="114" t="s">
        <v>529</v>
      </c>
      <c r="B49" s="49" t="str">
        <f>VLOOKUP(A49,MATERIALES!A6:D373,3,FALSE)</f>
        <v xml:space="preserve">Material  de afirmado de la Zona </v>
      </c>
      <c r="C49" s="289"/>
      <c r="D49" s="289"/>
      <c r="E49" s="289"/>
      <c r="F49" s="289"/>
      <c r="G49" s="289"/>
      <c r="H49" s="289"/>
      <c r="I49" s="276"/>
      <c r="J49" s="232" t="str">
        <f>VLOOKUP(A49,MATERIALES!A5:D373,2,FALSE)</f>
        <v>m3</v>
      </c>
      <c r="K49" s="290">
        <v>1.25</v>
      </c>
      <c r="L49" s="275"/>
      <c r="M49" s="410">
        <f>VLOOKUP(A49,MATERIALES!A6:D397,4,FALSE)</f>
        <v>61081.178810341698</v>
      </c>
      <c r="N49" s="280">
        <f>K49*M49</f>
        <v>76351.473512927128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78438.413788947131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1387</v>
      </c>
      <c r="B58" s="52" t="str">
        <f>VLOOKUP(A58,TRANSPORTE!A5:D117,3,FALSE)</f>
        <v xml:space="preserve">Transporte de Material de Afirmado de la Zona </v>
      </c>
      <c r="C58" s="325"/>
      <c r="D58" s="325"/>
      <c r="E58" s="325"/>
      <c r="F58" s="325"/>
      <c r="G58" s="325"/>
      <c r="H58" s="319" t="s">
        <v>1552</v>
      </c>
      <c r="I58" s="287">
        <v>1.25</v>
      </c>
      <c r="J58" s="294">
        <v>1</v>
      </c>
      <c r="K58" s="287">
        <f>I58*J58</f>
        <v>1.25</v>
      </c>
      <c r="L58" s="901">
        <f>VLOOKUP(A58,TRANSPORTE!A5:D117,4,FALSE)</f>
        <v>1260.7002978406549</v>
      </c>
      <c r="M58" s="902"/>
      <c r="N58" s="295">
        <f>K58*L58</f>
        <v>1575.8753723008185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1575.8753723008185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30</v>
      </c>
      <c r="B69" s="55" t="str">
        <f>VLOOKUP(A69,'MANO DE OBRA'!A8:D68,3,FALSE)</f>
        <v>Oficial</v>
      </c>
      <c r="C69" s="53"/>
      <c r="D69" s="53"/>
      <c r="E69" s="53"/>
      <c r="F69" s="53"/>
      <c r="G69" s="53"/>
      <c r="H69" s="53"/>
      <c r="I69" s="300">
        <f>K69/J69*100</f>
        <v>54988.648648648646</v>
      </c>
      <c r="J69" s="301">
        <v>185</v>
      </c>
      <c r="K69" s="302">
        <f>VLOOKUP(A69,'MANO DE OBRA'!A8:D99,4,FALSE)</f>
        <v>101729</v>
      </c>
      <c r="L69" s="56"/>
      <c r="M69" s="303">
        <v>360</v>
      </c>
      <c r="N69" s="403">
        <f>K69/M69</f>
        <v>282.58055555555558</v>
      </c>
      <c r="O69" s="112"/>
    </row>
    <row r="70" spans="1:15">
      <c r="A70" t="s">
        <v>7</v>
      </c>
      <c r="B70" s="55" t="str">
        <f>VLOOKUP(A70,'MANO DE OBRA'!A8:D69,3,FALSE)</f>
        <v>Obrero (2)</v>
      </c>
      <c r="C70" s="53"/>
      <c r="D70" s="53"/>
      <c r="E70" s="53"/>
      <c r="F70" s="53"/>
      <c r="G70" s="53"/>
      <c r="H70" s="53"/>
      <c r="I70" s="300">
        <f>K70/J70*100</f>
        <v>54988.648648648646</v>
      </c>
      <c r="J70" s="301">
        <v>185</v>
      </c>
      <c r="K70" s="302">
        <f>VLOOKUP(A70,'MANO DE OBRA'!A8:D100,4,FALSE)</f>
        <v>101729</v>
      </c>
      <c r="L70" s="56"/>
      <c r="M70" s="307">
        <v>360</v>
      </c>
      <c r="N70" s="403">
        <f>K70/M70</f>
        <v>282.58055555555558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814" t="s">
        <v>1037</v>
      </c>
      <c r="C75" s="815"/>
      <c r="D75" s="815"/>
      <c r="E75" s="815"/>
      <c r="F75" s="815"/>
      <c r="G75" s="815"/>
      <c r="H75" s="815"/>
      <c r="I75" s="857"/>
      <c r="J75" s="857"/>
      <c r="K75" s="857"/>
      <c r="L75" s="857"/>
      <c r="M75" s="858"/>
      <c r="N75" s="309">
        <f>SUM(N69:N74)</f>
        <v>565.16111111111115</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88317.218136745796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17663.443627349159</v>
      </c>
      <c r="M82" s="850"/>
      <c r="N82" s="57"/>
    </row>
    <row r="83" spans="1:14">
      <c r="B83" s="95" t="s">
        <v>1057</v>
      </c>
      <c r="C83" s="96"/>
      <c r="D83" s="96"/>
      <c r="E83" s="96"/>
      <c r="F83" s="96"/>
      <c r="G83" s="96"/>
      <c r="H83" s="96"/>
      <c r="I83" s="93"/>
      <c r="J83" s="94"/>
      <c r="K83" s="312">
        <v>0.05</v>
      </c>
      <c r="L83" s="849">
        <f>N77*K83</f>
        <v>4415.8609068372898</v>
      </c>
      <c r="M83" s="850"/>
      <c r="N83" s="57"/>
    </row>
    <row r="84" spans="1:14" ht="15.75" thickBot="1">
      <c r="B84" s="97" t="s">
        <v>1058</v>
      </c>
      <c r="C84" s="98"/>
      <c r="D84" s="98"/>
      <c r="E84" s="98"/>
      <c r="F84" s="98"/>
      <c r="G84" s="98"/>
      <c r="H84" s="98"/>
      <c r="I84" s="99"/>
      <c r="J84" s="100"/>
      <c r="K84" s="313">
        <v>0.05</v>
      </c>
      <c r="L84" s="851">
        <f>N77*K84</f>
        <v>4415.8609068372898</v>
      </c>
      <c r="M84" s="852"/>
      <c r="N84" s="57"/>
    </row>
    <row r="85" spans="1:14" ht="15.75" thickBot="1">
      <c r="B85" s="814" t="s">
        <v>1037</v>
      </c>
      <c r="C85" s="815"/>
      <c r="D85" s="815"/>
      <c r="E85" s="815"/>
      <c r="F85" s="815"/>
      <c r="G85" s="815"/>
      <c r="H85" s="815"/>
      <c r="I85" s="815"/>
      <c r="J85" s="815"/>
      <c r="K85" s="815"/>
      <c r="L85" s="815"/>
      <c r="M85" s="816"/>
      <c r="N85" s="58">
        <f>L82+L83+L84</f>
        <v>26495.165441023739</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114812.38357776953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7" t="s">
        <v>2324</v>
      </c>
      <c r="C104" s="818"/>
      <c r="D104" s="818"/>
      <c r="E104" s="818"/>
      <c r="F104" s="818"/>
      <c r="G104" s="818"/>
      <c r="H104" s="818"/>
      <c r="I104" s="818"/>
      <c r="J104" s="818"/>
      <c r="K104" s="818"/>
      <c r="L104" s="818"/>
      <c r="M104" s="818"/>
      <c r="N104" s="819"/>
    </row>
    <row r="105" spans="2:14" ht="15" customHeight="1">
      <c r="B105" s="817"/>
      <c r="C105" s="818"/>
      <c r="D105" s="818"/>
      <c r="E105" s="818"/>
      <c r="F105" s="818"/>
      <c r="G105" s="818"/>
      <c r="H105" s="818"/>
      <c r="I105" s="818"/>
      <c r="J105" s="818"/>
      <c r="K105" s="818"/>
      <c r="L105" s="818"/>
      <c r="M105" s="818"/>
      <c r="N105" s="819"/>
    </row>
    <row r="106" spans="2:14" ht="29.25" customHeight="1">
      <c r="B106" s="820" t="s">
        <v>2325</v>
      </c>
      <c r="C106" s="821"/>
      <c r="D106" s="821"/>
      <c r="E106" s="821"/>
      <c r="F106" s="821"/>
      <c r="G106" s="821"/>
      <c r="H106" s="821"/>
      <c r="I106" s="821"/>
      <c r="J106" s="821"/>
      <c r="K106" s="821"/>
      <c r="L106" s="821"/>
      <c r="M106" s="821"/>
      <c r="N106" s="822"/>
    </row>
    <row r="107" spans="2:14">
      <c r="B107" s="820"/>
      <c r="C107" s="821"/>
      <c r="D107" s="821"/>
      <c r="E107" s="821"/>
      <c r="F107" s="821"/>
      <c r="G107" s="821"/>
      <c r="H107" s="821"/>
      <c r="I107" s="821"/>
      <c r="J107" s="821"/>
      <c r="K107" s="821"/>
      <c r="L107" s="821"/>
      <c r="M107" s="821"/>
      <c r="N107" s="82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0"/>
      <c r="K117" s="880"/>
      <c r="L117" s="880"/>
      <c r="M117" s="880"/>
      <c r="N117" s="881"/>
    </row>
    <row r="118" spans="2:14" ht="15.75" thickBot="1">
      <c r="B118" s="269" t="s">
        <v>2327</v>
      </c>
      <c r="C118" s="401"/>
      <c r="D118" s="401"/>
      <c r="E118" s="63"/>
      <c r="F118" s="63"/>
      <c r="G118" s="63"/>
      <c r="H118" s="63"/>
      <c r="I118" s="63"/>
      <c r="J118" s="882"/>
      <c r="K118" s="882"/>
      <c r="L118" s="882"/>
      <c r="M118" s="882"/>
      <c r="N118" s="88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1109</v>
      </c>
      <c r="C31" s="87" t="s">
        <v>1285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439</v>
      </c>
      <c r="B48" s="49" t="str">
        <f>VLOOKUP(A48,MATERIALES!A4:D373,3,FALSE)</f>
        <v>Cloruro De Calcio En Hojuelas (Flakes)</v>
      </c>
      <c r="C48" s="289"/>
      <c r="D48" s="289"/>
      <c r="E48" s="289"/>
      <c r="F48" s="289"/>
      <c r="G48" s="289"/>
      <c r="H48" s="289"/>
      <c r="I48" s="276"/>
      <c r="J48" s="232" t="str">
        <f>VLOOKUP(A48,MATERIALES!A4:D373,2,FALSE)</f>
        <v>kg</v>
      </c>
      <c r="K48" s="290">
        <v>1</v>
      </c>
      <c r="L48" s="275"/>
      <c r="M48" s="410">
        <f>VLOOKUP(A48,MATERIALES!A4:D395,4,FALSE)</f>
        <v>3404.2576990297107</v>
      </c>
      <c r="N48" s="280">
        <f>K48*M48</f>
        <v>3404.2576990297107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3404.2576990297107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814" t="s">
        <v>1037</v>
      </c>
      <c r="C76" s="815"/>
      <c r="D76" s="815"/>
      <c r="E76" s="815"/>
      <c r="F76" s="815"/>
      <c r="G76" s="815"/>
      <c r="H76" s="815"/>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3404.2576990297107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680.85153980594214</v>
      </c>
      <c r="M83" s="850"/>
      <c r="N83" s="57"/>
    </row>
    <row r="84" spans="1:14">
      <c r="B84" s="95" t="s">
        <v>1057</v>
      </c>
      <c r="C84" s="96"/>
      <c r="D84" s="96"/>
      <c r="E84" s="96"/>
      <c r="F84" s="96"/>
      <c r="G84" s="96"/>
      <c r="H84" s="96"/>
      <c r="I84" s="93"/>
      <c r="J84" s="94"/>
      <c r="K84" s="312">
        <v>0.05</v>
      </c>
      <c r="L84" s="849">
        <f>N78*K84</f>
        <v>170.21288495148553</v>
      </c>
      <c r="M84" s="850"/>
      <c r="N84" s="57"/>
    </row>
    <row r="85" spans="1:14" ht="15.75" thickBot="1">
      <c r="B85" s="97" t="s">
        <v>1058</v>
      </c>
      <c r="C85" s="98"/>
      <c r="D85" s="98"/>
      <c r="E85" s="98"/>
      <c r="F85" s="98"/>
      <c r="G85" s="98"/>
      <c r="H85" s="98"/>
      <c r="I85" s="99"/>
      <c r="J85" s="100"/>
      <c r="K85" s="313">
        <v>0.05</v>
      </c>
      <c r="L85" s="851">
        <f>N78*K85</f>
        <v>170.21288495148553</v>
      </c>
      <c r="M85" s="852"/>
      <c r="N85" s="57"/>
    </row>
    <row r="86" spans="1:14" ht="15.75" thickBot="1">
      <c r="B86" s="814" t="s">
        <v>1037</v>
      </c>
      <c r="C86" s="815"/>
      <c r="D86" s="815"/>
      <c r="E86" s="815"/>
      <c r="F86" s="815"/>
      <c r="G86" s="815"/>
      <c r="H86" s="815"/>
      <c r="I86" s="815"/>
      <c r="J86" s="815"/>
      <c r="K86" s="815"/>
      <c r="L86" s="815"/>
      <c r="M86" s="816"/>
      <c r="N86" s="58">
        <f>L83+L84+L85</f>
        <v>1021.2773097089132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4425.5350087386241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0"/>
      <c r="K118" s="880"/>
      <c r="L118" s="880"/>
      <c r="M118" s="880"/>
      <c r="N118" s="881"/>
    </row>
    <row r="119" spans="2:14" ht="15.75" customHeight="1"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1110</v>
      </c>
      <c r="C31" s="87" t="s">
        <v>1286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441</v>
      </c>
      <c r="B48" s="49" t="str">
        <f>VLOOKUP(A48,MATERIALES!A4:D373,3,FALSE)</f>
        <v>Cloruro De Calcio En Esferas (Pellets)</v>
      </c>
      <c r="C48" s="289"/>
      <c r="D48" s="289"/>
      <c r="E48" s="289"/>
      <c r="F48" s="289"/>
      <c r="G48" s="289"/>
      <c r="H48" s="289"/>
      <c r="I48" s="276"/>
      <c r="J48" s="232" t="str">
        <f>VLOOKUP(A48,MATERIALES!A4:D373,2,FALSE)</f>
        <v>kg</v>
      </c>
      <c r="K48" s="290">
        <v>1</v>
      </c>
      <c r="L48" s="275"/>
      <c r="M48" s="410">
        <f>VLOOKUP(A48,MATERIALES!A4:D395,4,FALSE)</f>
        <v>2679.4277104803227</v>
      </c>
      <c r="N48" s="280">
        <f>K48*M48</f>
        <v>2679.4277104803227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2679.4277104803227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814" t="s">
        <v>1037</v>
      </c>
      <c r="C76" s="815"/>
      <c r="D76" s="815"/>
      <c r="E76" s="815"/>
      <c r="F76" s="815"/>
      <c r="G76" s="815"/>
      <c r="H76" s="815"/>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2679.4277104803227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535.88554209606457</v>
      </c>
      <c r="M83" s="850"/>
      <c r="N83" s="57"/>
    </row>
    <row r="84" spans="1:14">
      <c r="B84" s="95" t="s">
        <v>1057</v>
      </c>
      <c r="C84" s="96"/>
      <c r="D84" s="96"/>
      <c r="E84" s="96"/>
      <c r="F84" s="96"/>
      <c r="G84" s="96"/>
      <c r="H84" s="96"/>
      <c r="I84" s="93"/>
      <c r="J84" s="94"/>
      <c r="K84" s="312">
        <v>0.05</v>
      </c>
      <c r="L84" s="849">
        <f>N78*K84</f>
        <v>133.97138552401614</v>
      </c>
      <c r="M84" s="850"/>
      <c r="N84" s="57"/>
    </row>
    <row r="85" spans="1:14" ht="15.75" thickBot="1">
      <c r="B85" s="97" t="s">
        <v>1058</v>
      </c>
      <c r="C85" s="98"/>
      <c r="D85" s="98"/>
      <c r="E85" s="98"/>
      <c r="F85" s="98"/>
      <c r="G85" s="98"/>
      <c r="H85" s="98"/>
      <c r="I85" s="99"/>
      <c r="J85" s="100"/>
      <c r="K85" s="313">
        <v>0.05</v>
      </c>
      <c r="L85" s="851">
        <f>N78*K85</f>
        <v>133.97138552401614</v>
      </c>
      <c r="M85" s="852"/>
      <c r="N85" s="57"/>
    </row>
    <row r="86" spans="1:14" ht="15.75" thickBot="1">
      <c r="B86" s="814" t="s">
        <v>1037</v>
      </c>
      <c r="C86" s="815"/>
      <c r="D86" s="815"/>
      <c r="E86" s="815"/>
      <c r="F86" s="815"/>
      <c r="G86" s="815"/>
      <c r="H86" s="815"/>
      <c r="I86" s="815"/>
      <c r="J86" s="815"/>
      <c r="K86" s="815"/>
      <c r="L86" s="815"/>
      <c r="M86" s="816"/>
      <c r="N86" s="58">
        <f>L83+L84+L85</f>
        <v>803.8283131440968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3483.2560236244194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8"/>
      <c r="C1" s="920"/>
      <c r="D1" s="921"/>
      <c r="E1" s="921"/>
      <c r="F1" s="921"/>
      <c r="G1" s="921"/>
      <c r="H1" s="921"/>
      <c r="I1" s="921"/>
      <c r="J1" s="922"/>
      <c r="K1" s="923" t="s">
        <v>1017</v>
      </c>
      <c r="L1" s="925" t="s">
        <v>2304</v>
      </c>
      <c r="M1" s="926"/>
      <c r="N1" s="927"/>
    </row>
    <row r="2" spans="2:14" ht="18.75" customHeight="1">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1111</v>
      </c>
      <c r="C31" s="87" t="s">
        <v>1287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845</v>
      </c>
      <c r="B48" s="49" t="str">
        <f>VLOOKUP(A48,MATERIALES!A5:D373,3,FALSE)</f>
        <v>Agua</v>
      </c>
      <c r="C48" s="289"/>
      <c r="D48" s="289"/>
      <c r="E48" s="289"/>
      <c r="F48" s="289"/>
      <c r="G48" s="289"/>
      <c r="H48" s="289"/>
      <c r="I48" s="276"/>
      <c r="J48" s="232" t="str">
        <f>VLOOKUP(A48,MATERIALES!A4:D373,2,FALSE)</f>
        <v>lt</v>
      </c>
      <c r="K48" s="290">
        <v>1</v>
      </c>
      <c r="L48" s="275"/>
      <c r="M48" s="410">
        <f>VLOOKUP(A48,MATERIALES!A5:D396,4,FALSE)</f>
        <v>83.477611040800326</v>
      </c>
      <c r="N48" s="280">
        <f>K48*M48</f>
        <v>83.477611040800326</v>
      </c>
    </row>
    <row r="49" spans="1:14">
      <c r="A49" s="114" t="s">
        <v>441</v>
      </c>
      <c r="B49" s="49" t="str">
        <f>VLOOKUP(A49,MATERIALES!A6:D373,3,FALSE)</f>
        <v>Cloruro De Calcio En Esferas (Pellets)</v>
      </c>
      <c r="C49" s="289"/>
      <c r="D49" s="289"/>
      <c r="E49" s="289"/>
      <c r="F49" s="289"/>
      <c r="G49" s="289"/>
      <c r="H49" s="289"/>
      <c r="I49" s="276"/>
      <c r="J49" s="232" t="str">
        <f>VLOOKUP(A49,MATERIALES!A5:D373,2,FALSE)</f>
        <v>kg</v>
      </c>
      <c r="K49" s="290">
        <v>0.36</v>
      </c>
      <c r="L49" s="275"/>
      <c r="M49" s="410">
        <f>VLOOKUP(A49,MATERIALES!A6:D397,4,FALSE)</f>
        <v>2679.4277104803227</v>
      </c>
      <c r="N49" s="280">
        <f>K49*M49</f>
        <v>964.59397577291611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1048.0715868137165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B58" s="52"/>
      <c r="C58" s="325"/>
      <c r="D58" s="325"/>
      <c r="E58" s="325"/>
      <c r="F58" s="325"/>
      <c r="G58" s="325"/>
      <c r="H58" s="319"/>
      <c r="I58" s="287"/>
      <c r="J58" s="294"/>
      <c r="K58" s="287"/>
      <c r="L58" s="901"/>
      <c r="M58" s="902"/>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53" t="s">
        <v>1047</v>
      </c>
      <c r="C68" s="854"/>
      <c r="D68" s="854"/>
      <c r="E68" s="854"/>
      <c r="F68" s="854"/>
      <c r="G68" s="854"/>
      <c r="H68" s="854"/>
      <c r="I68" s="79" t="s">
        <v>1048</v>
      </c>
      <c r="J68" s="81" t="s">
        <v>1494</v>
      </c>
      <c r="K68" s="80" t="s">
        <v>1050</v>
      </c>
      <c r="L68" s="855" t="s">
        <v>1034</v>
      </c>
      <c r="M68" s="856"/>
      <c r="N68" s="104" t="s">
        <v>1035</v>
      </c>
    </row>
    <row r="69" spans="2:15">
      <c r="B69" s="55"/>
      <c r="C69" s="53"/>
      <c r="D69" s="53"/>
      <c r="E69" s="53"/>
      <c r="F69" s="53"/>
      <c r="G69" s="53"/>
      <c r="H69" s="53"/>
      <c r="I69" s="300"/>
      <c r="J69" s="301"/>
      <c r="K69" s="302"/>
      <c r="L69" s="56"/>
      <c r="M69" s="303"/>
      <c r="N69" s="403"/>
      <c r="O69" s="112"/>
    </row>
    <row r="70" spans="2:15">
      <c r="B70" s="55"/>
      <c r="C70" s="53"/>
      <c r="D70" s="53"/>
      <c r="E70" s="53"/>
      <c r="F70" s="53"/>
      <c r="G70" s="53"/>
      <c r="H70" s="53"/>
      <c r="I70" s="300"/>
      <c r="J70" s="301"/>
      <c r="K70" s="302"/>
      <c r="L70" s="56"/>
      <c r="M70" s="307"/>
      <c r="N70" s="403"/>
    </row>
    <row r="71" spans="2:15">
      <c r="B71" s="55"/>
      <c r="C71" s="53"/>
      <c r="D71" s="53"/>
      <c r="E71" s="53"/>
      <c r="F71" s="53"/>
      <c r="G71" s="53"/>
      <c r="H71" s="53"/>
      <c r="I71" s="287"/>
      <c r="J71" s="305"/>
      <c r="K71" s="306"/>
      <c r="L71" s="56"/>
      <c r="M71" s="308"/>
      <c r="N71" s="304"/>
    </row>
    <row r="72" spans="2:15">
      <c r="B72" s="55"/>
      <c r="C72" s="53"/>
      <c r="D72" s="53"/>
      <c r="E72" s="53"/>
      <c r="F72" s="53"/>
      <c r="G72" s="53"/>
      <c r="H72" s="53"/>
      <c r="I72" s="287"/>
      <c r="J72" s="305"/>
      <c r="K72" s="306"/>
      <c r="L72" s="326"/>
      <c r="M72" s="308"/>
      <c r="N72" s="304"/>
    </row>
    <row r="73" spans="2:15">
      <c r="B73" s="55"/>
      <c r="C73" s="53"/>
      <c r="D73" s="53"/>
      <c r="E73" s="53"/>
      <c r="F73" s="53"/>
      <c r="G73" s="53"/>
      <c r="H73" s="53"/>
      <c r="I73" s="287"/>
      <c r="J73" s="305"/>
      <c r="K73" s="306"/>
      <c r="L73" s="326"/>
      <c r="M73" s="308"/>
      <c r="N73" s="304"/>
    </row>
    <row r="74" spans="2:15" ht="15.75" thickBot="1">
      <c r="B74" s="890"/>
      <c r="C74" s="891"/>
      <c r="D74" s="891"/>
      <c r="E74" s="891"/>
      <c r="F74" s="891"/>
      <c r="G74" s="891"/>
      <c r="H74" s="891"/>
      <c r="I74" s="132"/>
      <c r="J74" s="132"/>
      <c r="K74" s="132"/>
      <c r="L74" s="904"/>
      <c r="M74" s="904"/>
      <c r="N74" s="51"/>
    </row>
    <row r="75" spans="2:15" ht="15.75" thickBot="1">
      <c r="B75" s="814" t="s">
        <v>1037</v>
      </c>
      <c r="C75" s="815"/>
      <c r="D75" s="815"/>
      <c r="E75" s="815"/>
      <c r="F75" s="815"/>
      <c r="G75" s="815"/>
      <c r="H75" s="815"/>
      <c r="I75" s="857"/>
      <c r="J75" s="857"/>
      <c r="K75" s="857"/>
      <c r="L75" s="857"/>
      <c r="M75" s="858"/>
      <c r="N75" s="309"/>
    </row>
    <row r="76" spans="2:15" ht="15.75" thickBot="1">
      <c r="B76" s="39"/>
      <c r="C76" s="40"/>
      <c r="D76" s="40"/>
      <c r="E76" s="40"/>
      <c r="F76" s="40"/>
      <c r="G76" s="40"/>
      <c r="H76" s="40"/>
      <c r="I76" s="40"/>
      <c r="J76" s="40"/>
      <c r="K76" s="40"/>
      <c r="L76" s="40"/>
      <c r="M76" s="40"/>
      <c r="N76" s="41"/>
    </row>
    <row r="77" spans="2:15" ht="15.75" thickBot="1">
      <c r="B77" s="814" t="s">
        <v>1051</v>
      </c>
      <c r="C77" s="815"/>
      <c r="D77" s="815"/>
      <c r="E77" s="815"/>
      <c r="F77" s="815"/>
      <c r="G77" s="815"/>
      <c r="H77" s="815"/>
      <c r="I77" s="815"/>
      <c r="J77" s="815"/>
      <c r="K77" s="815"/>
      <c r="L77" s="815"/>
      <c r="M77" s="816"/>
      <c r="N77" s="105">
        <f>N43+N53+N64+N75</f>
        <v>1048.0715868137165</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209.61431736274332</v>
      </c>
      <c r="M82" s="850"/>
      <c r="N82" s="57"/>
    </row>
    <row r="83" spans="1:14">
      <c r="B83" s="95" t="s">
        <v>1057</v>
      </c>
      <c r="C83" s="96"/>
      <c r="D83" s="96"/>
      <c r="E83" s="96"/>
      <c r="F83" s="96"/>
      <c r="G83" s="96"/>
      <c r="H83" s="96"/>
      <c r="I83" s="93"/>
      <c r="J83" s="94"/>
      <c r="K83" s="312">
        <v>0.05</v>
      </c>
      <c r="L83" s="849">
        <f>N77*K83</f>
        <v>52.40357934068583</v>
      </c>
      <c r="M83" s="850"/>
      <c r="N83" s="57"/>
    </row>
    <row r="84" spans="1:14" ht="15.75" thickBot="1">
      <c r="B84" s="97" t="s">
        <v>1058</v>
      </c>
      <c r="C84" s="98"/>
      <c r="D84" s="98"/>
      <c r="E84" s="98"/>
      <c r="F84" s="98"/>
      <c r="G84" s="98"/>
      <c r="H84" s="98"/>
      <c r="I84" s="99"/>
      <c r="J84" s="100"/>
      <c r="K84" s="313">
        <v>0.05</v>
      </c>
      <c r="L84" s="851">
        <f>N77*K84</f>
        <v>52.40357934068583</v>
      </c>
      <c r="M84" s="852"/>
      <c r="N84" s="57"/>
    </row>
    <row r="85" spans="1:14" ht="15.75" thickBot="1">
      <c r="B85" s="814" t="s">
        <v>1037</v>
      </c>
      <c r="C85" s="815"/>
      <c r="D85" s="815"/>
      <c r="E85" s="815"/>
      <c r="F85" s="815"/>
      <c r="G85" s="815"/>
      <c r="H85" s="815"/>
      <c r="I85" s="815"/>
      <c r="J85" s="815"/>
      <c r="K85" s="815"/>
      <c r="L85" s="815"/>
      <c r="M85" s="816"/>
      <c r="N85" s="58">
        <f>L82+L83+L84</f>
        <v>314.42147604411497</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1362.4930628578315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7" t="s">
        <v>2324</v>
      </c>
      <c r="C104" s="818"/>
      <c r="D104" s="818"/>
      <c r="E104" s="818"/>
      <c r="F104" s="818"/>
      <c r="G104" s="818"/>
      <c r="H104" s="818"/>
      <c r="I104" s="818"/>
      <c r="J104" s="818"/>
      <c r="K104" s="818"/>
      <c r="L104" s="818"/>
      <c r="M104" s="818"/>
      <c r="N104" s="819"/>
    </row>
    <row r="105" spans="2:14" ht="15" customHeight="1">
      <c r="B105" s="817"/>
      <c r="C105" s="818"/>
      <c r="D105" s="818"/>
      <c r="E105" s="818"/>
      <c r="F105" s="818"/>
      <c r="G105" s="818"/>
      <c r="H105" s="818"/>
      <c r="I105" s="818"/>
      <c r="J105" s="818"/>
      <c r="K105" s="818"/>
      <c r="L105" s="818"/>
      <c r="M105" s="818"/>
      <c r="N105" s="819"/>
    </row>
    <row r="106" spans="2:14" ht="30" customHeight="1">
      <c r="B106" s="820" t="s">
        <v>2325</v>
      </c>
      <c r="C106" s="821"/>
      <c r="D106" s="821"/>
      <c r="E106" s="821"/>
      <c r="F106" s="821"/>
      <c r="G106" s="821"/>
      <c r="H106" s="821"/>
      <c r="I106" s="821"/>
      <c r="J106" s="821"/>
      <c r="K106" s="821"/>
      <c r="L106" s="821"/>
      <c r="M106" s="821"/>
      <c r="N106" s="822"/>
    </row>
    <row r="107" spans="2:14">
      <c r="B107" s="820"/>
      <c r="C107" s="821"/>
      <c r="D107" s="821"/>
      <c r="E107" s="821"/>
      <c r="F107" s="821"/>
      <c r="G107" s="821"/>
      <c r="H107" s="821"/>
      <c r="I107" s="821"/>
      <c r="J107" s="821"/>
      <c r="K107" s="821"/>
      <c r="L107" s="821"/>
      <c r="M107" s="821"/>
      <c r="N107" s="82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0"/>
      <c r="K117" s="880"/>
      <c r="L117" s="880"/>
      <c r="M117" s="880"/>
      <c r="N117" s="881"/>
    </row>
    <row r="118" spans="2:14" ht="15.75" thickBot="1">
      <c r="B118" s="269" t="s">
        <v>2327</v>
      </c>
      <c r="C118" s="401"/>
      <c r="D118" s="401"/>
      <c r="E118" s="63"/>
      <c r="F118" s="63"/>
      <c r="G118" s="63"/>
      <c r="H118" s="63"/>
      <c r="I118" s="63"/>
      <c r="J118" s="882"/>
      <c r="K118" s="882"/>
      <c r="L118" s="882"/>
      <c r="M118" s="882"/>
      <c r="N118" s="88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1112</v>
      </c>
      <c r="C31" s="87" t="s">
        <v>1288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269</v>
      </c>
      <c r="B37" s="863" t="str">
        <f>VLOOKUP(A37,EQUIPOS!A7:D154,3,FALSE)</f>
        <v>Motoniveladora  potencia 215 HP, ancho de cuchilla 4,27 m, peso 18 ton.</v>
      </c>
      <c r="C37" s="864"/>
      <c r="D37" s="864"/>
      <c r="E37" s="864"/>
      <c r="F37" s="864"/>
      <c r="G37" s="864"/>
      <c r="H37" s="865"/>
      <c r="I37" s="275"/>
      <c r="J37" s="276"/>
      <c r="K37" s="277">
        <f>VLOOKUP(A37,EQUIPOS!A7:D164,4,FALSE)</f>
        <v>176926.53043848448</v>
      </c>
      <c r="L37" s="278"/>
      <c r="M37" s="279">
        <v>45</v>
      </c>
      <c r="N37" s="280">
        <f>K37/M37</f>
        <v>3931.7006764107664</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7732.1162532756271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529</v>
      </c>
      <c r="B48" s="49" t="str">
        <f>VLOOKUP(A48,MATERIALES!A4:D373,3,FALSE)</f>
        <v xml:space="preserve">Material  de afirmado de la Zona </v>
      </c>
      <c r="C48" s="289"/>
      <c r="D48" s="289"/>
      <c r="E48" s="289"/>
      <c r="F48" s="289"/>
      <c r="G48" s="289"/>
      <c r="H48" s="289"/>
      <c r="I48" s="276"/>
      <c r="J48" s="232" t="str">
        <f>VLOOKUP(A48,MATERIALES!A4:D373,2,FALSE)</f>
        <v>m3</v>
      </c>
      <c r="K48" s="290">
        <v>1.25</v>
      </c>
      <c r="L48" s="275"/>
      <c r="M48" s="410">
        <f>VLOOKUP(A48,MATERIALES!A4:D395,4,FALSE)</f>
        <v>61081.178810341698</v>
      </c>
      <c r="N48" s="280">
        <f>K48*M48</f>
        <v>76351.473512927128</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83.477611040800326</v>
      </c>
      <c r="N49" s="280">
        <f>K49*M49</f>
        <v>2086.9402760200082</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78438.413788947131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1325</v>
      </c>
      <c r="B59" s="52" t="str">
        <f>VLOOKUP(A59,TRANSPORTE!A5:D104,3,FALSE)</f>
        <v>Transporte de material de afirmado</v>
      </c>
      <c r="C59" s="325"/>
      <c r="D59" s="325"/>
      <c r="E59" s="325"/>
      <c r="F59" s="325"/>
      <c r="G59" s="325"/>
      <c r="H59" s="319" t="s">
        <v>339</v>
      </c>
      <c r="I59" s="287">
        <v>1.25</v>
      </c>
      <c r="J59" s="294">
        <v>1</v>
      </c>
      <c r="K59" s="287">
        <f>I59*J59</f>
        <v>1.25</v>
      </c>
      <c r="L59" s="901">
        <f>VLOOKUP(A59,TRANSPORTE!A5:D123,4,FALSE)</f>
        <v>1260.7002978406549</v>
      </c>
      <c r="M59" s="902"/>
      <c r="N59" s="295">
        <f>K59*L59</f>
        <v>1575.8753723008185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1575.8753723008185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88311.566525634684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17662.313305126936</v>
      </c>
      <c r="M83" s="850"/>
      <c r="N83" s="57"/>
    </row>
    <row r="84" spans="1:14">
      <c r="B84" s="95" t="s">
        <v>1057</v>
      </c>
      <c r="C84" s="96"/>
      <c r="D84" s="96"/>
      <c r="E84" s="96"/>
      <c r="F84" s="96"/>
      <c r="G84" s="96"/>
      <c r="H84" s="96"/>
      <c r="I84" s="93"/>
      <c r="J84" s="94"/>
      <c r="K84" s="312">
        <v>0.05</v>
      </c>
      <c r="L84" s="849">
        <f>N78*K84</f>
        <v>4415.578326281734</v>
      </c>
      <c r="M84" s="850"/>
      <c r="N84" s="57"/>
    </row>
    <row r="85" spans="1:14" ht="15.75" thickBot="1">
      <c r="B85" s="97" t="s">
        <v>1058</v>
      </c>
      <c r="C85" s="98"/>
      <c r="D85" s="98"/>
      <c r="E85" s="98"/>
      <c r="F85" s="98"/>
      <c r="G85" s="98"/>
      <c r="H85" s="98"/>
      <c r="I85" s="99"/>
      <c r="J85" s="100"/>
      <c r="K85" s="313">
        <v>0.05</v>
      </c>
      <c r="L85" s="851">
        <f>N78*K85</f>
        <v>4415.578326281734</v>
      </c>
      <c r="M85" s="852"/>
      <c r="N85" s="57"/>
    </row>
    <row r="86" spans="1:14" ht="15.75" thickBot="1">
      <c r="B86" s="814" t="s">
        <v>1037</v>
      </c>
      <c r="C86" s="815"/>
      <c r="D86" s="815"/>
      <c r="E86" s="815"/>
      <c r="F86" s="815"/>
      <c r="G86" s="815"/>
      <c r="H86" s="815"/>
      <c r="I86" s="815"/>
      <c r="J86" s="815"/>
      <c r="K86" s="815"/>
      <c r="L86" s="815"/>
      <c r="M86" s="816"/>
      <c r="N86" s="58">
        <f>L83+L84+L85</f>
        <v>26493.469957690406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114805.03648332509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1113</v>
      </c>
      <c r="C31" s="87" t="s">
        <v>1556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269</v>
      </c>
      <c r="B37" s="863" t="str">
        <f>VLOOKUP(A37,EQUIPOS!A7:D154,3,FALSE)</f>
        <v>Motoniveladora  potencia 215 HP, ancho de cuchilla 4,27 m, peso 18 ton.</v>
      </c>
      <c r="C37" s="864"/>
      <c r="D37" s="864"/>
      <c r="E37" s="864"/>
      <c r="F37" s="864"/>
      <c r="G37" s="864"/>
      <c r="H37" s="865"/>
      <c r="I37" s="275"/>
      <c r="J37" s="276"/>
      <c r="K37" s="277">
        <f>VLOOKUP(A37,EQUIPOS!A7:D164,4,FALSE)</f>
        <v>176926.53043848448</v>
      </c>
      <c r="L37" s="278"/>
      <c r="M37" s="279">
        <v>45</v>
      </c>
      <c r="N37" s="280">
        <f>K37/M37</f>
        <v>3931.7006764107664</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7732.1162532756271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51904.749713734702</v>
      </c>
      <c r="N48" s="280">
        <f>K48*M48</f>
        <v>67476.174627855115</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83.477611040800326</v>
      </c>
      <c r="N49" s="280">
        <f>K49*M49</f>
        <v>2003.4626649792078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69479.637292834319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79415.825044413912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15883.165008882783</v>
      </c>
      <c r="M83" s="850"/>
      <c r="N83" s="57"/>
    </row>
    <row r="84" spans="1:14">
      <c r="B84" s="95" t="s">
        <v>1057</v>
      </c>
      <c r="C84" s="96"/>
      <c r="D84" s="96"/>
      <c r="E84" s="96"/>
      <c r="F84" s="96"/>
      <c r="G84" s="96"/>
      <c r="H84" s="96"/>
      <c r="I84" s="93"/>
      <c r="J84" s="94"/>
      <c r="K84" s="312">
        <v>0.05</v>
      </c>
      <c r="L84" s="849">
        <f>N78*K84</f>
        <v>3970.7912522206957</v>
      </c>
      <c r="M84" s="850"/>
      <c r="N84" s="57"/>
    </row>
    <row r="85" spans="1:14" ht="15.75" thickBot="1">
      <c r="B85" s="97" t="s">
        <v>1058</v>
      </c>
      <c r="C85" s="98"/>
      <c r="D85" s="98"/>
      <c r="E85" s="98"/>
      <c r="F85" s="98"/>
      <c r="G85" s="98"/>
      <c r="H85" s="98"/>
      <c r="I85" s="99"/>
      <c r="J85" s="100"/>
      <c r="K85" s="313">
        <v>0.05</v>
      </c>
      <c r="L85" s="851">
        <f>N78*K85</f>
        <v>3970.7912522206957</v>
      </c>
      <c r="M85" s="852"/>
      <c r="N85" s="57"/>
    </row>
    <row r="86" spans="1:14" ht="15.75" thickBot="1">
      <c r="B86" s="814" t="s">
        <v>1037</v>
      </c>
      <c r="C86" s="815"/>
      <c r="D86" s="815"/>
      <c r="E86" s="815"/>
      <c r="F86" s="815"/>
      <c r="G86" s="815"/>
      <c r="H86" s="815"/>
      <c r="I86" s="815"/>
      <c r="J86" s="815"/>
      <c r="K86" s="815"/>
      <c r="L86" s="815"/>
      <c r="M86" s="816"/>
      <c r="N86" s="58">
        <f>L83+L84+L85</f>
        <v>23824.747513324175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103240.57255773808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1114</v>
      </c>
      <c r="C31" s="87" t="s">
        <v>1555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269</v>
      </c>
      <c r="B37" s="863" t="str">
        <f>VLOOKUP(A37,EQUIPOS!A7:D154,3,FALSE)</f>
        <v>Motoniveladora  potencia 215 HP, ancho de cuchilla 4,27 m, peso 18 ton.</v>
      </c>
      <c r="C37" s="864"/>
      <c r="D37" s="864"/>
      <c r="E37" s="864"/>
      <c r="F37" s="864"/>
      <c r="G37" s="864"/>
      <c r="H37" s="865"/>
      <c r="I37" s="275"/>
      <c r="J37" s="276"/>
      <c r="K37" s="277">
        <f>VLOOKUP(A37,EQUIPOS!A7:D164,4,FALSE)</f>
        <v>176926.53043848448</v>
      </c>
      <c r="L37" s="278"/>
      <c r="M37" s="279">
        <v>45</v>
      </c>
      <c r="N37" s="280">
        <f>K37/M37</f>
        <v>3931.7006764107664</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7732.1162532756271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38534.079672150903</v>
      </c>
      <c r="N48" s="280">
        <f>K48*M48</f>
        <v>50094.303573796176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83.477611040800326</v>
      </c>
      <c r="N49" s="280">
        <f>K49*M49</f>
        <v>2003.4626649792078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52097.766238775381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62033.953990354974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12406.790798070995</v>
      </c>
      <c r="M83" s="850"/>
      <c r="N83" s="57"/>
    </row>
    <row r="84" spans="1:14">
      <c r="B84" s="95" t="s">
        <v>1057</v>
      </c>
      <c r="C84" s="96"/>
      <c r="D84" s="96"/>
      <c r="E84" s="96"/>
      <c r="F84" s="96"/>
      <c r="G84" s="96"/>
      <c r="H84" s="96"/>
      <c r="I84" s="93"/>
      <c r="J84" s="94"/>
      <c r="K84" s="312">
        <v>0.05</v>
      </c>
      <c r="L84" s="849">
        <f>N78*K84</f>
        <v>3101.6976995177488</v>
      </c>
      <c r="M84" s="850"/>
      <c r="N84" s="57"/>
    </row>
    <row r="85" spans="1:14" ht="15.75" thickBot="1">
      <c r="B85" s="97" t="s">
        <v>1058</v>
      </c>
      <c r="C85" s="98"/>
      <c r="D85" s="98"/>
      <c r="E85" s="98"/>
      <c r="F85" s="98"/>
      <c r="G85" s="98"/>
      <c r="H85" s="98"/>
      <c r="I85" s="99"/>
      <c r="J85" s="100"/>
      <c r="K85" s="313">
        <v>0.05</v>
      </c>
      <c r="L85" s="851">
        <f>N78*K85</f>
        <v>3101.6976995177488</v>
      </c>
      <c r="M85" s="852"/>
      <c r="N85" s="57"/>
    </row>
    <row r="86" spans="1:14" ht="15.75" thickBot="1">
      <c r="B86" s="814" t="s">
        <v>1037</v>
      </c>
      <c r="C86" s="815"/>
      <c r="D86" s="815"/>
      <c r="E86" s="815"/>
      <c r="F86" s="815"/>
      <c r="G86" s="815"/>
      <c r="H86" s="815"/>
      <c r="I86" s="815"/>
      <c r="J86" s="815"/>
      <c r="K86" s="815"/>
      <c r="L86" s="815"/>
      <c r="M86" s="816"/>
      <c r="N86" s="58">
        <f>L83+L84+L85</f>
        <v>18610.186197106494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80644.140187461468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1557</v>
      </c>
      <c r="C31" s="87" t="s">
        <v>1558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269</v>
      </c>
      <c r="B37" s="863" t="str">
        <f>VLOOKUP(A37,EQUIPOS!A7:D154,3,FALSE)</f>
        <v>Motoniveladora  potencia 215 HP, ancho de cuchilla 4,27 m, peso 18 ton.</v>
      </c>
      <c r="C37" s="864"/>
      <c r="D37" s="864"/>
      <c r="E37" s="864"/>
      <c r="F37" s="864"/>
      <c r="G37" s="864"/>
      <c r="H37" s="865"/>
      <c r="I37" s="275"/>
      <c r="J37" s="276"/>
      <c r="K37" s="277">
        <f>VLOOKUP(A37,EQUIPOS!A7:D164,4,FALSE)</f>
        <v>176926.53043848448</v>
      </c>
      <c r="L37" s="278"/>
      <c r="M37" s="279">
        <v>45</v>
      </c>
      <c r="N37" s="280">
        <f>K37/M37</f>
        <v>3931.7006764107664</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7732.1162532756271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34922.145965166026</v>
      </c>
      <c r="N48" s="280">
        <f>K48*M48</f>
        <v>45398.789754715835</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83.477611040800326</v>
      </c>
      <c r="N49" s="280">
        <f>K49*M49</f>
        <v>2003.4626649792078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47402.25241969504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57338.440171274633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11467.688034254927</v>
      </c>
      <c r="M83" s="850"/>
      <c r="N83" s="57"/>
    </row>
    <row r="84" spans="1:14">
      <c r="B84" s="95" t="s">
        <v>1057</v>
      </c>
      <c r="C84" s="96"/>
      <c r="D84" s="96"/>
      <c r="E84" s="96"/>
      <c r="F84" s="96"/>
      <c r="G84" s="96"/>
      <c r="H84" s="96"/>
      <c r="I84" s="93"/>
      <c r="J84" s="94"/>
      <c r="K84" s="312">
        <v>0.05</v>
      </c>
      <c r="L84" s="849">
        <f>N78*K84</f>
        <v>2866.9220085637317</v>
      </c>
      <c r="M84" s="850"/>
      <c r="N84" s="57"/>
    </row>
    <row r="85" spans="1:14" ht="15.75" thickBot="1">
      <c r="B85" s="97" t="s">
        <v>1058</v>
      </c>
      <c r="C85" s="98"/>
      <c r="D85" s="98"/>
      <c r="E85" s="98"/>
      <c r="F85" s="98"/>
      <c r="G85" s="98"/>
      <c r="H85" s="98"/>
      <c r="I85" s="99"/>
      <c r="J85" s="100"/>
      <c r="K85" s="313">
        <v>0.05</v>
      </c>
      <c r="L85" s="851">
        <f>N78*K85</f>
        <v>2866.9220085637317</v>
      </c>
      <c r="M85" s="852"/>
      <c r="N85" s="57"/>
    </row>
    <row r="86" spans="1:14" ht="15.75" thickBot="1">
      <c r="B86" s="814" t="s">
        <v>1037</v>
      </c>
      <c r="C86" s="815"/>
      <c r="D86" s="815"/>
      <c r="E86" s="815"/>
      <c r="F86" s="815"/>
      <c r="G86" s="815"/>
      <c r="H86" s="815"/>
      <c r="I86" s="815"/>
      <c r="J86" s="815"/>
      <c r="K86" s="815"/>
      <c r="L86" s="815"/>
      <c r="M86" s="816"/>
      <c r="N86" s="58">
        <f>L83+L84+L85</f>
        <v>17201.53205138239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74539.97222265703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1559</v>
      </c>
      <c r="C31" s="87" t="s">
        <v>1560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162</v>
      </c>
      <c r="B36" s="863" t="str">
        <f>VLOOKUP(A36,EQUIPOS!A6:D154,3,FALSE)</f>
        <v>Compactador manual (SALTARIN) Peso de operación (Kg.) 52, Fuerza de impacto por golpe (KN) 12.</v>
      </c>
      <c r="C36" s="864"/>
      <c r="D36" s="864"/>
      <c r="E36" s="864"/>
      <c r="F36" s="864"/>
      <c r="G36" s="864"/>
      <c r="H36" s="865"/>
      <c r="I36" s="275"/>
      <c r="J36" s="276"/>
      <c r="K36" s="277">
        <f>VLOOKUP(A36,EQUIPOS!A6:D163,4,FALSE)</f>
        <v>9887.2605363984694</v>
      </c>
      <c r="L36" s="278"/>
      <c r="M36" s="279">
        <v>2.5</v>
      </c>
      <c r="N36" s="280">
        <f>K36/M36</f>
        <v>3954.9042145593876</v>
      </c>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411"/>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0.05</v>
      </c>
      <c r="N41" s="352">
        <f>N76*M41</f>
        <v>762.97000000000014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4717.8742145593878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51904.749713734702</v>
      </c>
      <c r="N48" s="280">
        <f>K48*M48</f>
        <v>67476.174627855115</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83.477611040800326</v>
      </c>
      <c r="N49" s="280">
        <f>K49*M49</f>
        <v>2003.4626649792078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69479.637292834319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20</v>
      </c>
      <c r="N70" s="403">
        <f>K70/M70</f>
        <v>5086.45</v>
      </c>
      <c r="O70" s="112"/>
    </row>
    <row r="71" spans="1:15">
      <c r="A71" t="s">
        <v>11</v>
      </c>
      <c r="B71" s="55" t="str">
        <f>VLOOKUP(A71,'MANO DE OBRA'!A8:D69,3,FALSE)</f>
        <v>Obrero (4)</v>
      </c>
      <c r="C71" s="53"/>
      <c r="D71" s="53"/>
      <c r="E71" s="53"/>
      <c r="F71" s="53"/>
      <c r="G71" s="53"/>
      <c r="H71" s="53"/>
      <c r="I71" s="300">
        <f>K71/J71*100</f>
        <v>109977.83783783784</v>
      </c>
      <c r="J71" s="301">
        <v>185</v>
      </c>
      <c r="K71" s="302">
        <f>VLOOKUP(A71,'MANO DE OBRA'!A8:D100,4,FALSE)</f>
        <v>203459</v>
      </c>
      <c r="L71" s="56"/>
      <c r="M71" s="307">
        <v>20</v>
      </c>
      <c r="N71" s="403">
        <f>K71/M71</f>
        <v>10172.950000000001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15259.400000000001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91095.821894586552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18219.16437891731</v>
      </c>
      <c r="M83" s="850"/>
      <c r="N83" s="57"/>
    </row>
    <row r="84" spans="1:14">
      <c r="B84" s="95" t="s">
        <v>1057</v>
      </c>
      <c r="C84" s="96"/>
      <c r="D84" s="96"/>
      <c r="E84" s="96"/>
      <c r="F84" s="96"/>
      <c r="G84" s="96"/>
      <c r="H84" s="96"/>
      <c r="I84" s="93"/>
      <c r="J84" s="94"/>
      <c r="K84" s="312">
        <v>0.05</v>
      </c>
      <c r="L84" s="849">
        <f>N78*K84</f>
        <v>4554.7910947293276</v>
      </c>
      <c r="M84" s="850"/>
      <c r="N84" s="57"/>
    </row>
    <row r="85" spans="1:14" ht="15.75" thickBot="1">
      <c r="B85" s="97" t="s">
        <v>1058</v>
      </c>
      <c r="C85" s="98"/>
      <c r="D85" s="98"/>
      <c r="E85" s="98"/>
      <c r="F85" s="98"/>
      <c r="G85" s="98"/>
      <c r="H85" s="98"/>
      <c r="I85" s="99"/>
      <c r="J85" s="100"/>
      <c r="K85" s="313">
        <v>0.05</v>
      </c>
      <c r="L85" s="851">
        <f>N78*K85</f>
        <v>4554.7910947293276</v>
      </c>
      <c r="M85" s="852"/>
      <c r="N85" s="57"/>
    </row>
    <row r="86" spans="1:14" ht="15.75" thickBot="1">
      <c r="B86" s="814" t="s">
        <v>1037</v>
      </c>
      <c r="C86" s="815"/>
      <c r="D86" s="815"/>
      <c r="E86" s="815"/>
      <c r="F86" s="815"/>
      <c r="G86" s="815"/>
      <c r="H86" s="815"/>
      <c r="I86" s="815"/>
      <c r="J86" s="815"/>
      <c r="K86" s="815"/>
      <c r="L86" s="815"/>
      <c r="M86" s="816"/>
      <c r="N86" s="58">
        <f>L83+L84+L85</f>
        <v>27328.746568375966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118424.56846296252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1561</v>
      </c>
      <c r="C31" s="87" t="s">
        <v>1562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162</v>
      </c>
      <c r="B36" s="863" t="str">
        <f>VLOOKUP(A36,EQUIPOS!A6:D154,3,FALSE)</f>
        <v>Compactador manual (SALTARIN) Peso de operación (Kg.) 52, Fuerza de impacto por golpe (KN) 12.</v>
      </c>
      <c r="C36" s="864"/>
      <c r="D36" s="864"/>
      <c r="E36" s="864"/>
      <c r="F36" s="864"/>
      <c r="G36" s="864"/>
      <c r="H36" s="865"/>
      <c r="I36" s="275"/>
      <c r="J36" s="276"/>
      <c r="K36" s="277">
        <f>VLOOKUP(A36,EQUIPOS!A6:D163,4,FALSE)</f>
        <v>9887.2605363984694</v>
      </c>
      <c r="L36" s="278"/>
      <c r="M36" s="279">
        <v>2.5</v>
      </c>
      <c r="N36" s="280">
        <f>K36/M36</f>
        <v>3954.9042145593876</v>
      </c>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0.05</v>
      </c>
      <c r="N41" s="352">
        <f>N76*M41</f>
        <v>762.97000000000014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4717.8742145593878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38534.079672150903</v>
      </c>
      <c r="N48" s="280">
        <f>K48*M48</f>
        <v>50094.303573796176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83.477611040800326</v>
      </c>
      <c r="N49" s="280">
        <f>K49*M49</f>
        <v>2003.4626649792078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52097.766238775381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20</v>
      </c>
      <c r="N70" s="403">
        <f>K70/M70</f>
        <v>5086.45</v>
      </c>
      <c r="O70" s="112"/>
    </row>
    <row r="71" spans="1:15">
      <c r="A71" t="s">
        <v>11</v>
      </c>
      <c r="B71" s="55" t="str">
        <f>VLOOKUP(A71,'MANO DE OBRA'!A8:D69,3,FALSE)</f>
        <v>Obrero (4)</v>
      </c>
      <c r="C71" s="53"/>
      <c r="D71" s="53"/>
      <c r="E71" s="53"/>
      <c r="F71" s="53"/>
      <c r="G71" s="53"/>
      <c r="H71" s="53"/>
      <c r="I71" s="300">
        <f>K71/J71*100</f>
        <v>109977.83783783784</v>
      </c>
      <c r="J71" s="301">
        <v>185</v>
      </c>
      <c r="K71" s="302">
        <f>VLOOKUP(A71,'MANO DE OBRA'!A8:D100,4,FALSE)</f>
        <v>203459</v>
      </c>
      <c r="L71" s="56"/>
      <c r="M71" s="307">
        <v>20</v>
      </c>
      <c r="N71" s="403">
        <f>K71/M71</f>
        <v>10172.950000000001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15259.400000000001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73713.950840527628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14742.790168105526</v>
      </c>
      <c r="M83" s="850"/>
      <c r="N83" s="57"/>
    </row>
    <row r="84" spans="1:14">
      <c r="B84" s="95" t="s">
        <v>1057</v>
      </c>
      <c r="C84" s="96"/>
      <c r="D84" s="96"/>
      <c r="E84" s="96"/>
      <c r="F84" s="96"/>
      <c r="G84" s="96"/>
      <c r="H84" s="96"/>
      <c r="I84" s="93"/>
      <c r="J84" s="94"/>
      <c r="K84" s="312">
        <v>0.05</v>
      </c>
      <c r="L84" s="849">
        <f>N78*K84</f>
        <v>3685.6975420263816</v>
      </c>
      <c r="M84" s="850"/>
      <c r="N84" s="57"/>
    </row>
    <row r="85" spans="1:14" ht="15.75" thickBot="1">
      <c r="B85" s="97" t="s">
        <v>1058</v>
      </c>
      <c r="C85" s="98"/>
      <c r="D85" s="98"/>
      <c r="E85" s="98"/>
      <c r="F85" s="98"/>
      <c r="G85" s="98"/>
      <c r="H85" s="98"/>
      <c r="I85" s="99"/>
      <c r="J85" s="100"/>
      <c r="K85" s="313">
        <v>0.05</v>
      </c>
      <c r="L85" s="851">
        <f>N78*K85</f>
        <v>3685.6975420263816</v>
      </c>
      <c r="M85" s="852"/>
      <c r="N85" s="57"/>
    </row>
    <row r="86" spans="1:14" ht="15.75" thickBot="1">
      <c r="B86" s="814" t="s">
        <v>1037</v>
      </c>
      <c r="C86" s="815"/>
      <c r="D86" s="815"/>
      <c r="E86" s="815"/>
      <c r="F86" s="815"/>
      <c r="G86" s="815"/>
      <c r="H86" s="815"/>
      <c r="I86" s="815"/>
      <c r="J86" s="815"/>
      <c r="K86" s="815"/>
      <c r="L86" s="815"/>
      <c r="M86" s="816"/>
      <c r="N86" s="58">
        <f>L83+L84+L85</f>
        <v>22114.185252158288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95828.13609268592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1563</v>
      </c>
      <c r="C31" s="87" t="s">
        <v>1564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162</v>
      </c>
      <c r="B36" s="863" t="str">
        <f>VLOOKUP(A36,EQUIPOS!A6:D154,3,FALSE)</f>
        <v>Compactador manual (SALTARIN) Peso de operación (Kg.) 52, Fuerza de impacto por golpe (KN) 12.</v>
      </c>
      <c r="C36" s="864"/>
      <c r="D36" s="864"/>
      <c r="E36" s="864"/>
      <c r="F36" s="864"/>
      <c r="G36" s="864"/>
      <c r="H36" s="865"/>
      <c r="I36" s="275"/>
      <c r="J36" s="276"/>
      <c r="K36" s="277">
        <f>VLOOKUP(A36,EQUIPOS!A6:D163,4,FALSE)</f>
        <v>9887.2605363984694</v>
      </c>
      <c r="L36" s="278"/>
      <c r="M36" s="279">
        <v>2.5</v>
      </c>
      <c r="N36" s="280">
        <f>K36/M36</f>
        <v>3954.9042145593876</v>
      </c>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0.05</v>
      </c>
      <c r="N41" s="352">
        <f>N76*M41</f>
        <v>762.97000000000014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4717.8742145593878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34922.145965166026</v>
      </c>
      <c r="N48" s="280">
        <f>K48*M48</f>
        <v>45398.789754715835</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83.477611040800326</v>
      </c>
      <c r="N49" s="280">
        <f>K49*M49</f>
        <v>2003.4626649792078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47402.25241969504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20</v>
      </c>
      <c r="N70" s="403">
        <f>K70/M70</f>
        <v>5086.45</v>
      </c>
      <c r="O70" s="112"/>
    </row>
    <row r="71" spans="1:15">
      <c r="A71" t="s">
        <v>11</v>
      </c>
      <c r="B71" s="55" t="str">
        <f>VLOOKUP(A71,'MANO DE OBRA'!A8:D69,3,FALSE)</f>
        <v>Obrero (4)</v>
      </c>
      <c r="C71" s="53"/>
      <c r="D71" s="53"/>
      <c r="E71" s="53"/>
      <c r="F71" s="53"/>
      <c r="G71" s="53"/>
      <c r="H71" s="53"/>
      <c r="I71" s="300">
        <f>K71/J71*100</f>
        <v>109977.83783783784</v>
      </c>
      <c r="J71" s="301">
        <v>185</v>
      </c>
      <c r="K71" s="302">
        <f>VLOOKUP(A71,'MANO DE OBRA'!A8:D100,4,FALSE)</f>
        <v>203459</v>
      </c>
      <c r="L71" s="56"/>
      <c r="M71" s="307">
        <v>20</v>
      </c>
      <c r="N71" s="403">
        <f>K71/M71</f>
        <v>10172.950000000001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15259.400000000001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69018.437021447287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13803.687404289458</v>
      </c>
      <c r="M83" s="850"/>
      <c r="N83" s="57"/>
    </row>
    <row r="84" spans="1:14">
      <c r="B84" s="95" t="s">
        <v>1057</v>
      </c>
      <c r="C84" s="96"/>
      <c r="D84" s="96"/>
      <c r="E84" s="96"/>
      <c r="F84" s="96"/>
      <c r="G84" s="96"/>
      <c r="H84" s="96"/>
      <c r="I84" s="93"/>
      <c r="J84" s="94"/>
      <c r="K84" s="312">
        <v>0.05</v>
      </c>
      <c r="L84" s="849">
        <f>N78*K84</f>
        <v>3450.9218510723645</v>
      </c>
      <c r="M84" s="850"/>
      <c r="N84" s="57"/>
    </row>
    <row r="85" spans="1:14" ht="15.75" thickBot="1">
      <c r="B85" s="97" t="s">
        <v>1058</v>
      </c>
      <c r="C85" s="98"/>
      <c r="D85" s="98"/>
      <c r="E85" s="98"/>
      <c r="F85" s="98"/>
      <c r="G85" s="98"/>
      <c r="H85" s="98"/>
      <c r="I85" s="99"/>
      <c r="J85" s="100"/>
      <c r="K85" s="313">
        <v>0.05</v>
      </c>
      <c r="L85" s="851">
        <f>N78*K85</f>
        <v>3450.9218510723645</v>
      </c>
      <c r="M85" s="852"/>
      <c r="N85" s="57"/>
    </row>
    <row r="86" spans="1:14" ht="15.75" thickBot="1">
      <c r="B86" s="814" t="s">
        <v>1037</v>
      </c>
      <c r="C86" s="815"/>
      <c r="D86" s="815"/>
      <c r="E86" s="815"/>
      <c r="F86" s="815"/>
      <c r="G86" s="815"/>
      <c r="H86" s="815"/>
      <c r="I86" s="815"/>
      <c r="J86" s="815"/>
      <c r="K86" s="815"/>
      <c r="L86" s="815"/>
      <c r="M86" s="816"/>
      <c r="N86" s="58">
        <f>L83+L84+L85</f>
        <v>20705.531106434188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89723.968127881468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1115</v>
      </c>
      <c r="C31" s="87" t="s">
        <v>1565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269</v>
      </c>
      <c r="B37" s="863" t="str">
        <f>VLOOKUP(A37,EQUIPOS!A7:D154,3,FALSE)</f>
        <v>Motoniveladora  potencia 215 HP, ancho de cuchilla 4,27 m, peso 18 ton.</v>
      </c>
      <c r="C37" s="864"/>
      <c r="D37" s="864"/>
      <c r="E37" s="864"/>
      <c r="F37" s="864"/>
      <c r="G37" s="864"/>
      <c r="H37" s="865"/>
      <c r="I37" s="275"/>
      <c r="J37" s="276"/>
      <c r="K37" s="277">
        <f>VLOOKUP(A37,EQUIPOS!A7:D164,4,FALSE)</f>
        <v>176926.53043848448</v>
      </c>
      <c r="L37" s="278"/>
      <c r="M37" s="279">
        <v>45</v>
      </c>
      <c r="N37" s="280">
        <f>K37/M37</f>
        <v>3931.7006764107664</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7732.1162532756271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83.477611040800326</v>
      </c>
      <c r="N49" s="280">
        <f>K49*M49</f>
        <v>2003.4626649792078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100528.5239076719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110464.71165925149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22092.9423318503</v>
      </c>
      <c r="M83" s="850"/>
      <c r="N83" s="57"/>
    </row>
    <row r="84" spans="1:14">
      <c r="B84" s="95" t="s">
        <v>1057</v>
      </c>
      <c r="C84" s="96"/>
      <c r="D84" s="96"/>
      <c r="E84" s="96"/>
      <c r="F84" s="96"/>
      <c r="G84" s="96"/>
      <c r="H84" s="96"/>
      <c r="I84" s="93"/>
      <c r="J84" s="94"/>
      <c r="K84" s="312">
        <v>0.05</v>
      </c>
      <c r="L84" s="849">
        <f>N78*K84</f>
        <v>5523.2355829625749</v>
      </c>
      <c r="M84" s="850"/>
      <c r="N84" s="57"/>
    </row>
    <row r="85" spans="1:14" ht="15.75" thickBot="1">
      <c r="B85" s="97" t="s">
        <v>1058</v>
      </c>
      <c r="C85" s="98"/>
      <c r="D85" s="98"/>
      <c r="E85" s="98"/>
      <c r="F85" s="98"/>
      <c r="G85" s="98"/>
      <c r="H85" s="98"/>
      <c r="I85" s="99"/>
      <c r="J85" s="100"/>
      <c r="K85" s="313">
        <v>0.05</v>
      </c>
      <c r="L85" s="851">
        <f>N78*K85</f>
        <v>5523.2355829625749</v>
      </c>
      <c r="M85" s="852"/>
      <c r="N85" s="57"/>
    </row>
    <row r="86" spans="1:14" ht="15.75" thickBot="1">
      <c r="B86" s="814" t="s">
        <v>1037</v>
      </c>
      <c r="C86" s="815"/>
      <c r="D86" s="815"/>
      <c r="E86" s="815"/>
      <c r="F86" s="815"/>
      <c r="G86" s="815"/>
      <c r="H86" s="815"/>
      <c r="I86" s="815"/>
      <c r="J86" s="815"/>
      <c r="K86" s="815"/>
      <c r="L86" s="815"/>
      <c r="M86" s="816"/>
      <c r="N86" s="58">
        <f>L83+L84+L85</f>
        <v>33139.413497775451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143604.12515702695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1116</v>
      </c>
      <c r="C31" s="87" t="s">
        <v>1566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269</v>
      </c>
      <c r="B37" s="863" t="str">
        <f>VLOOKUP(A37,EQUIPOS!A7:D154,3,FALSE)</f>
        <v>Motoniveladora  potencia 215 HP, ancho de cuchilla 4,27 m, peso 18 ton.</v>
      </c>
      <c r="C37" s="864"/>
      <c r="D37" s="864"/>
      <c r="E37" s="864"/>
      <c r="F37" s="864"/>
      <c r="G37" s="864"/>
      <c r="H37" s="865"/>
      <c r="I37" s="275"/>
      <c r="J37" s="276"/>
      <c r="K37" s="277">
        <f>VLOOKUP(A37,EQUIPOS!A7:D164,4,FALSE)</f>
        <v>176926.53043848448</v>
      </c>
      <c r="L37" s="278"/>
      <c r="M37" s="279">
        <v>45</v>
      </c>
      <c r="N37" s="280">
        <f>K37/M37</f>
        <v>3931.7006764107664</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7732.1162532756271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83.477611040800326</v>
      </c>
      <c r="N49" s="280">
        <f>K49*M49</f>
        <v>2003.4626649792078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100528.5239076719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903" t="s">
        <v>1037</v>
      </c>
      <c r="C76" s="857"/>
      <c r="D76" s="857"/>
      <c r="E76" s="857"/>
      <c r="F76" s="857"/>
      <c r="G76" s="857"/>
      <c r="H76" s="857"/>
      <c r="I76" s="857"/>
      <c r="J76" s="857"/>
      <c r="K76" s="857"/>
      <c r="L76" s="857"/>
      <c r="M76" s="858"/>
      <c r="N76" s="468">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110464.71165925149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22092.9423318503</v>
      </c>
      <c r="M83" s="850"/>
      <c r="N83" s="57"/>
    </row>
    <row r="84" spans="1:14">
      <c r="B84" s="95" t="s">
        <v>1057</v>
      </c>
      <c r="C84" s="96"/>
      <c r="D84" s="96"/>
      <c r="E84" s="96"/>
      <c r="F84" s="96"/>
      <c r="G84" s="96"/>
      <c r="H84" s="96"/>
      <c r="I84" s="93"/>
      <c r="J84" s="94"/>
      <c r="K84" s="312">
        <v>0.05</v>
      </c>
      <c r="L84" s="849">
        <f>N78*K84</f>
        <v>5523.2355829625749</v>
      </c>
      <c r="M84" s="850"/>
      <c r="N84" s="57"/>
    </row>
    <row r="85" spans="1:14" ht="15.75" thickBot="1">
      <c r="B85" s="97" t="s">
        <v>1058</v>
      </c>
      <c r="C85" s="98"/>
      <c r="D85" s="98"/>
      <c r="E85" s="98"/>
      <c r="F85" s="98"/>
      <c r="G85" s="98"/>
      <c r="H85" s="98"/>
      <c r="I85" s="99"/>
      <c r="J85" s="100"/>
      <c r="K85" s="313">
        <v>0.05</v>
      </c>
      <c r="L85" s="851">
        <f>N78*K85</f>
        <v>5523.2355829625749</v>
      </c>
      <c r="M85" s="852"/>
      <c r="N85" s="57"/>
    </row>
    <row r="86" spans="1:14" ht="15.75" thickBot="1">
      <c r="B86" s="814" t="s">
        <v>1037</v>
      </c>
      <c r="C86" s="815"/>
      <c r="D86" s="815"/>
      <c r="E86" s="815"/>
      <c r="F86" s="815"/>
      <c r="G86" s="815"/>
      <c r="H86" s="815"/>
      <c r="I86" s="815"/>
      <c r="J86" s="815"/>
      <c r="K86" s="815"/>
      <c r="L86" s="815"/>
      <c r="M86" s="816"/>
      <c r="N86" s="58">
        <f>L83+L84+L85</f>
        <v>33139.413497775451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143604.12515702695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1567</v>
      </c>
      <c r="C31" s="87" t="s">
        <v>1568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269</v>
      </c>
      <c r="B37" s="863" t="str">
        <f>VLOOKUP(A37,EQUIPOS!A7:D154,3,FALSE)</f>
        <v>Motoniveladora  potencia 215 HP, ancho de cuchilla 4,27 m, peso 18 ton.</v>
      </c>
      <c r="C37" s="864"/>
      <c r="D37" s="864"/>
      <c r="E37" s="864"/>
      <c r="F37" s="864"/>
      <c r="G37" s="864"/>
      <c r="H37" s="865"/>
      <c r="I37" s="275"/>
      <c r="J37" s="276"/>
      <c r="K37" s="277">
        <f>VLOOKUP(A37,EQUIPOS!A7:D164,4,FALSE)</f>
        <v>176926.53043848448</v>
      </c>
      <c r="L37" s="278"/>
      <c r="M37" s="279">
        <v>45</v>
      </c>
      <c r="N37" s="280">
        <f>K37/M37</f>
        <v>3931.7006764107664</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7732.1162532756271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75108.471524136679</v>
      </c>
      <c r="N48" s="280">
        <f>K48*M48</f>
        <v>97641.012981377688</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83.477611040800326</v>
      </c>
      <c r="N49" s="280">
        <f>K49*M49</f>
        <v>2003.4626649792078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99644.475646356892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109580.66339793649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21916.132679587299</v>
      </c>
      <c r="M83" s="850"/>
      <c r="N83" s="57"/>
    </row>
    <row r="84" spans="1:14">
      <c r="B84" s="95" t="s">
        <v>1057</v>
      </c>
      <c r="C84" s="96"/>
      <c r="D84" s="96"/>
      <c r="E84" s="96"/>
      <c r="F84" s="96"/>
      <c r="G84" s="96"/>
      <c r="H84" s="96"/>
      <c r="I84" s="93"/>
      <c r="J84" s="94"/>
      <c r="K84" s="312">
        <v>0.05</v>
      </c>
      <c r="L84" s="849">
        <f>N78*K84</f>
        <v>5479.0331698968248</v>
      </c>
      <c r="M84" s="850"/>
      <c r="N84" s="57"/>
    </row>
    <row r="85" spans="1:14" ht="15.75" thickBot="1">
      <c r="B85" s="97" t="s">
        <v>1058</v>
      </c>
      <c r="C85" s="98"/>
      <c r="D85" s="98"/>
      <c r="E85" s="98"/>
      <c r="F85" s="98"/>
      <c r="G85" s="98"/>
      <c r="H85" s="98"/>
      <c r="I85" s="99"/>
      <c r="J85" s="100"/>
      <c r="K85" s="313">
        <v>0.05</v>
      </c>
      <c r="L85" s="851">
        <f>N78*K85</f>
        <v>5479.0331698968248</v>
      </c>
      <c r="M85" s="852"/>
      <c r="N85" s="57"/>
    </row>
    <row r="86" spans="1:14" ht="15.75" thickBot="1">
      <c r="B86" s="814" t="s">
        <v>1037</v>
      </c>
      <c r="C86" s="815"/>
      <c r="D86" s="815"/>
      <c r="E86" s="815"/>
      <c r="F86" s="815"/>
      <c r="G86" s="815"/>
      <c r="H86" s="815"/>
      <c r="I86" s="815"/>
      <c r="J86" s="815"/>
      <c r="K86" s="815"/>
      <c r="L86" s="815"/>
      <c r="M86" s="816"/>
      <c r="N86" s="58">
        <f>L83+L84+L85</f>
        <v>32874.199019380947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142454.86241731743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1569</v>
      </c>
      <c r="C31" s="87" t="s">
        <v>1570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162</v>
      </c>
      <c r="B36" s="863" t="str">
        <f>VLOOKUP(A36,EQUIPOS!A6:D154,3,FALSE)</f>
        <v>Compactador manual (SALTARIN) Peso de operación (Kg.) 52, Fuerza de impacto por golpe (KN) 12.</v>
      </c>
      <c r="C36" s="864"/>
      <c r="D36" s="864"/>
      <c r="E36" s="864"/>
      <c r="F36" s="864"/>
      <c r="G36" s="864"/>
      <c r="H36" s="865"/>
      <c r="I36" s="275"/>
      <c r="J36" s="276"/>
      <c r="K36" s="277">
        <f>VLOOKUP(A36,EQUIPOS!A6:D163,4,FALSE)</f>
        <v>9887.2605363984694</v>
      </c>
      <c r="L36" s="278"/>
      <c r="M36" s="279">
        <v>2.5</v>
      </c>
      <c r="N36" s="280">
        <f>K36/M36</f>
        <v>3954.9042145593876</v>
      </c>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0.05</v>
      </c>
      <c r="N41" s="352">
        <f>N76*M41</f>
        <v>762.97000000000014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4717.8742145593878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83.477611040800326</v>
      </c>
      <c r="N49" s="280">
        <f>K49*M49</f>
        <v>2003.4626649792078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100528.5239076719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20</v>
      </c>
      <c r="N70" s="403">
        <f>K70/M70</f>
        <v>5086.45</v>
      </c>
      <c r="O70" s="112"/>
    </row>
    <row r="71" spans="1:15">
      <c r="A71" t="s">
        <v>11</v>
      </c>
      <c r="B71" s="55" t="str">
        <f>VLOOKUP(A71,'MANO DE OBRA'!A8:D69,3,FALSE)</f>
        <v>Obrero (4)</v>
      </c>
      <c r="C71" s="53"/>
      <c r="D71" s="53"/>
      <c r="E71" s="53"/>
      <c r="F71" s="53"/>
      <c r="G71" s="53"/>
      <c r="H71" s="53"/>
      <c r="I71" s="300">
        <f>K71/J71*100</f>
        <v>109977.83783783784</v>
      </c>
      <c r="J71" s="301">
        <v>185</v>
      </c>
      <c r="K71" s="302">
        <f>VLOOKUP(A71,'MANO DE OBRA'!A8:D100,4,FALSE)</f>
        <v>203459</v>
      </c>
      <c r="L71" s="56"/>
      <c r="M71" s="307">
        <v>20</v>
      </c>
      <c r="N71" s="403">
        <f>K71/M71</f>
        <v>10172.950000000001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15259.400000000001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122144.70850942415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24428.941701884833</v>
      </c>
      <c r="M83" s="850"/>
      <c r="N83" s="57"/>
    </row>
    <row r="84" spans="1:14">
      <c r="B84" s="95" t="s">
        <v>1057</v>
      </c>
      <c r="C84" s="96"/>
      <c r="D84" s="96"/>
      <c r="E84" s="96"/>
      <c r="F84" s="96"/>
      <c r="G84" s="96"/>
      <c r="H84" s="96"/>
      <c r="I84" s="93"/>
      <c r="J84" s="94"/>
      <c r="K84" s="312">
        <v>0.05</v>
      </c>
      <c r="L84" s="849">
        <f>N78*K84</f>
        <v>6107.2354254712081</v>
      </c>
      <c r="M84" s="850"/>
      <c r="N84" s="57"/>
    </row>
    <row r="85" spans="1:14" ht="15.75" thickBot="1">
      <c r="B85" s="97" t="s">
        <v>1058</v>
      </c>
      <c r="C85" s="98"/>
      <c r="D85" s="98"/>
      <c r="E85" s="98"/>
      <c r="F85" s="98"/>
      <c r="G85" s="98"/>
      <c r="H85" s="98"/>
      <c r="I85" s="99"/>
      <c r="J85" s="100"/>
      <c r="K85" s="313">
        <v>0.05</v>
      </c>
      <c r="L85" s="851">
        <f>N78*K85</f>
        <v>6107.2354254712081</v>
      </c>
      <c r="M85" s="852"/>
      <c r="N85" s="57"/>
    </row>
    <row r="86" spans="1:14" ht="15.75" thickBot="1">
      <c r="B86" s="814" t="s">
        <v>1037</v>
      </c>
      <c r="C86" s="815"/>
      <c r="D86" s="815"/>
      <c r="E86" s="815"/>
      <c r="F86" s="815"/>
      <c r="G86" s="815"/>
      <c r="H86" s="815"/>
      <c r="I86" s="815"/>
      <c r="J86" s="815"/>
      <c r="K86" s="815"/>
      <c r="L86" s="815"/>
      <c r="M86" s="816"/>
      <c r="N86" s="58">
        <f>L83+L84+L85</f>
        <v>36643.412552827249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158788.12106225139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1571</v>
      </c>
      <c r="C31" s="87" t="s">
        <v>1572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162</v>
      </c>
      <c r="B36" s="863" t="str">
        <f>VLOOKUP(A36,EQUIPOS!A6:D154,3,FALSE)</f>
        <v>Compactador manual (SALTARIN) Peso de operación (Kg.) 52, Fuerza de impacto por golpe (KN) 12.</v>
      </c>
      <c r="C36" s="864"/>
      <c r="D36" s="864"/>
      <c r="E36" s="864"/>
      <c r="F36" s="864"/>
      <c r="G36" s="864"/>
      <c r="H36" s="865"/>
      <c r="I36" s="275"/>
      <c r="J36" s="276"/>
      <c r="K36" s="277">
        <f>VLOOKUP(A36,EQUIPOS!A6:D163,4,FALSE)</f>
        <v>9887.2605363984694</v>
      </c>
      <c r="L36" s="278"/>
      <c r="M36" s="279">
        <v>2.5</v>
      </c>
      <c r="N36" s="280">
        <f>K36/M36</f>
        <v>3954.9042145593876</v>
      </c>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0.05</v>
      </c>
      <c r="N41" s="352">
        <f>N76*M41</f>
        <v>762.97000000000014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4717.8742145593878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83.477611040800326</v>
      </c>
      <c r="N49" s="280">
        <f>K49*M49</f>
        <v>2003.4626649792078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100528.5239076719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20</v>
      </c>
      <c r="N70" s="403">
        <f>K70/M70</f>
        <v>5086.45</v>
      </c>
      <c r="O70" s="112"/>
    </row>
    <row r="71" spans="1:15">
      <c r="A71" t="s">
        <v>11</v>
      </c>
      <c r="B71" s="55" t="str">
        <f>VLOOKUP(A71,'MANO DE OBRA'!A8:D69,3,FALSE)</f>
        <v>Obrero (4)</v>
      </c>
      <c r="C71" s="53"/>
      <c r="D71" s="53"/>
      <c r="E71" s="53"/>
      <c r="F71" s="53"/>
      <c r="G71" s="53"/>
      <c r="H71" s="53"/>
      <c r="I71" s="300">
        <f>K71/J71*100</f>
        <v>109977.83783783784</v>
      </c>
      <c r="J71" s="301">
        <v>185</v>
      </c>
      <c r="K71" s="302">
        <f>VLOOKUP(A71,'MANO DE OBRA'!A8:D100,4,FALSE)</f>
        <v>203459</v>
      </c>
      <c r="L71" s="56"/>
      <c r="M71" s="307">
        <v>20</v>
      </c>
      <c r="N71" s="403">
        <f>K71/M71</f>
        <v>10172.950000000001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903" t="s">
        <v>1037</v>
      </c>
      <c r="C76" s="857"/>
      <c r="D76" s="857"/>
      <c r="E76" s="857"/>
      <c r="F76" s="857"/>
      <c r="G76" s="857"/>
      <c r="H76" s="857"/>
      <c r="I76" s="857"/>
      <c r="J76" s="857"/>
      <c r="K76" s="857"/>
      <c r="L76" s="857"/>
      <c r="M76" s="858"/>
      <c r="N76" s="468">
        <f>SUM(N70:N75)</f>
        <v>15259.400000000001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122144.70850942415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24428.941701884833</v>
      </c>
      <c r="M83" s="850"/>
      <c r="N83" s="57"/>
    </row>
    <row r="84" spans="1:14">
      <c r="B84" s="95" t="s">
        <v>1057</v>
      </c>
      <c r="C84" s="96"/>
      <c r="D84" s="96"/>
      <c r="E84" s="96"/>
      <c r="F84" s="96"/>
      <c r="G84" s="96"/>
      <c r="H84" s="96"/>
      <c r="I84" s="93"/>
      <c r="J84" s="94"/>
      <c r="K84" s="312">
        <v>0.05</v>
      </c>
      <c r="L84" s="849">
        <f>N78*K84</f>
        <v>6107.2354254712081</v>
      </c>
      <c r="M84" s="850"/>
      <c r="N84" s="57"/>
    </row>
    <row r="85" spans="1:14" ht="15.75" thickBot="1">
      <c r="B85" s="97" t="s">
        <v>1058</v>
      </c>
      <c r="C85" s="98"/>
      <c r="D85" s="98"/>
      <c r="E85" s="98"/>
      <c r="F85" s="98"/>
      <c r="G85" s="98"/>
      <c r="H85" s="98"/>
      <c r="I85" s="99"/>
      <c r="J85" s="100"/>
      <c r="K85" s="313">
        <v>0.05</v>
      </c>
      <c r="L85" s="851">
        <f>N78*K85</f>
        <v>6107.2354254712081</v>
      </c>
      <c r="M85" s="852"/>
      <c r="N85" s="57"/>
    </row>
    <row r="86" spans="1:14" ht="15.75" thickBot="1">
      <c r="B86" s="814" t="s">
        <v>1037</v>
      </c>
      <c r="C86" s="815"/>
      <c r="D86" s="815"/>
      <c r="E86" s="815"/>
      <c r="F86" s="815"/>
      <c r="G86" s="815"/>
      <c r="H86" s="815"/>
      <c r="I86" s="815"/>
      <c r="J86" s="815"/>
      <c r="K86" s="815"/>
      <c r="L86" s="815"/>
      <c r="M86" s="816"/>
      <c r="N86" s="58">
        <f>L83+L84+L85</f>
        <v>36643.412552827249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158788.12106225139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1573</v>
      </c>
      <c r="C31" s="87" t="s">
        <v>1574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162</v>
      </c>
      <c r="B36" s="863" t="str">
        <f>VLOOKUP(A36,EQUIPOS!A6:D154,3,FALSE)</f>
        <v>Compactador manual (SALTARIN) Peso de operación (Kg.) 52, Fuerza de impacto por golpe (KN) 12.</v>
      </c>
      <c r="C36" s="864"/>
      <c r="D36" s="864"/>
      <c r="E36" s="864"/>
      <c r="F36" s="864"/>
      <c r="G36" s="864"/>
      <c r="H36" s="865"/>
      <c r="I36" s="275"/>
      <c r="J36" s="276"/>
      <c r="K36" s="277">
        <f>VLOOKUP(A36,EQUIPOS!A6:D163,4,FALSE)</f>
        <v>9887.2605363984694</v>
      </c>
      <c r="L36" s="278"/>
      <c r="M36" s="279">
        <v>2.5</v>
      </c>
      <c r="N36" s="280">
        <f>K36/M36</f>
        <v>3954.9042145593876</v>
      </c>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0.05</v>
      </c>
      <c r="N41" s="352">
        <f>N76*M41</f>
        <v>762.97000000000014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4717.8742145593878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75108.471524136679</v>
      </c>
      <c r="N48" s="280">
        <f>K48*M48</f>
        <v>97641.012981377688</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83.477611040800326</v>
      </c>
      <c r="N49" s="280">
        <f>K49*M49</f>
        <v>2003.4626649792078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99644.475646356892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20</v>
      </c>
      <c r="N70" s="403">
        <f>K70/M70</f>
        <v>5086.45</v>
      </c>
      <c r="O70" s="112"/>
    </row>
    <row r="71" spans="1:15">
      <c r="A71" t="s">
        <v>11</v>
      </c>
      <c r="B71" s="55" t="str">
        <f>VLOOKUP(A71,'MANO DE OBRA'!A8:D69,3,FALSE)</f>
        <v>Obrero (4)</v>
      </c>
      <c r="C71" s="53"/>
      <c r="D71" s="53"/>
      <c r="E71" s="53"/>
      <c r="F71" s="53"/>
      <c r="G71" s="53"/>
      <c r="H71" s="53"/>
      <c r="I71" s="300">
        <f>K71/J71*100</f>
        <v>109977.83783783784</v>
      </c>
      <c r="J71" s="301">
        <v>185</v>
      </c>
      <c r="K71" s="302">
        <f>VLOOKUP(A71,'MANO DE OBRA'!A8:D100,4,FALSE)</f>
        <v>203459</v>
      </c>
      <c r="L71" s="56"/>
      <c r="M71" s="307">
        <v>20</v>
      </c>
      <c r="N71" s="403">
        <f>K71/M71</f>
        <v>10172.950000000001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15259.400000000001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121260.66024810914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24252.132049621829</v>
      </c>
      <c r="M83" s="850"/>
      <c r="N83" s="57"/>
    </row>
    <row r="84" spans="1:14">
      <c r="B84" s="95" t="s">
        <v>1057</v>
      </c>
      <c r="C84" s="96"/>
      <c r="D84" s="96"/>
      <c r="E84" s="96"/>
      <c r="F84" s="96"/>
      <c r="G84" s="96"/>
      <c r="H84" s="96"/>
      <c r="I84" s="93"/>
      <c r="J84" s="94"/>
      <c r="K84" s="312">
        <v>0.05</v>
      </c>
      <c r="L84" s="849">
        <f>N78*K84</f>
        <v>6063.0330124054572</v>
      </c>
      <c r="M84" s="850"/>
      <c r="N84" s="57"/>
    </row>
    <row r="85" spans="1:14" ht="15.75" thickBot="1">
      <c r="B85" s="97" t="s">
        <v>1058</v>
      </c>
      <c r="C85" s="98"/>
      <c r="D85" s="98"/>
      <c r="E85" s="98"/>
      <c r="F85" s="98"/>
      <c r="G85" s="98"/>
      <c r="H85" s="98"/>
      <c r="I85" s="99"/>
      <c r="J85" s="100"/>
      <c r="K85" s="313">
        <v>0.05</v>
      </c>
      <c r="L85" s="851">
        <f>N78*K85</f>
        <v>6063.0330124054572</v>
      </c>
      <c r="M85" s="852"/>
      <c r="N85" s="57"/>
    </row>
    <row r="86" spans="1:14" ht="15.75" thickBot="1">
      <c r="B86" s="814" t="s">
        <v>1037</v>
      </c>
      <c r="C86" s="815"/>
      <c r="D86" s="815"/>
      <c r="E86" s="815"/>
      <c r="F86" s="815"/>
      <c r="G86" s="815"/>
      <c r="H86" s="815"/>
      <c r="I86" s="815"/>
      <c r="J86" s="815"/>
      <c r="K86" s="815"/>
      <c r="L86" s="815"/>
      <c r="M86" s="816"/>
      <c r="N86" s="58">
        <f>L83+L84+L85</f>
        <v>36378.198074432745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157638.85832254187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1117</v>
      </c>
      <c r="C31" s="87" t="s">
        <v>1575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30</v>
      </c>
      <c r="N36" s="280">
        <f>K36/M36</f>
        <v>2943.9712998439059</v>
      </c>
    </row>
    <row r="37" spans="1:14">
      <c r="A37" s="119" t="s">
        <v>271</v>
      </c>
      <c r="B37" s="863" t="str">
        <f>VLOOKUP(A37,EQUIPOS!A7:D154,3,FALSE)</f>
        <v>Motoniveladora, potencia 140 HP, ancho de cuchilla 3,66 m, peso 11 ton.</v>
      </c>
      <c r="C37" s="864"/>
      <c r="D37" s="864"/>
      <c r="E37" s="864"/>
      <c r="F37" s="864"/>
      <c r="G37" s="864"/>
      <c r="H37" s="865"/>
      <c r="I37" s="275"/>
      <c r="J37" s="276"/>
      <c r="K37" s="277">
        <f>VLOOKUP(A37,EQUIPOS!A7:D164,4,FALSE)</f>
        <v>96597.829927628787</v>
      </c>
      <c r="L37" s="278"/>
      <c r="M37" s="279">
        <v>30</v>
      </c>
      <c r="N37" s="280">
        <f>K37/M37</f>
        <v>3219.9276642542927</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30</v>
      </c>
      <c r="N38" s="280">
        <f>K38/M38</f>
        <v>3538.5507662835253</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8.4774166666666666</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9710.9271470483891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1.25</v>
      </c>
      <c r="L48" s="275"/>
      <c r="M48" s="410">
        <f>VLOOKUP(A48,MATERIALES!A4:D395,4,FALSE)</f>
        <v>75788.50864822515</v>
      </c>
      <c r="N48" s="280">
        <f>K48*M48</f>
        <v>94735.635810281441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94735.635810281441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1">
        <f>VLOOKUP(A59,TRANSPORTE!A5:D123,4,FALSE)</f>
        <v>1260.7002978406549</v>
      </c>
      <c r="M59" s="902"/>
      <c r="N59" s="295">
        <f>K59*L59</f>
        <v>1575.8753723008185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1575.8753723008185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240</v>
      </c>
      <c r="N70" s="403">
        <f>K70/M70</f>
        <v>423.87083333333334</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240</v>
      </c>
      <c r="N71" s="403">
        <f>K71/M71</f>
        <v>423.87083333333334</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847.74166666666667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106870.17999629732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21374.035999259464</v>
      </c>
      <c r="M83" s="850"/>
      <c r="N83" s="57"/>
    </row>
    <row r="84" spans="1:14">
      <c r="B84" s="95" t="s">
        <v>1057</v>
      </c>
      <c r="C84" s="96"/>
      <c r="D84" s="96"/>
      <c r="E84" s="96"/>
      <c r="F84" s="96"/>
      <c r="G84" s="96"/>
      <c r="H84" s="96"/>
      <c r="I84" s="93"/>
      <c r="J84" s="94"/>
      <c r="K84" s="312">
        <v>0.05</v>
      </c>
      <c r="L84" s="849">
        <f>N78*K84</f>
        <v>5343.508999814866</v>
      </c>
      <c r="M84" s="850"/>
      <c r="N84" s="57"/>
    </row>
    <row r="85" spans="1:14" ht="15.75" thickBot="1">
      <c r="B85" s="97" t="s">
        <v>1058</v>
      </c>
      <c r="C85" s="98"/>
      <c r="D85" s="98"/>
      <c r="E85" s="98"/>
      <c r="F85" s="98"/>
      <c r="G85" s="98"/>
      <c r="H85" s="98"/>
      <c r="I85" s="99"/>
      <c r="J85" s="100"/>
      <c r="K85" s="313">
        <v>0.05</v>
      </c>
      <c r="L85" s="851">
        <f>N78*K85</f>
        <v>5343.508999814866</v>
      </c>
      <c r="M85" s="852"/>
      <c r="N85" s="57"/>
    </row>
    <row r="86" spans="1:14" ht="15.75" thickBot="1">
      <c r="B86" s="814" t="s">
        <v>1037</v>
      </c>
      <c r="C86" s="815"/>
      <c r="D86" s="815"/>
      <c r="E86" s="815"/>
      <c r="F86" s="815"/>
      <c r="G86" s="815"/>
      <c r="H86" s="815"/>
      <c r="I86" s="815"/>
      <c r="J86" s="815"/>
      <c r="K86" s="815"/>
      <c r="L86" s="815"/>
      <c r="M86" s="816"/>
      <c r="N86" s="58">
        <f>L83+L84+L85</f>
        <v>32061.053998889194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138931.23399518651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1118</v>
      </c>
      <c r="C31" s="87" t="s">
        <v>1576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30</v>
      </c>
      <c r="N36" s="280">
        <f>K36/M36</f>
        <v>2943.9712998439059</v>
      </c>
    </row>
    <row r="37" spans="1:14">
      <c r="A37" s="119" t="s">
        <v>271</v>
      </c>
      <c r="B37" s="863" t="str">
        <f>VLOOKUP(A37,EQUIPOS!A7:D154,3,FALSE)</f>
        <v>Motoniveladora, potencia 140 HP, ancho de cuchilla 3,66 m, peso 11 ton.</v>
      </c>
      <c r="C37" s="864"/>
      <c r="D37" s="864"/>
      <c r="E37" s="864"/>
      <c r="F37" s="864"/>
      <c r="G37" s="864"/>
      <c r="H37" s="865"/>
      <c r="I37" s="275"/>
      <c r="J37" s="276"/>
      <c r="K37" s="277">
        <f>VLOOKUP(A37,EQUIPOS!A7:D164,4,FALSE)</f>
        <v>96597.829927628787</v>
      </c>
      <c r="L37" s="278"/>
      <c r="M37" s="279">
        <v>30</v>
      </c>
      <c r="N37" s="280">
        <f>K37/M37</f>
        <v>3219.9276642542927</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30</v>
      </c>
      <c r="N38" s="280">
        <f>K38/M38</f>
        <v>3538.5507662835253</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8.4774166666666666</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9710.9271470483891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75108.471524136679</v>
      </c>
      <c r="N48" s="280">
        <f>K48*M48</f>
        <v>93885.589405170846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93885.589405170846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1">
        <f>VLOOKUP(A59,TRANSPORTE!A5:D123,4,FALSE)</f>
        <v>1260.7002978406549</v>
      </c>
      <c r="M59" s="902"/>
      <c r="N59" s="295">
        <f>K59*L59</f>
        <v>1575.8753723008185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1575.8753723008185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240</v>
      </c>
      <c r="N70" s="403">
        <f>K70/M70</f>
        <v>423.87083333333334</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240</v>
      </c>
      <c r="N71" s="403">
        <f>K71/M71</f>
        <v>423.87083333333334</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847.74166666666667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106020.13359118672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21204.026718237346</v>
      </c>
      <c r="M83" s="850"/>
      <c r="N83" s="57"/>
    </row>
    <row r="84" spans="1:14">
      <c r="B84" s="95" t="s">
        <v>1057</v>
      </c>
      <c r="C84" s="96"/>
      <c r="D84" s="96"/>
      <c r="E84" s="96"/>
      <c r="F84" s="96"/>
      <c r="G84" s="96"/>
      <c r="H84" s="96"/>
      <c r="I84" s="93"/>
      <c r="J84" s="94"/>
      <c r="K84" s="312">
        <v>0.05</v>
      </c>
      <c r="L84" s="849">
        <f>N78*K84</f>
        <v>5301.0066795593366</v>
      </c>
      <c r="M84" s="850"/>
      <c r="N84" s="57"/>
    </row>
    <row r="85" spans="1:14" ht="15.75" thickBot="1">
      <c r="B85" s="97" t="s">
        <v>1058</v>
      </c>
      <c r="C85" s="98"/>
      <c r="D85" s="98"/>
      <c r="E85" s="98"/>
      <c r="F85" s="98"/>
      <c r="G85" s="98"/>
      <c r="H85" s="98"/>
      <c r="I85" s="99"/>
      <c r="J85" s="100"/>
      <c r="K85" s="313">
        <v>0.05</v>
      </c>
      <c r="L85" s="851">
        <f>N78*K85</f>
        <v>5301.0066795593366</v>
      </c>
      <c r="M85" s="852"/>
      <c r="N85" s="57"/>
    </row>
    <row r="86" spans="1:14" ht="15.75" thickBot="1">
      <c r="B86" s="814" t="s">
        <v>1037</v>
      </c>
      <c r="C86" s="815"/>
      <c r="D86" s="815"/>
      <c r="E86" s="815"/>
      <c r="F86" s="815"/>
      <c r="G86" s="815"/>
      <c r="H86" s="815"/>
      <c r="I86" s="815"/>
      <c r="J86" s="815"/>
      <c r="K86" s="815"/>
      <c r="L86" s="815"/>
      <c r="M86" s="816"/>
      <c r="N86" s="58">
        <f>L83+L84+L85</f>
        <v>31806.040077356021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137826.17366854273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1119</v>
      </c>
      <c r="C31" s="87" t="s">
        <v>1577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30</v>
      </c>
      <c r="N36" s="280">
        <f>K36/M36</f>
        <v>2943.9712998439059</v>
      </c>
    </row>
    <row r="37" spans="1:14">
      <c r="A37" s="119" t="s">
        <v>271</v>
      </c>
      <c r="B37" s="863" t="str">
        <f>VLOOKUP(A37,EQUIPOS!A7:D154,3,FALSE)</f>
        <v>Motoniveladora, potencia 140 HP, ancho de cuchilla 3,66 m, peso 11 ton.</v>
      </c>
      <c r="C37" s="864"/>
      <c r="D37" s="864"/>
      <c r="E37" s="864"/>
      <c r="F37" s="864"/>
      <c r="G37" s="864"/>
      <c r="H37" s="865"/>
      <c r="I37" s="275"/>
      <c r="J37" s="276"/>
      <c r="K37" s="277">
        <f>VLOOKUP(A37,EQUIPOS!A7:D164,4,FALSE)</f>
        <v>96597.829927628787</v>
      </c>
      <c r="L37" s="278"/>
      <c r="M37" s="279">
        <v>30</v>
      </c>
      <c r="N37" s="280">
        <f>K37/M37</f>
        <v>3219.9276642542927</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30</v>
      </c>
      <c r="N38" s="280">
        <f>K38/M38</f>
        <v>3538.5507662835253</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8.4774166666666666</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9710.9271470483891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75108.471524136679</v>
      </c>
      <c r="N48" s="280">
        <f>K48*M48</f>
        <v>93885.589405170846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93885.589405170846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1">
        <f>VLOOKUP(A59,TRANSPORTE!A5:D123,4,FALSE)</f>
        <v>1260.7002978406549</v>
      </c>
      <c r="M59" s="902"/>
      <c r="N59" s="295">
        <f>K59*L59</f>
        <v>1575.8753723008185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1575.8753723008185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240</v>
      </c>
      <c r="N70" s="403">
        <f>K70/M70</f>
        <v>423.87083333333334</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240</v>
      </c>
      <c r="N71" s="403">
        <f>K71/M71</f>
        <v>423.87083333333334</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847.74166666666667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106020.13359118672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21204.026718237346</v>
      </c>
      <c r="M83" s="850"/>
      <c r="N83" s="57"/>
    </row>
    <row r="84" spans="1:14">
      <c r="B84" s="95" t="s">
        <v>1057</v>
      </c>
      <c r="C84" s="96"/>
      <c r="D84" s="96"/>
      <c r="E84" s="96"/>
      <c r="F84" s="96"/>
      <c r="G84" s="96"/>
      <c r="H84" s="96"/>
      <c r="I84" s="93"/>
      <c r="J84" s="94"/>
      <c r="K84" s="312">
        <v>0.05</v>
      </c>
      <c r="L84" s="849">
        <f>N78*K84</f>
        <v>5301.0066795593366</v>
      </c>
      <c r="M84" s="850"/>
      <c r="N84" s="57"/>
    </row>
    <row r="85" spans="1:14" ht="15.75" thickBot="1">
      <c r="B85" s="97" t="s">
        <v>1058</v>
      </c>
      <c r="C85" s="98"/>
      <c r="D85" s="98"/>
      <c r="E85" s="98"/>
      <c r="F85" s="98"/>
      <c r="G85" s="98"/>
      <c r="H85" s="98"/>
      <c r="I85" s="99"/>
      <c r="J85" s="100"/>
      <c r="K85" s="313">
        <v>0.05</v>
      </c>
      <c r="L85" s="851">
        <f>N78*K85</f>
        <v>5301.0066795593366</v>
      </c>
      <c r="M85" s="852"/>
      <c r="N85" s="57"/>
    </row>
    <row r="86" spans="1:14" ht="15.75" thickBot="1">
      <c r="B86" s="814" t="s">
        <v>1037</v>
      </c>
      <c r="C86" s="815"/>
      <c r="D86" s="815"/>
      <c r="E86" s="815"/>
      <c r="F86" s="815"/>
      <c r="G86" s="815"/>
      <c r="H86" s="815"/>
      <c r="I86" s="815"/>
      <c r="J86" s="815"/>
      <c r="K86" s="815"/>
      <c r="L86" s="815"/>
      <c r="M86" s="816"/>
      <c r="N86" s="58">
        <f>L83+L84+L85</f>
        <v>31806.040077356021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137826.17366854273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1578</v>
      </c>
      <c r="C31" s="87" t="s">
        <v>2127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271</v>
      </c>
      <c r="B37" s="863" t="str">
        <f>VLOOKUP(A37,EQUIPOS!A7:D154,3,FALSE)</f>
        <v>Motoniveladora, potencia 140 HP, ancho de cuchilla 3,66 m, peso 11 ton.</v>
      </c>
      <c r="C37" s="864"/>
      <c r="D37" s="864"/>
      <c r="E37" s="864"/>
      <c r="F37" s="864"/>
      <c r="G37" s="864"/>
      <c r="H37" s="865"/>
      <c r="I37" s="275"/>
      <c r="J37" s="276"/>
      <c r="K37" s="277">
        <f>VLOOKUP(A37,EQUIPOS!A7:D164,4,FALSE)</f>
        <v>96597.829927628787</v>
      </c>
      <c r="L37" s="278"/>
      <c r="M37" s="279">
        <v>45</v>
      </c>
      <c r="N37" s="280">
        <f>K37/M37</f>
        <v>2146.6184428361953</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5947.0340197010564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601.64961128186576</v>
      </c>
      <c r="N49" s="280">
        <f>K49*M49</f>
        <v>54148.465015367918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152673.52625806062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160824.63177606565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32164.926355213131</v>
      </c>
      <c r="M83" s="850"/>
      <c r="N83" s="57"/>
    </row>
    <row r="84" spans="1:14">
      <c r="B84" s="95" t="s">
        <v>1057</v>
      </c>
      <c r="C84" s="96"/>
      <c r="D84" s="96"/>
      <c r="E84" s="96"/>
      <c r="F84" s="96"/>
      <c r="G84" s="96"/>
      <c r="H84" s="96"/>
      <c r="I84" s="93"/>
      <c r="J84" s="94"/>
      <c r="K84" s="312">
        <v>0.05</v>
      </c>
      <c r="L84" s="849">
        <f>N78*K84</f>
        <v>8041.2315888032826</v>
      </c>
      <c r="M84" s="850"/>
      <c r="N84" s="57"/>
    </row>
    <row r="85" spans="1:14" ht="15.75" thickBot="1">
      <c r="B85" s="97" t="s">
        <v>1058</v>
      </c>
      <c r="C85" s="98"/>
      <c r="D85" s="98"/>
      <c r="E85" s="98"/>
      <c r="F85" s="98"/>
      <c r="G85" s="98"/>
      <c r="H85" s="98"/>
      <c r="I85" s="99"/>
      <c r="J85" s="100"/>
      <c r="K85" s="313">
        <v>0.05</v>
      </c>
      <c r="L85" s="851">
        <f>N78*K85</f>
        <v>8041.2315888032826</v>
      </c>
      <c r="M85" s="852"/>
      <c r="N85" s="57"/>
    </row>
    <row r="86" spans="1:14" ht="15.75" thickBot="1">
      <c r="B86" s="814" t="s">
        <v>1037</v>
      </c>
      <c r="C86" s="815"/>
      <c r="D86" s="815"/>
      <c r="E86" s="815"/>
      <c r="F86" s="815"/>
      <c r="G86" s="815"/>
      <c r="H86" s="815"/>
      <c r="I86" s="815"/>
      <c r="J86" s="815"/>
      <c r="K86" s="815"/>
      <c r="L86" s="815"/>
      <c r="M86" s="816"/>
      <c r="N86" s="58">
        <f>L83+L84+L85</f>
        <v>48247.389532819696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209072.02130888536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1579</v>
      </c>
      <c r="C31" s="87" t="s">
        <v>2128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271</v>
      </c>
      <c r="B37" s="863" t="str">
        <f>VLOOKUP(A37,EQUIPOS!A7:D154,3,FALSE)</f>
        <v>Motoniveladora, potencia 140 HP, ancho de cuchilla 3,66 m, peso 11 ton.</v>
      </c>
      <c r="C37" s="864"/>
      <c r="D37" s="864"/>
      <c r="E37" s="864"/>
      <c r="F37" s="864"/>
      <c r="G37" s="864"/>
      <c r="H37" s="865"/>
      <c r="I37" s="275"/>
      <c r="J37" s="276"/>
      <c r="K37" s="277">
        <f>VLOOKUP(A37,EQUIPOS!A7:D164,4,FALSE)</f>
        <v>96597.829927628787</v>
      </c>
      <c r="L37" s="278"/>
      <c r="M37" s="279">
        <v>45</v>
      </c>
      <c r="N37" s="280">
        <f>K37/M37</f>
        <v>2146.6184428361953</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5947.0340197010564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601.64961128186576</v>
      </c>
      <c r="N49" s="280">
        <f>K49*M49</f>
        <v>54148.465015367918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152673.52625806062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160824.63177606565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32164.926355213131</v>
      </c>
      <c r="M83" s="850"/>
      <c r="N83" s="57"/>
    </row>
    <row r="84" spans="1:14">
      <c r="B84" s="95" t="s">
        <v>1057</v>
      </c>
      <c r="C84" s="96"/>
      <c r="D84" s="96"/>
      <c r="E84" s="96"/>
      <c r="F84" s="96"/>
      <c r="G84" s="96"/>
      <c r="H84" s="96"/>
      <c r="I84" s="93"/>
      <c r="J84" s="94"/>
      <c r="K84" s="312">
        <v>0.05</v>
      </c>
      <c r="L84" s="849">
        <f>N78*K84</f>
        <v>8041.2315888032826</v>
      </c>
      <c r="M84" s="850"/>
      <c r="N84" s="57"/>
    </row>
    <row r="85" spans="1:14" ht="15.75" thickBot="1">
      <c r="B85" s="97" t="s">
        <v>1058</v>
      </c>
      <c r="C85" s="98"/>
      <c r="D85" s="98"/>
      <c r="E85" s="98"/>
      <c r="F85" s="98"/>
      <c r="G85" s="98"/>
      <c r="H85" s="98"/>
      <c r="I85" s="99"/>
      <c r="J85" s="100"/>
      <c r="K85" s="313">
        <v>0.05</v>
      </c>
      <c r="L85" s="851">
        <f>N78*K85</f>
        <v>8041.2315888032826</v>
      </c>
      <c r="M85" s="852"/>
      <c r="N85" s="57"/>
    </row>
    <row r="86" spans="1:14" ht="15.75" thickBot="1">
      <c r="B86" s="814" t="s">
        <v>1037</v>
      </c>
      <c r="C86" s="815"/>
      <c r="D86" s="815"/>
      <c r="E86" s="815"/>
      <c r="F86" s="815"/>
      <c r="G86" s="815"/>
      <c r="H86" s="815"/>
      <c r="I86" s="815"/>
      <c r="J86" s="815"/>
      <c r="K86" s="815"/>
      <c r="L86" s="815"/>
      <c r="M86" s="816"/>
      <c r="N86" s="58">
        <f>L83+L84+L85</f>
        <v>48247.389532819696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209072.02130888536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1580</v>
      </c>
      <c r="C31" s="87" t="s">
        <v>1581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271</v>
      </c>
      <c r="B37" s="863" t="str">
        <f>VLOOKUP(A37,EQUIPOS!A7:D154,3,FALSE)</f>
        <v>Motoniveladora, potencia 140 HP, ancho de cuchilla 3,66 m, peso 11 ton.</v>
      </c>
      <c r="C37" s="864"/>
      <c r="D37" s="864"/>
      <c r="E37" s="864"/>
      <c r="F37" s="864"/>
      <c r="G37" s="864"/>
      <c r="H37" s="865"/>
      <c r="I37" s="275"/>
      <c r="J37" s="276"/>
      <c r="K37" s="277">
        <f>VLOOKUP(A37,EQUIPOS!A7:D164,4,FALSE)</f>
        <v>96597.829927628787</v>
      </c>
      <c r="L37" s="278"/>
      <c r="M37" s="279">
        <v>45</v>
      </c>
      <c r="N37" s="280">
        <f>K37/M37</f>
        <v>2146.6184428361953</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5947.0340197010564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601.64961128186576</v>
      </c>
      <c r="N49" s="280">
        <f>K49*M49</f>
        <v>54148.465015367918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152673.52625806062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160824.63177606565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32164.926355213131</v>
      </c>
      <c r="M83" s="850"/>
      <c r="N83" s="57"/>
    </row>
    <row r="84" spans="1:14">
      <c r="B84" s="95" t="s">
        <v>1057</v>
      </c>
      <c r="C84" s="96"/>
      <c r="D84" s="96"/>
      <c r="E84" s="96"/>
      <c r="F84" s="96"/>
      <c r="G84" s="96"/>
      <c r="H84" s="96"/>
      <c r="I84" s="93"/>
      <c r="J84" s="94"/>
      <c r="K84" s="312">
        <v>0.05</v>
      </c>
      <c r="L84" s="849">
        <f>N78*K84</f>
        <v>8041.2315888032826</v>
      </c>
      <c r="M84" s="850"/>
      <c r="N84" s="57"/>
    </row>
    <row r="85" spans="1:14" ht="15.75" thickBot="1">
      <c r="B85" s="97" t="s">
        <v>1058</v>
      </c>
      <c r="C85" s="98"/>
      <c r="D85" s="98"/>
      <c r="E85" s="98"/>
      <c r="F85" s="98"/>
      <c r="G85" s="98"/>
      <c r="H85" s="98"/>
      <c r="I85" s="99"/>
      <c r="J85" s="100"/>
      <c r="K85" s="313">
        <v>0.05</v>
      </c>
      <c r="L85" s="851">
        <f>N78*K85</f>
        <v>8041.2315888032826</v>
      </c>
      <c r="M85" s="852"/>
      <c r="N85" s="57"/>
    </row>
    <row r="86" spans="1:14" ht="15.75" thickBot="1">
      <c r="B86" s="814" t="s">
        <v>1037</v>
      </c>
      <c r="C86" s="815"/>
      <c r="D86" s="815"/>
      <c r="E86" s="815"/>
      <c r="F86" s="815"/>
      <c r="G86" s="815"/>
      <c r="H86" s="815"/>
      <c r="I86" s="815"/>
      <c r="J86" s="815"/>
      <c r="K86" s="815"/>
      <c r="L86" s="815"/>
      <c r="M86" s="816"/>
      <c r="N86" s="58">
        <f>L83+L84+L85</f>
        <v>48247.389532819696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209072.02130888536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1582</v>
      </c>
      <c r="C31" s="87" t="s">
        <v>1583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271</v>
      </c>
      <c r="B37" s="863" t="str">
        <f>VLOOKUP(A37,EQUIPOS!A7:D154,3,FALSE)</f>
        <v>Motoniveladora, potencia 140 HP, ancho de cuchilla 3,66 m, peso 11 ton.</v>
      </c>
      <c r="C37" s="864"/>
      <c r="D37" s="864"/>
      <c r="E37" s="864"/>
      <c r="F37" s="864"/>
      <c r="G37" s="864"/>
      <c r="H37" s="865"/>
      <c r="I37" s="275"/>
      <c r="J37" s="276"/>
      <c r="K37" s="277">
        <f>VLOOKUP(A37,EQUIPOS!A7:D164,4,FALSE)</f>
        <v>96597.829927628787</v>
      </c>
      <c r="L37" s="278"/>
      <c r="M37" s="279">
        <v>45</v>
      </c>
      <c r="N37" s="280">
        <f>K37/M37</f>
        <v>2146.6184428361953</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5947.0340197010564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601.64961128186576</v>
      </c>
      <c r="N49" s="280">
        <f>K49*M49</f>
        <v>54148.465015367918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152673.52625806062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160824.63177606565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32164.926355213131</v>
      </c>
      <c r="M83" s="850"/>
      <c r="N83" s="57"/>
    </row>
    <row r="84" spans="1:14">
      <c r="B84" s="95" t="s">
        <v>1057</v>
      </c>
      <c r="C84" s="96"/>
      <c r="D84" s="96"/>
      <c r="E84" s="96"/>
      <c r="F84" s="96"/>
      <c r="G84" s="96"/>
      <c r="H84" s="96"/>
      <c r="I84" s="93"/>
      <c r="J84" s="94"/>
      <c r="K84" s="312">
        <v>0.05</v>
      </c>
      <c r="L84" s="849">
        <f>N78*K84</f>
        <v>8041.2315888032826</v>
      </c>
      <c r="M84" s="850"/>
      <c r="N84" s="57"/>
    </row>
    <row r="85" spans="1:14" ht="15.75" thickBot="1">
      <c r="B85" s="97" t="s">
        <v>1058</v>
      </c>
      <c r="C85" s="98"/>
      <c r="D85" s="98"/>
      <c r="E85" s="98"/>
      <c r="F85" s="98"/>
      <c r="G85" s="98"/>
      <c r="H85" s="98"/>
      <c r="I85" s="99"/>
      <c r="J85" s="100"/>
      <c r="K85" s="313">
        <v>0.05</v>
      </c>
      <c r="L85" s="851">
        <f>N78*K85</f>
        <v>8041.2315888032826</v>
      </c>
      <c r="M85" s="852"/>
      <c r="N85" s="57"/>
    </row>
    <row r="86" spans="1:14" ht="15.75" thickBot="1">
      <c r="B86" s="814" t="s">
        <v>1037</v>
      </c>
      <c r="C86" s="815"/>
      <c r="D86" s="815"/>
      <c r="E86" s="815"/>
      <c r="F86" s="815"/>
      <c r="G86" s="815"/>
      <c r="H86" s="815"/>
      <c r="I86" s="815"/>
      <c r="J86" s="815"/>
      <c r="K86" s="815"/>
      <c r="L86" s="815"/>
      <c r="M86" s="816"/>
      <c r="N86" s="58">
        <f>L83+L84+L85</f>
        <v>48247.389532819696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209072.02130888536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1584</v>
      </c>
      <c r="C31" s="87" t="s">
        <v>1585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271</v>
      </c>
      <c r="B37" s="863" t="str">
        <f>VLOOKUP(A37,EQUIPOS!A7:D154,3,FALSE)</f>
        <v>Motoniveladora, potencia 140 HP, ancho de cuchilla 3,66 m, peso 11 ton.</v>
      </c>
      <c r="C37" s="864"/>
      <c r="D37" s="864"/>
      <c r="E37" s="864"/>
      <c r="F37" s="864"/>
      <c r="G37" s="864"/>
      <c r="H37" s="865"/>
      <c r="I37" s="275"/>
      <c r="J37" s="276"/>
      <c r="K37" s="277">
        <f>VLOOKUP(A37,EQUIPOS!A7:D164,4,FALSE)</f>
        <v>96597.829927628787</v>
      </c>
      <c r="L37" s="278"/>
      <c r="M37" s="279">
        <v>45</v>
      </c>
      <c r="N37" s="280">
        <f>K37/M37</f>
        <v>2146.6184428361953</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5947.0340197010564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98525.061242692696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106676.16676069771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21335.233352139545</v>
      </c>
      <c r="M83" s="850"/>
      <c r="N83" s="57"/>
    </row>
    <row r="84" spans="1:14">
      <c r="B84" s="95" t="s">
        <v>1057</v>
      </c>
      <c r="C84" s="96"/>
      <c r="D84" s="96"/>
      <c r="E84" s="96"/>
      <c r="F84" s="96"/>
      <c r="G84" s="96"/>
      <c r="H84" s="96"/>
      <c r="I84" s="93"/>
      <c r="J84" s="94"/>
      <c r="K84" s="312">
        <v>0.05</v>
      </c>
      <c r="L84" s="849">
        <f>N78*K84</f>
        <v>5333.8083380348862</v>
      </c>
      <c r="M84" s="850"/>
      <c r="N84" s="57"/>
    </row>
    <row r="85" spans="1:14" ht="15.75" thickBot="1">
      <c r="B85" s="97" t="s">
        <v>1058</v>
      </c>
      <c r="C85" s="98"/>
      <c r="D85" s="98"/>
      <c r="E85" s="98"/>
      <c r="F85" s="98"/>
      <c r="G85" s="98"/>
      <c r="H85" s="98"/>
      <c r="I85" s="99"/>
      <c r="J85" s="100"/>
      <c r="K85" s="313">
        <v>0.05</v>
      </c>
      <c r="L85" s="851">
        <f>N78*K85</f>
        <v>5333.8083380348862</v>
      </c>
      <c r="M85" s="852"/>
      <c r="N85" s="57"/>
    </row>
    <row r="86" spans="1:14" ht="15.75" thickBot="1">
      <c r="B86" s="814" t="s">
        <v>1037</v>
      </c>
      <c r="C86" s="815"/>
      <c r="D86" s="815"/>
      <c r="E86" s="815"/>
      <c r="F86" s="815"/>
      <c r="G86" s="815"/>
      <c r="H86" s="815"/>
      <c r="I86" s="815"/>
      <c r="J86" s="815"/>
      <c r="K86" s="815"/>
      <c r="L86" s="815"/>
      <c r="M86" s="816"/>
      <c r="N86" s="58">
        <f>L83+L84+L85</f>
        <v>32002.850028209319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138679.01678890703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1586</v>
      </c>
      <c r="C31" s="87" t="s">
        <v>1587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271</v>
      </c>
      <c r="B37" s="863" t="str">
        <f>VLOOKUP(A37,EQUIPOS!A7:D154,3,FALSE)</f>
        <v>Motoniveladora, potencia 140 HP, ancho de cuchilla 3,66 m, peso 11 ton.</v>
      </c>
      <c r="C37" s="864"/>
      <c r="D37" s="864"/>
      <c r="E37" s="864"/>
      <c r="F37" s="864"/>
      <c r="G37" s="864"/>
      <c r="H37" s="865"/>
      <c r="I37" s="275"/>
      <c r="J37" s="276"/>
      <c r="K37" s="277">
        <f>VLOOKUP(A37,EQUIPOS!A7:D164,4,FALSE)</f>
        <v>96597.829927628787</v>
      </c>
      <c r="L37" s="278"/>
      <c r="M37" s="279">
        <v>45</v>
      </c>
      <c r="N37" s="280">
        <f>K37/M37</f>
        <v>2146.6184428361953</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5947.0340197010564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98525.061242692696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106676.16676069771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21335.233352139545</v>
      </c>
      <c r="M83" s="850"/>
      <c r="N83" s="57"/>
    </row>
    <row r="84" spans="1:14">
      <c r="B84" s="95" t="s">
        <v>1057</v>
      </c>
      <c r="C84" s="96"/>
      <c r="D84" s="96"/>
      <c r="E84" s="96"/>
      <c r="F84" s="96"/>
      <c r="G84" s="96"/>
      <c r="H84" s="96"/>
      <c r="I84" s="93"/>
      <c r="J84" s="94"/>
      <c r="K84" s="312">
        <v>0.05</v>
      </c>
      <c r="L84" s="849">
        <f>N78*K84</f>
        <v>5333.8083380348862</v>
      </c>
      <c r="M84" s="850"/>
      <c r="N84" s="57"/>
    </row>
    <row r="85" spans="1:14" ht="15.75" thickBot="1">
      <c r="B85" s="97" t="s">
        <v>1058</v>
      </c>
      <c r="C85" s="98"/>
      <c r="D85" s="98"/>
      <c r="E85" s="98"/>
      <c r="F85" s="98"/>
      <c r="G85" s="98"/>
      <c r="H85" s="98"/>
      <c r="I85" s="99"/>
      <c r="J85" s="100"/>
      <c r="K85" s="313">
        <v>0.05</v>
      </c>
      <c r="L85" s="851">
        <f>N78*K85</f>
        <v>5333.8083380348862</v>
      </c>
      <c r="M85" s="852"/>
      <c r="N85" s="57"/>
    </row>
    <row r="86" spans="1:14" ht="15.75" thickBot="1">
      <c r="B86" s="814" t="s">
        <v>1037</v>
      </c>
      <c r="C86" s="815"/>
      <c r="D86" s="815"/>
      <c r="E86" s="815"/>
      <c r="F86" s="815"/>
      <c r="G86" s="815"/>
      <c r="H86" s="815"/>
      <c r="I86" s="815"/>
      <c r="J86" s="815"/>
      <c r="K86" s="815"/>
      <c r="L86" s="815"/>
      <c r="M86" s="816"/>
      <c r="N86" s="58">
        <f>L83+L84+L85</f>
        <v>32002.850028209319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138679.01678890703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1588</v>
      </c>
      <c r="C31" s="87" t="s">
        <v>1589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271</v>
      </c>
      <c r="B37" s="863" t="str">
        <f>VLOOKUP(A37,EQUIPOS!A7:D154,3,FALSE)</f>
        <v>Motoniveladora, potencia 140 HP, ancho de cuchilla 3,66 m, peso 11 ton.</v>
      </c>
      <c r="C37" s="864"/>
      <c r="D37" s="864"/>
      <c r="E37" s="864"/>
      <c r="F37" s="864"/>
      <c r="G37" s="864"/>
      <c r="H37" s="865"/>
      <c r="I37" s="275"/>
      <c r="J37" s="276"/>
      <c r="K37" s="277">
        <f>VLOOKUP(A37,EQUIPOS!A7:D164,4,FALSE)</f>
        <v>96597.829927628787</v>
      </c>
      <c r="L37" s="278"/>
      <c r="M37" s="279">
        <v>45</v>
      </c>
      <c r="N37" s="280">
        <f>K37/M37</f>
        <v>2146.6184428361953</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5947.0340197010564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98525.061242692696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106676.16676069771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21335.233352139545</v>
      </c>
      <c r="M83" s="850"/>
      <c r="N83" s="57"/>
    </row>
    <row r="84" spans="1:14">
      <c r="B84" s="95" t="s">
        <v>1057</v>
      </c>
      <c r="C84" s="96"/>
      <c r="D84" s="96"/>
      <c r="E84" s="96"/>
      <c r="F84" s="96"/>
      <c r="G84" s="96"/>
      <c r="H84" s="96"/>
      <c r="I84" s="93"/>
      <c r="J84" s="94"/>
      <c r="K84" s="312">
        <v>0.05</v>
      </c>
      <c r="L84" s="849">
        <f>N78*K84</f>
        <v>5333.8083380348862</v>
      </c>
      <c r="M84" s="850"/>
      <c r="N84" s="57"/>
    </row>
    <row r="85" spans="1:14" ht="15.75" thickBot="1">
      <c r="B85" s="97" t="s">
        <v>1058</v>
      </c>
      <c r="C85" s="98"/>
      <c r="D85" s="98"/>
      <c r="E85" s="98"/>
      <c r="F85" s="98"/>
      <c r="G85" s="98"/>
      <c r="H85" s="98"/>
      <c r="I85" s="99"/>
      <c r="J85" s="100"/>
      <c r="K85" s="313">
        <v>0.05</v>
      </c>
      <c r="L85" s="851">
        <f>N78*K85</f>
        <v>5333.8083380348862</v>
      </c>
      <c r="M85" s="852"/>
      <c r="N85" s="57"/>
    </row>
    <row r="86" spans="1:14" ht="15.75" thickBot="1">
      <c r="B86" s="814" t="s">
        <v>1037</v>
      </c>
      <c r="C86" s="815"/>
      <c r="D86" s="815"/>
      <c r="E86" s="815"/>
      <c r="F86" s="815"/>
      <c r="G86" s="815"/>
      <c r="H86" s="815"/>
      <c r="I86" s="815"/>
      <c r="J86" s="815"/>
      <c r="K86" s="815"/>
      <c r="L86" s="815"/>
      <c r="M86" s="816"/>
      <c r="N86" s="58">
        <f>L83+L84+L85</f>
        <v>32002.850028209319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138679.01678890703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1590</v>
      </c>
      <c r="C31" s="87" t="s">
        <v>1591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271</v>
      </c>
      <c r="B37" s="863" t="str">
        <f>VLOOKUP(A37,EQUIPOS!A7:D154,3,FALSE)</f>
        <v>Motoniveladora, potencia 140 HP, ancho de cuchilla 3,66 m, peso 11 ton.</v>
      </c>
      <c r="C37" s="864"/>
      <c r="D37" s="864"/>
      <c r="E37" s="864"/>
      <c r="F37" s="864"/>
      <c r="G37" s="864"/>
      <c r="H37" s="865"/>
      <c r="I37" s="275"/>
      <c r="J37" s="276"/>
      <c r="K37" s="277">
        <f>VLOOKUP(A37,EQUIPOS!A7:D164,4,FALSE)</f>
        <v>96597.829927628787</v>
      </c>
      <c r="L37" s="278"/>
      <c r="M37" s="279">
        <v>45</v>
      </c>
      <c r="N37" s="280">
        <f>K37/M37</f>
        <v>2146.6184428361953</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5947.0340197010564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98525.061242692696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106676.16676069771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21335.233352139545</v>
      </c>
      <c r="M83" s="850"/>
      <c r="N83" s="57"/>
    </row>
    <row r="84" spans="1:14">
      <c r="B84" s="95" t="s">
        <v>1057</v>
      </c>
      <c r="C84" s="96"/>
      <c r="D84" s="96"/>
      <c r="E84" s="96"/>
      <c r="F84" s="96"/>
      <c r="G84" s="96"/>
      <c r="H84" s="96"/>
      <c r="I84" s="93"/>
      <c r="J84" s="94"/>
      <c r="K84" s="312">
        <v>0.05</v>
      </c>
      <c r="L84" s="849">
        <f>N78*K84</f>
        <v>5333.8083380348862</v>
      </c>
      <c r="M84" s="850"/>
      <c r="N84" s="57"/>
    </row>
    <row r="85" spans="1:14" ht="15.75" thickBot="1">
      <c r="B85" s="97" t="s">
        <v>1058</v>
      </c>
      <c r="C85" s="98"/>
      <c r="D85" s="98"/>
      <c r="E85" s="98"/>
      <c r="F85" s="98"/>
      <c r="G85" s="98"/>
      <c r="H85" s="98"/>
      <c r="I85" s="99"/>
      <c r="J85" s="100"/>
      <c r="K85" s="313">
        <v>0.05</v>
      </c>
      <c r="L85" s="851">
        <f>N78*K85</f>
        <v>5333.8083380348862</v>
      </c>
      <c r="M85" s="852"/>
      <c r="N85" s="57"/>
    </row>
    <row r="86" spans="1:14" ht="15.75" thickBot="1">
      <c r="B86" s="814" t="s">
        <v>1037</v>
      </c>
      <c r="C86" s="815"/>
      <c r="D86" s="815"/>
      <c r="E86" s="815"/>
      <c r="F86" s="815"/>
      <c r="G86" s="815"/>
      <c r="H86" s="815"/>
      <c r="I86" s="815"/>
      <c r="J86" s="815"/>
      <c r="K86" s="815"/>
      <c r="L86" s="815"/>
      <c r="M86" s="816"/>
      <c r="N86" s="58">
        <f>L83+L84+L85</f>
        <v>32002.850028209319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138679.01678890703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1592</v>
      </c>
      <c r="C31" s="87" t="s">
        <v>1593</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601.64961128186576</v>
      </c>
      <c r="N48" s="280">
        <f>K48*M48</f>
        <v>601.64961128186576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601.64961128186576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814" t="s">
        <v>1037</v>
      </c>
      <c r="C76" s="815"/>
      <c r="D76" s="815"/>
      <c r="E76" s="815"/>
      <c r="F76" s="815"/>
      <c r="G76" s="815"/>
      <c r="H76" s="815"/>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601.64961128186576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120.32992225637315</v>
      </c>
      <c r="M83" s="850"/>
      <c r="N83" s="57"/>
    </row>
    <row r="84" spans="1:14">
      <c r="B84" s="95" t="s">
        <v>1057</v>
      </c>
      <c r="C84" s="96"/>
      <c r="D84" s="96"/>
      <c r="E84" s="96"/>
      <c r="F84" s="96"/>
      <c r="G84" s="96"/>
      <c r="H84" s="96"/>
      <c r="I84" s="93"/>
      <c r="J84" s="94"/>
      <c r="K84" s="312">
        <v>0.05</v>
      </c>
      <c r="L84" s="849">
        <f>N78*K84</f>
        <v>30.082480564093288</v>
      </c>
      <c r="M84" s="850"/>
      <c r="N84" s="57"/>
    </row>
    <row r="85" spans="1:14" ht="15.75" thickBot="1">
      <c r="B85" s="97" t="s">
        <v>1058</v>
      </c>
      <c r="C85" s="98"/>
      <c r="D85" s="98"/>
      <c r="E85" s="98"/>
      <c r="F85" s="98"/>
      <c r="G85" s="98"/>
      <c r="H85" s="98"/>
      <c r="I85" s="99"/>
      <c r="J85" s="100"/>
      <c r="K85" s="313">
        <v>0.05</v>
      </c>
      <c r="L85" s="851">
        <f>N78*K85</f>
        <v>30.082480564093288</v>
      </c>
      <c r="M85" s="852"/>
      <c r="N85" s="57"/>
    </row>
    <row r="86" spans="1:14" ht="15.75" thickBot="1">
      <c r="B86" s="814" t="s">
        <v>1037</v>
      </c>
      <c r="C86" s="815"/>
      <c r="D86" s="815"/>
      <c r="E86" s="815"/>
      <c r="F86" s="815"/>
      <c r="G86" s="815"/>
      <c r="H86" s="815"/>
      <c r="I86" s="815"/>
      <c r="J86" s="815"/>
      <c r="K86" s="815"/>
      <c r="L86" s="815"/>
      <c r="M86" s="816"/>
      <c r="N86" s="58">
        <f>L83+L84+L85</f>
        <v>180.49488338455973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782.14449466642554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1594</v>
      </c>
      <c r="C31" s="87" t="s">
        <v>1595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271</v>
      </c>
      <c r="B37" s="863" t="str">
        <f>VLOOKUP(A37,EQUIPOS!A7:D154,3,FALSE)</f>
        <v>Motoniveladora, potencia 140 HP, ancho de cuchilla 3,66 m, peso 11 ton.</v>
      </c>
      <c r="C37" s="864"/>
      <c r="D37" s="864"/>
      <c r="E37" s="864"/>
      <c r="F37" s="864"/>
      <c r="G37" s="864"/>
      <c r="H37" s="865"/>
      <c r="I37" s="275"/>
      <c r="J37" s="276"/>
      <c r="K37" s="277">
        <f>VLOOKUP(A37,EQUIPOS!A7:D164,4,FALSE)</f>
        <v>96597.829927628787</v>
      </c>
      <c r="L37" s="278"/>
      <c r="M37" s="279">
        <v>45</v>
      </c>
      <c r="N37" s="280">
        <f>K37/M37</f>
        <v>2146.6184428361953</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5947.0340197010564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601.64961128186576</v>
      </c>
      <c r="N49" s="280">
        <f>K49*M49</f>
        <v>54148.465015367918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152673.52625806062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160824.63177606565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32164.926355213131</v>
      </c>
      <c r="M83" s="850"/>
      <c r="N83" s="57"/>
    </row>
    <row r="84" spans="1:14">
      <c r="B84" s="95" t="s">
        <v>1057</v>
      </c>
      <c r="C84" s="96"/>
      <c r="D84" s="96"/>
      <c r="E84" s="96"/>
      <c r="F84" s="96"/>
      <c r="G84" s="96"/>
      <c r="H84" s="96"/>
      <c r="I84" s="93"/>
      <c r="J84" s="94"/>
      <c r="K84" s="312">
        <v>0.05</v>
      </c>
      <c r="L84" s="849">
        <f>N78*K84</f>
        <v>8041.2315888032826</v>
      </c>
      <c r="M84" s="850"/>
      <c r="N84" s="57"/>
    </row>
    <row r="85" spans="1:14" ht="15.75" thickBot="1">
      <c r="B85" s="97" t="s">
        <v>1058</v>
      </c>
      <c r="C85" s="98"/>
      <c r="D85" s="98"/>
      <c r="E85" s="98"/>
      <c r="F85" s="98"/>
      <c r="G85" s="98"/>
      <c r="H85" s="98"/>
      <c r="I85" s="99"/>
      <c r="J85" s="100"/>
      <c r="K85" s="313">
        <v>0.05</v>
      </c>
      <c r="L85" s="851">
        <f>N78*K85</f>
        <v>8041.2315888032826</v>
      </c>
      <c r="M85" s="852"/>
      <c r="N85" s="57"/>
    </row>
    <row r="86" spans="1:14" ht="15.75" thickBot="1">
      <c r="B86" s="814" t="s">
        <v>1037</v>
      </c>
      <c r="C86" s="815"/>
      <c r="D86" s="815"/>
      <c r="E86" s="815"/>
      <c r="F86" s="815"/>
      <c r="G86" s="815"/>
      <c r="H86" s="815"/>
      <c r="I86" s="815"/>
      <c r="J86" s="815"/>
      <c r="K86" s="815"/>
      <c r="L86" s="815"/>
      <c r="M86" s="816"/>
      <c r="N86" s="58">
        <f>L83+L84+L85</f>
        <v>48247.389532819696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209072.02130888536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1596</v>
      </c>
      <c r="C31" s="87" t="s">
        <v>1597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271</v>
      </c>
      <c r="B37" s="863" t="str">
        <f>VLOOKUP(A37,EQUIPOS!A7:D154,3,FALSE)</f>
        <v>Motoniveladora, potencia 140 HP, ancho de cuchilla 3,66 m, peso 11 ton.</v>
      </c>
      <c r="C37" s="864"/>
      <c r="D37" s="864"/>
      <c r="E37" s="864"/>
      <c r="F37" s="864"/>
      <c r="G37" s="864"/>
      <c r="H37" s="865"/>
      <c r="I37" s="275"/>
      <c r="J37" s="276"/>
      <c r="K37" s="277">
        <f>VLOOKUP(A37,EQUIPOS!A7:D164,4,FALSE)</f>
        <v>96597.829927628787</v>
      </c>
      <c r="L37" s="278"/>
      <c r="M37" s="279">
        <v>45</v>
      </c>
      <c r="N37" s="280">
        <f>K37/M37</f>
        <v>2146.6184428361953</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5947.0340197010564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601.64961128186576</v>
      </c>
      <c r="N49" s="280">
        <f>K49*M49</f>
        <v>54148.465015367918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152673.52625806062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160824.63177606565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32164.926355213131</v>
      </c>
      <c r="M83" s="850"/>
      <c r="N83" s="57"/>
    </row>
    <row r="84" spans="1:14">
      <c r="B84" s="95" t="s">
        <v>1057</v>
      </c>
      <c r="C84" s="96"/>
      <c r="D84" s="96"/>
      <c r="E84" s="96"/>
      <c r="F84" s="96"/>
      <c r="G84" s="96"/>
      <c r="H84" s="96"/>
      <c r="I84" s="93"/>
      <c r="J84" s="94"/>
      <c r="K84" s="312">
        <v>0.05</v>
      </c>
      <c r="L84" s="849">
        <f>N78*K84</f>
        <v>8041.2315888032826</v>
      </c>
      <c r="M84" s="850"/>
      <c r="N84" s="57"/>
    </row>
    <row r="85" spans="1:14" ht="15.75" thickBot="1">
      <c r="B85" s="97" t="s">
        <v>1058</v>
      </c>
      <c r="C85" s="98"/>
      <c r="D85" s="98"/>
      <c r="E85" s="98"/>
      <c r="F85" s="98"/>
      <c r="G85" s="98"/>
      <c r="H85" s="98"/>
      <c r="I85" s="99"/>
      <c r="J85" s="100"/>
      <c r="K85" s="313">
        <v>0.05</v>
      </c>
      <c r="L85" s="851">
        <f>N78*K85</f>
        <v>8041.2315888032826</v>
      </c>
      <c r="M85" s="852"/>
      <c r="N85" s="57"/>
    </row>
    <row r="86" spans="1:14" ht="15.75" thickBot="1">
      <c r="B86" s="814" t="s">
        <v>1037</v>
      </c>
      <c r="C86" s="815"/>
      <c r="D86" s="815"/>
      <c r="E86" s="815"/>
      <c r="F86" s="815"/>
      <c r="G86" s="815"/>
      <c r="H86" s="815"/>
      <c r="I86" s="815"/>
      <c r="J86" s="815"/>
      <c r="K86" s="815"/>
      <c r="L86" s="815"/>
      <c r="M86" s="816"/>
      <c r="N86" s="58">
        <f>L83+L84+L85</f>
        <v>48247.389532819696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209072.02130888536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1598</v>
      </c>
      <c r="C31" s="87" t="s">
        <v>1599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271</v>
      </c>
      <c r="B37" s="863" t="str">
        <f>VLOOKUP(A37,EQUIPOS!A7:D154,3,FALSE)</f>
        <v>Motoniveladora, potencia 140 HP, ancho de cuchilla 3,66 m, peso 11 ton.</v>
      </c>
      <c r="C37" s="864"/>
      <c r="D37" s="864"/>
      <c r="E37" s="864"/>
      <c r="F37" s="864"/>
      <c r="G37" s="864"/>
      <c r="H37" s="865"/>
      <c r="I37" s="275"/>
      <c r="J37" s="276"/>
      <c r="K37" s="277">
        <f>VLOOKUP(A37,EQUIPOS!A7:D164,4,FALSE)</f>
        <v>96597.829927628787</v>
      </c>
      <c r="L37" s="278"/>
      <c r="M37" s="279">
        <v>45</v>
      </c>
      <c r="N37" s="280">
        <f>K37/M37</f>
        <v>2146.6184428361953</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5947.0340197010564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98525.061242692696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106676.16676069771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21335.233352139545</v>
      </c>
      <c r="M83" s="850"/>
      <c r="N83" s="57"/>
    </row>
    <row r="84" spans="1:14">
      <c r="B84" s="95" t="s">
        <v>1057</v>
      </c>
      <c r="C84" s="96"/>
      <c r="D84" s="96"/>
      <c r="E84" s="96"/>
      <c r="F84" s="96"/>
      <c r="G84" s="96"/>
      <c r="H84" s="96"/>
      <c r="I84" s="93"/>
      <c r="J84" s="94"/>
      <c r="K84" s="312">
        <v>0.05</v>
      </c>
      <c r="L84" s="849">
        <f>N78*K84</f>
        <v>5333.8083380348862</v>
      </c>
      <c r="M84" s="850"/>
      <c r="N84" s="57"/>
    </row>
    <row r="85" spans="1:14" ht="15.75" thickBot="1">
      <c r="B85" s="97" t="s">
        <v>1058</v>
      </c>
      <c r="C85" s="98"/>
      <c r="D85" s="98"/>
      <c r="E85" s="98"/>
      <c r="F85" s="98"/>
      <c r="G85" s="98"/>
      <c r="H85" s="98"/>
      <c r="I85" s="99"/>
      <c r="J85" s="100"/>
      <c r="K85" s="313">
        <v>0.05</v>
      </c>
      <c r="L85" s="851">
        <f>N78*K85</f>
        <v>5333.8083380348862</v>
      </c>
      <c r="M85" s="852"/>
      <c r="N85" s="57"/>
    </row>
    <row r="86" spans="1:14" ht="15.75" thickBot="1">
      <c r="B86" s="814" t="s">
        <v>1037</v>
      </c>
      <c r="C86" s="815"/>
      <c r="D86" s="815"/>
      <c r="E86" s="815"/>
      <c r="F86" s="815"/>
      <c r="G86" s="815"/>
      <c r="H86" s="815"/>
      <c r="I86" s="815"/>
      <c r="J86" s="815"/>
      <c r="K86" s="815"/>
      <c r="L86" s="815"/>
      <c r="M86" s="816"/>
      <c r="N86" s="58">
        <f>L83+L84+L85</f>
        <v>32002.850028209319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138679.01678890703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1600</v>
      </c>
      <c r="C31" s="87" t="s">
        <v>1601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45</v>
      </c>
      <c r="N36" s="280">
        <f>K36/M36</f>
        <v>1435.7301215647321</v>
      </c>
    </row>
    <row r="37" spans="1:14">
      <c r="A37" s="119" t="s">
        <v>271</v>
      </c>
      <c r="B37" s="863" t="str">
        <f>VLOOKUP(A37,EQUIPOS!A7:D154,3,FALSE)</f>
        <v>Motoniveladora, potencia 140 HP, ancho de cuchilla 3,66 m, peso 11 ton.</v>
      </c>
      <c r="C37" s="864"/>
      <c r="D37" s="864"/>
      <c r="E37" s="864"/>
      <c r="F37" s="864"/>
      <c r="G37" s="864"/>
      <c r="H37" s="865"/>
      <c r="I37" s="275"/>
      <c r="J37" s="276"/>
      <c r="K37" s="277">
        <f>VLOOKUP(A37,EQUIPOS!A7:D164,4,FALSE)</f>
        <v>96597.829927628787</v>
      </c>
      <c r="L37" s="278"/>
      <c r="M37" s="279">
        <v>45</v>
      </c>
      <c r="N37" s="280">
        <f>K37/M37</f>
        <v>2146.6184428361953</v>
      </c>
    </row>
    <row r="38" spans="1:14">
      <c r="A38" t="s">
        <v>365</v>
      </c>
      <c r="B38" s="863" t="str">
        <f>VLOOKUP(A38,EQUIPOS!A8:D154,3,FALSE)</f>
        <v xml:space="preserve">Vibrocompatador, potencia 153 HP, peso 10 Ton. </v>
      </c>
      <c r="C38" s="864"/>
      <c r="D38" s="864"/>
      <c r="E38" s="864"/>
      <c r="F38" s="864"/>
      <c r="G38" s="864"/>
      <c r="H38" s="865"/>
      <c r="I38" s="275"/>
      <c r="J38" s="276"/>
      <c r="K38" s="277">
        <f>VLOOKUP(A38,EQUIPOS!A8:D165,4,FALSE)</f>
        <v>106156.52298850576</v>
      </c>
      <c r="L38" s="278"/>
      <c r="M38" s="279">
        <v>45</v>
      </c>
      <c r="N38" s="280">
        <f>K38/M38</f>
        <v>2359.0338441890171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5.6516111111111114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5947.0340197010564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75788.50864822515</v>
      </c>
      <c r="N48" s="280">
        <f>K48*M48</f>
        <v>98525.061242692696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98525.061242692696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1">
        <f>VLOOKUP(A59,TRANSPORTE!A5:D123,4,FALSE)</f>
        <v>1260.7002978406549</v>
      </c>
      <c r="M59" s="902"/>
      <c r="N59" s="295">
        <f>K59*L59</f>
        <v>1638.9103871928514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30</v>
      </c>
      <c r="B70" s="55" t="str">
        <f>VLOOKUP(A70,'MANO DE OBRA'!A8:D68,3,FALSE)</f>
        <v>Oficial</v>
      </c>
      <c r="C70" s="53"/>
      <c r="D70" s="53"/>
      <c r="E70" s="53"/>
      <c r="F70" s="53"/>
      <c r="G70" s="53"/>
      <c r="H70" s="53"/>
      <c r="I70" s="300">
        <f>K70/J70*100</f>
        <v>54988.648648648646</v>
      </c>
      <c r="J70" s="301">
        <v>185</v>
      </c>
      <c r="K70" s="302">
        <f>VLOOKUP(A70,'MANO DE OBRA'!A8:D99,4,FALSE)</f>
        <v>101729</v>
      </c>
      <c r="L70" s="56"/>
      <c r="M70" s="303">
        <v>360</v>
      </c>
      <c r="N70" s="403">
        <f>K70/M70</f>
        <v>282.58055555555558</v>
      </c>
      <c r="O70" s="112"/>
    </row>
    <row r="71" spans="1:15">
      <c r="A71" t="s">
        <v>7</v>
      </c>
      <c r="B71" s="55" t="str">
        <f>VLOOKUP(A71,'MANO DE OBRA'!A8:D69,3,FALSE)</f>
        <v>Obrero (2)</v>
      </c>
      <c r="C71" s="53"/>
      <c r="D71" s="53"/>
      <c r="E71" s="53"/>
      <c r="F71" s="53"/>
      <c r="G71" s="53"/>
      <c r="H71" s="53"/>
      <c r="I71" s="300">
        <f>K71/J71*100</f>
        <v>54988.648648648646</v>
      </c>
      <c r="J71" s="301">
        <v>185</v>
      </c>
      <c r="K71" s="302">
        <f>VLOOKUP(A71,'MANO DE OBRA'!A8:D100,4,FALSE)</f>
        <v>101729</v>
      </c>
      <c r="L71" s="56"/>
      <c r="M71" s="307">
        <v>360</v>
      </c>
      <c r="N71" s="403">
        <f>K71/M71</f>
        <v>282.58055555555558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814" t="s">
        <v>1037</v>
      </c>
      <c r="C76" s="815"/>
      <c r="D76" s="815"/>
      <c r="E76" s="815"/>
      <c r="F76" s="815"/>
      <c r="G76" s="815"/>
      <c r="H76" s="815"/>
      <c r="I76" s="857"/>
      <c r="J76" s="857"/>
      <c r="K76" s="857"/>
      <c r="L76" s="857"/>
      <c r="M76" s="858"/>
      <c r="N76" s="468">
        <f>SUM(N70:N75)</f>
        <v>565.16111111111115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106676.16676069771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21335.233352139545</v>
      </c>
      <c r="M83" s="850"/>
      <c r="N83" s="57"/>
    </row>
    <row r="84" spans="1:14">
      <c r="B84" s="95" t="s">
        <v>1057</v>
      </c>
      <c r="C84" s="96"/>
      <c r="D84" s="96"/>
      <c r="E84" s="96"/>
      <c r="F84" s="96"/>
      <c r="G84" s="96"/>
      <c r="H84" s="96"/>
      <c r="I84" s="93"/>
      <c r="J84" s="94"/>
      <c r="K84" s="312">
        <v>0.05</v>
      </c>
      <c r="L84" s="849">
        <f>N78*K84</f>
        <v>5333.8083380348862</v>
      </c>
      <c r="M84" s="850"/>
      <c r="N84" s="57"/>
    </row>
    <row r="85" spans="1:14" ht="15.75" thickBot="1">
      <c r="B85" s="97" t="s">
        <v>1058</v>
      </c>
      <c r="C85" s="98"/>
      <c r="D85" s="98"/>
      <c r="E85" s="98"/>
      <c r="F85" s="98"/>
      <c r="G85" s="98"/>
      <c r="H85" s="98"/>
      <c r="I85" s="99"/>
      <c r="J85" s="100"/>
      <c r="K85" s="313">
        <v>0.05</v>
      </c>
      <c r="L85" s="851">
        <f>N78*K85</f>
        <v>5333.8083380348862</v>
      </c>
      <c r="M85" s="852"/>
      <c r="N85" s="57"/>
    </row>
    <row r="86" spans="1:14" ht="15.75" thickBot="1">
      <c r="B86" s="814" t="s">
        <v>1037</v>
      </c>
      <c r="C86" s="815"/>
      <c r="D86" s="815"/>
      <c r="E86" s="815"/>
      <c r="F86" s="815"/>
      <c r="G86" s="815"/>
      <c r="H86" s="815"/>
      <c r="I86" s="815"/>
      <c r="J86" s="815"/>
      <c r="K86" s="815"/>
      <c r="L86" s="815"/>
      <c r="M86" s="816"/>
      <c r="N86" s="58">
        <f>L83+L84+L85</f>
        <v>32002.850028209319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138679.01678890703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1602</v>
      </c>
      <c r="C31" s="87" t="s">
        <v>1603</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601.64961128186576</v>
      </c>
      <c r="N48" s="280">
        <f>K48*M48</f>
        <v>601.64961128186576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601.64961128186576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814" t="s">
        <v>1037</v>
      </c>
      <c r="C76" s="815"/>
      <c r="D76" s="815"/>
      <c r="E76" s="815"/>
      <c r="F76" s="815"/>
      <c r="G76" s="815"/>
      <c r="H76" s="815"/>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601.64961128186576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120.32992225637315</v>
      </c>
      <c r="M83" s="850"/>
      <c r="N83" s="57"/>
    </row>
    <row r="84" spans="1:14">
      <c r="B84" s="95" t="s">
        <v>1057</v>
      </c>
      <c r="C84" s="96"/>
      <c r="D84" s="96"/>
      <c r="E84" s="96"/>
      <c r="F84" s="96"/>
      <c r="G84" s="96"/>
      <c r="H84" s="96"/>
      <c r="I84" s="93"/>
      <c r="J84" s="94"/>
      <c r="K84" s="312">
        <v>0.05</v>
      </c>
      <c r="L84" s="849">
        <f>N78*K84</f>
        <v>30.082480564093288</v>
      </c>
      <c r="M84" s="850"/>
      <c r="N84" s="57"/>
    </row>
    <row r="85" spans="1:14" ht="15.75" thickBot="1">
      <c r="B85" s="97" t="s">
        <v>1058</v>
      </c>
      <c r="C85" s="98"/>
      <c r="D85" s="98"/>
      <c r="E85" s="98"/>
      <c r="F85" s="98"/>
      <c r="G85" s="98"/>
      <c r="H85" s="98"/>
      <c r="I85" s="99"/>
      <c r="J85" s="100"/>
      <c r="K85" s="313">
        <v>0.05</v>
      </c>
      <c r="L85" s="851">
        <f>N78*K85</f>
        <v>30.082480564093288</v>
      </c>
      <c r="M85" s="852"/>
      <c r="N85" s="57"/>
    </row>
    <row r="86" spans="1:14" ht="15.75" thickBot="1">
      <c r="B86" s="814" t="s">
        <v>1037</v>
      </c>
      <c r="C86" s="815"/>
      <c r="D86" s="815"/>
      <c r="E86" s="815"/>
      <c r="F86" s="815"/>
      <c r="G86" s="815"/>
      <c r="H86" s="815"/>
      <c r="I86" s="815"/>
      <c r="J86" s="815"/>
      <c r="K86" s="815"/>
      <c r="L86" s="815"/>
      <c r="M86" s="816"/>
      <c r="N86" s="58">
        <f>L83+L84+L85</f>
        <v>180.49488338455973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782.14449466642554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460"/>
      <c r="L30" s="790" t="s">
        <v>1029</v>
      </c>
      <c r="M30" s="791"/>
      <c r="N30" s="77" t="s">
        <v>1030</v>
      </c>
    </row>
    <row r="31" spans="1:14" ht="15.75" thickBot="1">
      <c r="A31" t="s">
        <v>1929</v>
      </c>
      <c r="B31" s="86" t="s">
        <v>1606</v>
      </c>
      <c r="C31" s="87" t="s">
        <v>1604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882</v>
      </c>
      <c r="B48" s="49" t="str">
        <f>VLOOKUP(A48,MATERIALES!A4:D373,3,FALSE)</f>
        <v>Cemento Asfaltico 40-50</v>
      </c>
      <c r="C48" s="289"/>
      <c r="D48" s="289"/>
      <c r="E48" s="289"/>
      <c r="F48" s="289"/>
      <c r="G48" s="289"/>
      <c r="H48" s="289"/>
      <c r="I48" s="276"/>
      <c r="J48" s="232" t="str">
        <f>VLOOKUP(A48,MATERIALES!A4:D373,2,FALSE)</f>
        <v>kg</v>
      </c>
      <c r="K48" s="290">
        <v>1</v>
      </c>
      <c r="L48" s="275"/>
      <c r="M48" s="410">
        <f>VLOOKUP(A48,MATERIALES!A4:D395,4,FALSE)</f>
        <v>1214.4974386789609</v>
      </c>
      <c r="N48" s="280">
        <f>K48*M48</f>
        <v>1214.4974386789609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1214.4974386789609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1214.4974386789609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242.89948773579218</v>
      </c>
      <c r="M83" s="850"/>
      <c r="N83" s="57"/>
    </row>
    <row r="84" spans="1:14">
      <c r="B84" s="95" t="s">
        <v>1057</v>
      </c>
      <c r="C84" s="96"/>
      <c r="D84" s="96"/>
      <c r="E84" s="96"/>
      <c r="F84" s="96"/>
      <c r="G84" s="96"/>
      <c r="H84" s="96"/>
      <c r="I84" s="93"/>
      <c r="J84" s="94"/>
      <c r="K84" s="312">
        <v>0.05</v>
      </c>
      <c r="L84" s="849">
        <f>N78*K84</f>
        <v>60.724871933948045</v>
      </c>
      <c r="M84" s="850"/>
      <c r="N84" s="57"/>
    </row>
    <row r="85" spans="1:14" ht="15.75" thickBot="1">
      <c r="B85" s="97" t="s">
        <v>1058</v>
      </c>
      <c r="C85" s="98"/>
      <c r="D85" s="98"/>
      <c r="E85" s="98"/>
      <c r="F85" s="98"/>
      <c r="G85" s="98"/>
      <c r="H85" s="98"/>
      <c r="I85" s="99"/>
      <c r="J85" s="100"/>
      <c r="K85" s="313">
        <v>0.05</v>
      </c>
      <c r="L85" s="851">
        <f>N78*K85</f>
        <v>60.724871933948045</v>
      </c>
      <c r="M85" s="852"/>
      <c r="N85" s="57"/>
    </row>
    <row r="86" spans="1:14" ht="15.75" thickBot="1">
      <c r="B86" s="814" t="s">
        <v>1037</v>
      </c>
      <c r="C86" s="815"/>
      <c r="D86" s="815"/>
      <c r="E86" s="815"/>
      <c r="F86" s="815"/>
      <c r="G86" s="815"/>
      <c r="H86" s="815"/>
      <c r="I86" s="815"/>
      <c r="J86" s="815"/>
      <c r="K86" s="815"/>
      <c r="L86" s="815"/>
      <c r="M86" s="816"/>
      <c r="N86" s="58">
        <f>L83+L84+L85</f>
        <v>364.34923160368828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1578.846670282649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1607</v>
      </c>
      <c r="C31" s="87" t="s">
        <v>1614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877</v>
      </c>
      <c r="B48" s="49" t="str">
        <f>VLOOKUP(A48,MATERIALES!A4:D373,3,FALSE)</f>
        <v>Cemento Asfaltico 60-70</v>
      </c>
      <c r="C48" s="289"/>
      <c r="D48" s="289"/>
      <c r="E48" s="289"/>
      <c r="F48" s="289"/>
      <c r="G48" s="289"/>
      <c r="H48" s="289"/>
      <c r="I48" s="276"/>
      <c r="J48" s="232" t="str">
        <f>VLOOKUP(A48,MATERIALES!A4:D373,2,FALSE)</f>
        <v>kg</v>
      </c>
      <c r="K48" s="290">
        <v>1</v>
      </c>
      <c r="L48" s="275"/>
      <c r="M48" s="410">
        <f>VLOOKUP(A48,MATERIALES!A4:D395,4,FALSE)</f>
        <v>1088.2630024709213</v>
      </c>
      <c r="N48" s="280">
        <f>K48*M48</f>
        <v>1088.2630024709213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1088.2630024709213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1088.2630024709213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217.65260049418427</v>
      </c>
      <c r="M83" s="850"/>
      <c r="N83" s="57"/>
    </row>
    <row r="84" spans="1:14">
      <c r="B84" s="95" t="s">
        <v>1057</v>
      </c>
      <c r="C84" s="96"/>
      <c r="D84" s="96"/>
      <c r="E84" s="96"/>
      <c r="F84" s="96"/>
      <c r="G84" s="96"/>
      <c r="H84" s="96"/>
      <c r="I84" s="93"/>
      <c r="J84" s="94"/>
      <c r="K84" s="312">
        <v>0.05</v>
      </c>
      <c r="L84" s="849">
        <f>N78*K84</f>
        <v>54.413150123546068</v>
      </c>
      <c r="M84" s="850"/>
      <c r="N84" s="57"/>
    </row>
    <row r="85" spans="1:14" ht="15.75" thickBot="1">
      <c r="B85" s="97" t="s">
        <v>1058</v>
      </c>
      <c r="C85" s="98"/>
      <c r="D85" s="98"/>
      <c r="E85" s="98"/>
      <c r="F85" s="98"/>
      <c r="G85" s="98"/>
      <c r="H85" s="98"/>
      <c r="I85" s="99"/>
      <c r="J85" s="100"/>
      <c r="K85" s="313">
        <v>0.05</v>
      </c>
      <c r="L85" s="851">
        <f>N78*K85</f>
        <v>54.413150123546068</v>
      </c>
      <c r="M85" s="852"/>
      <c r="N85" s="57"/>
    </row>
    <row r="86" spans="1:14" ht="15.75" thickBot="1">
      <c r="B86" s="814" t="s">
        <v>1037</v>
      </c>
      <c r="C86" s="815"/>
      <c r="D86" s="815"/>
      <c r="E86" s="815"/>
      <c r="F86" s="815"/>
      <c r="G86" s="815"/>
      <c r="H86" s="815"/>
      <c r="I86" s="815"/>
      <c r="J86" s="815"/>
      <c r="K86" s="815"/>
      <c r="L86" s="815"/>
      <c r="M86" s="816"/>
      <c r="N86" s="58">
        <f>L83+L84+L85</f>
        <v>326.47890074127639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1414.7419032121977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1609</v>
      </c>
      <c r="C31" s="87" t="s">
        <v>1608</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880</v>
      </c>
      <c r="B48" s="49" t="str">
        <f>VLOOKUP(A48,MATERIALES!A4:D373,3,FALSE)</f>
        <v>Cemento Asfaltico 80-100</v>
      </c>
      <c r="C48" s="289"/>
      <c r="D48" s="289"/>
      <c r="E48" s="289"/>
      <c r="F48" s="289"/>
      <c r="G48" s="289"/>
      <c r="H48" s="289"/>
      <c r="I48" s="276"/>
      <c r="J48" s="232" t="str">
        <f>VLOOKUP(A48,MATERIALES!A4:D373,2,FALSE)</f>
        <v>kg</v>
      </c>
      <c r="K48" s="290">
        <v>1</v>
      </c>
      <c r="L48" s="275"/>
      <c r="M48" s="410">
        <f>VLOOKUP(A48,MATERIALES!A4:D395,4,FALSE)</f>
        <v>1214.4974386789609</v>
      </c>
      <c r="N48" s="280">
        <f>K48*M48</f>
        <v>1214.4974386789609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1214.4974386789609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1214.4974386789609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242.89948773579218</v>
      </c>
      <c r="M83" s="850"/>
      <c r="N83" s="57"/>
    </row>
    <row r="84" spans="1:14">
      <c r="B84" s="95" t="s">
        <v>1057</v>
      </c>
      <c r="C84" s="96"/>
      <c r="D84" s="96"/>
      <c r="E84" s="96"/>
      <c r="F84" s="96"/>
      <c r="G84" s="96"/>
      <c r="H84" s="96"/>
      <c r="I84" s="93"/>
      <c r="J84" s="94"/>
      <c r="K84" s="312">
        <v>0.05</v>
      </c>
      <c r="L84" s="849">
        <f>N78*K84</f>
        <v>60.724871933948045</v>
      </c>
      <c r="M84" s="850"/>
      <c r="N84" s="57"/>
    </row>
    <row r="85" spans="1:14" ht="15.75" thickBot="1">
      <c r="B85" s="97" t="s">
        <v>1058</v>
      </c>
      <c r="C85" s="98"/>
      <c r="D85" s="98"/>
      <c r="E85" s="98"/>
      <c r="F85" s="98"/>
      <c r="G85" s="98"/>
      <c r="H85" s="98"/>
      <c r="I85" s="99"/>
      <c r="J85" s="100"/>
      <c r="K85" s="313">
        <v>0.05</v>
      </c>
      <c r="L85" s="851">
        <f>N78*K85</f>
        <v>60.724871933948045</v>
      </c>
      <c r="M85" s="852"/>
      <c r="N85" s="57"/>
    </row>
    <row r="86" spans="1:14" ht="15.75" thickBot="1">
      <c r="B86" s="814" t="s">
        <v>1037</v>
      </c>
      <c r="C86" s="815"/>
      <c r="D86" s="815"/>
      <c r="E86" s="815"/>
      <c r="F86" s="815"/>
      <c r="G86" s="815"/>
      <c r="H86" s="815"/>
      <c r="I86" s="815"/>
      <c r="J86" s="815"/>
      <c r="K86" s="815"/>
      <c r="L86" s="815"/>
      <c r="M86" s="816"/>
      <c r="N86" s="58">
        <f>L83+L84+L85</f>
        <v>364.34923160368828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1578.846670282649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1611</v>
      </c>
      <c r="C31" s="87" t="s">
        <v>1615</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928</v>
      </c>
      <c r="B48" s="49" t="str">
        <f>VLOOKUP(A48,MATERIALES!A4:D373,3,FALSE)</f>
        <v>Emulsión CRM</v>
      </c>
      <c r="C48" s="289"/>
      <c r="D48" s="289"/>
      <c r="E48" s="289"/>
      <c r="F48" s="289"/>
      <c r="G48" s="289"/>
      <c r="H48" s="289"/>
      <c r="I48" s="276"/>
      <c r="J48" s="232" t="str">
        <f>VLOOKUP(A48,MATERIALES!A4:D373,2,FALSE)</f>
        <v>lt</v>
      </c>
      <c r="K48" s="290">
        <v>1</v>
      </c>
      <c r="L48" s="275"/>
      <c r="M48" s="410">
        <f>VLOOKUP(A48,MATERIALES!A4:D395,4,FALSE)</f>
        <v>951.84836979449153</v>
      </c>
      <c r="N48" s="280">
        <f>K48*M48</f>
        <v>951.84836979449153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951.84836979449153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951.84836979449153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190.36967395889832</v>
      </c>
      <c r="M83" s="850"/>
      <c r="N83" s="57"/>
    </row>
    <row r="84" spans="1:14">
      <c r="B84" s="95" t="s">
        <v>1057</v>
      </c>
      <c r="C84" s="96"/>
      <c r="D84" s="96"/>
      <c r="E84" s="96"/>
      <c r="F84" s="96"/>
      <c r="G84" s="96"/>
      <c r="H84" s="96"/>
      <c r="I84" s="93"/>
      <c r="J84" s="94"/>
      <c r="K84" s="312">
        <v>0.05</v>
      </c>
      <c r="L84" s="849">
        <f>N78*K84</f>
        <v>47.592418489724579</v>
      </c>
      <c r="M84" s="850"/>
      <c r="N84" s="57"/>
    </row>
    <row r="85" spans="1:14" ht="15.75" thickBot="1">
      <c r="B85" s="97" t="s">
        <v>1058</v>
      </c>
      <c r="C85" s="98"/>
      <c r="D85" s="98"/>
      <c r="E85" s="98"/>
      <c r="F85" s="98"/>
      <c r="G85" s="98"/>
      <c r="H85" s="98"/>
      <c r="I85" s="99"/>
      <c r="J85" s="100"/>
      <c r="K85" s="313">
        <v>0.05</v>
      </c>
      <c r="L85" s="851">
        <f>N78*K85</f>
        <v>47.592418489724579</v>
      </c>
      <c r="M85" s="852"/>
      <c r="N85" s="57"/>
    </row>
    <row r="86" spans="1:14" ht="15.75" thickBot="1">
      <c r="B86" s="814" t="s">
        <v>1037</v>
      </c>
      <c r="C86" s="815"/>
      <c r="D86" s="815"/>
      <c r="E86" s="815"/>
      <c r="F86" s="815"/>
      <c r="G86" s="815"/>
      <c r="H86" s="815"/>
      <c r="I86" s="815"/>
      <c r="J86" s="815"/>
      <c r="K86" s="815"/>
      <c r="L86" s="815"/>
      <c r="M86" s="816"/>
      <c r="N86" s="58">
        <f>L83+L84+L85</f>
        <v>285.55451093834751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1237.4028807328391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1120</v>
      </c>
      <c r="C31" s="87" t="s">
        <v>1616</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939</v>
      </c>
      <c r="B48" s="49" t="str">
        <f>VLOOKUP(A48,MATERIALES!A4:D373,3,FALSE)</f>
        <v>Emulsión Asfáltica de Rotura Lenta CRL</v>
      </c>
      <c r="C48" s="289"/>
      <c r="D48" s="289"/>
      <c r="E48" s="289"/>
      <c r="F48" s="289"/>
      <c r="G48" s="289"/>
      <c r="H48" s="289"/>
      <c r="I48" s="276"/>
      <c r="J48" s="232" t="str">
        <f>VLOOKUP(A48,MATERIALES!A4:D373,2,FALSE)</f>
        <v>lt</v>
      </c>
      <c r="K48" s="290">
        <v>1</v>
      </c>
      <c r="L48" s="275"/>
      <c r="M48" s="410">
        <f>VLOOKUP(A48,MATERIALES!A4:D395,4,FALSE)</f>
        <v>1765.2460676188753</v>
      </c>
      <c r="N48" s="280">
        <f>K48*M48</f>
        <v>1765.2460676188753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1765.2460676188753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1765.2460676188753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353.04921352377505</v>
      </c>
      <c r="M83" s="850"/>
      <c r="N83" s="57"/>
    </row>
    <row r="84" spans="1:14">
      <c r="B84" s="95" t="s">
        <v>1057</v>
      </c>
      <c r="C84" s="96"/>
      <c r="D84" s="96"/>
      <c r="E84" s="96"/>
      <c r="F84" s="96"/>
      <c r="G84" s="96"/>
      <c r="H84" s="96"/>
      <c r="I84" s="93"/>
      <c r="J84" s="94"/>
      <c r="K84" s="312">
        <v>0.05</v>
      </c>
      <c r="L84" s="849">
        <f>N78*K84</f>
        <v>88.262303380943763</v>
      </c>
      <c r="M84" s="850"/>
      <c r="N84" s="57"/>
    </row>
    <row r="85" spans="1:14" ht="15.75" thickBot="1">
      <c r="B85" s="97" t="s">
        <v>1058</v>
      </c>
      <c r="C85" s="98"/>
      <c r="D85" s="98"/>
      <c r="E85" s="98"/>
      <c r="F85" s="98"/>
      <c r="G85" s="98"/>
      <c r="H85" s="98"/>
      <c r="I85" s="99"/>
      <c r="J85" s="100"/>
      <c r="K85" s="313">
        <v>0.05</v>
      </c>
      <c r="L85" s="851">
        <f>N78*K85</f>
        <v>88.262303380943763</v>
      </c>
      <c r="M85" s="852"/>
      <c r="N85" s="57"/>
    </row>
    <row r="86" spans="1:14" ht="15.75" thickBot="1">
      <c r="B86" s="814" t="s">
        <v>1037</v>
      </c>
      <c r="C86" s="815"/>
      <c r="D86" s="815"/>
      <c r="E86" s="815"/>
      <c r="F86" s="815"/>
      <c r="G86" s="815"/>
      <c r="H86" s="815"/>
      <c r="I86" s="815"/>
      <c r="J86" s="815"/>
      <c r="K86" s="815"/>
      <c r="L86" s="815"/>
      <c r="M86" s="816"/>
      <c r="N86" s="58">
        <f>L83+L84+L85</f>
        <v>529.57382028566258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2294.8198879045376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1121</v>
      </c>
      <c r="C31" s="87" t="s">
        <v>1617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926</v>
      </c>
      <c r="B48" s="49" t="str">
        <f>VLOOKUP(A48,MATERIALES!A4:D373,3,FALSE)</f>
        <v>Emulsión CRL-1hm</v>
      </c>
      <c r="C48" s="289"/>
      <c r="D48" s="289"/>
      <c r="E48" s="289"/>
      <c r="F48" s="289"/>
      <c r="G48" s="289"/>
      <c r="H48" s="289"/>
      <c r="I48" s="276"/>
      <c r="J48" s="232" t="str">
        <f>VLOOKUP(A48,MATERIALES!A4:D373,2,FALSE)</f>
        <v>lt</v>
      </c>
      <c r="K48" s="290">
        <v>1</v>
      </c>
      <c r="L48" s="275"/>
      <c r="M48" s="410">
        <f>VLOOKUP(A48,MATERIALES!A4:D395,4,FALSE)</f>
        <v>2856.5631290303136</v>
      </c>
      <c r="N48" s="280">
        <f>K48*M48</f>
        <v>2856.5631290303136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2856.5631290303136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2856.5631290303136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571.31262580606278</v>
      </c>
      <c r="M83" s="850"/>
      <c r="N83" s="57"/>
    </row>
    <row r="84" spans="1:14">
      <c r="B84" s="95" t="s">
        <v>1057</v>
      </c>
      <c r="C84" s="96"/>
      <c r="D84" s="96"/>
      <c r="E84" s="96"/>
      <c r="F84" s="96"/>
      <c r="G84" s="96"/>
      <c r="H84" s="96"/>
      <c r="I84" s="93"/>
      <c r="J84" s="94"/>
      <c r="K84" s="312">
        <v>0.05</v>
      </c>
      <c r="L84" s="849">
        <f>N78*K84</f>
        <v>142.8281564515157</v>
      </c>
      <c r="M84" s="850"/>
      <c r="N84" s="57"/>
    </row>
    <row r="85" spans="1:14" ht="15.75" thickBot="1">
      <c r="B85" s="97" t="s">
        <v>1058</v>
      </c>
      <c r="C85" s="98"/>
      <c r="D85" s="98"/>
      <c r="E85" s="98"/>
      <c r="F85" s="98"/>
      <c r="G85" s="98"/>
      <c r="H85" s="98"/>
      <c r="I85" s="99"/>
      <c r="J85" s="100"/>
      <c r="K85" s="313">
        <v>0.05</v>
      </c>
      <c r="L85" s="851">
        <f>N78*K85</f>
        <v>142.8281564515157</v>
      </c>
      <c r="M85" s="852"/>
      <c r="N85" s="57"/>
    </row>
    <row r="86" spans="1:14" ht="15.75" thickBot="1">
      <c r="B86" s="814" t="s">
        <v>1037</v>
      </c>
      <c r="C86" s="815"/>
      <c r="D86" s="815"/>
      <c r="E86" s="815"/>
      <c r="F86" s="815"/>
      <c r="G86" s="815"/>
      <c r="H86" s="815"/>
      <c r="I86" s="815"/>
      <c r="J86" s="815"/>
      <c r="K86" s="815"/>
      <c r="L86" s="815"/>
      <c r="M86" s="816"/>
      <c r="N86" s="58">
        <f>L83+L84+L85</f>
        <v>856.96893870909423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3713.5320677394079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1612</v>
      </c>
      <c r="C31" s="87" t="s">
        <v>1618</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924</v>
      </c>
      <c r="B48" s="49" t="str">
        <f>VLOOKUP(A48,MATERIALES!A4:D373,3,FALSE)</f>
        <v>Emulsión CRL-1h</v>
      </c>
      <c r="C48" s="289"/>
      <c r="D48" s="289"/>
      <c r="E48" s="289"/>
      <c r="F48" s="289"/>
      <c r="G48" s="289"/>
      <c r="H48" s="289"/>
      <c r="I48" s="276"/>
      <c r="J48" s="232" t="str">
        <f>VLOOKUP(A48,MATERIALES!A4:D373,2,FALSE)</f>
        <v>lt</v>
      </c>
      <c r="K48" s="290">
        <v>1</v>
      </c>
      <c r="L48" s="275"/>
      <c r="M48" s="410">
        <f>VLOOKUP(A48,MATERIALES!A4:D395,4,FALSE)</f>
        <v>2154.1295727113838</v>
      </c>
      <c r="N48" s="280">
        <f>K48*M48</f>
        <v>2154.1295727113838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2154.1295727113838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2154.1295727113838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430.82591454227679</v>
      </c>
      <c r="M83" s="850"/>
      <c r="N83" s="57"/>
    </row>
    <row r="84" spans="1:14">
      <c r="B84" s="95" t="s">
        <v>1057</v>
      </c>
      <c r="C84" s="96"/>
      <c r="D84" s="96"/>
      <c r="E84" s="96"/>
      <c r="F84" s="96"/>
      <c r="G84" s="96"/>
      <c r="H84" s="96"/>
      <c r="I84" s="93"/>
      <c r="J84" s="94"/>
      <c r="K84" s="312">
        <v>0.05</v>
      </c>
      <c r="L84" s="849">
        <f>N78*K84</f>
        <v>107.7064786355692</v>
      </c>
      <c r="M84" s="850"/>
      <c r="N84" s="57"/>
    </row>
    <row r="85" spans="1:14" ht="15.75" thickBot="1">
      <c r="B85" s="97" t="s">
        <v>1058</v>
      </c>
      <c r="C85" s="98"/>
      <c r="D85" s="98"/>
      <c r="E85" s="98"/>
      <c r="F85" s="98"/>
      <c r="G85" s="98"/>
      <c r="H85" s="98"/>
      <c r="I85" s="99"/>
      <c r="J85" s="100"/>
      <c r="K85" s="313">
        <v>0.05</v>
      </c>
      <c r="L85" s="851">
        <f>N78*K85</f>
        <v>107.7064786355692</v>
      </c>
      <c r="M85" s="852"/>
      <c r="N85" s="57"/>
    </row>
    <row r="86" spans="1:14" ht="15.75" thickBot="1">
      <c r="B86" s="814" t="s">
        <v>1037</v>
      </c>
      <c r="C86" s="815"/>
      <c r="D86" s="815"/>
      <c r="E86" s="815"/>
      <c r="F86" s="815"/>
      <c r="G86" s="815"/>
      <c r="H86" s="815"/>
      <c r="I86" s="815"/>
      <c r="J86" s="815"/>
      <c r="K86" s="815"/>
      <c r="L86" s="815"/>
      <c r="M86" s="816"/>
      <c r="N86" s="58">
        <f>L83+L84+L85</f>
        <v>646.23887181341513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2800.3684445247991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1619</v>
      </c>
      <c r="C31" s="87" t="s">
        <v>1620</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889</v>
      </c>
      <c r="B48" s="49" t="str">
        <f>VLOOKUP(A48,MATERIALES!A4:D373,3,FALSE)</f>
        <v>Cemento Asfáltico Modificado Con Grano De Caucho Reciclado Tipo I</v>
      </c>
      <c r="C48" s="289"/>
      <c r="D48" s="289"/>
      <c r="E48" s="289"/>
      <c r="F48" s="289"/>
      <c r="G48" s="289"/>
      <c r="H48" s="289"/>
      <c r="I48" s="276"/>
      <c r="J48" s="232" t="str">
        <f>VLOOKUP(A48,MATERIALES!A4:D373,2,FALSE)</f>
        <v>kg</v>
      </c>
      <c r="K48" s="290">
        <v>1</v>
      </c>
      <c r="L48" s="275"/>
      <c r="M48" s="410">
        <f>VLOOKUP(A48,MATERIALES!A4:D395,4,FALSE)</f>
        <v>1817.1650696076656</v>
      </c>
      <c r="N48" s="280">
        <f>K48*M48</f>
        <v>1817.1650696076656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1817.1650696076656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456"/>
      <c r="D64" s="456"/>
      <c r="E64" s="456"/>
      <c r="F64" s="456"/>
      <c r="G64" s="456"/>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1817.1650696076656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363.43301392153313</v>
      </c>
      <c r="M83" s="850"/>
      <c r="N83" s="57"/>
    </row>
    <row r="84" spans="1:14">
      <c r="B84" s="95" t="s">
        <v>1057</v>
      </c>
      <c r="C84" s="96"/>
      <c r="D84" s="96"/>
      <c r="E84" s="96"/>
      <c r="F84" s="96"/>
      <c r="G84" s="96"/>
      <c r="H84" s="96"/>
      <c r="I84" s="93"/>
      <c r="J84" s="94"/>
      <c r="K84" s="312">
        <v>0.05</v>
      </c>
      <c r="L84" s="849">
        <f>N78*K84</f>
        <v>90.858253480383283</v>
      </c>
      <c r="M84" s="850"/>
      <c r="N84" s="57"/>
    </row>
    <row r="85" spans="1:14" ht="15.75" thickBot="1">
      <c r="B85" s="97" t="s">
        <v>1058</v>
      </c>
      <c r="C85" s="98"/>
      <c r="D85" s="98"/>
      <c r="E85" s="98"/>
      <c r="F85" s="98"/>
      <c r="G85" s="98"/>
      <c r="H85" s="98"/>
      <c r="I85" s="99"/>
      <c r="J85" s="100"/>
      <c r="K85" s="313">
        <v>0.05</v>
      </c>
      <c r="L85" s="851">
        <f>N78*K85</f>
        <v>90.858253480383283</v>
      </c>
      <c r="M85" s="852"/>
      <c r="N85" s="57"/>
    </row>
    <row r="86" spans="1:14" ht="15.75" thickBot="1">
      <c r="B86" s="814" t="s">
        <v>1037</v>
      </c>
      <c r="C86" s="815"/>
      <c r="D86" s="815"/>
      <c r="E86" s="815"/>
      <c r="F86" s="815"/>
      <c r="G86" s="815"/>
      <c r="H86" s="815"/>
      <c r="I86" s="815"/>
      <c r="J86" s="815"/>
      <c r="K86" s="815"/>
      <c r="L86" s="815"/>
      <c r="M86" s="816"/>
      <c r="N86" s="58">
        <f>L83+L84+L85</f>
        <v>545.14952088229973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2362.3145904899652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1621</v>
      </c>
      <c r="C31" s="87" t="s">
        <v>1622</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891</v>
      </c>
      <c r="B48" s="49" t="str">
        <f>VLOOKUP(A48,MATERIALES!A4:D373,3,FALSE)</f>
        <v>Cemento Asfáltico Modificado Con Grano De Caucho Reciclado Tipo Il</v>
      </c>
      <c r="C48" s="289"/>
      <c r="D48" s="289"/>
      <c r="E48" s="289"/>
      <c r="F48" s="289"/>
      <c r="G48" s="289"/>
      <c r="H48" s="289"/>
      <c r="I48" s="276"/>
      <c r="J48" s="232" t="str">
        <f>VLOOKUP(A48,MATERIALES!A4:D373,2,FALSE)</f>
        <v>kg</v>
      </c>
      <c r="K48" s="290">
        <v>1</v>
      </c>
      <c r="L48" s="275"/>
      <c r="M48" s="410">
        <f>VLOOKUP(A48,MATERIALES!A4:D395,4,FALSE)</f>
        <v>1728.5973603326702</v>
      </c>
      <c r="N48" s="280">
        <f>K48*M48</f>
        <v>1728.5973603326702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1728.5973603326702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814" t="s">
        <v>1037</v>
      </c>
      <c r="C76" s="815"/>
      <c r="D76" s="815"/>
      <c r="E76" s="815"/>
      <c r="F76" s="815"/>
      <c r="G76" s="815"/>
      <c r="H76" s="815"/>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1728.5973603326702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345.71947206653408</v>
      </c>
      <c r="M83" s="850"/>
      <c r="N83" s="57"/>
    </row>
    <row r="84" spans="1:14">
      <c r="B84" s="95" t="s">
        <v>1057</v>
      </c>
      <c r="C84" s="96"/>
      <c r="D84" s="96"/>
      <c r="E84" s="96"/>
      <c r="F84" s="96"/>
      <c r="G84" s="96"/>
      <c r="H84" s="96"/>
      <c r="I84" s="93"/>
      <c r="J84" s="94"/>
      <c r="K84" s="312">
        <v>0.05</v>
      </c>
      <c r="L84" s="849">
        <f>N78*K84</f>
        <v>86.42986801663352</v>
      </c>
      <c r="M84" s="850"/>
      <c r="N84" s="57"/>
    </row>
    <row r="85" spans="1:14" ht="15.75" thickBot="1">
      <c r="B85" s="97" t="s">
        <v>1058</v>
      </c>
      <c r="C85" s="98"/>
      <c r="D85" s="98"/>
      <c r="E85" s="98"/>
      <c r="F85" s="98"/>
      <c r="G85" s="98"/>
      <c r="H85" s="98"/>
      <c r="I85" s="99"/>
      <c r="J85" s="100"/>
      <c r="K85" s="313">
        <v>0.05</v>
      </c>
      <c r="L85" s="851">
        <f>N78*K85</f>
        <v>86.42986801663352</v>
      </c>
      <c r="M85" s="852"/>
      <c r="N85" s="57"/>
    </row>
    <row r="86" spans="1:14" ht="15.75" thickBot="1">
      <c r="B86" s="814" t="s">
        <v>1037</v>
      </c>
      <c r="C86" s="815"/>
      <c r="D86" s="815"/>
      <c r="E86" s="815"/>
      <c r="F86" s="815"/>
      <c r="G86" s="815"/>
      <c r="H86" s="815"/>
      <c r="I86" s="815"/>
      <c r="J86" s="815"/>
      <c r="K86" s="815"/>
      <c r="L86" s="815"/>
      <c r="M86" s="816"/>
      <c r="N86" s="58">
        <f>L83+L84+L85</f>
        <v>518.57920809980112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2247.1765684324714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1623</v>
      </c>
      <c r="C31" s="87" t="s">
        <v>1624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892</v>
      </c>
      <c r="B48" s="49" t="str">
        <f>VLOOKUP(A48,MATERIALES!A4:D373,3,FALSE)</f>
        <v>Cemento Asfáltico Modificado Con Grano De Caucho Reciclado Tipo lll</v>
      </c>
      <c r="C48" s="289"/>
      <c r="D48" s="289"/>
      <c r="E48" s="289"/>
      <c r="F48" s="289"/>
      <c r="G48" s="289"/>
      <c r="H48" s="289"/>
      <c r="I48" s="276"/>
      <c r="J48" s="232" t="str">
        <f>VLOOKUP(A48,MATERIALES!A4:D373,2,FALSE)</f>
        <v>kg</v>
      </c>
      <c r="K48" s="290">
        <v>1</v>
      </c>
      <c r="L48" s="275"/>
      <c r="M48" s="410">
        <f>VLOOKUP(A48,MATERIALES!A4:D395,4,FALSE)</f>
        <v>1754.0478515036459</v>
      </c>
      <c r="N48" s="280">
        <f>K48*M48</f>
        <v>1754.0478515036459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1754.0478515036459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1754.0478515036459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350.80957030072921</v>
      </c>
      <c r="M83" s="850"/>
      <c r="N83" s="57"/>
    </row>
    <row r="84" spans="1:14">
      <c r="B84" s="95" t="s">
        <v>1057</v>
      </c>
      <c r="C84" s="96"/>
      <c r="D84" s="96"/>
      <c r="E84" s="96"/>
      <c r="F84" s="96"/>
      <c r="G84" s="96"/>
      <c r="H84" s="96"/>
      <c r="I84" s="93"/>
      <c r="J84" s="94"/>
      <c r="K84" s="312">
        <v>0.05</v>
      </c>
      <c r="L84" s="849">
        <f>N78*K84</f>
        <v>87.702392575182301</v>
      </c>
      <c r="M84" s="850"/>
      <c r="N84" s="57"/>
    </row>
    <row r="85" spans="1:14" ht="15.75" thickBot="1">
      <c r="B85" s="97" t="s">
        <v>1058</v>
      </c>
      <c r="C85" s="98"/>
      <c r="D85" s="98"/>
      <c r="E85" s="98"/>
      <c r="F85" s="98"/>
      <c r="G85" s="98"/>
      <c r="H85" s="98"/>
      <c r="I85" s="99"/>
      <c r="J85" s="100"/>
      <c r="K85" s="313">
        <v>0.05</v>
      </c>
      <c r="L85" s="851">
        <f>N78*K85</f>
        <v>87.702392575182301</v>
      </c>
      <c r="M85" s="852"/>
      <c r="N85" s="57"/>
    </row>
    <row r="86" spans="1:14" ht="15.75" thickBot="1">
      <c r="B86" s="814" t="s">
        <v>1037</v>
      </c>
      <c r="C86" s="815"/>
      <c r="D86" s="815"/>
      <c r="E86" s="815"/>
      <c r="F86" s="815"/>
      <c r="G86" s="815"/>
      <c r="H86" s="815"/>
      <c r="I86" s="815"/>
      <c r="J86" s="815"/>
      <c r="K86" s="815"/>
      <c r="L86" s="815"/>
      <c r="M86" s="816"/>
      <c r="N86" s="58">
        <f>L83+L84+L85</f>
        <v>526.21435545109387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2280.2622069547397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1122</v>
      </c>
      <c r="C31" s="87" t="s">
        <v>1625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884</v>
      </c>
      <c r="B48" s="49" t="str">
        <f>VLOOKUP(A48,MATERIALES!A4:D373,3,FALSE)</f>
        <v xml:space="preserve">Cemento asfaltico modificado con polímeros tipo I
</v>
      </c>
      <c r="C48" s="289"/>
      <c r="D48" s="289"/>
      <c r="E48" s="289"/>
      <c r="F48" s="289"/>
      <c r="G48" s="289"/>
      <c r="H48" s="289"/>
      <c r="I48" s="276"/>
      <c r="J48" s="232" t="str">
        <f>VLOOKUP(A48,MATERIALES!A4:D373,2,FALSE)</f>
        <v>kg</v>
      </c>
      <c r="K48" s="290">
        <v>1</v>
      </c>
      <c r="L48" s="275"/>
      <c r="M48" s="410">
        <f>VLOOKUP(A48,MATERIALES!A4:D395,4,FALSE)</f>
        <v>2504.3283312240096</v>
      </c>
      <c r="N48" s="280">
        <f>K48*M48</f>
        <v>2504.3283312240096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2504.3283312240096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2504.3283312240096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500.86566624480196</v>
      </c>
      <c r="M83" s="850"/>
      <c r="N83" s="57"/>
    </row>
    <row r="84" spans="1:14">
      <c r="B84" s="95" t="s">
        <v>1057</v>
      </c>
      <c r="C84" s="96"/>
      <c r="D84" s="96"/>
      <c r="E84" s="96"/>
      <c r="F84" s="96"/>
      <c r="G84" s="96"/>
      <c r="H84" s="96"/>
      <c r="I84" s="93"/>
      <c r="J84" s="94"/>
      <c r="K84" s="312">
        <v>0.05</v>
      </c>
      <c r="L84" s="849">
        <f>N78*K84</f>
        <v>125.21641656120049</v>
      </c>
      <c r="M84" s="850"/>
      <c r="N84" s="57"/>
    </row>
    <row r="85" spans="1:14" ht="15.75" thickBot="1">
      <c r="B85" s="97" t="s">
        <v>1058</v>
      </c>
      <c r="C85" s="98"/>
      <c r="D85" s="98"/>
      <c r="E85" s="98"/>
      <c r="F85" s="98"/>
      <c r="G85" s="98"/>
      <c r="H85" s="98"/>
      <c r="I85" s="99"/>
      <c r="J85" s="100"/>
      <c r="K85" s="313">
        <v>0.05</v>
      </c>
      <c r="L85" s="851">
        <f>N78*K85</f>
        <v>125.21641656120049</v>
      </c>
      <c r="M85" s="852"/>
      <c r="N85" s="57"/>
    </row>
    <row r="86" spans="1:14" ht="15.75" thickBot="1">
      <c r="B86" s="814" t="s">
        <v>1037</v>
      </c>
      <c r="C86" s="815"/>
      <c r="D86" s="815"/>
      <c r="E86" s="815"/>
      <c r="F86" s="815"/>
      <c r="G86" s="815"/>
      <c r="H86" s="815"/>
      <c r="I86" s="815"/>
      <c r="J86" s="815"/>
      <c r="K86" s="815"/>
      <c r="L86" s="815"/>
      <c r="M86" s="816"/>
      <c r="N86" s="58">
        <f>L83+L84+L85</f>
        <v>751.29849936720291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3255.6268305912126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1123</v>
      </c>
      <c r="C31" s="87" t="s">
        <v>1626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2748.6530464653765</v>
      </c>
      <c r="N48" s="280">
        <f>K48*M48</f>
        <v>2748.6530464653765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2748.6530464653765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2748.6530464653765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549.7306092930753</v>
      </c>
      <c r="M83" s="850"/>
      <c r="N83" s="57"/>
    </row>
    <row r="84" spans="1:14">
      <c r="B84" s="95" t="s">
        <v>1057</v>
      </c>
      <c r="C84" s="96"/>
      <c r="D84" s="96"/>
      <c r="E84" s="96"/>
      <c r="F84" s="96"/>
      <c r="G84" s="96"/>
      <c r="H84" s="96"/>
      <c r="I84" s="93"/>
      <c r="J84" s="94"/>
      <c r="K84" s="312">
        <v>0.05</v>
      </c>
      <c r="L84" s="849">
        <f>N78*K84</f>
        <v>137.43265232326883</v>
      </c>
      <c r="M84" s="850"/>
      <c r="N84" s="57"/>
    </row>
    <row r="85" spans="1:14" ht="15.75" thickBot="1">
      <c r="B85" s="97" t="s">
        <v>1058</v>
      </c>
      <c r="C85" s="98"/>
      <c r="D85" s="98"/>
      <c r="E85" s="98"/>
      <c r="F85" s="98"/>
      <c r="G85" s="98"/>
      <c r="H85" s="98"/>
      <c r="I85" s="99"/>
      <c r="J85" s="100"/>
      <c r="K85" s="313">
        <v>0.05</v>
      </c>
      <c r="L85" s="851">
        <f>N78*K85</f>
        <v>137.43265232326883</v>
      </c>
      <c r="M85" s="852"/>
      <c r="N85" s="57"/>
    </row>
    <row r="86" spans="1:14" ht="15.75" thickBot="1">
      <c r="B86" s="814" t="s">
        <v>1037</v>
      </c>
      <c r="C86" s="815"/>
      <c r="D86" s="815"/>
      <c r="E86" s="815"/>
      <c r="F86" s="815"/>
      <c r="G86" s="815"/>
      <c r="H86" s="815"/>
      <c r="I86" s="815"/>
      <c r="J86" s="815"/>
      <c r="K86" s="815"/>
      <c r="L86" s="815"/>
      <c r="M86" s="816"/>
      <c r="N86" s="58">
        <f>L83+L84+L85</f>
        <v>824.59591393961296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3573.2489604049897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1124</v>
      </c>
      <c r="C31" s="87" t="s">
        <v>1627</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2748.6530464653765</v>
      </c>
      <c r="N48" s="280">
        <f>K48*M48</f>
        <v>2748.6530464653765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2748.6530464653765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2748.6530464653765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549.7306092930753</v>
      </c>
      <c r="M83" s="850"/>
      <c r="N83" s="57"/>
    </row>
    <row r="84" spans="1:14">
      <c r="B84" s="95" t="s">
        <v>1057</v>
      </c>
      <c r="C84" s="96"/>
      <c r="D84" s="96"/>
      <c r="E84" s="96"/>
      <c r="F84" s="96"/>
      <c r="G84" s="96"/>
      <c r="H84" s="96"/>
      <c r="I84" s="93"/>
      <c r="J84" s="94"/>
      <c r="K84" s="312">
        <v>0.05</v>
      </c>
      <c r="L84" s="849">
        <f>N78*K84</f>
        <v>137.43265232326883</v>
      </c>
      <c r="M84" s="850"/>
      <c r="N84" s="57"/>
    </row>
    <row r="85" spans="1:14" ht="15.75" thickBot="1">
      <c r="B85" s="97" t="s">
        <v>1058</v>
      </c>
      <c r="C85" s="98"/>
      <c r="D85" s="98"/>
      <c r="E85" s="98"/>
      <c r="F85" s="98"/>
      <c r="G85" s="98"/>
      <c r="H85" s="98"/>
      <c r="I85" s="99"/>
      <c r="J85" s="100"/>
      <c r="K85" s="313">
        <v>0.05</v>
      </c>
      <c r="L85" s="851">
        <f>N78*K85</f>
        <v>137.43265232326883</v>
      </c>
      <c r="M85" s="852"/>
      <c r="N85" s="57"/>
    </row>
    <row r="86" spans="1:14" ht="15.75" thickBot="1">
      <c r="B86" s="814" t="s">
        <v>1037</v>
      </c>
      <c r="C86" s="815"/>
      <c r="D86" s="815"/>
      <c r="E86" s="815"/>
      <c r="F86" s="815"/>
      <c r="G86" s="815"/>
      <c r="H86" s="815"/>
      <c r="I86" s="815"/>
      <c r="J86" s="815"/>
      <c r="K86" s="815"/>
      <c r="L86" s="815"/>
      <c r="M86" s="816"/>
      <c r="N86" s="58">
        <f>L83+L84+L85</f>
        <v>824.59591393961296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3573.2489604049897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1125</v>
      </c>
      <c r="C31" s="87" t="s">
        <v>1628</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886</v>
      </c>
      <c r="B48" s="49" t="str">
        <f>VLOOKUP(A48,MATERIALES!A4:D373,3,FALSE)</f>
        <v xml:space="preserve">Cemento asfaltico modificado con polímeros tipo III
</v>
      </c>
      <c r="C48" s="289"/>
      <c r="D48" s="289"/>
      <c r="E48" s="289"/>
      <c r="F48" s="289"/>
      <c r="G48" s="289"/>
      <c r="H48" s="289"/>
      <c r="I48" s="276"/>
      <c r="J48" s="232" t="str">
        <f>VLOOKUP(A48,MATERIALES!A4:D373,2,FALSE)</f>
        <v>kg</v>
      </c>
      <c r="K48" s="290">
        <v>1</v>
      </c>
      <c r="L48" s="275"/>
      <c r="M48" s="410">
        <f>VLOOKUP(A48,MATERIALES!A4:D395,4,FALSE)</f>
        <v>2171.4359067076475</v>
      </c>
      <c r="N48" s="280">
        <f>K48*M48</f>
        <v>2171.4359067076475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2171.4359067076475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2171.4359067076475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434.2871813415295</v>
      </c>
      <c r="M83" s="850"/>
      <c r="N83" s="57"/>
    </row>
    <row r="84" spans="1:14">
      <c r="B84" s="95" t="s">
        <v>1057</v>
      </c>
      <c r="C84" s="96"/>
      <c r="D84" s="96"/>
      <c r="E84" s="96"/>
      <c r="F84" s="96"/>
      <c r="G84" s="96"/>
      <c r="H84" s="96"/>
      <c r="I84" s="93"/>
      <c r="J84" s="94"/>
      <c r="K84" s="312">
        <v>0.05</v>
      </c>
      <c r="L84" s="849">
        <f>N78*K84</f>
        <v>108.57179533538238</v>
      </c>
      <c r="M84" s="850"/>
      <c r="N84" s="57"/>
    </row>
    <row r="85" spans="1:14" ht="15.75" thickBot="1">
      <c r="B85" s="97" t="s">
        <v>1058</v>
      </c>
      <c r="C85" s="98"/>
      <c r="D85" s="98"/>
      <c r="E85" s="98"/>
      <c r="F85" s="98"/>
      <c r="G85" s="98"/>
      <c r="H85" s="98"/>
      <c r="I85" s="99"/>
      <c r="J85" s="100"/>
      <c r="K85" s="313">
        <v>0.05</v>
      </c>
      <c r="L85" s="851">
        <f>N78*K85</f>
        <v>108.57179533538238</v>
      </c>
      <c r="M85" s="852"/>
      <c r="N85" s="57"/>
    </row>
    <row r="86" spans="1:14" ht="15.75" thickBot="1">
      <c r="B86" s="814" t="s">
        <v>1037</v>
      </c>
      <c r="C86" s="815"/>
      <c r="D86" s="815"/>
      <c r="E86" s="815"/>
      <c r="F86" s="815"/>
      <c r="G86" s="815"/>
      <c r="H86" s="815"/>
      <c r="I86" s="815"/>
      <c r="J86" s="815"/>
      <c r="K86" s="815"/>
      <c r="L86" s="815"/>
      <c r="M86" s="816"/>
      <c r="N86" s="58">
        <f>L83+L84+L85</f>
        <v>651.43077201229426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2822.8666787199418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1126</v>
      </c>
      <c r="C31" s="87" t="s">
        <v>1629</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887</v>
      </c>
      <c r="B48" s="49" t="str">
        <f>VLOOKUP(A48,MATERIALES!A4:D373,3,FALSE)</f>
        <v xml:space="preserve">Cemento asfaltico modificado con polímeros tipo IV
</v>
      </c>
      <c r="C48" s="289"/>
      <c r="D48" s="289"/>
      <c r="E48" s="289"/>
      <c r="F48" s="289"/>
      <c r="G48" s="289"/>
      <c r="H48" s="289"/>
      <c r="I48" s="276"/>
      <c r="J48" s="232" t="str">
        <f>VLOOKUP(A48,MATERIALES!A4:D373,2,FALSE)</f>
        <v>kg</v>
      </c>
      <c r="K48" s="290">
        <v>1</v>
      </c>
      <c r="L48" s="275"/>
      <c r="M48" s="410">
        <f>VLOOKUP(A48,MATERIALES!A4:D395,4,FALSE)</f>
        <v>2252.8774784547695</v>
      </c>
      <c r="N48" s="280">
        <f>K48*M48</f>
        <v>2252.8774784547695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2252.8774784547695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2252.8774784547695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450.57549569095391</v>
      </c>
      <c r="M83" s="850"/>
      <c r="N83" s="57"/>
    </row>
    <row r="84" spans="1:14">
      <c r="B84" s="95" t="s">
        <v>1057</v>
      </c>
      <c r="C84" s="96"/>
      <c r="D84" s="96"/>
      <c r="E84" s="96"/>
      <c r="F84" s="96"/>
      <c r="G84" s="96"/>
      <c r="H84" s="96"/>
      <c r="I84" s="93"/>
      <c r="J84" s="94"/>
      <c r="K84" s="312">
        <v>0.05</v>
      </c>
      <c r="L84" s="849">
        <f>N78*K84</f>
        <v>112.64387392273848</v>
      </c>
      <c r="M84" s="850"/>
      <c r="N84" s="57"/>
    </row>
    <row r="85" spans="1:14" ht="15.75" thickBot="1">
      <c r="B85" s="97" t="s">
        <v>1058</v>
      </c>
      <c r="C85" s="98"/>
      <c r="D85" s="98"/>
      <c r="E85" s="98"/>
      <c r="F85" s="98"/>
      <c r="G85" s="98"/>
      <c r="H85" s="98"/>
      <c r="I85" s="99"/>
      <c r="J85" s="100"/>
      <c r="K85" s="313">
        <v>0.05</v>
      </c>
      <c r="L85" s="851">
        <f>N78*K85</f>
        <v>112.64387392273848</v>
      </c>
      <c r="M85" s="852"/>
      <c r="N85" s="57"/>
    </row>
    <row r="86" spans="1:14" ht="15.75" thickBot="1">
      <c r="B86" s="814" t="s">
        <v>1037</v>
      </c>
      <c r="C86" s="815"/>
      <c r="D86" s="815"/>
      <c r="E86" s="815"/>
      <c r="F86" s="815"/>
      <c r="G86" s="815"/>
      <c r="H86" s="815"/>
      <c r="I86" s="815"/>
      <c r="J86" s="815"/>
      <c r="K86" s="815"/>
      <c r="L86" s="815"/>
      <c r="M86" s="816"/>
      <c r="N86" s="58">
        <f>L83+L84+L85</f>
        <v>675.8632435364309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2928.7407219912002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1630</v>
      </c>
      <c r="C31" s="87" t="s">
        <v>1631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888</v>
      </c>
      <c r="B48" s="49" t="str">
        <f>VLOOKUP(A48,MATERIALES!A4:D373,3,FALSE)</f>
        <v xml:space="preserve">Cemento asfaltico modificado con polímeros tipo V
</v>
      </c>
      <c r="C48" s="289"/>
      <c r="D48" s="289"/>
      <c r="E48" s="289"/>
      <c r="F48" s="289"/>
      <c r="G48" s="289"/>
      <c r="H48" s="289"/>
      <c r="I48" s="276"/>
      <c r="J48" s="232" t="str">
        <f>VLOOKUP(A48,MATERIALES!A4:D373,2,FALSE)</f>
        <v>kg</v>
      </c>
      <c r="K48" s="290">
        <v>1</v>
      </c>
      <c r="L48" s="275"/>
      <c r="M48" s="410">
        <f>VLOOKUP(A48,MATERIALES!A4:D395,4,FALSE)</f>
        <v>2053.34562767432</v>
      </c>
      <c r="N48" s="280">
        <f>K48*M48</f>
        <v>2053.34562767432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2053.34562767432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2053.34562767432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410.66912553486401</v>
      </c>
      <c r="M83" s="850"/>
      <c r="N83" s="57"/>
    </row>
    <row r="84" spans="1:14">
      <c r="B84" s="95" t="s">
        <v>1057</v>
      </c>
      <c r="C84" s="96"/>
      <c r="D84" s="96"/>
      <c r="E84" s="96"/>
      <c r="F84" s="96"/>
      <c r="G84" s="96"/>
      <c r="H84" s="96"/>
      <c r="I84" s="93"/>
      <c r="J84" s="94"/>
      <c r="K84" s="312">
        <v>0.05</v>
      </c>
      <c r="L84" s="849">
        <f>N78*K84</f>
        <v>102.667281383716</v>
      </c>
      <c r="M84" s="850"/>
      <c r="N84" s="57"/>
    </row>
    <row r="85" spans="1:14" ht="15.75" thickBot="1">
      <c r="B85" s="97" t="s">
        <v>1058</v>
      </c>
      <c r="C85" s="98"/>
      <c r="D85" s="98"/>
      <c r="E85" s="98"/>
      <c r="F85" s="98"/>
      <c r="G85" s="98"/>
      <c r="H85" s="98"/>
      <c r="I85" s="99"/>
      <c r="J85" s="100"/>
      <c r="K85" s="313">
        <v>0.05</v>
      </c>
      <c r="L85" s="851">
        <f>N78*K85</f>
        <v>102.667281383716</v>
      </c>
      <c r="M85" s="852"/>
      <c r="N85" s="57"/>
    </row>
    <row r="86" spans="1:14" ht="15.75" thickBot="1">
      <c r="B86" s="814" t="s">
        <v>1037</v>
      </c>
      <c r="C86" s="815"/>
      <c r="D86" s="815"/>
      <c r="E86" s="815"/>
      <c r="F86" s="815"/>
      <c r="G86" s="815"/>
      <c r="H86" s="815"/>
      <c r="I86" s="815"/>
      <c r="J86" s="815"/>
      <c r="K86" s="815"/>
      <c r="L86" s="815"/>
      <c r="M86" s="816"/>
      <c r="N86" s="58">
        <f>L83+L84+L85</f>
        <v>616.00368830229604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2669.3493159766158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1127</v>
      </c>
      <c r="C31" s="87" t="s">
        <v>1632</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940</v>
      </c>
      <c r="B48" s="49" t="str">
        <f>VLOOKUP(A48,MATERIALES!A4:D373,3,FALSE)</f>
        <v>Emulsión Asfáltica de Rotura Media Modificada Con Polímeros CRM-m</v>
      </c>
      <c r="C48" s="289"/>
      <c r="D48" s="289"/>
      <c r="E48" s="289"/>
      <c r="F48" s="289"/>
      <c r="G48" s="289"/>
      <c r="H48" s="289"/>
      <c r="I48" s="276"/>
      <c r="J48" s="232" t="str">
        <f>VLOOKUP(A48,MATERIALES!A4:D373,2,FALSE)</f>
        <v>lt</v>
      </c>
      <c r="K48" s="290">
        <v>1</v>
      </c>
      <c r="L48" s="275"/>
      <c r="M48" s="410">
        <f>VLOOKUP(A48,MATERIALES!A4:D395,4,FALSE)</f>
        <v>2334.319050201892</v>
      </c>
      <c r="N48" s="280">
        <f>K48*M48</f>
        <v>2334.319050201892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2334.319050201892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2334.319050201892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466.86381004037844</v>
      </c>
      <c r="M83" s="850"/>
      <c r="N83" s="57"/>
    </row>
    <row r="84" spans="1:14">
      <c r="B84" s="95" t="s">
        <v>1057</v>
      </c>
      <c r="C84" s="96"/>
      <c r="D84" s="96"/>
      <c r="E84" s="96"/>
      <c r="F84" s="96"/>
      <c r="G84" s="96"/>
      <c r="H84" s="96"/>
      <c r="I84" s="93"/>
      <c r="J84" s="94"/>
      <c r="K84" s="312">
        <v>0.05</v>
      </c>
      <c r="L84" s="849">
        <f>N78*K84</f>
        <v>116.71595251009461</v>
      </c>
      <c r="M84" s="850"/>
      <c r="N84" s="57"/>
    </row>
    <row r="85" spans="1:14" ht="15.75" thickBot="1">
      <c r="B85" s="97" t="s">
        <v>1058</v>
      </c>
      <c r="C85" s="98"/>
      <c r="D85" s="98"/>
      <c r="E85" s="98"/>
      <c r="F85" s="98"/>
      <c r="G85" s="98"/>
      <c r="H85" s="98"/>
      <c r="I85" s="99"/>
      <c r="J85" s="100"/>
      <c r="K85" s="313">
        <v>0.05</v>
      </c>
      <c r="L85" s="851">
        <f>N78*K85</f>
        <v>116.71595251009461</v>
      </c>
      <c r="M85" s="852"/>
      <c r="N85" s="57"/>
    </row>
    <row r="86" spans="1:14" ht="15.75" thickBot="1">
      <c r="B86" s="814" t="s">
        <v>1037</v>
      </c>
      <c r="C86" s="815"/>
      <c r="D86" s="815"/>
      <c r="E86" s="815"/>
      <c r="F86" s="815"/>
      <c r="G86" s="815"/>
      <c r="H86" s="815"/>
      <c r="I86" s="815"/>
      <c r="J86" s="815"/>
      <c r="K86" s="815"/>
      <c r="L86" s="815"/>
      <c r="M86" s="816"/>
      <c r="N86" s="58">
        <f>L83+L84+L85</f>
        <v>700.29571506056777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3034.6147652624595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1128</v>
      </c>
      <c r="C31" s="87" t="s">
        <v>1633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500</v>
      </c>
      <c r="N36" s="280">
        <f>K36/M36</f>
        <v>176.63827799063435</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500</v>
      </c>
      <c r="N37" s="280">
        <f>K37/M37</f>
        <v>94.302896977437229</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N75*M41</f>
        <v>0.50864750000000003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271.44982246807155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920</v>
      </c>
      <c r="B48" s="49" t="str">
        <f>VLOOKUP(A48,MATERIALES!A4:D373,3,FALSE)</f>
        <v>Emulsión CRL-0</v>
      </c>
      <c r="C48" s="289"/>
      <c r="D48" s="289"/>
      <c r="E48" s="289"/>
      <c r="F48" s="289"/>
      <c r="G48" s="289"/>
      <c r="H48" s="289"/>
      <c r="I48" s="276"/>
      <c r="J48" s="232" t="str">
        <f>VLOOKUP(A48,MATERIALES!A4:D373,2,FALSE)</f>
        <v>lt</v>
      </c>
      <c r="K48" s="290">
        <v>1</v>
      </c>
      <c r="L48" s="275"/>
      <c r="M48" s="410">
        <f>VLOOKUP(A48,MATERIALES!A4:D395,4,FALSE)</f>
        <v>1785.6064605556558</v>
      </c>
      <c r="N48" s="280">
        <f>K48*M48</f>
        <v>1785.6064605556558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1785.6064605556558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92"/>
      <c r="M64" s="893"/>
      <c r="N64" s="133"/>
    </row>
    <row r="65" spans="1:14" ht="15.75" thickBot="1">
      <c r="B65" s="903" t="s">
        <v>1037</v>
      </c>
      <c r="C65" s="857"/>
      <c r="D65" s="857"/>
      <c r="E65" s="857"/>
      <c r="F65" s="857"/>
      <c r="G65" s="857"/>
      <c r="H65" s="857"/>
      <c r="I65" s="857"/>
      <c r="J65" s="857"/>
      <c r="K65" s="857"/>
      <c r="L65" s="857"/>
      <c r="M65" s="858"/>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53" t="s">
        <v>1047</v>
      </c>
      <c r="C69" s="854"/>
      <c r="D69" s="854"/>
      <c r="E69" s="854"/>
      <c r="F69" s="854"/>
      <c r="G69" s="854"/>
      <c r="H69" s="854"/>
      <c r="I69" s="79" t="s">
        <v>1048</v>
      </c>
      <c r="J69" s="81" t="s">
        <v>1494</v>
      </c>
      <c r="K69" s="80" t="s">
        <v>1050</v>
      </c>
      <c r="L69" s="855" t="s">
        <v>1034</v>
      </c>
      <c r="M69" s="856"/>
      <c r="N69" s="104" t="s">
        <v>1035</v>
      </c>
    </row>
    <row r="70" spans="1:14">
      <c r="A70" t="s">
        <v>11</v>
      </c>
      <c r="B70" s="55" t="str">
        <f>VLOOKUP(A70,'MANO DE OBRA'!A8:D69,3,FALSE)</f>
        <v>Obrero (4)</v>
      </c>
      <c r="C70" s="53"/>
      <c r="D70" s="53"/>
      <c r="E70" s="53"/>
      <c r="F70" s="53"/>
      <c r="G70" s="53"/>
      <c r="H70" s="53"/>
      <c r="I70" s="300">
        <f>K70/J70*100</f>
        <v>109977.83783783784</v>
      </c>
      <c r="J70" s="301">
        <v>185</v>
      </c>
      <c r="K70" s="302">
        <f>VLOOKUP(A70,'MANO DE OBRA'!A8:D100,4,FALSE)</f>
        <v>203459</v>
      </c>
      <c r="L70" s="56"/>
      <c r="M70" s="307">
        <v>4000</v>
      </c>
      <c r="N70" s="403">
        <f>K70/M70</f>
        <v>50.864750000000001</v>
      </c>
    </row>
    <row r="71" spans="1:14">
      <c r="B71" s="55"/>
      <c r="C71" s="53"/>
      <c r="D71" s="53"/>
      <c r="E71" s="53"/>
      <c r="F71" s="53"/>
      <c r="G71" s="53"/>
      <c r="H71" s="53"/>
      <c r="I71" s="287"/>
      <c r="J71" s="305"/>
      <c r="K71" s="306"/>
      <c r="L71" s="56"/>
      <c r="M71" s="308"/>
      <c r="N71" s="304"/>
    </row>
    <row r="72" spans="1:14">
      <c r="B72" s="55"/>
      <c r="C72" s="53"/>
      <c r="D72" s="53"/>
      <c r="E72" s="53"/>
      <c r="F72" s="53"/>
      <c r="G72" s="53"/>
      <c r="H72" s="53"/>
      <c r="I72" s="287"/>
      <c r="J72" s="305"/>
      <c r="K72" s="306"/>
      <c r="L72" s="326"/>
      <c r="M72" s="308"/>
      <c r="N72" s="304"/>
    </row>
    <row r="73" spans="1:14">
      <c r="B73" s="55"/>
      <c r="C73" s="53"/>
      <c r="D73" s="53"/>
      <c r="E73" s="53"/>
      <c r="F73" s="53"/>
      <c r="G73" s="53"/>
      <c r="H73" s="53"/>
      <c r="I73" s="287"/>
      <c r="J73" s="305"/>
      <c r="K73" s="306"/>
      <c r="L73" s="326"/>
      <c r="M73" s="308"/>
      <c r="N73" s="304"/>
    </row>
    <row r="74" spans="1:14" ht="15.75" thickBot="1">
      <c r="B74" s="890"/>
      <c r="C74" s="891"/>
      <c r="D74" s="891"/>
      <c r="E74" s="891"/>
      <c r="F74" s="891"/>
      <c r="G74" s="891"/>
      <c r="H74" s="891"/>
      <c r="I74" s="132"/>
      <c r="J74" s="132"/>
      <c r="K74" s="132"/>
      <c r="L74" s="904"/>
      <c r="M74" s="904"/>
      <c r="N74" s="51"/>
    </row>
    <row r="75" spans="1:14" ht="15.75" thickBot="1">
      <c r="B75" s="903" t="s">
        <v>1037</v>
      </c>
      <c r="C75" s="857"/>
      <c r="D75" s="857"/>
      <c r="E75" s="857"/>
      <c r="F75" s="857"/>
      <c r="G75" s="857"/>
      <c r="H75" s="857"/>
      <c r="I75" s="857"/>
      <c r="J75" s="857"/>
      <c r="K75" s="857"/>
      <c r="L75" s="857"/>
      <c r="M75" s="858"/>
      <c r="N75" s="309">
        <f>SUM(N70:N74)</f>
        <v>50.864750000000001</v>
      </c>
    </row>
    <row r="76" spans="1:14" ht="15.75" thickBot="1">
      <c r="B76" s="39"/>
      <c r="C76" s="40"/>
      <c r="D76" s="40"/>
      <c r="E76" s="40"/>
      <c r="F76" s="40"/>
      <c r="G76" s="40"/>
      <c r="H76" s="40"/>
      <c r="I76" s="40"/>
      <c r="J76" s="40"/>
      <c r="K76" s="40"/>
      <c r="L76" s="40"/>
      <c r="M76" s="40"/>
      <c r="N76" s="41"/>
    </row>
    <row r="77" spans="1:14" ht="15.75" thickBot="1">
      <c r="B77" s="814" t="s">
        <v>1051</v>
      </c>
      <c r="C77" s="815"/>
      <c r="D77" s="815"/>
      <c r="E77" s="815"/>
      <c r="F77" s="815"/>
      <c r="G77" s="815"/>
      <c r="H77" s="815"/>
      <c r="I77" s="815"/>
      <c r="J77" s="815"/>
      <c r="K77" s="815"/>
      <c r="L77" s="815"/>
      <c r="M77" s="816"/>
      <c r="N77" s="105">
        <f>N43+N54+N65+N75</f>
        <v>2107.9210330237274</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421.58420660474553</v>
      </c>
      <c r="M82" s="850"/>
      <c r="N82" s="57"/>
    </row>
    <row r="83" spans="1:14">
      <c r="B83" s="95" t="s">
        <v>1057</v>
      </c>
      <c r="C83" s="96"/>
      <c r="D83" s="96"/>
      <c r="E83" s="96"/>
      <c r="F83" s="96"/>
      <c r="G83" s="96"/>
      <c r="H83" s="96"/>
      <c r="I83" s="93"/>
      <c r="J83" s="94"/>
      <c r="K83" s="312">
        <v>0.05</v>
      </c>
      <c r="L83" s="849">
        <f>N77*K83</f>
        <v>105.39605165118638</v>
      </c>
      <c r="M83" s="850"/>
      <c r="N83" s="57"/>
    </row>
    <row r="84" spans="1:14" ht="15.75" thickBot="1">
      <c r="B84" s="97" t="s">
        <v>1058</v>
      </c>
      <c r="C84" s="98"/>
      <c r="D84" s="98"/>
      <c r="E84" s="98"/>
      <c r="F84" s="98"/>
      <c r="G84" s="98"/>
      <c r="H84" s="98"/>
      <c r="I84" s="99"/>
      <c r="J84" s="100"/>
      <c r="K84" s="313">
        <v>0.05</v>
      </c>
      <c r="L84" s="851">
        <f>N77*K84</f>
        <v>105.39605165118638</v>
      </c>
      <c r="M84" s="852"/>
      <c r="N84" s="57"/>
    </row>
    <row r="85" spans="1:14" ht="15.75" thickBot="1">
      <c r="B85" s="814" t="s">
        <v>1037</v>
      </c>
      <c r="C85" s="815"/>
      <c r="D85" s="815"/>
      <c r="E85" s="815"/>
      <c r="F85" s="815"/>
      <c r="G85" s="815"/>
      <c r="H85" s="815"/>
      <c r="I85" s="815"/>
      <c r="J85" s="815"/>
      <c r="K85" s="815"/>
      <c r="L85" s="815"/>
      <c r="M85" s="816"/>
      <c r="N85" s="58">
        <f>L82+L83+L84</f>
        <v>632.37630990711818</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2740.2973429308458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7" t="s">
        <v>2324</v>
      </c>
      <c r="C104" s="818"/>
      <c r="D104" s="818"/>
      <c r="E104" s="818"/>
      <c r="F104" s="818"/>
      <c r="G104" s="818"/>
      <c r="H104" s="818"/>
      <c r="I104" s="818"/>
      <c r="J104" s="818"/>
      <c r="K104" s="818"/>
      <c r="L104" s="818"/>
      <c r="M104" s="818"/>
      <c r="N104" s="819"/>
    </row>
    <row r="105" spans="2:14" ht="15" customHeight="1">
      <c r="B105" s="817"/>
      <c r="C105" s="818"/>
      <c r="D105" s="818"/>
      <c r="E105" s="818"/>
      <c r="F105" s="818"/>
      <c r="G105" s="818"/>
      <c r="H105" s="818"/>
      <c r="I105" s="818"/>
      <c r="J105" s="818"/>
      <c r="K105" s="818"/>
      <c r="L105" s="818"/>
      <c r="M105" s="818"/>
      <c r="N105" s="819"/>
    </row>
    <row r="106" spans="2:14" ht="30" customHeight="1">
      <c r="B106" s="820" t="s">
        <v>2325</v>
      </c>
      <c r="C106" s="821"/>
      <c r="D106" s="821"/>
      <c r="E106" s="821"/>
      <c r="F106" s="821"/>
      <c r="G106" s="821"/>
      <c r="H106" s="821"/>
      <c r="I106" s="821"/>
      <c r="J106" s="821"/>
      <c r="K106" s="821"/>
      <c r="L106" s="821"/>
      <c r="M106" s="821"/>
      <c r="N106" s="822"/>
    </row>
    <row r="107" spans="2:14">
      <c r="B107" s="820"/>
      <c r="C107" s="821"/>
      <c r="D107" s="821"/>
      <c r="E107" s="821"/>
      <c r="F107" s="821"/>
      <c r="G107" s="821"/>
      <c r="H107" s="821"/>
      <c r="I107" s="821"/>
      <c r="J107" s="821"/>
      <c r="K107" s="821"/>
      <c r="L107" s="821"/>
      <c r="M107" s="821"/>
      <c r="N107" s="82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0"/>
      <c r="K117" s="880"/>
      <c r="L117" s="880"/>
      <c r="M117" s="880"/>
      <c r="N117" s="881"/>
    </row>
    <row r="118" spans="2:14" ht="15.75" thickBot="1">
      <c r="B118" s="269" t="s">
        <v>2327</v>
      </c>
      <c r="C118" s="401"/>
      <c r="D118" s="401"/>
      <c r="E118" s="63"/>
      <c r="F118" s="63"/>
      <c r="G118" s="63"/>
      <c r="H118" s="63"/>
      <c r="I118" s="63"/>
      <c r="J118" s="882"/>
      <c r="K118" s="882"/>
      <c r="L118" s="882"/>
      <c r="M118" s="882"/>
      <c r="N118" s="88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1129</v>
      </c>
      <c r="C31" s="87" t="s">
        <v>1634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500</v>
      </c>
      <c r="N36" s="280">
        <f>K36/M36</f>
        <v>176.63827799063435</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500</v>
      </c>
      <c r="N37" s="280">
        <f>K37/M37</f>
        <v>94.302896977437229</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0.50864750000000003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271.44982246807155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922</v>
      </c>
      <c r="B48" s="49" t="str">
        <f>VLOOKUP(A48,MATERIALES!A4:D373,3,FALSE)</f>
        <v>Emulsión CRL-1</v>
      </c>
      <c r="C48" s="289"/>
      <c r="D48" s="289"/>
      <c r="E48" s="289"/>
      <c r="F48" s="289"/>
      <c r="G48" s="289"/>
      <c r="H48" s="289"/>
      <c r="I48" s="276"/>
      <c r="J48" s="232" t="str">
        <f>VLOOKUP(A48,MATERIALES!A4:D373,2,FALSE)</f>
        <v>lt</v>
      </c>
      <c r="K48" s="290">
        <v>1</v>
      </c>
      <c r="L48" s="275"/>
      <c r="M48" s="410">
        <f>VLOOKUP(A48,MATERIALES!A4:D395,4,FALSE)</f>
        <v>1827.3452660760559</v>
      </c>
      <c r="N48" s="280">
        <f>K48*M48</f>
        <v>1827.3452660760559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1827.3452660760559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4000</v>
      </c>
      <c r="N70" s="403">
        <f>K70/M70</f>
        <v>50.864750000000001</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50.864750000000001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2149.6598385441275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429.93196770882554</v>
      </c>
      <c r="M83" s="850"/>
      <c r="N83" s="57"/>
    </row>
    <row r="84" spans="1:14">
      <c r="B84" s="95" t="s">
        <v>1057</v>
      </c>
      <c r="C84" s="96"/>
      <c r="D84" s="96"/>
      <c r="E84" s="96"/>
      <c r="F84" s="96"/>
      <c r="G84" s="96"/>
      <c r="H84" s="96"/>
      <c r="I84" s="93"/>
      <c r="J84" s="94"/>
      <c r="K84" s="312">
        <v>0.05</v>
      </c>
      <c r="L84" s="849">
        <f>N78*K84</f>
        <v>107.48299192720638</v>
      </c>
      <c r="M84" s="850"/>
      <c r="N84" s="57"/>
    </row>
    <row r="85" spans="1:14" ht="15.75" thickBot="1">
      <c r="B85" s="97" t="s">
        <v>1058</v>
      </c>
      <c r="C85" s="98"/>
      <c r="D85" s="98"/>
      <c r="E85" s="98"/>
      <c r="F85" s="98"/>
      <c r="G85" s="98"/>
      <c r="H85" s="98"/>
      <c r="I85" s="99"/>
      <c r="J85" s="100"/>
      <c r="K85" s="313">
        <v>0.05</v>
      </c>
      <c r="L85" s="851">
        <f>N78*K85</f>
        <v>107.48299192720638</v>
      </c>
      <c r="M85" s="852"/>
      <c r="N85" s="57"/>
    </row>
    <row r="86" spans="1:14" ht="15.75" thickBot="1">
      <c r="B86" s="814" t="s">
        <v>1037</v>
      </c>
      <c r="C86" s="815"/>
      <c r="D86" s="815"/>
      <c r="E86" s="815"/>
      <c r="F86" s="815"/>
      <c r="G86" s="815"/>
      <c r="H86" s="815"/>
      <c r="I86" s="815"/>
      <c r="J86" s="815"/>
      <c r="K86" s="815"/>
      <c r="L86" s="815"/>
      <c r="M86" s="816"/>
      <c r="N86" s="58">
        <f>L83+L84+L85</f>
        <v>644.89795156323828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2794.5577901073657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1635</v>
      </c>
      <c r="C31" s="87" t="s">
        <v>1636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500</v>
      </c>
      <c r="N36" s="280">
        <f>K36/M36</f>
        <v>176.63827799063435</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500</v>
      </c>
      <c r="N37" s="280">
        <f>K37/M37</f>
        <v>94.302896977437229</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0.50864750000000003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271.44982246807155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863</v>
      </c>
      <c r="B48" s="49" t="str">
        <f>VLOOKUP(A48,MATERIALES!A4:D373,3,FALSE)</f>
        <v>Asfalto liquido RC 250</v>
      </c>
      <c r="C48" s="289"/>
      <c r="D48" s="289"/>
      <c r="E48" s="289"/>
      <c r="F48" s="289"/>
      <c r="G48" s="289"/>
      <c r="H48" s="289"/>
      <c r="I48" s="276"/>
      <c r="J48" s="232" t="str">
        <f>VLOOKUP(A48,MATERIALES!A4:D373,2,FALSE)</f>
        <v>gal</v>
      </c>
      <c r="K48" s="290">
        <v>0.3</v>
      </c>
      <c r="L48" s="275"/>
      <c r="M48" s="410">
        <f>VLOOKUP(A48,MATERIALES!A4:D395,4,FALSE)</f>
        <v>44890.594347013794</v>
      </c>
      <c r="N48" s="280">
        <f>K48*M48</f>
        <v>13467.178304104138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13467.178304104138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4000</v>
      </c>
      <c r="N70" s="403">
        <f>K70/M70</f>
        <v>50.864750000000001</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50.864750000000001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13789.492876572211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2757.8985753144425</v>
      </c>
      <c r="M83" s="850"/>
      <c r="N83" s="57"/>
    </row>
    <row r="84" spans="1:14">
      <c r="B84" s="95" t="s">
        <v>1057</v>
      </c>
      <c r="C84" s="96"/>
      <c r="D84" s="96"/>
      <c r="E84" s="96"/>
      <c r="F84" s="96"/>
      <c r="G84" s="96"/>
      <c r="H84" s="96"/>
      <c r="I84" s="93"/>
      <c r="J84" s="94"/>
      <c r="K84" s="312">
        <v>0.05</v>
      </c>
      <c r="L84" s="849">
        <f>N78*K84</f>
        <v>689.47464382861062</v>
      </c>
      <c r="M84" s="850"/>
      <c r="N84" s="57"/>
    </row>
    <row r="85" spans="1:14" ht="15.75" thickBot="1">
      <c r="B85" s="97" t="s">
        <v>1058</v>
      </c>
      <c r="C85" s="98"/>
      <c r="D85" s="98"/>
      <c r="E85" s="98"/>
      <c r="F85" s="98"/>
      <c r="G85" s="98"/>
      <c r="H85" s="98"/>
      <c r="I85" s="99"/>
      <c r="J85" s="100"/>
      <c r="K85" s="313">
        <v>0.05</v>
      </c>
      <c r="L85" s="851">
        <f>N78*K85</f>
        <v>689.47464382861062</v>
      </c>
      <c r="M85" s="852"/>
      <c r="N85" s="57"/>
    </row>
    <row r="86" spans="1:14" ht="15.75" thickBot="1">
      <c r="B86" s="814" t="s">
        <v>1037</v>
      </c>
      <c r="C86" s="815"/>
      <c r="D86" s="815"/>
      <c r="E86" s="815"/>
      <c r="F86" s="815"/>
      <c r="G86" s="815"/>
      <c r="H86" s="815"/>
      <c r="I86" s="815"/>
      <c r="J86" s="815"/>
      <c r="K86" s="815"/>
      <c r="L86" s="815"/>
      <c r="M86" s="816"/>
      <c r="N86" s="58">
        <f>L83+L84+L85</f>
        <v>4136.8478629716637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17926.340739543873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1130</v>
      </c>
      <c r="C31" s="87" t="s">
        <v>1292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154</v>
      </c>
      <c r="B36" s="946" t="str">
        <f>VLOOKUP(A36,EQUIPOS!A6:D154,3,FALSE)</f>
        <v>Carrotanque Irrigador de asfalto, 1000 GALONES DE CAPACIDAD</v>
      </c>
      <c r="C36" s="947"/>
      <c r="D36" s="947"/>
      <c r="E36" s="947"/>
      <c r="F36" s="947"/>
      <c r="G36" s="947"/>
      <c r="H36" s="948"/>
      <c r="I36" s="275"/>
      <c r="J36" s="276"/>
      <c r="K36" s="277">
        <f>VLOOKUP(A36,EQUIPOS!A6:D163,4,FALSE)</f>
        <v>88319.138995317175</v>
      </c>
      <c r="L36" s="278"/>
      <c r="M36" s="279">
        <v>500</v>
      </c>
      <c r="N36" s="280">
        <f>K36/M36</f>
        <v>176.63827799063435</v>
      </c>
    </row>
    <row r="37" spans="1:14">
      <c r="A37" s="119" t="s">
        <v>176</v>
      </c>
      <c r="B37" s="946" t="str">
        <f>VLOOKUP(A37,EQUIPOS!A7:D154,3,FALSE)</f>
        <v xml:space="preserve">Compresor (barrido y soplado)
</v>
      </c>
      <c r="C37" s="947"/>
      <c r="D37" s="947"/>
      <c r="E37" s="947"/>
      <c r="F37" s="947"/>
      <c r="G37" s="947"/>
      <c r="H37" s="948"/>
      <c r="I37" s="275"/>
      <c r="J37" s="276"/>
      <c r="K37" s="277">
        <f>VLOOKUP(A37,EQUIPOS!A7:D164,4,FALSE)</f>
        <v>47151.448488718612</v>
      </c>
      <c r="L37" s="278"/>
      <c r="M37" s="279">
        <v>500</v>
      </c>
      <c r="N37" s="280">
        <f>K37/M37</f>
        <v>94.302896977437229</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0.50864750000000003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271.44982246807155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932</v>
      </c>
      <c r="B48" s="49" t="str">
        <f>VLOOKUP(A48,MATERIALES!A4:D373,3,FALSE)</f>
        <v>Emulsión CRR-1</v>
      </c>
      <c r="C48" s="289"/>
      <c r="D48" s="289"/>
      <c r="E48" s="289"/>
      <c r="F48" s="289"/>
      <c r="G48" s="289"/>
      <c r="H48" s="289"/>
      <c r="I48" s="276"/>
      <c r="J48" s="232" t="str">
        <f>VLOOKUP(A48,MATERIALES!A4:D373,2,FALSE)</f>
        <v>lt</v>
      </c>
      <c r="K48" s="290">
        <v>0.45</v>
      </c>
      <c r="L48" s="275"/>
      <c r="M48" s="410">
        <f>VLOOKUP(A48,MATERIALES!A4:D395,4,FALSE)</f>
        <v>1832.4353643102511</v>
      </c>
      <c r="N48" s="280">
        <f>K48*M48</f>
        <v>824.59591393961296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824.59591393961296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4000</v>
      </c>
      <c r="N70" s="403">
        <f>K70/M70</f>
        <v>50.864750000000001</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50.864750000000001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1146.9104864076844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229.38209728153689</v>
      </c>
      <c r="M83" s="850"/>
      <c r="N83" s="57"/>
    </row>
    <row r="84" spans="1:14">
      <c r="B84" s="95" t="s">
        <v>1057</v>
      </c>
      <c r="C84" s="96"/>
      <c r="D84" s="96"/>
      <c r="E84" s="96"/>
      <c r="F84" s="96"/>
      <c r="G84" s="96"/>
      <c r="H84" s="96"/>
      <c r="I84" s="93"/>
      <c r="J84" s="94"/>
      <c r="K84" s="312">
        <v>0.05</v>
      </c>
      <c r="L84" s="849">
        <f>N78*K84</f>
        <v>57.345524320384222</v>
      </c>
      <c r="M84" s="850"/>
      <c r="N84" s="57"/>
    </row>
    <row r="85" spans="1:14" ht="15.75" thickBot="1">
      <c r="B85" s="97" t="s">
        <v>1058</v>
      </c>
      <c r="C85" s="98"/>
      <c r="D85" s="98"/>
      <c r="E85" s="98"/>
      <c r="F85" s="98"/>
      <c r="G85" s="98"/>
      <c r="H85" s="98"/>
      <c r="I85" s="99"/>
      <c r="J85" s="100"/>
      <c r="K85" s="313">
        <v>0.05</v>
      </c>
      <c r="L85" s="851">
        <f>N78*K85</f>
        <v>57.345524320384222</v>
      </c>
      <c r="M85" s="852"/>
      <c r="N85" s="57"/>
    </row>
    <row r="86" spans="1:14" ht="15.75" thickBot="1">
      <c r="B86" s="814" t="s">
        <v>1037</v>
      </c>
      <c r="C86" s="815"/>
      <c r="D86" s="815"/>
      <c r="E86" s="815"/>
      <c r="F86" s="815"/>
      <c r="G86" s="815"/>
      <c r="H86" s="815"/>
      <c r="I86" s="815"/>
      <c r="J86" s="815"/>
      <c r="K86" s="815"/>
      <c r="L86" s="815"/>
      <c r="M86" s="816"/>
      <c r="N86" s="58">
        <f>L83+L84+L85</f>
        <v>344.07314592230534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1490.9836323299896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1131</v>
      </c>
      <c r="C31" s="87" t="s">
        <v>1637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214"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500</v>
      </c>
      <c r="N36" s="280">
        <f>K36/M36</f>
        <v>176.63827799063435</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500</v>
      </c>
      <c r="N37" s="280">
        <f>K37/M37</f>
        <v>94.302896977437229</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0.50864750000000003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271.44982246807155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934</v>
      </c>
      <c r="B48" s="49" t="str">
        <f>VLOOKUP(A48,MATERIALES!A4:D373,3,FALSE)</f>
        <v>Emulsión CRR-2</v>
      </c>
      <c r="C48" s="289"/>
      <c r="D48" s="289"/>
      <c r="E48" s="289"/>
      <c r="F48" s="289"/>
      <c r="G48" s="289"/>
      <c r="H48" s="289"/>
      <c r="I48" s="276"/>
      <c r="J48" s="232" t="str">
        <f>VLOOKUP(A48,MATERIALES!A4:D373,2,FALSE)</f>
        <v>lt</v>
      </c>
      <c r="K48" s="290">
        <v>0.45</v>
      </c>
      <c r="L48" s="275"/>
      <c r="M48" s="410">
        <f>VLOOKUP(A48,MATERIALES!A4:D395,4,FALSE)</f>
        <v>2042.1474115590909</v>
      </c>
      <c r="N48" s="280">
        <f>K48*M48</f>
        <v>918.96633520159094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918.96633520159094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4000</v>
      </c>
      <c r="N70" s="403">
        <f>K70/M70</f>
        <v>50.864750000000001</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50.864750000000001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1241.2809076696624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248.25618153393248</v>
      </c>
      <c r="M83" s="850"/>
      <c r="N83" s="57"/>
    </row>
    <row r="84" spans="1:14">
      <c r="B84" s="95" t="s">
        <v>1057</v>
      </c>
      <c r="C84" s="96"/>
      <c r="D84" s="96"/>
      <c r="E84" s="96"/>
      <c r="F84" s="96"/>
      <c r="G84" s="96"/>
      <c r="H84" s="96"/>
      <c r="I84" s="93"/>
      <c r="J84" s="94"/>
      <c r="K84" s="312">
        <v>0.05</v>
      </c>
      <c r="L84" s="849">
        <f>N78*K84</f>
        <v>62.064045383483119</v>
      </c>
      <c r="M84" s="850"/>
      <c r="N84" s="57"/>
    </row>
    <row r="85" spans="1:14" ht="15.75" thickBot="1">
      <c r="B85" s="97" t="s">
        <v>1058</v>
      </c>
      <c r="C85" s="98"/>
      <c r="D85" s="98"/>
      <c r="E85" s="98"/>
      <c r="F85" s="98"/>
      <c r="G85" s="98"/>
      <c r="H85" s="98"/>
      <c r="I85" s="99"/>
      <c r="J85" s="100"/>
      <c r="K85" s="313">
        <v>0.05</v>
      </c>
      <c r="L85" s="851">
        <f>N78*K85</f>
        <v>62.064045383483119</v>
      </c>
      <c r="M85" s="852"/>
      <c r="N85" s="57"/>
    </row>
    <row r="86" spans="1:14" ht="15.75" thickBot="1">
      <c r="B86" s="814" t="s">
        <v>1037</v>
      </c>
      <c r="C86" s="815"/>
      <c r="D86" s="815"/>
      <c r="E86" s="815"/>
      <c r="F86" s="815"/>
      <c r="G86" s="815"/>
      <c r="H86" s="815"/>
      <c r="I86" s="815"/>
      <c r="J86" s="815"/>
      <c r="K86" s="815"/>
      <c r="L86" s="815"/>
      <c r="M86" s="816"/>
      <c r="N86" s="58">
        <f>L83+L84+L85</f>
        <v>372.38427230089872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1613.665179970561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1132</v>
      </c>
      <c r="C31" s="87" t="s">
        <v>1638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500</v>
      </c>
      <c r="N36" s="280">
        <f>K36/M36</f>
        <v>176.63827799063435</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500</v>
      </c>
      <c r="N37" s="280">
        <f>K37/M37</f>
        <v>94.302896977437229</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0.50864750000000003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271.44982246807155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930</v>
      </c>
      <c r="B48" s="49" t="str">
        <f>VLOOKUP(A48,MATERIALES!A4:D373,3,FALSE)</f>
        <v>Emulsión CRR-1m</v>
      </c>
      <c r="C48" s="289"/>
      <c r="D48" s="289"/>
      <c r="E48" s="289"/>
      <c r="F48" s="289"/>
      <c r="G48" s="289"/>
      <c r="H48" s="289"/>
      <c r="I48" s="276"/>
      <c r="J48" s="232" t="str">
        <f>VLOOKUP(A48,MATERIALES!A4:D373,2,FALSE)</f>
        <v>lt</v>
      </c>
      <c r="K48" s="290">
        <v>0.45</v>
      </c>
      <c r="L48" s="275"/>
      <c r="M48" s="410">
        <f>VLOOKUP(A48,MATERIALES!A4:D395,4,FALSE)</f>
        <v>2737.4548303501474</v>
      </c>
      <c r="N48" s="280">
        <f>K48*M48</f>
        <v>1231.8546736575663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1231.8546736575663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4000</v>
      </c>
      <c r="N70" s="403">
        <f>K70/M70</f>
        <v>50.864750000000001</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50.864750000000001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1554.1692461256378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310.83384922512755</v>
      </c>
      <c r="M83" s="850"/>
      <c r="N83" s="57"/>
    </row>
    <row r="84" spans="1:14">
      <c r="B84" s="95" t="s">
        <v>1057</v>
      </c>
      <c r="C84" s="96"/>
      <c r="D84" s="96"/>
      <c r="E84" s="96"/>
      <c r="F84" s="96"/>
      <c r="G84" s="96"/>
      <c r="H84" s="96"/>
      <c r="I84" s="93"/>
      <c r="J84" s="94"/>
      <c r="K84" s="312">
        <v>0.05</v>
      </c>
      <c r="L84" s="849">
        <f>N78*K84</f>
        <v>77.708462306281888</v>
      </c>
      <c r="M84" s="850"/>
      <c r="N84" s="57"/>
    </row>
    <row r="85" spans="1:14" ht="15.75" thickBot="1">
      <c r="B85" s="97" t="s">
        <v>1058</v>
      </c>
      <c r="C85" s="98"/>
      <c r="D85" s="98"/>
      <c r="E85" s="98"/>
      <c r="F85" s="98"/>
      <c r="G85" s="98"/>
      <c r="H85" s="98"/>
      <c r="I85" s="99"/>
      <c r="J85" s="100"/>
      <c r="K85" s="313">
        <v>0.05</v>
      </c>
      <c r="L85" s="851">
        <f>N78*K85</f>
        <v>77.708462306281888</v>
      </c>
      <c r="M85" s="852"/>
      <c r="N85" s="57"/>
    </row>
    <row r="86" spans="1:14" ht="15.75" thickBot="1">
      <c r="B86" s="814" t="s">
        <v>1037</v>
      </c>
      <c r="C86" s="815"/>
      <c r="D86" s="815"/>
      <c r="E86" s="815"/>
      <c r="F86" s="815"/>
      <c r="G86" s="815"/>
      <c r="H86" s="815"/>
      <c r="I86" s="815"/>
      <c r="J86" s="815"/>
      <c r="K86" s="815"/>
      <c r="L86" s="815"/>
      <c r="M86" s="816"/>
      <c r="N86" s="58">
        <f>L83+L84+L85</f>
        <v>466.25077383769133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2020.4200199633292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1133</v>
      </c>
      <c r="C31" s="87" t="s">
        <v>1639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500</v>
      </c>
      <c r="N36" s="280">
        <f>K36/M36</f>
        <v>176.63827799063435</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500</v>
      </c>
      <c r="N37" s="280">
        <f>K37/M37</f>
        <v>94.302896977437229</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0.50864750000000003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271.44982246807155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936</v>
      </c>
      <c r="B48" s="49" t="str">
        <f>VLOOKUP(A48,MATERIALES!A4:D373,3,FALSE)</f>
        <v>Emulsión CRR-2m</v>
      </c>
      <c r="C48" s="289"/>
      <c r="D48" s="289"/>
      <c r="E48" s="289"/>
      <c r="F48" s="289"/>
      <c r="G48" s="289"/>
      <c r="H48" s="289"/>
      <c r="I48" s="276"/>
      <c r="J48" s="232" t="str">
        <f>VLOOKUP(A48,MATERIALES!A4:D373,2,FALSE)</f>
        <v>lt</v>
      </c>
      <c r="K48" s="290">
        <v>0.45</v>
      </c>
      <c r="L48" s="275"/>
      <c r="M48" s="410">
        <f>VLOOKUP(A48,MATERIALES!A4:D395,4,FALSE)</f>
        <v>2737.4548303501474</v>
      </c>
      <c r="N48" s="280">
        <f>K48*M48</f>
        <v>1231.8546736575663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1231.8546736575663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4000</v>
      </c>
      <c r="N70" s="403">
        <f>K70/M70</f>
        <v>50.864750000000001</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50.864750000000001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1554.1692461256378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310.83384922512755</v>
      </c>
      <c r="M83" s="850"/>
      <c r="N83" s="57"/>
    </row>
    <row r="84" spans="1:14">
      <c r="B84" s="95" t="s">
        <v>1057</v>
      </c>
      <c r="C84" s="96"/>
      <c r="D84" s="96"/>
      <c r="E84" s="96"/>
      <c r="F84" s="96"/>
      <c r="G84" s="96"/>
      <c r="H84" s="96"/>
      <c r="I84" s="93"/>
      <c r="J84" s="94"/>
      <c r="K84" s="312">
        <v>0.05</v>
      </c>
      <c r="L84" s="849">
        <f>N78*K84</f>
        <v>77.708462306281888</v>
      </c>
      <c r="M84" s="850"/>
      <c r="N84" s="57"/>
    </row>
    <row r="85" spans="1:14" ht="15.75" thickBot="1">
      <c r="B85" s="97" t="s">
        <v>1058</v>
      </c>
      <c r="C85" s="98"/>
      <c r="D85" s="98"/>
      <c r="E85" s="98"/>
      <c r="F85" s="98"/>
      <c r="G85" s="98"/>
      <c r="H85" s="98"/>
      <c r="I85" s="99"/>
      <c r="J85" s="100"/>
      <c r="K85" s="313">
        <v>0.05</v>
      </c>
      <c r="L85" s="851">
        <f>N78*K85</f>
        <v>77.708462306281888</v>
      </c>
      <c r="M85" s="852"/>
      <c r="N85" s="57"/>
    </row>
    <row r="86" spans="1:14" ht="15.75" thickBot="1">
      <c r="B86" s="814" t="s">
        <v>1037</v>
      </c>
      <c r="C86" s="815"/>
      <c r="D86" s="815"/>
      <c r="E86" s="815"/>
      <c r="F86" s="815"/>
      <c r="G86" s="815"/>
      <c r="H86" s="815"/>
      <c r="I86" s="815"/>
      <c r="J86" s="815"/>
      <c r="K86" s="815"/>
      <c r="L86" s="815"/>
      <c r="M86" s="816"/>
      <c r="N86" s="58">
        <f>L83+L84+L85</f>
        <v>466.25077383769133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2020.4200199633292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1640</v>
      </c>
      <c r="C31" s="87" t="s">
        <v>1641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400</v>
      </c>
      <c r="N36" s="280">
        <f>K36/M36</f>
        <v>220.79784748829294</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400</v>
      </c>
      <c r="N37" s="280">
        <f>K37/M37</f>
        <v>335.55205406555984</v>
      </c>
    </row>
    <row r="38" spans="1:14">
      <c r="A38" t="s">
        <v>176</v>
      </c>
      <c r="B38" s="863" t="str">
        <f>VLOOKUP(A38,EQUIPOS!A8:D154,3,FALSE)</f>
        <v xml:space="preserve">Compresor (barrido y soplado)
</v>
      </c>
      <c r="C38" s="864"/>
      <c r="D38" s="864"/>
      <c r="E38" s="864"/>
      <c r="F38" s="864"/>
      <c r="G38" s="864"/>
      <c r="H38" s="865"/>
      <c r="I38" s="275"/>
      <c r="J38" s="276"/>
      <c r="K38" s="277">
        <f>VLOOKUP(A38,EQUIPOS!A8:D165,4,FALSE)</f>
        <v>47151.448488718612</v>
      </c>
      <c r="L38" s="278"/>
      <c r="M38" s="279">
        <v>400</v>
      </c>
      <c r="N38" s="280">
        <f>K38/M38</f>
        <v>117.87862122179654</v>
      </c>
    </row>
    <row r="39" spans="1:14">
      <c r="A39" t="s">
        <v>225</v>
      </c>
      <c r="B39" s="863" t="str">
        <f>VLOOKUP(A39,EQUIPOS!A9:D154,3,FALSE)</f>
        <v>Esparcidor de gravilla, Ancho de esparcimiento 3100mm, Velocidad de trabajo 10—20km2/h</v>
      </c>
      <c r="C39" s="864"/>
      <c r="D39" s="864"/>
      <c r="E39" s="864"/>
      <c r="F39" s="864"/>
      <c r="G39" s="864"/>
      <c r="H39" s="865"/>
      <c r="I39" s="866"/>
      <c r="J39" s="867"/>
      <c r="K39" s="277">
        <f>VLOOKUP(A39,EQUIPOS!A9:D166,4,FALSE)</f>
        <v>78230.303320561958</v>
      </c>
      <c r="L39" s="868">
        <v>400</v>
      </c>
      <c r="M39" s="869"/>
      <c r="N39" s="280">
        <f>K39/L39</f>
        <v>195.5757583014049</v>
      </c>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N75*M41</f>
        <v>0.95371250000000007</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870.75799357705421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2042.1474115590909</v>
      </c>
      <c r="N48" s="280">
        <f>K48*M48</f>
        <v>3737.1297631531365</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90858.253480383282</v>
      </c>
      <c r="N49" s="280">
        <f>K49*M49</f>
        <v>1726.3068161272822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5463.4365792804183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901">
        <f>VLOOKUP(A58,TRANSPORTE!A5:D117,4,FALSE)</f>
        <v>1260.7002978406549</v>
      </c>
      <c r="M58" s="902"/>
      <c r="N58" s="295">
        <f>K58*L58</f>
        <v>23.953305658972443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23.953305658972443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30</v>
      </c>
      <c r="B69" s="55" t="str">
        <f>VLOOKUP(A69,'MANO DE OBRA'!A8:D68,3,FALSE)</f>
        <v>Oficial</v>
      </c>
      <c r="C69" s="53"/>
      <c r="D69" s="53"/>
      <c r="E69" s="53"/>
      <c r="F69" s="53"/>
      <c r="G69" s="53"/>
      <c r="H69" s="53"/>
      <c r="I69" s="300">
        <f>K69/J69*100</f>
        <v>54988.648648648646</v>
      </c>
      <c r="J69" s="301">
        <v>185</v>
      </c>
      <c r="K69" s="302">
        <f>VLOOKUP(A69,'MANO DE OBRA'!A8:D99,4,FALSE)</f>
        <v>101729</v>
      </c>
      <c r="L69" s="56"/>
      <c r="M69" s="303">
        <v>3200</v>
      </c>
      <c r="N69" s="403">
        <f>K69/M69</f>
        <v>31.790312499999999</v>
      </c>
      <c r="O69" s="112"/>
    </row>
    <row r="70" spans="1:15">
      <c r="A70" t="s">
        <v>11</v>
      </c>
      <c r="B70" s="55" t="str">
        <f>VLOOKUP(A70,'MANO DE OBRA'!A8:D69,3,FALSE)</f>
        <v>Obrero (4)</v>
      </c>
      <c r="C70" s="53"/>
      <c r="D70" s="53"/>
      <c r="E70" s="53"/>
      <c r="F70" s="53"/>
      <c r="G70" s="53"/>
      <c r="H70" s="53"/>
      <c r="I70" s="300">
        <f>K70/J70*100</f>
        <v>109977.83783783784</v>
      </c>
      <c r="J70" s="301">
        <v>185</v>
      </c>
      <c r="K70" s="302">
        <f>VLOOKUP(A70,'MANO DE OBRA'!A8:D100,4,FALSE)</f>
        <v>203459</v>
      </c>
      <c r="L70" s="56"/>
      <c r="M70" s="307">
        <v>3200</v>
      </c>
      <c r="N70" s="403">
        <f>K70/M70</f>
        <v>63.580937499999997</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903" t="s">
        <v>1037</v>
      </c>
      <c r="C75" s="857"/>
      <c r="D75" s="857"/>
      <c r="E75" s="857"/>
      <c r="F75" s="857"/>
      <c r="G75" s="857"/>
      <c r="H75" s="857"/>
      <c r="I75" s="857"/>
      <c r="J75" s="857"/>
      <c r="K75" s="857"/>
      <c r="L75" s="857"/>
      <c r="M75" s="858"/>
      <c r="N75" s="309">
        <f>SUM(N69:N74)</f>
        <v>95.371250000000003</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6453.5191285164456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1290.7038257032891</v>
      </c>
      <c r="M82" s="850"/>
      <c r="N82" s="57"/>
    </row>
    <row r="83" spans="1:14">
      <c r="B83" s="95" t="s">
        <v>1057</v>
      </c>
      <c r="C83" s="96"/>
      <c r="D83" s="96"/>
      <c r="E83" s="96"/>
      <c r="F83" s="96"/>
      <c r="G83" s="96"/>
      <c r="H83" s="96"/>
      <c r="I83" s="93"/>
      <c r="J83" s="94"/>
      <c r="K83" s="312">
        <v>0.05</v>
      </c>
      <c r="L83" s="849">
        <f>N77*K83</f>
        <v>322.67595642582228</v>
      </c>
      <c r="M83" s="850"/>
      <c r="N83" s="57"/>
    </row>
    <row r="84" spans="1:14" ht="15.75" thickBot="1">
      <c r="B84" s="97" t="s">
        <v>1058</v>
      </c>
      <c r="C84" s="98"/>
      <c r="D84" s="98"/>
      <c r="E84" s="98"/>
      <c r="F84" s="98"/>
      <c r="G84" s="98"/>
      <c r="H84" s="98"/>
      <c r="I84" s="99"/>
      <c r="J84" s="100"/>
      <c r="K84" s="313">
        <v>0.05</v>
      </c>
      <c r="L84" s="851">
        <f>N77*K84</f>
        <v>322.67595642582228</v>
      </c>
      <c r="M84" s="852"/>
      <c r="N84" s="57"/>
    </row>
    <row r="85" spans="1:14" ht="15.75" thickBot="1">
      <c r="B85" s="814" t="s">
        <v>1037</v>
      </c>
      <c r="C85" s="815"/>
      <c r="D85" s="815"/>
      <c r="E85" s="815"/>
      <c r="F85" s="815"/>
      <c r="G85" s="815"/>
      <c r="H85" s="815"/>
      <c r="I85" s="815"/>
      <c r="J85" s="815"/>
      <c r="K85" s="815"/>
      <c r="L85" s="815"/>
      <c r="M85" s="816"/>
      <c r="N85" s="58">
        <f>L82+L83+L84</f>
        <v>1936.0557385549337</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8389.5748670713801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7" t="s">
        <v>2324</v>
      </c>
      <c r="C104" s="818"/>
      <c r="D104" s="818"/>
      <c r="E104" s="818"/>
      <c r="F104" s="818"/>
      <c r="G104" s="818"/>
      <c r="H104" s="818"/>
      <c r="I104" s="818"/>
      <c r="J104" s="818"/>
      <c r="K104" s="818"/>
      <c r="L104" s="818"/>
      <c r="M104" s="818"/>
      <c r="N104" s="819"/>
    </row>
    <row r="105" spans="2:14" ht="15" customHeight="1">
      <c r="B105" s="817"/>
      <c r="C105" s="818"/>
      <c r="D105" s="818"/>
      <c r="E105" s="818"/>
      <c r="F105" s="818"/>
      <c r="G105" s="818"/>
      <c r="H105" s="818"/>
      <c r="I105" s="818"/>
      <c r="J105" s="818"/>
      <c r="K105" s="818"/>
      <c r="L105" s="818"/>
      <c r="M105" s="818"/>
      <c r="N105" s="819"/>
    </row>
    <row r="106" spans="2:14" ht="30" customHeight="1">
      <c r="B106" s="820" t="s">
        <v>2325</v>
      </c>
      <c r="C106" s="821"/>
      <c r="D106" s="821"/>
      <c r="E106" s="821"/>
      <c r="F106" s="821"/>
      <c r="G106" s="821"/>
      <c r="H106" s="821"/>
      <c r="I106" s="821"/>
      <c r="J106" s="821"/>
      <c r="K106" s="821"/>
      <c r="L106" s="821"/>
      <c r="M106" s="821"/>
      <c r="N106" s="822"/>
    </row>
    <row r="107" spans="2:14">
      <c r="B107" s="820"/>
      <c r="C107" s="821"/>
      <c r="D107" s="821"/>
      <c r="E107" s="821"/>
      <c r="F107" s="821"/>
      <c r="G107" s="821"/>
      <c r="H107" s="821"/>
      <c r="I107" s="821"/>
      <c r="J107" s="821"/>
      <c r="K107" s="821"/>
      <c r="L107" s="821"/>
      <c r="M107" s="821"/>
      <c r="N107" s="82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0"/>
      <c r="K117" s="880"/>
      <c r="L117" s="880"/>
      <c r="M117" s="880"/>
      <c r="N117" s="881"/>
    </row>
    <row r="118" spans="2:14" ht="15.75" thickBot="1">
      <c r="B118" s="269" t="s">
        <v>2327</v>
      </c>
      <c r="C118" s="401"/>
      <c r="D118" s="401"/>
      <c r="E118" s="63"/>
      <c r="F118" s="63"/>
      <c r="G118" s="63"/>
      <c r="H118" s="63"/>
      <c r="I118" s="63"/>
      <c r="J118" s="882"/>
      <c r="K118" s="882"/>
      <c r="L118" s="882"/>
      <c r="M118" s="882"/>
      <c r="N118" s="88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1642</v>
      </c>
      <c r="C31" s="87" t="s">
        <v>1643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400</v>
      </c>
      <c r="N36" s="280">
        <f>K36/M36</f>
        <v>220.79784748829294</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400</v>
      </c>
      <c r="N37" s="280">
        <f>K37/M37</f>
        <v>335.55205406555984</v>
      </c>
    </row>
    <row r="38" spans="1:14">
      <c r="A38" t="s">
        <v>176</v>
      </c>
      <c r="B38" s="863" t="str">
        <f>VLOOKUP(A38,EQUIPOS!A8:D154,3,FALSE)</f>
        <v xml:space="preserve">Compresor (barrido y soplado)
</v>
      </c>
      <c r="C38" s="864"/>
      <c r="D38" s="864"/>
      <c r="E38" s="864"/>
      <c r="F38" s="864"/>
      <c r="G38" s="864"/>
      <c r="H38" s="865"/>
      <c r="I38" s="275"/>
      <c r="J38" s="276"/>
      <c r="K38" s="277">
        <f>VLOOKUP(A38,EQUIPOS!A8:D165,4,FALSE)</f>
        <v>47151.448488718612</v>
      </c>
      <c r="L38" s="278"/>
      <c r="M38" s="279">
        <v>400</v>
      </c>
      <c r="N38" s="280">
        <f>K38/M38</f>
        <v>117.87862122179654</v>
      </c>
    </row>
    <row r="39" spans="1:14">
      <c r="A39" t="s">
        <v>225</v>
      </c>
      <c r="B39" s="863" t="str">
        <f>VLOOKUP(A39,EQUIPOS!A9:D154,3,FALSE)</f>
        <v>Esparcidor de gravilla, Ancho de esparcimiento 3100mm, Velocidad de trabajo 10—20km2/h</v>
      </c>
      <c r="C39" s="864"/>
      <c r="D39" s="864"/>
      <c r="E39" s="864"/>
      <c r="F39" s="864"/>
      <c r="G39" s="864"/>
      <c r="H39" s="865"/>
      <c r="I39" s="866"/>
      <c r="J39" s="867"/>
      <c r="K39" s="277">
        <f>VLOOKUP(A39,EQUIPOS!A9:D166,4,FALSE)</f>
        <v>78230.303320561958</v>
      </c>
      <c r="L39" s="868">
        <v>400</v>
      </c>
      <c r="M39" s="869"/>
      <c r="N39" s="280">
        <f>K39/L39</f>
        <v>195.5757583014049</v>
      </c>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0.95371250000000007</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870.75799357705421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1.5</v>
      </c>
      <c r="L48" s="275"/>
      <c r="M48" s="410">
        <f>VLOOKUP(A48,MATERIALES!A5:D396,4,FALSE)</f>
        <v>2042.1474115590909</v>
      </c>
      <c r="N48" s="280">
        <f>K48*M48</f>
        <v>3063.2211173386363</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1.2999999999999999E-2</v>
      </c>
      <c r="L49" s="275"/>
      <c r="M49" s="410">
        <f>VLOOKUP(A49,MATERIALES!A6:D397,4,FALSE)</f>
        <v>90858.253480383282</v>
      </c>
      <c r="N49" s="280">
        <f>K49*M49</f>
        <v>1181.1572952449826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4244.3784125836191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901">
        <f>VLOOKUP(A58,TRANSPORTE!A5:D117,4,FALSE)</f>
        <v>1260.7002978406549</v>
      </c>
      <c r="M58" s="902"/>
      <c r="N58" s="295">
        <f>K58*L58</f>
        <v>16.389103871928512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16.389103871928512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30</v>
      </c>
      <c r="B69" s="55" t="str">
        <f>VLOOKUP(A69,'MANO DE OBRA'!A8:D68,3,FALSE)</f>
        <v>Oficial</v>
      </c>
      <c r="C69" s="53"/>
      <c r="D69" s="53"/>
      <c r="E69" s="53"/>
      <c r="F69" s="53"/>
      <c r="G69" s="53"/>
      <c r="H69" s="53"/>
      <c r="I69" s="300">
        <f>K69/J69*100</f>
        <v>54988.648648648646</v>
      </c>
      <c r="J69" s="301">
        <v>185</v>
      </c>
      <c r="K69" s="302">
        <f>VLOOKUP(A69,'MANO DE OBRA'!A8:D99,4,FALSE)</f>
        <v>101729</v>
      </c>
      <c r="L69" s="56"/>
      <c r="M69" s="303">
        <v>3200</v>
      </c>
      <c r="N69" s="403">
        <f>K69/M69</f>
        <v>31.790312499999999</v>
      </c>
      <c r="O69" s="112"/>
    </row>
    <row r="70" spans="1:15">
      <c r="A70" t="s">
        <v>11</v>
      </c>
      <c r="B70" s="55" t="str">
        <f>VLOOKUP(A70,'MANO DE OBRA'!A8:D69,3,FALSE)</f>
        <v>Obrero (4)</v>
      </c>
      <c r="C70" s="53"/>
      <c r="D70" s="53"/>
      <c r="E70" s="53"/>
      <c r="F70" s="53"/>
      <c r="G70" s="53"/>
      <c r="H70" s="53"/>
      <c r="I70" s="300">
        <f>K70/J70*100</f>
        <v>109977.83783783784</v>
      </c>
      <c r="J70" s="301">
        <v>185</v>
      </c>
      <c r="K70" s="302">
        <f>VLOOKUP(A70,'MANO DE OBRA'!A8:D100,4,FALSE)</f>
        <v>203459</v>
      </c>
      <c r="L70" s="56"/>
      <c r="M70" s="307">
        <v>3200</v>
      </c>
      <c r="N70" s="403">
        <f>K70/M70</f>
        <v>63.580937499999997</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SUM(N69:N75)</f>
        <v>95.371250000000003</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5226.8967600326023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1045.3793520065205</v>
      </c>
      <c r="M83" s="850"/>
      <c r="N83" s="57"/>
    </row>
    <row r="84" spans="1:14">
      <c r="B84" s="95" t="s">
        <v>1057</v>
      </c>
      <c r="C84" s="96"/>
      <c r="D84" s="96"/>
      <c r="E84" s="96"/>
      <c r="F84" s="96"/>
      <c r="G84" s="96"/>
      <c r="H84" s="96"/>
      <c r="I84" s="93"/>
      <c r="J84" s="94"/>
      <c r="K84" s="312">
        <v>0.05</v>
      </c>
      <c r="L84" s="849">
        <f>N78*K84</f>
        <v>261.34483800163014</v>
      </c>
      <c r="M84" s="850"/>
      <c r="N84" s="57"/>
    </row>
    <row r="85" spans="1:14" ht="15.75" thickBot="1">
      <c r="B85" s="97" t="s">
        <v>1058</v>
      </c>
      <c r="C85" s="98"/>
      <c r="D85" s="98"/>
      <c r="E85" s="98"/>
      <c r="F85" s="98"/>
      <c r="G85" s="98"/>
      <c r="H85" s="98"/>
      <c r="I85" s="99"/>
      <c r="J85" s="100"/>
      <c r="K85" s="313">
        <v>0.05</v>
      </c>
      <c r="L85" s="851">
        <f>N78*K85</f>
        <v>261.34483800163014</v>
      </c>
      <c r="M85" s="852"/>
      <c r="N85" s="57"/>
    </row>
    <row r="86" spans="1:14" ht="15.75" thickBot="1">
      <c r="B86" s="814" t="s">
        <v>1037</v>
      </c>
      <c r="C86" s="815"/>
      <c r="D86" s="815"/>
      <c r="E86" s="815"/>
      <c r="F86" s="815"/>
      <c r="G86" s="815"/>
      <c r="H86" s="815"/>
      <c r="I86" s="815"/>
      <c r="J86" s="815"/>
      <c r="K86" s="815"/>
      <c r="L86" s="815"/>
      <c r="M86" s="816"/>
      <c r="N86" s="58">
        <f>L83+L84+L85</f>
        <v>1568.0690280097811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6794.9657880423838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1644</v>
      </c>
      <c r="C31" s="87" t="s">
        <v>1645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400</v>
      </c>
      <c r="N36" s="280">
        <f>K36/M36</f>
        <v>220.79784748829294</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400</v>
      </c>
      <c r="N37" s="280">
        <f>K37/M37</f>
        <v>335.55205406555984</v>
      </c>
    </row>
    <row r="38" spans="1:14">
      <c r="A38" t="s">
        <v>176</v>
      </c>
      <c r="B38" s="863" t="str">
        <f>VLOOKUP(A38,EQUIPOS!A8:D154,3,FALSE)</f>
        <v xml:space="preserve">Compresor (barrido y soplado)
</v>
      </c>
      <c r="C38" s="864"/>
      <c r="D38" s="864"/>
      <c r="E38" s="864"/>
      <c r="F38" s="864"/>
      <c r="G38" s="864"/>
      <c r="H38" s="865"/>
      <c r="I38" s="275"/>
      <c r="J38" s="276"/>
      <c r="K38" s="277">
        <f>VLOOKUP(A38,EQUIPOS!A8:D165,4,FALSE)</f>
        <v>47151.448488718612</v>
      </c>
      <c r="L38" s="278"/>
      <c r="M38" s="279">
        <v>400</v>
      </c>
      <c r="N38" s="280">
        <f>K38/M38</f>
        <v>117.87862122179654</v>
      </c>
    </row>
    <row r="39" spans="1:14">
      <c r="A39" t="s">
        <v>225</v>
      </c>
      <c r="B39" s="863" t="str">
        <f>VLOOKUP(A39,EQUIPOS!A9:D154,3,FALSE)</f>
        <v>Esparcidor de gravilla, Ancho de esparcimiento 3100mm, Velocidad de trabajo 10—20km2/h</v>
      </c>
      <c r="C39" s="864"/>
      <c r="D39" s="864"/>
      <c r="E39" s="864"/>
      <c r="F39" s="864"/>
      <c r="G39" s="864"/>
      <c r="H39" s="865"/>
      <c r="I39" s="866"/>
      <c r="J39" s="867"/>
      <c r="K39" s="277">
        <f>VLOOKUP(A39,EQUIPOS!A9:D166,4,FALSE)</f>
        <v>78230.303320561958</v>
      </c>
      <c r="L39" s="868">
        <v>400</v>
      </c>
      <c r="M39" s="869"/>
      <c r="N39" s="280">
        <f>K39/L39</f>
        <v>195.5757583014049</v>
      </c>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0.95371250000000007</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870.75799357705421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2042.1474115590909</v>
      </c>
      <c r="N48" s="280">
        <f>K48*M48</f>
        <v>3737.1297631531365</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90858.253480383282</v>
      </c>
      <c r="N49" s="280">
        <f>K49*M49</f>
        <v>1726.3068161272822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5463.4365792804183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901">
        <f>VLOOKUP(A58,TRANSPORTE!A5:D117,4,FALSE)</f>
        <v>1260.7002978406549</v>
      </c>
      <c r="M58" s="902"/>
      <c r="N58" s="295">
        <f>K58*L58</f>
        <v>23.953305658972443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23.953305658972443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30</v>
      </c>
      <c r="B69" s="55" t="str">
        <f>VLOOKUP(A69,'MANO DE OBRA'!A8:D68,3,FALSE)</f>
        <v>Oficial</v>
      </c>
      <c r="C69" s="53"/>
      <c r="D69" s="53"/>
      <c r="E69" s="53"/>
      <c r="F69" s="53"/>
      <c r="G69" s="53"/>
      <c r="H69" s="53"/>
      <c r="I69" s="300">
        <f>K69/J69*100</f>
        <v>54988.648648648646</v>
      </c>
      <c r="J69" s="301">
        <v>185</v>
      </c>
      <c r="K69" s="302">
        <f>VLOOKUP(A69,'MANO DE OBRA'!A8:D99,4,FALSE)</f>
        <v>101729</v>
      </c>
      <c r="L69" s="56"/>
      <c r="M69" s="474">
        <v>3200</v>
      </c>
      <c r="N69" s="403">
        <f>K69/M69</f>
        <v>31.790312499999999</v>
      </c>
      <c r="O69" s="112"/>
    </row>
    <row r="70" spans="1:15">
      <c r="A70" t="s">
        <v>11</v>
      </c>
      <c r="B70" s="55" t="str">
        <f>VLOOKUP(A70,'MANO DE OBRA'!A8:D69,3,FALSE)</f>
        <v>Obrero (4)</v>
      </c>
      <c r="C70" s="53"/>
      <c r="D70" s="53"/>
      <c r="E70" s="53"/>
      <c r="F70" s="53"/>
      <c r="G70" s="53"/>
      <c r="H70" s="53"/>
      <c r="I70" s="300">
        <f>K70/J70*100</f>
        <v>109977.83783783784</v>
      </c>
      <c r="J70" s="301">
        <v>185</v>
      </c>
      <c r="K70" s="302">
        <f>VLOOKUP(A70,'MANO DE OBRA'!A8:D100,4,FALSE)</f>
        <v>203459</v>
      </c>
      <c r="L70" s="56"/>
      <c r="M70" s="475">
        <v>3200</v>
      </c>
      <c r="N70" s="403">
        <f>K70/M70</f>
        <v>63.580937499999997</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SUM(N69:N75)</f>
        <v>95.371250000000003</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6453.5191285164456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1290.7038257032891</v>
      </c>
      <c r="M83" s="850"/>
      <c r="N83" s="57"/>
    </row>
    <row r="84" spans="1:14">
      <c r="B84" s="95" t="s">
        <v>1057</v>
      </c>
      <c r="C84" s="96"/>
      <c r="D84" s="96"/>
      <c r="E84" s="96"/>
      <c r="F84" s="96"/>
      <c r="G84" s="96"/>
      <c r="H84" s="96"/>
      <c r="I84" s="93"/>
      <c r="J84" s="94"/>
      <c r="K84" s="312">
        <v>0.05</v>
      </c>
      <c r="L84" s="849">
        <f>N78*K84</f>
        <v>322.67595642582228</v>
      </c>
      <c r="M84" s="850"/>
      <c r="N84" s="57"/>
    </row>
    <row r="85" spans="1:14" ht="15.75" thickBot="1">
      <c r="B85" s="97" t="s">
        <v>1058</v>
      </c>
      <c r="C85" s="98"/>
      <c r="D85" s="98"/>
      <c r="E85" s="98"/>
      <c r="F85" s="98"/>
      <c r="G85" s="98"/>
      <c r="H85" s="98"/>
      <c r="I85" s="99"/>
      <c r="J85" s="100"/>
      <c r="K85" s="313">
        <v>0.05</v>
      </c>
      <c r="L85" s="851">
        <f>N78*K85</f>
        <v>322.67595642582228</v>
      </c>
      <c r="M85" s="852"/>
      <c r="N85" s="57"/>
    </row>
    <row r="86" spans="1:14" ht="15.75" thickBot="1">
      <c r="B86" s="814" t="s">
        <v>1037</v>
      </c>
      <c r="C86" s="815"/>
      <c r="D86" s="815"/>
      <c r="E86" s="815"/>
      <c r="F86" s="815"/>
      <c r="G86" s="815"/>
      <c r="H86" s="815"/>
      <c r="I86" s="815"/>
      <c r="J86" s="815"/>
      <c r="K86" s="815"/>
      <c r="L86" s="815"/>
      <c r="M86" s="816"/>
      <c r="N86" s="58">
        <f>L83+L84+L85</f>
        <v>1936.0557385549337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8389.5748670713801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1646</v>
      </c>
      <c r="C31" s="87" t="s">
        <v>2165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400</v>
      </c>
      <c r="N36" s="280">
        <f>K36/M36</f>
        <v>220.79784748829294</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400</v>
      </c>
      <c r="N37" s="280">
        <f>K37/M37</f>
        <v>335.55205406555984</v>
      </c>
    </row>
    <row r="38" spans="1:14">
      <c r="A38" t="s">
        <v>176</v>
      </c>
      <c r="B38" s="863" t="str">
        <f>VLOOKUP(A38,EQUIPOS!A8:D154,3,FALSE)</f>
        <v xml:space="preserve">Compresor (barrido y soplado)
</v>
      </c>
      <c r="C38" s="864"/>
      <c r="D38" s="864"/>
      <c r="E38" s="864"/>
      <c r="F38" s="864"/>
      <c r="G38" s="864"/>
      <c r="H38" s="865"/>
      <c r="I38" s="275"/>
      <c r="J38" s="276"/>
      <c r="K38" s="277">
        <f>VLOOKUP(A38,EQUIPOS!A8:D165,4,FALSE)</f>
        <v>47151.448488718612</v>
      </c>
      <c r="L38" s="278"/>
      <c r="M38" s="279">
        <v>400</v>
      </c>
      <c r="N38" s="280">
        <f>K38/M38</f>
        <v>117.87862122179654</v>
      </c>
    </row>
    <row r="39" spans="1:14">
      <c r="A39" t="s">
        <v>225</v>
      </c>
      <c r="B39" s="863" t="str">
        <f>VLOOKUP(A39,EQUIPOS!A9:D154,3,FALSE)</f>
        <v>Esparcidor de gravilla, Ancho de esparcimiento 3100mm, Velocidad de trabajo 10—20km2/h</v>
      </c>
      <c r="C39" s="864"/>
      <c r="D39" s="864"/>
      <c r="E39" s="864"/>
      <c r="F39" s="864"/>
      <c r="G39" s="864"/>
      <c r="H39" s="865"/>
      <c r="I39" s="866"/>
      <c r="J39" s="867"/>
      <c r="K39" s="277">
        <f>VLOOKUP(A39,EQUIPOS!A9:D166,4,FALSE)</f>
        <v>78230.303320561958</v>
      </c>
      <c r="L39" s="868">
        <v>400</v>
      </c>
      <c r="M39" s="869"/>
      <c r="N39" s="280">
        <f>K39/L39</f>
        <v>195.5757583014049</v>
      </c>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0.95371250000000007</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870.75799357705421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831</v>
      </c>
      <c r="B48" s="49" t="str">
        <f>VLOOKUP(A48,MATERIALES!A5:D373,3,FALSE)</f>
        <v>Agregado para tratamiento superf. Simple</v>
      </c>
      <c r="C48" s="289"/>
      <c r="D48" s="289"/>
      <c r="E48" s="289"/>
      <c r="F48" s="289"/>
      <c r="G48" s="289"/>
      <c r="H48" s="289"/>
      <c r="I48" s="276"/>
      <c r="J48" s="232" t="str">
        <f>VLOOKUP(A48,MATERIALES!A4:D373,2,FALSE)</f>
        <v>m3</v>
      </c>
      <c r="K48" s="290">
        <v>1.2999999999999999E-2</v>
      </c>
      <c r="L48" s="275"/>
      <c r="M48" s="410">
        <f>VLOOKUP(A48,MATERIALES!A5:D396,4,FALSE)</f>
        <v>90858.253480383282</v>
      </c>
      <c r="N48" s="280">
        <f>K48*M48</f>
        <v>1181.1572952449826</v>
      </c>
    </row>
    <row r="49" spans="1:14">
      <c r="A49" s="114" t="s">
        <v>934</v>
      </c>
      <c r="B49" s="49" t="str">
        <f>VLOOKUP(A49,MATERIALES!A6:D373,3,FALSE)</f>
        <v>Emulsión CRR-2</v>
      </c>
      <c r="C49" s="289"/>
      <c r="D49" s="289"/>
      <c r="E49" s="289"/>
      <c r="F49" s="289"/>
      <c r="G49" s="289"/>
      <c r="H49" s="289"/>
      <c r="I49" s="276"/>
      <c r="J49" s="232" t="str">
        <f>VLOOKUP(A49,MATERIALES!A5:D373,2,FALSE)</f>
        <v>lt</v>
      </c>
      <c r="K49" s="290">
        <v>1.5</v>
      </c>
      <c r="L49" s="275"/>
      <c r="M49" s="410">
        <f>VLOOKUP(A49,MATERIALES!A6:D397,4,FALSE)</f>
        <v>2042.1474115590909</v>
      </c>
      <c r="N49" s="280">
        <f>K49*M49</f>
        <v>3063.2211173386363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4244.3784125836191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901">
        <f>VLOOKUP(A58,TRANSPORTE!A5:D117,4,FALSE)</f>
        <v>1260.7002978406549</v>
      </c>
      <c r="M58" s="902"/>
      <c r="N58" s="295">
        <f>K58*L58</f>
        <v>16.389103871928512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16.389103871928512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30</v>
      </c>
      <c r="B69" s="55" t="str">
        <f>VLOOKUP(A69,'MANO DE OBRA'!A8:D68,3,FALSE)</f>
        <v>Oficial</v>
      </c>
      <c r="C69" s="53"/>
      <c r="D69" s="53"/>
      <c r="E69" s="53"/>
      <c r="F69" s="53"/>
      <c r="G69" s="53"/>
      <c r="H69" s="53"/>
      <c r="I69" s="300">
        <f>K69/J69*100</f>
        <v>54988.648648648646</v>
      </c>
      <c r="J69" s="301">
        <v>185</v>
      </c>
      <c r="K69" s="302">
        <f>VLOOKUP(A69,'MANO DE OBRA'!A8:D99,4,FALSE)</f>
        <v>101729</v>
      </c>
      <c r="L69" s="56"/>
      <c r="M69" s="303">
        <v>3200</v>
      </c>
      <c r="N69" s="403">
        <f>K69/M69</f>
        <v>31.790312499999999</v>
      </c>
      <c r="O69" s="112"/>
    </row>
    <row r="70" spans="1:15">
      <c r="A70" t="s">
        <v>11</v>
      </c>
      <c r="B70" s="55" t="str">
        <f>VLOOKUP(A70,'MANO DE OBRA'!A8:D69,3,FALSE)</f>
        <v>Obrero (4)</v>
      </c>
      <c r="C70" s="53"/>
      <c r="D70" s="53"/>
      <c r="E70" s="53"/>
      <c r="F70" s="53"/>
      <c r="G70" s="53"/>
      <c r="H70" s="53"/>
      <c r="I70" s="300">
        <f>K70/J70*100</f>
        <v>109977.83783783784</v>
      </c>
      <c r="J70" s="301">
        <v>185</v>
      </c>
      <c r="K70" s="302">
        <f>VLOOKUP(A70,'MANO DE OBRA'!A8:D100,4,FALSE)</f>
        <v>203459</v>
      </c>
      <c r="L70" s="56"/>
      <c r="M70" s="303">
        <v>3200</v>
      </c>
      <c r="N70" s="403">
        <f>K70/M70</f>
        <v>63.580937499999997</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SUM(N69:N75)</f>
        <v>95.371250000000003</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5226.8967600326023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1045.3793520065205</v>
      </c>
      <c r="M83" s="850"/>
      <c r="N83" s="57"/>
    </row>
    <row r="84" spans="1:14">
      <c r="B84" s="95" t="s">
        <v>1057</v>
      </c>
      <c r="C84" s="96"/>
      <c r="D84" s="96"/>
      <c r="E84" s="96"/>
      <c r="F84" s="96"/>
      <c r="G84" s="96"/>
      <c r="H84" s="96"/>
      <c r="I84" s="93"/>
      <c r="J84" s="94"/>
      <c r="K84" s="312">
        <v>0.05</v>
      </c>
      <c r="L84" s="849">
        <f>N78*K84</f>
        <v>261.34483800163014</v>
      </c>
      <c r="M84" s="850"/>
      <c r="N84" s="57"/>
    </row>
    <row r="85" spans="1:14" ht="15.75" thickBot="1">
      <c r="B85" s="97" t="s">
        <v>1058</v>
      </c>
      <c r="C85" s="98"/>
      <c r="D85" s="98"/>
      <c r="E85" s="98"/>
      <c r="F85" s="98"/>
      <c r="G85" s="98"/>
      <c r="H85" s="98"/>
      <c r="I85" s="99"/>
      <c r="J85" s="100"/>
      <c r="K85" s="313">
        <v>0.05</v>
      </c>
      <c r="L85" s="851">
        <f>N78*K85</f>
        <v>261.34483800163014</v>
      </c>
      <c r="M85" s="852"/>
      <c r="N85" s="57"/>
    </row>
    <row r="86" spans="1:14" ht="15.75" thickBot="1">
      <c r="B86" s="814" t="s">
        <v>1037</v>
      </c>
      <c r="C86" s="815"/>
      <c r="D86" s="815"/>
      <c r="E86" s="815"/>
      <c r="F86" s="815"/>
      <c r="G86" s="815"/>
      <c r="H86" s="815"/>
      <c r="I86" s="815"/>
      <c r="J86" s="815"/>
      <c r="K86" s="815"/>
      <c r="L86" s="815"/>
      <c r="M86" s="816"/>
      <c r="N86" s="58">
        <f>L83+L84+L85</f>
        <v>1568.0690280097811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6794.9657880423838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1647</v>
      </c>
      <c r="C31" s="87" t="s">
        <v>1648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91">
        <v>275</v>
      </c>
      <c r="N36" s="280">
        <f>K36/M36</f>
        <v>321.16050543751697</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91">
        <f>M36</f>
        <v>275</v>
      </c>
      <c r="N37" s="280">
        <f>K37/M37</f>
        <v>488.07571500445073</v>
      </c>
    </row>
    <row r="38" spans="1:14">
      <c r="A38" t="s">
        <v>176</v>
      </c>
      <c r="B38" s="863" t="str">
        <f>VLOOKUP(A38,EQUIPOS!A8:D154,3,FALSE)</f>
        <v xml:space="preserve">Compresor (barrido y soplado)
</v>
      </c>
      <c r="C38" s="864"/>
      <c r="D38" s="864"/>
      <c r="E38" s="864"/>
      <c r="F38" s="864"/>
      <c r="G38" s="864"/>
      <c r="H38" s="865"/>
      <c r="I38" s="275"/>
      <c r="J38" s="276"/>
      <c r="K38" s="277">
        <f>VLOOKUP(A38,EQUIPOS!A8:D165,4,FALSE)</f>
        <v>47151.448488718612</v>
      </c>
      <c r="L38" s="278"/>
      <c r="M38" s="291">
        <v>275</v>
      </c>
      <c r="N38" s="280">
        <f>K38/M38</f>
        <v>171.45981268624951</v>
      </c>
    </row>
    <row r="39" spans="1:14">
      <c r="A39" t="s">
        <v>225</v>
      </c>
      <c r="B39" s="863" t="str">
        <f>VLOOKUP(A39,EQUIPOS!A9:D154,3,FALSE)</f>
        <v>Esparcidor de gravilla, Ancho de esparcimiento 3100mm, Velocidad de trabajo 10—20km2/h</v>
      </c>
      <c r="C39" s="864"/>
      <c r="D39" s="864"/>
      <c r="E39" s="864"/>
      <c r="F39" s="864"/>
      <c r="G39" s="864"/>
      <c r="H39" s="865"/>
      <c r="I39" s="866"/>
      <c r="J39" s="867"/>
      <c r="K39" s="277">
        <f>VLOOKUP(A39,EQUIPOS!A9:D166,4,FALSE)</f>
        <v>78230.303320561958</v>
      </c>
      <c r="L39" s="944">
        <v>275</v>
      </c>
      <c r="M39" s="945"/>
      <c r="N39" s="280">
        <f>K39/L39</f>
        <v>284.47383025658894</v>
      </c>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1.3872181818181819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1266.5570815666242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2.5000000000000001E-2</v>
      </c>
      <c r="L48" s="275"/>
      <c r="M48" s="410">
        <f>VLOOKUP(A48,MATERIALES!A5:D396,4,FALSE)</f>
        <v>42053.373591273419</v>
      </c>
      <c r="N48" s="280">
        <f>K48*M48</f>
        <v>1051.3343397818355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1.2999999999999999E-2</v>
      </c>
      <c r="L49" s="275"/>
      <c r="M49" s="410">
        <f>VLOOKUP(A49,MATERIALES!A6:D397,4,FALSE)</f>
        <v>43131.45639727595</v>
      </c>
      <c r="N49" s="280">
        <f>K49*M49</f>
        <v>560.70893316458728</v>
      </c>
    </row>
    <row r="50" spans="1:14">
      <c r="A50" t="s">
        <v>934</v>
      </c>
      <c r="B50" s="49" t="str">
        <f>VLOOKUP(A50,MATERIALES!A6:D373,3,FALSE)</f>
        <v>Emulsión CRR-2</v>
      </c>
      <c r="C50" s="289"/>
      <c r="D50" s="289"/>
      <c r="E50" s="289"/>
      <c r="F50" s="289"/>
      <c r="G50" s="289"/>
      <c r="H50" s="289"/>
      <c r="I50" s="276"/>
      <c r="J50" s="232" t="str">
        <f>VLOOKUP(A50,MATERIALES!A6:D373,2,FALSE)</f>
        <v>lt</v>
      </c>
      <c r="K50" s="290">
        <v>4.24</v>
      </c>
      <c r="L50" s="275"/>
      <c r="M50" s="410">
        <f>VLOOKUP(A50,MATERIALES!A6:D398,4,FALSE)</f>
        <v>2042.1474115590909</v>
      </c>
      <c r="N50" s="280">
        <f>K50*M50</f>
        <v>8658.7050250105458</v>
      </c>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10270.748297956969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901">
        <f>VLOOKUP(A58,TRANSPORTE!A5:D117,4,FALSE)</f>
        <v>1260.7002978406549</v>
      </c>
      <c r="M58" s="902"/>
      <c r="N58" s="295">
        <f>K58*L58</f>
        <v>47.906611317944886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47.906611317944886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30</v>
      </c>
      <c r="B69" s="55" t="str">
        <f>VLOOKUP(A69,'MANO DE OBRA'!A8:D68,3,FALSE)</f>
        <v>Oficial</v>
      </c>
      <c r="C69" s="53"/>
      <c r="D69" s="53"/>
      <c r="E69" s="53"/>
      <c r="F69" s="53"/>
      <c r="G69" s="53"/>
      <c r="H69" s="53"/>
      <c r="I69" s="300">
        <f>K69/J69*100</f>
        <v>54988.648648648646</v>
      </c>
      <c r="J69" s="301">
        <v>185</v>
      </c>
      <c r="K69" s="302">
        <f>VLOOKUP(A69,'MANO DE OBRA'!A8:D99,4,FALSE)</f>
        <v>101729</v>
      </c>
      <c r="L69" s="56"/>
      <c r="M69" s="412">
        <v>2200</v>
      </c>
      <c r="N69" s="403">
        <f>K69/M69</f>
        <v>46.240454545454547</v>
      </c>
      <c r="O69" s="112"/>
    </row>
    <row r="70" spans="1:15">
      <c r="A70" t="s">
        <v>11</v>
      </c>
      <c r="B70" s="55" t="str">
        <f>VLOOKUP(A70,'MANO DE OBRA'!A8:D69,3,FALSE)</f>
        <v>Obrero (4)</v>
      </c>
      <c r="C70" s="53"/>
      <c r="D70" s="53"/>
      <c r="E70" s="53"/>
      <c r="F70" s="53"/>
      <c r="G70" s="53"/>
      <c r="H70" s="53"/>
      <c r="I70" s="300">
        <f>K70/J70*100</f>
        <v>109977.83783783784</v>
      </c>
      <c r="J70" s="301">
        <v>185</v>
      </c>
      <c r="K70" s="302">
        <f>VLOOKUP(A70,'MANO DE OBRA'!A8:D100,4,FALSE)</f>
        <v>203459</v>
      </c>
      <c r="L70" s="56"/>
      <c r="M70" s="413">
        <v>2200</v>
      </c>
      <c r="N70" s="403">
        <f>K70/M70</f>
        <v>92.481363636363639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903" t="s">
        <v>1037</v>
      </c>
      <c r="C76" s="857"/>
      <c r="D76" s="857"/>
      <c r="E76" s="857"/>
      <c r="F76" s="857"/>
      <c r="G76" s="857"/>
      <c r="H76" s="857"/>
      <c r="I76" s="857"/>
      <c r="J76" s="857"/>
      <c r="K76" s="857"/>
      <c r="L76" s="857"/>
      <c r="M76" s="858"/>
      <c r="N76" s="468">
        <f>SUM(N69:N75)</f>
        <v>138.72181818181818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11723.933809023358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2344.7867618046716</v>
      </c>
      <c r="M83" s="850"/>
      <c r="N83" s="57"/>
    </row>
    <row r="84" spans="1:14">
      <c r="B84" s="95" t="s">
        <v>1057</v>
      </c>
      <c r="C84" s="96"/>
      <c r="D84" s="96"/>
      <c r="E84" s="96"/>
      <c r="F84" s="96"/>
      <c r="G84" s="96"/>
      <c r="H84" s="96"/>
      <c r="I84" s="93"/>
      <c r="J84" s="94"/>
      <c r="K84" s="312">
        <v>0.05</v>
      </c>
      <c r="L84" s="849">
        <f>N78*K84</f>
        <v>586.19669045116791</v>
      </c>
      <c r="M84" s="850"/>
      <c r="N84" s="57"/>
    </row>
    <row r="85" spans="1:14" ht="15.75" thickBot="1">
      <c r="B85" s="97" t="s">
        <v>1058</v>
      </c>
      <c r="C85" s="98"/>
      <c r="D85" s="98"/>
      <c r="E85" s="98"/>
      <c r="F85" s="98"/>
      <c r="G85" s="98"/>
      <c r="H85" s="98"/>
      <c r="I85" s="99"/>
      <c r="J85" s="100"/>
      <c r="K85" s="313">
        <v>0.05</v>
      </c>
      <c r="L85" s="851">
        <f>N78*K85</f>
        <v>586.19669045116791</v>
      </c>
      <c r="M85" s="852"/>
      <c r="N85" s="57"/>
    </row>
    <row r="86" spans="1:14" ht="15.75" thickBot="1">
      <c r="B86" s="814" t="s">
        <v>1037</v>
      </c>
      <c r="C86" s="815"/>
      <c r="D86" s="815"/>
      <c r="E86" s="815"/>
      <c r="F86" s="815"/>
      <c r="G86" s="815"/>
      <c r="H86" s="815"/>
      <c r="I86" s="815"/>
      <c r="J86" s="815"/>
      <c r="K86" s="815"/>
      <c r="L86" s="815"/>
      <c r="M86" s="816"/>
      <c r="N86" s="58">
        <f>L83+L84+L85</f>
        <v>3517.1801427070072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15241.113951730365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1649</v>
      </c>
      <c r="C31" s="87" t="s">
        <v>1650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91">
        <v>275</v>
      </c>
      <c r="N36" s="280">
        <f>K36/M36</f>
        <v>321.16050543751697</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91">
        <v>275</v>
      </c>
      <c r="N37" s="280">
        <f>K37/M37</f>
        <v>488.07571500445073</v>
      </c>
    </row>
    <row r="38" spans="1:14">
      <c r="A38" t="s">
        <v>176</v>
      </c>
      <c r="B38" s="863" t="str">
        <f>VLOOKUP(A38,EQUIPOS!A8:D154,3,FALSE)</f>
        <v xml:space="preserve">Compresor (barrido y soplado)
</v>
      </c>
      <c r="C38" s="864"/>
      <c r="D38" s="864"/>
      <c r="E38" s="864"/>
      <c r="F38" s="864"/>
      <c r="G38" s="864"/>
      <c r="H38" s="865"/>
      <c r="I38" s="275"/>
      <c r="J38" s="276"/>
      <c r="K38" s="277">
        <f>VLOOKUP(A38,EQUIPOS!A8:D165,4,FALSE)</f>
        <v>47151.448488718612</v>
      </c>
      <c r="L38" s="278"/>
      <c r="M38" s="291">
        <v>275</v>
      </c>
      <c r="N38" s="280">
        <f>K38/M38</f>
        <v>171.45981268624951</v>
      </c>
    </row>
    <row r="39" spans="1:14">
      <c r="A39" t="s">
        <v>225</v>
      </c>
      <c r="B39" s="863" t="str">
        <f>VLOOKUP(A39,EQUIPOS!A9:D154,3,FALSE)</f>
        <v>Esparcidor de gravilla, Ancho de esparcimiento 3100mm, Velocidad de trabajo 10—20km2/h</v>
      </c>
      <c r="C39" s="864"/>
      <c r="D39" s="864"/>
      <c r="E39" s="864"/>
      <c r="F39" s="864"/>
      <c r="G39" s="864"/>
      <c r="H39" s="865"/>
      <c r="I39" s="866"/>
      <c r="J39" s="867"/>
      <c r="K39" s="277">
        <f>VLOOKUP(A39,EQUIPOS!A9:D166,4,FALSE)</f>
        <v>78230.303320561958</v>
      </c>
      <c r="L39" s="944">
        <v>275</v>
      </c>
      <c r="M39" s="945"/>
      <c r="N39" s="280">
        <f>K39/L39</f>
        <v>284.47383025658894</v>
      </c>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1.3872181818181819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1266.5570815666242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1.9E-2</v>
      </c>
      <c r="L48" s="275"/>
      <c r="M48" s="410">
        <f>VLOOKUP(A48,MATERIALES!A5:D396,4,FALSE)</f>
        <v>42053.373591273419</v>
      </c>
      <c r="N48" s="280">
        <f>K48*M48</f>
        <v>799.01409823419499</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0.01</v>
      </c>
      <c r="L49" s="275"/>
      <c r="M49" s="410">
        <f>VLOOKUP(A49,MATERIALES!A6:D397,4,FALSE)</f>
        <v>43131.45639727595</v>
      </c>
      <c r="N49" s="280">
        <f>K49*M49</f>
        <v>431.31456397275952</v>
      </c>
    </row>
    <row r="50" spans="1:14">
      <c r="A50" t="s">
        <v>934</v>
      </c>
      <c r="B50" s="49" t="str">
        <f>VLOOKUP(A50,MATERIALES!A6:D373,3,FALSE)</f>
        <v>Emulsión CRR-2</v>
      </c>
      <c r="C50" s="289"/>
      <c r="D50" s="289"/>
      <c r="E50" s="289"/>
      <c r="F50" s="289"/>
      <c r="G50" s="289"/>
      <c r="H50" s="289"/>
      <c r="I50" s="276"/>
      <c r="J50" s="232" t="str">
        <f>VLOOKUP(A50,MATERIALES!A6:D373,2,FALSE)</f>
        <v>lt</v>
      </c>
      <c r="K50" s="290">
        <v>3.24</v>
      </c>
      <c r="L50" s="275"/>
      <c r="M50" s="410">
        <f>VLOOKUP(A50,MATERIALES!A6:D398,4,FALSE)</f>
        <v>2042.1474115590909</v>
      </c>
      <c r="N50" s="280">
        <f>K50*M50</f>
        <v>6616.5576134514549</v>
      </c>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7846.8862756584094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901">
        <f>VLOOKUP(A58,TRANSPORTE!A5:D117,4,FALSE)</f>
        <v>1260.7002978406549</v>
      </c>
      <c r="M58" s="902"/>
      <c r="N58" s="295">
        <f>K58*L58</f>
        <v>36.560308637378995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36.560308637378995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303">
        <v>2200</v>
      </c>
      <c r="N69" s="403">
        <f>K69/M69</f>
        <v>92.481363636363639</v>
      </c>
      <c r="O69" s="112"/>
    </row>
    <row r="70" spans="1:15">
      <c r="A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14">
        <v>2200</v>
      </c>
      <c r="N70" s="403">
        <f>K70/M70</f>
        <v>46.240454545454547</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SUM(N69:N75)</f>
        <v>138.72181818181818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9288.7254840442329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1857.7450968088467</v>
      </c>
      <c r="M83" s="850"/>
      <c r="N83" s="57"/>
    </row>
    <row r="84" spans="1:14">
      <c r="B84" s="95" t="s">
        <v>1057</v>
      </c>
      <c r="C84" s="96"/>
      <c r="D84" s="96"/>
      <c r="E84" s="96"/>
      <c r="F84" s="96"/>
      <c r="G84" s="96"/>
      <c r="H84" s="96"/>
      <c r="I84" s="93"/>
      <c r="J84" s="94"/>
      <c r="K84" s="312">
        <v>0.05</v>
      </c>
      <c r="L84" s="849">
        <f>N78*K84</f>
        <v>464.43627420221168</v>
      </c>
      <c r="M84" s="850"/>
      <c r="N84" s="57"/>
    </row>
    <row r="85" spans="1:14" ht="15.75" thickBot="1">
      <c r="B85" s="97" t="s">
        <v>1058</v>
      </c>
      <c r="C85" s="98"/>
      <c r="D85" s="98"/>
      <c r="E85" s="98"/>
      <c r="F85" s="98"/>
      <c r="G85" s="98"/>
      <c r="H85" s="98"/>
      <c r="I85" s="99"/>
      <c r="J85" s="100"/>
      <c r="K85" s="313">
        <v>0.05</v>
      </c>
      <c r="L85" s="851">
        <f>N78*K85</f>
        <v>464.43627420221168</v>
      </c>
      <c r="M85" s="852"/>
      <c r="N85" s="57"/>
    </row>
    <row r="86" spans="1:14" ht="15.75" thickBot="1">
      <c r="B86" s="814" t="s">
        <v>1037</v>
      </c>
      <c r="C86" s="815"/>
      <c r="D86" s="815"/>
      <c r="E86" s="815"/>
      <c r="F86" s="815"/>
      <c r="G86" s="815"/>
      <c r="H86" s="815"/>
      <c r="I86" s="815"/>
      <c r="J86" s="815"/>
      <c r="K86" s="815"/>
      <c r="L86" s="815"/>
      <c r="M86" s="816"/>
      <c r="N86" s="58">
        <f>L83+L84+L85</f>
        <v>2786.61764521327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12075.343129257502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1652</v>
      </c>
      <c r="C31" s="87" t="s">
        <v>1651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275</v>
      </c>
      <c r="N36" s="280">
        <f>K36/M36</f>
        <v>321.16050543751697</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275</v>
      </c>
      <c r="N37" s="280">
        <f>K37/M37</f>
        <v>488.07571500445073</v>
      </c>
    </row>
    <row r="38" spans="1:14">
      <c r="A38" t="s">
        <v>176</v>
      </c>
      <c r="B38" s="863" t="str">
        <f>VLOOKUP(A38,EQUIPOS!A8:D154,3,FALSE)</f>
        <v xml:space="preserve">Compresor (barrido y soplado)
</v>
      </c>
      <c r="C38" s="864"/>
      <c r="D38" s="864"/>
      <c r="E38" s="864"/>
      <c r="F38" s="864"/>
      <c r="G38" s="864"/>
      <c r="H38" s="865"/>
      <c r="I38" s="275"/>
      <c r="J38" s="276"/>
      <c r="K38" s="277">
        <f>VLOOKUP(A38,EQUIPOS!A8:D165,4,FALSE)</f>
        <v>47151.448488718612</v>
      </c>
      <c r="L38" s="278"/>
      <c r="M38" s="279">
        <v>275</v>
      </c>
      <c r="N38" s="280">
        <f>K38/M38</f>
        <v>171.45981268624951</v>
      </c>
    </row>
    <row r="39" spans="1:14">
      <c r="A39" t="s">
        <v>225</v>
      </c>
      <c r="B39" s="863" t="str">
        <f>VLOOKUP(A39,EQUIPOS!A9:D154,3,FALSE)</f>
        <v>Esparcidor de gravilla, Ancho de esparcimiento 3100mm, Velocidad de trabajo 10—20km2/h</v>
      </c>
      <c r="C39" s="864"/>
      <c r="D39" s="864"/>
      <c r="E39" s="864"/>
      <c r="F39" s="864"/>
      <c r="G39" s="864"/>
      <c r="H39" s="865"/>
      <c r="I39" s="866"/>
      <c r="J39" s="867"/>
      <c r="K39" s="277">
        <f>VLOOKUP(A39,EQUIPOS!A9:D166,4,FALSE)</f>
        <v>78230.303320561958</v>
      </c>
      <c r="L39" s="868">
        <v>275</v>
      </c>
      <c r="M39" s="869"/>
      <c r="N39" s="280">
        <f>K39/L39</f>
        <v>284.47383025658894</v>
      </c>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1.3872181818181819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1266.5570815666242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2.5000000000000001E-2</v>
      </c>
      <c r="L48" s="275"/>
      <c r="M48" s="410">
        <f>VLOOKUP(A48,MATERIALES!A5:D396,4,FALSE)</f>
        <v>42053.373591273419</v>
      </c>
      <c r="N48" s="280">
        <f>K48*M48</f>
        <v>1051.3343397818355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1.2999999999999999E-2</v>
      </c>
      <c r="L49" s="275"/>
      <c r="M49" s="410">
        <f>VLOOKUP(A49,MATERIALES!A6:D397,4,FALSE)</f>
        <v>43131.45639727595</v>
      </c>
      <c r="N49" s="280">
        <f>K49*M49</f>
        <v>560.70893316458728</v>
      </c>
    </row>
    <row r="50" spans="1:14">
      <c r="A50" t="s">
        <v>936</v>
      </c>
      <c r="B50" s="49" t="str">
        <f>VLOOKUP(A50,MATERIALES!A6:D373,3,FALSE)</f>
        <v>Emulsión CRR-2m</v>
      </c>
      <c r="C50" s="289"/>
      <c r="D50" s="289"/>
      <c r="E50" s="289"/>
      <c r="F50" s="289"/>
      <c r="G50" s="289"/>
      <c r="H50" s="289"/>
      <c r="I50" s="276"/>
      <c r="J50" s="232" t="str">
        <f>VLOOKUP(A50,MATERIALES!A6:D642,2,FALSE)</f>
        <v>lt</v>
      </c>
      <c r="K50" s="290">
        <v>4.24</v>
      </c>
      <c r="L50" s="275"/>
      <c r="M50" s="410">
        <f>VLOOKUP(A50,MATERIALES!A6:D398,4,FALSE)</f>
        <v>2737.4548303501474</v>
      </c>
      <c r="N50" s="280">
        <f>K50*M50</f>
        <v>11606.808480684625</v>
      </c>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13218.851753631048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901">
        <f>VLOOKUP(A58,TRANSPORTE!A5:D117,4,FALSE)</f>
        <v>1260.7002978406549</v>
      </c>
      <c r="M58" s="902"/>
      <c r="N58" s="295">
        <f>K58*L58</f>
        <v>47.906611317944886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47.906611317944886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303">
        <v>2200</v>
      </c>
      <c r="N69" s="403">
        <f>K69/M69</f>
        <v>92.481363636363639</v>
      </c>
      <c r="O69" s="112"/>
    </row>
    <row r="70" spans="1:15">
      <c r="A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307">
        <v>2200</v>
      </c>
      <c r="N70" s="403">
        <f>K70/M70</f>
        <v>46.240454545454547</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SUM(N69:N75)</f>
        <v>138.72181818181818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14672.037264697436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2934.4074529394875</v>
      </c>
      <c r="M83" s="850"/>
      <c r="N83" s="57"/>
    </row>
    <row r="84" spans="1:14">
      <c r="B84" s="95" t="s">
        <v>1057</v>
      </c>
      <c r="C84" s="96"/>
      <c r="D84" s="96"/>
      <c r="E84" s="96"/>
      <c r="F84" s="96"/>
      <c r="G84" s="96"/>
      <c r="H84" s="96"/>
      <c r="I84" s="93"/>
      <c r="J84" s="94"/>
      <c r="K84" s="312">
        <v>0.05</v>
      </c>
      <c r="L84" s="849">
        <f>N78*K84</f>
        <v>733.60186323487187</v>
      </c>
      <c r="M84" s="850"/>
      <c r="N84" s="57"/>
    </row>
    <row r="85" spans="1:14" ht="15.75" thickBot="1">
      <c r="B85" s="97" t="s">
        <v>1058</v>
      </c>
      <c r="C85" s="98"/>
      <c r="D85" s="98"/>
      <c r="E85" s="98"/>
      <c r="F85" s="98"/>
      <c r="G85" s="98"/>
      <c r="H85" s="98"/>
      <c r="I85" s="99"/>
      <c r="J85" s="100"/>
      <c r="K85" s="313">
        <v>0.05</v>
      </c>
      <c r="L85" s="851">
        <f>N78*K85</f>
        <v>733.60186323487187</v>
      </c>
      <c r="M85" s="852"/>
      <c r="N85" s="57"/>
    </row>
    <row r="86" spans="1:14" ht="15.75" thickBot="1">
      <c r="B86" s="814" t="s">
        <v>1037</v>
      </c>
      <c r="C86" s="815"/>
      <c r="D86" s="815"/>
      <c r="E86" s="815"/>
      <c r="F86" s="815"/>
      <c r="G86" s="815"/>
      <c r="H86" s="815"/>
      <c r="I86" s="815"/>
      <c r="J86" s="815"/>
      <c r="K86" s="815"/>
      <c r="L86" s="815"/>
      <c r="M86" s="816"/>
      <c r="N86" s="58">
        <f>L83+L84+L85</f>
        <v>4401.6111794092312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19073.648444106668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1653</v>
      </c>
      <c r="C31" s="87" t="s">
        <v>1654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275</v>
      </c>
      <c r="N36" s="280">
        <f>K36/M36</f>
        <v>321.16050543751697</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275</v>
      </c>
      <c r="N37" s="280">
        <f>K37/M37</f>
        <v>488.07571500445073</v>
      </c>
    </row>
    <row r="38" spans="1:14">
      <c r="A38" t="s">
        <v>176</v>
      </c>
      <c r="B38" s="863" t="str">
        <f>VLOOKUP(A38,EQUIPOS!A8:D154,3,FALSE)</f>
        <v xml:space="preserve">Compresor (barrido y soplado)
</v>
      </c>
      <c r="C38" s="864"/>
      <c r="D38" s="864"/>
      <c r="E38" s="864"/>
      <c r="F38" s="864"/>
      <c r="G38" s="864"/>
      <c r="H38" s="865"/>
      <c r="I38" s="275"/>
      <c r="J38" s="276"/>
      <c r="K38" s="277">
        <f>VLOOKUP(A38,EQUIPOS!A8:D165,4,FALSE)</f>
        <v>47151.448488718612</v>
      </c>
      <c r="L38" s="278"/>
      <c r="M38" s="279">
        <v>275</v>
      </c>
      <c r="N38" s="280">
        <f>K38/M38</f>
        <v>171.45981268624951</v>
      </c>
    </row>
    <row r="39" spans="1:14">
      <c r="A39" t="s">
        <v>225</v>
      </c>
      <c r="B39" s="863" t="str">
        <f>VLOOKUP(A39,EQUIPOS!A9:D154,3,FALSE)</f>
        <v>Esparcidor de gravilla, Ancho de esparcimiento 3100mm, Velocidad de trabajo 10—20km2/h</v>
      </c>
      <c r="C39" s="864"/>
      <c r="D39" s="864"/>
      <c r="E39" s="864"/>
      <c r="F39" s="864"/>
      <c r="G39" s="864"/>
      <c r="H39" s="865"/>
      <c r="I39" s="866"/>
      <c r="J39" s="867"/>
      <c r="K39" s="277">
        <f>VLOOKUP(A39,EQUIPOS!A9:D166,4,FALSE)</f>
        <v>78230.303320561958</v>
      </c>
      <c r="L39" s="868">
        <v>275</v>
      </c>
      <c r="M39" s="869"/>
      <c r="N39" s="280">
        <f>K39/L39</f>
        <v>284.47383025658894</v>
      </c>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1.3872181818181819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1266.5570815666242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1.9E-2</v>
      </c>
      <c r="L48" s="275"/>
      <c r="M48" s="410">
        <f>VLOOKUP(A48,MATERIALES!A5:D396,4,FALSE)</f>
        <v>42053.373591273419</v>
      </c>
      <c r="N48" s="280">
        <f>K48*M48</f>
        <v>799.01409823419499</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0.01</v>
      </c>
      <c r="L49" s="275"/>
      <c r="M49" s="410">
        <f>VLOOKUP(A49,MATERIALES!A6:D397,4,FALSE)</f>
        <v>43131.45639727595</v>
      </c>
      <c r="N49" s="280">
        <f>K49*M49</f>
        <v>431.31456397275952</v>
      </c>
    </row>
    <row r="50" spans="1:14">
      <c r="A50" t="s">
        <v>936</v>
      </c>
      <c r="B50" s="49" t="str">
        <f>VLOOKUP(A50,MATERIALES!A6:D373,3,FALSE)</f>
        <v>Emulsión CRR-2m</v>
      </c>
      <c r="C50" s="289"/>
      <c r="D50" s="289"/>
      <c r="E50" s="289"/>
      <c r="F50" s="289"/>
      <c r="G50" s="289"/>
      <c r="H50" s="289"/>
      <c r="I50" s="276"/>
      <c r="J50" s="232" t="str">
        <f>VLOOKUP(A50,MATERIALES!A6:D642,2,FALSE)</f>
        <v>lt</v>
      </c>
      <c r="K50" s="290">
        <v>3.24</v>
      </c>
      <c r="L50" s="275"/>
      <c r="M50" s="410">
        <f>VLOOKUP(A50,MATERIALES!A6:D398,4,FALSE)</f>
        <v>2737.4548303501474</v>
      </c>
      <c r="N50" s="280">
        <f>K50*M50</f>
        <v>8869.3536503344785</v>
      </c>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10099.682312541434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901">
        <f>VLOOKUP(A58,TRANSPORTE!A5:D117,4,FALSE)</f>
        <v>1260.7002978406549</v>
      </c>
      <c r="M58" s="902"/>
      <c r="N58" s="295">
        <f>K58*L58</f>
        <v>36.560308637378995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36.560308637378995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303">
        <v>2200</v>
      </c>
      <c r="N69" s="403">
        <f>K69/M69</f>
        <v>92.481363636363639</v>
      </c>
      <c r="O69" s="112"/>
    </row>
    <row r="70" spans="1:15">
      <c r="A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307">
        <v>2200</v>
      </c>
      <c r="N70" s="403">
        <f>K70/M70</f>
        <v>46.240454545454547</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SUM(N69:N75)</f>
        <v>138.72181818181818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11541.521520927257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2308.3043041854517</v>
      </c>
      <c r="M83" s="850"/>
      <c r="N83" s="57"/>
    </row>
    <row r="84" spans="1:14">
      <c r="B84" s="95" t="s">
        <v>1057</v>
      </c>
      <c r="C84" s="96"/>
      <c r="D84" s="96"/>
      <c r="E84" s="96"/>
      <c r="F84" s="96"/>
      <c r="G84" s="96"/>
      <c r="H84" s="96"/>
      <c r="I84" s="93"/>
      <c r="J84" s="94"/>
      <c r="K84" s="312">
        <v>0.05</v>
      </c>
      <c r="L84" s="849">
        <f>N78*K84</f>
        <v>577.07607604636291</v>
      </c>
      <c r="M84" s="850"/>
      <c r="N84" s="57"/>
    </row>
    <row r="85" spans="1:14" ht="15.75" thickBot="1">
      <c r="B85" s="97" t="s">
        <v>1058</v>
      </c>
      <c r="C85" s="98"/>
      <c r="D85" s="98"/>
      <c r="E85" s="98"/>
      <c r="F85" s="98"/>
      <c r="G85" s="98"/>
      <c r="H85" s="98"/>
      <c r="I85" s="99"/>
      <c r="J85" s="100"/>
      <c r="K85" s="313">
        <v>0.05</v>
      </c>
      <c r="L85" s="851">
        <f>N78*K85</f>
        <v>577.07607604636291</v>
      </c>
      <c r="M85" s="852"/>
      <c r="N85" s="57"/>
    </row>
    <row r="86" spans="1:14" ht="15.75" thickBot="1">
      <c r="B86" s="814" t="s">
        <v>1037</v>
      </c>
      <c r="C86" s="815"/>
      <c r="D86" s="815"/>
      <c r="E86" s="815"/>
      <c r="F86" s="815"/>
      <c r="G86" s="815"/>
      <c r="H86" s="815"/>
      <c r="I86" s="815"/>
      <c r="J86" s="815"/>
      <c r="K86" s="815"/>
      <c r="L86" s="815"/>
      <c r="M86" s="816"/>
      <c r="N86" s="58">
        <f>L83+L84+L85</f>
        <v>3462.456456278177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15003.977977205435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1134</v>
      </c>
      <c r="C31" s="87" t="s">
        <v>1655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418</v>
      </c>
      <c r="N36" s="280">
        <f>K36/M36</f>
        <v>211.28980620889277</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418</v>
      </c>
      <c r="N37" s="280">
        <f>K37/M37</f>
        <v>321.10244408187549</v>
      </c>
    </row>
    <row r="38" spans="1:14">
      <c r="A38" t="s">
        <v>225</v>
      </c>
      <c r="B38" s="863" t="str">
        <f>VLOOKUP(A38,EQUIPOS!A8:D154,3,FALSE)</f>
        <v>Esparcidor de gravilla, Ancho de esparcimiento 3100mm, Velocidad de trabajo 10—20km2/h</v>
      </c>
      <c r="C38" s="864"/>
      <c r="D38" s="864"/>
      <c r="E38" s="864"/>
      <c r="F38" s="864"/>
      <c r="G38" s="864"/>
      <c r="H38" s="865"/>
      <c r="I38" s="275"/>
      <c r="J38" s="276"/>
      <c r="K38" s="277">
        <f>VLOOKUP(A38,EQUIPOS!A8:D165,4,FALSE)</f>
        <v>78230.303320561958</v>
      </c>
      <c r="L38" s="278"/>
      <c r="M38" s="279">
        <v>418</v>
      </c>
      <c r="N38" s="280">
        <f>K38/M38</f>
        <v>187.15383569512431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0.91264354066985653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720.45872952656248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30104.876996323746</v>
      </c>
      <c r="N48" s="280">
        <f>K48*M48</f>
        <v>301.04876996323748</v>
      </c>
    </row>
    <row r="49" spans="1:14">
      <c r="A49" s="114" t="s">
        <v>934</v>
      </c>
      <c r="B49" s="49" t="str">
        <f>VLOOKUP(A49,MATERIALES!A6:D373,3,FALSE)</f>
        <v>Emulsión CRR-2</v>
      </c>
      <c r="C49" s="289"/>
      <c r="D49" s="289"/>
      <c r="E49" s="289"/>
      <c r="F49" s="289"/>
      <c r="G49" s="289"/>
      <c r="H49" s="289"/>
      <c r="I49" s="276"/>
      <c r="J49" s="232" t="str">
        <f>VLOOKUP(A49,MATERIALES!A5:D641,2,FALSE)</f>
        <v>lt</v>
      </c>
      <c r="K49" s="290">
        <v>1.25</v>
      </c>
      <c r="L49" s="275"/>
      <c r="M49" s="410">
        <f>VLOOKUP(A49,MATERIALES!A6:D397,4,FALSE)</f>
        <v>2042.1474115590909</v>
      </c>
      <c r="N49" s="280">
        <f>K49*M49</f>
        <v>2552.6842644488634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2853.733034412101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1311</v>
      </c>
      <c r="B58" s="52" t="str">
        <f>VLOOKUP(A58,TRANSPORTE!A5:D117,3,FALSE)</f>
        <v>Transporte de Arena</v>
      </c>
      <c r="C58" s="325"/>
      <c r="D58" s="325"/>
      <c r="E58" s="325"/>
      <c r="F58" s="325"/>
      <c r="G58" s="325"/>
      <c r="H58" s="319" t="s">
        <v>1552</v>
      </c>
      <c r="I58" s="287">
        <v>0.01</v>
      </c>
      <c r="J58" s="294">
        <v>1</v>
      </c>
      <c r="K58" s="287">
        <f>I58*J58</f>
        <v>0.01</v>
      </c>
      <c r="L58" s="901">
        <f>VLOOKUP(A58,TRANSPORTE!A5:D117,4,FALSE)</f>
        <v>1260.7002978406549</v>
      </c>
      <c r="M58" s="902"/>
      <c r="N58" s="295">
        <f>K58*L58</f>
        <v>12.60700297840655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12.60700297840655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303">
        <v>3344</v>
      </c>
      <c r="N69" s="403">
        <f>K69/M69</f>
        <v>60.843002392344495</v>
      </c>
      <c r="O69" s="112"/>
    </row>
    <row r="70" spans="1:15">
      <c r="A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307">
        <v>3344</v>
      </c>
      <c r="N70" s="403">
        <f>K70/M70</f>
        <v>30.421351674641148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SUM(N69:N75)</f>
        <v>91.264354066985646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3678.0631209840553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735.61262419681111</v>
      </c>
      <c r="M83" s="850"/>
      <c r="N83" s="57"/>
    </row>
    <row r="84" spans="1:14">
      <c r="B84" s="95" t="s">
        <v>1057</v>
      </c>
      <c r="C84" s="96"/>
      <c r="D84" s="96"/>
      <c r="E84" s="96"/>
      <c r="F84" s="96"/>
      <c r="G84" s="96"/>
      <c r="H84" s="96"/>
      <c r="I84" s="93"/>
      <c r="J84" s="94"/>
      <c r="K84" s="312">
        <v>0.05</v>
      </c>
      <c r="L84" s="849">
        <f>N78*K84</f>
        <v>183.90315604920278</v>
      </c>
      <c r="M84" s="850"/>
      <c r="N84" s="57"/>
    </row>
    <row r="85" spans="1:14" ht="15.75" thickBot="1">
      <c r="B85" s="97" t="s">
        <v>1058</v>
      </c>
      <c r="C85" s="98"/>
      <c r="D85" s="98"/>
      <c r="E85" s="98"/>
      <c r="F85" s="98"/>
      <c r="G85" s="98"/>
      <c r="H85" s="98"/>
      <c r="I85" s="99"/>
      <c r="J85" s="100"/>
      <c r="K85" s="313">
        <v>0.05</v>
      </c>
      <c r="L85" s="851">
        <f>N78*K85</f>
        <v>183.90315604920278</v>
      </c>
      <c r="M85" s="852"/>
      <c r="N85" s="57"/>
    </row>
    <row r="86" spans="1:14" ht="15.75" thickBot="1">
      <c r="B86" s="814" t="s">
        <v>1037</v>
      </c>
      <c r="C86" s="815"/>
      <c r="D86" s="815"/>
      <c r="E86" s="815"/>
      <c r="F86" s="815"/>
      <c r="G86" s="815"/>
      <c r="H86" s="815"/>
      <c r="I86" s="815"/>
      <c r="J86" s="815"/>
      <c r="K86" s="815"/>
      <c r="L86" s="815"/>
      <c r="M86" s="816"/>
      <c r="N86" s="58">
        <f>L83+L84+L85</f>
        <v>1103.4189362952168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4781.4820572792723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1135</v>
      </c>
      <c r="C31" s="87" t="s">
        <v>1656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154</v>
      </c>
      <c r="B36" s="863" t="str">
        <f>VLOOKUP(A36,EQUIPOS!A6:D154,3,FALSE)</f>
        <v>Carrotanque Irrigador de asfalto, 1000 GALONES DE CAPACIDAD</v>
      </c>
      <c r="C36" s="864"/>
      <c r="D36" s="864"/>
      <c r="E36" s="864"/>
      <c r="F36" s="864"/>
      <c r="G36" s="864"/>
      <c r="H36" s="865"/>
      <c r="I36" s="275"/>
      <c r="J36" s="276"/>
      <c r="K36" s="277">
        <f>VLOOKUP(A36,EQUIPOS!A6:D163,4,FALSE)</f>
        <v>88319.138995317175</v>
      </c>
      <c r="L36" s="278"/>
      <c r="M36" s="279">
        <v>418</v>
      </c>
      <c r="N36" s="280">
        <f>K36/M36</f>
        <v>211.28980620889277</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418</v>
      </c>
      <c r="N37" s="280">
        <f>K37/M37</f>
        <v>321.10244408187549</v>
      </c>
    </row>
    <row r="38" spans="1:14">
      <c r="A38" t="s">
        <v>225</v>
      </c>
      <c r="B38" s="863" t="str">
        <f>VLOOKUP(A38,EQUIPOS!A8:D154,3,FALSE)</f>
        <v>Esparcidor de gravilla, Ancho de esparcimiento 3100mm, Velocidad de trabajo 10—20km2/h</v>
      </c>
      <c r="C38" s="864"/>
      <c r="D38" s="864"/>
      <c r="E38" s="864"/>
      <c r="F38" s="864"/>
      <c r="G38" s="864"/>
      <c r="H38" s="865"/>
      <c r="I38" s="275"/>
      <c r="J38" s="276"/>
      <c r="K38" s="277">
        <f>VLOOKUP(A38,EQUIPOS!A8:D165,4,FALSE)</f>
        <v>78230.303320561958</v>
      </c>
      <c r="L38" s="278"/>
      <c r="M38" s="279">
        <v>418</v>
      </c>
      <c r="N38" s="280">
        <f>K38/M38</f>
        <v>187.15383569512431</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0.91264354066985653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720.45872952656248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30104.876996323746</v>
      </c>
      <c r="N48" s="280">
        <f>K48*M48</f>
        <v>301.04876996323748</v>
      </c>
    </row>
    <row r="49" spans="1:72">
      <c r="A49" s="114" t="s">
        <v>932</v>
      </c>
      <c r="B49" s="49" t="str">
        <f>VLOOKUP(A49,MATERIALES!A6:D373,3,FALSE)</f>
        <v>Emulsión CRR-1</v>
      </c>
      <c r="C49" s="289"/>
      <c r="D49" s="289"/>
      <c r="E49" s="289"/>
      <c r="F49" s="289"/>
      <c r="G49" s="289"/>
      <c r="H49" s="289"/>
      <c r="I49" s="276"/>
      <c r="J49" s="276" t="s">
        <v>1064</v>
      </c>
      <c r="K49" s="290">
        <v>1.25</v>
      </c>
      <c r="L49" s="275"/>
      <c r="M49" s="410">
        <f>VLOOKUP(A49,MATERIALES!A6:D397,4,FALSE)</f>
        <v>1832.4353643102511</v>
      </c>
      <c r="N49" s="280">
        <f>K49*M49</f>
        <v>2290.5442053878137</v>
      </c>
      <c r="BT49">
        <v>1111</v>
      </c>
    </row>
    <row r="50" spans="1:72">
      <c r="B50" s="49"/>
      <c r="C50" s="289"/>
      <c r="D50" s="289"/>
      <c r="E50" s="289"/>
      <c r="F50" s="289"/>
      <c r="G50" s="289"/>
      <c r="H50" s="289"/>
      <c r="I50" s="276"/>
      <c r="J50" s="232"/>
      <c r="K50" s="290"/>
      <c r="L50" s="275"/>
      <c r="M50" s="291"/>
      <c r="N50" s="292"/>
    </row>
    <row r="51" spans="1:72">
      <c r="B51" s="49"/>
      <c r="C51" s="289"/>
      <c r="D51" s="289"/>
      <c r="E51" s="289"/>
      <c r="F51" s="289"/>
      <c r="G51" s="289"/>
      <c r="H51" s="289"/>
      <c r="I51" s="276"/>
      <c r="J51" s="232"/>
      <c r="K51" s="290"/>
      <c r="L51" s="275"/>
      <c r="M51" s="291"/>
      <c r="N51" s="292"/>
    </row>
    <row r="52" spans="1:72" ht="15.75" thickBot="1">
      <c r="B52" s="896"/>
      <c r="C52" s="897"/>
      <c r="D52" s="897"/>
      <c r="E52" s="897"/>
      <c r="F52" s="897"/>
      <c r="G52" s="897"/>
      <c r="H52" s="897"/>
      <c r="I52" s="867"/>
      <c r="J52" s="48"/>
      <c r="K52" s="50"/>
      <c r="L52" s="898"/>
      <c r="M52" s="899"/>
      <c r="N52" s="51"/>
    </row>
    <row r="53" spans="1:72" ht="15.75" thickBot="1">
      <c r="B53" s="814" t="s">
        <v>1037</v>
      </c>
      <c r="C53" s="815"/>
      <c r="D53" s="815"/>
      <c r="E53" s="815"/>
      <c r="F53" s="815"/>
      <c r="G53" s="815"/>
      <c r="H53" s="815"/>
      <c r="I53" s="815"/>
      <c r="J53" s="815"/>
      <c r="K53" s="815"/>
      <c r="L53" s="815"/>
      <c r="M53" s="816"/>
      <c r="N53" s="402">
        <f>SUM(N48:N52)</f>
        <v>2591.5929753510513</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1" t="s">
        <v>1041</v>
      </c>
      <c r="C57" s="322"/>
      <c r="D57" s="322"/>
      <c r="E57" s="322"/>
      <c r="F57" s="322"/>
      <c r="G57" s="322"/>
      <c r="H57" s="79" t="s">
        <v>1029</v>
      </c>
      <c r="I57" s="80" t="s">
        <v>1042</v>
      </c>
      <c r="J57" s="81" t="s">
        <v>1043</v>
      </c>
      <c r="K57" s="79" t="s">
        <v>1044</v>
      </c>
      <c r="L57" s="900" t="s">
        <v>1045</v>
      </c>
      <c r="M57" s="879"/>
      <c r="N57" s="82" t="s">
        <v>1035</v>
      </c>
    </row>
    <row r="58" spans="1:72">
      <c r="A58" t="s">
        <v>1311</v>
      </c>
      <c r="B58" s="52" t="str">
        <f>VLOOKUP(A58,TRANSPORTE!A5:D117,3,FALSE)</f>
        <v>Transporte de Arena</v>
      </c>
      <c r="C58" s="325"/>
      <c r="D58" s="325"/>
      <c r="E58" s="325"/>
      <c r="F58" s="325"/>
      <c r="G58" s="325"/>
      <c r="H58" s="319" t="s">
        <v>1552</v>
      </c>
      <c r="I58" s="287">
        <v>0.01</v>
      </c>
      <c r="J58" s="294">
        <v>1</v>
      </c>
      <c r="K58" s="287">
        <f>I58*J58</f>
        <v>0.01</v>
      </c>
      <c r="L58" s="901">
        <f>VLOOKUP(A58,TRANSPORTE!A5:D117,4,FALSE)</f>
        <v>1260.7002978406549</v>
      </c>
      <c r="M58" s="902"/>
      <c r="N58" s="295">
        <f>K58*L58</f>
        <v>12.60700297840655</v>
      </c>
    </row>
    <row r="59" spans="1:72">
      <c r="B59" s="52"/>
      <c r="C59" s="53"/>
      <c r="D59" s="53"/>
      <c r="E59" s="53"/>
      <c r="F59" s="53"/>
      <c r="G59" s="53"/>
      <c r="H59" s="296"/>
      <c r="I59" s="287"/>
      <c r="J59" s="287"/>
      <c r="K59" s="287"/>
      <c r="L59" s="297"/>
      <c r="M59" s="298"/>
      <c r="N59" s="299"/>
    </row>
    <row r="60" spans="1:72">
      <c r="B60" s="52"/>
      <c r="C60" s="53"/>
      <c r="D60" s="53"/>
      <c r="E60" s="53"/>
      <c r="F60" s="53"/>
      <c r="G60" s="53"/>
      <c r="H60" s="296"/>
      <c r="I60" s="287"/>
      <c r="J60" s="287"/>
      <c r="K60" s="287"/>
      <c r="L60" s="297"/>
      <c r="M60" s="298"/>
      <c r="N60" s="299"/>
    </row>
    <row r="61" spans="1:72">
      <c r="B61" s="52"/>
      <c r="C61" s="53"/>
      <c r="D61" s="53"/>
      <c r="E61" s="53"/>
      <c r="F61" s="53"/>
      <c r="G61" s="53"/>
      <c r="H61" s="296"/>
      <c r="I61" s="287"/>
      <c r="J61" s="287"/>
      <c r="K61" s="287"/>
      <c r="L61" s="297"/>
      <c r="M61" s="298"/>
      <c r="N61" s="299"/>
    </row>
    <row r="62" spans="1:72">
      <c r="B62" s="52"/>
      <c r="C62" s="53"/>
      <c r="D62" s="53"/>
      <c r="E62" s="53"/>
      <c r="F62" s="53"/>
      <c r="G62" s="53"/>
      <c r="H62" s="296"/>
      <c r="I62" s="287"/>
      <c r="J62" s="287"/>
      <c r="K62" s="287"/>
      <c r="L62" s="297"/>
      <c r="M62" s="298"/>
      <c r="N62" s="299"/>
    </row>
    <row r="63" spans="1:72" ht="15.75" thickBot="1">
      <c r="B63" s="455"/>
      <c r="C63" s="456"/>
      <c r="D63" s="456"/>
      <c r="E63" s="456"/>
      <c r="F63" s="456"/>
      <c r="G63" s="456"/>
      <c r="H63" s="54"/>
      <c r="I63" s="132"/>
      <c r="J63" s="132"/>
      <c r="K63" s="132"/>
      <c r="L63" s="892"/>
      <c r="M63" s="893"/>
      <c r="N63" s="133"/>
    </row>
    <row r="64" spans="1:72" ht="15.75" thickBot="1">
      <c r="B64" s="903" t="s">
        <v>1037</v>
      </c>
      <c r="C64" s="857"/>
      <c r="D64" s="857"/>
      <c r="E64" s="857"/>
      <c r="F64" s="857"/>
      <c r="G64" s="857"/>
      <c r="H64" s="857"/>
      <c r="I64" s="857"/>
      <c r="J64" s="857"/>
      <c r="K64" s="857"/>
      <c r="L64" s="857"/>
      <c r="M64" s="858"/>
      <c r="N64" s="110">
        <f>N58+N59+N60+N61+N62</f>
        <v>12.60700297840655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303">
        <v>3344</v>
      </c>
      <c r="N69" s="403">
        <f>K69/M69</f>
        <v>60.843002392344495</v>
      </c>
      <c r="O69" s="112"/>
    </row>
    <row r="70" spans="1:15">
      <c r="A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307">
        <v>3344</v>
      </c>
      <c r="N70" s="403">
        <f>K70/M70</f>
        <v>30.421351674641148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SUM(N69:N75)</f>
        <v>91.264354066985646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3415.9230619230057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683.18461238460122</v>
      </c>
      <c r="M83" s="850"/>
      <c r="N83" s="57"/>
    </row>
    <row r="84" spans="1:14">
      <c r="B84" s="95" t="s">
        <v>1057</v>
      </c>
      <c r="C84" s="96"/>
      <c r="D84" s="96"/>
      <c r="E84" s="96"/>
      <c r="F84" s="96"/>
      <c r="G84" s="96"/>
      <c r="H84" s="96"/>
      <c r="I84" s="93"/>
      <c r="J84" s="94"/>
      <c r="K84" s="312">
        <v>0.05</v>
      </c>
      <c r="L84" s="849">
        <f>N78*K84</f>
        <v>170.79615309615031</v>
      </c>
      <c r="M84" s="850"/>
      <c r="N84" s="57"/>
    </row>
    <row r="85" spans="1:14" ht="15.75" thickBot="1">
      <c r="B85" s="97" t="s">
        <v>1058</v>
      </c>
      <c r="C85" s="98"/>
      <c r="D85" s="98"/>
      <c r="E85" s="98"/>
      <c r="F85" s="98"/>
      <c r="G85" s="98"/>
      <c r="H85" s="98"/>
      <c r="I85" s="99"/>
      <c r="J85" s="100"/>
      <c r="K85" s="313">
        <v>0.05</v>
      </c>
      <c r="L85" s="851">
        <f>N78*K85</f>
        <v>170.79615309615031</v>
      </c>
      <c r="M85" s="852"/>
      <c r="N85" s="57"/>
    </row>
    <row r="86" spans="1:14" ht="15.75" thickBot="1">
      <c r="B86" s="814" t="s">
        <v>1037</v>
      </c>
      <c r="C86" s="815"/>
      <c r="D86" s="815"/>
      <c r="E86" s="815"/>
      <c r="F86" s="815"/>
      <c r="G86" s="815"/>
      <c r="H86" s="815"/>
      <c r="I86" s="815"/>
      <c r="J86" s="815"/>
      <c r="K86" s="815"/>
      <c r="L86" s="815"/>
      <c r="M86" s="816"/>
      <c r="N86" s="58">
        <f>L83+L84+L85</f>
        <v>1024.7769185769018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4440.6999804999077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1136</v>
      </c>
      <c r="C31" s="87" t="s">
        <v>1613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136</v>
      </c>
      <c r="B36" s="863" t="str">
        <f>VLOOKUP(A36,EQUIPOS!A6:D154,3,FALSE)</f>
        <v>Camión de Slurry</v>
      </c>
      <c r="C36" s="864"/>
      <c r="D36" s="864"/>
      <c r="E36" s="864"/>
      <c r="F36" s="864"/>
      <c r="G36" s="864"/>
      <c r="H36" s="865"/>
      <c r="I36" s="275"/>
      <c r="J36" s="276"/>
      <c r="K36" s="277">
        <f>VLOOKUP(A36,EQUIPOS!A6:D163,4,FALSE)</f>
        <v>89162.730949340155</v>
      </c>
      <c r="L36" s="278"/>
      <c r="M36" s="279">
        <v>600</v>
      </c>
      <c r="N36" s="280">
        <f>K36/M36</f>
        <v>148.6045515822336</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600</v>
      </c>
      <c r="N37" s="280">
        <f>K37/M37</f>
        <v>78.585747481197686</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0.63580833333333342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227.8261073967646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49635.583920930505</v>
      </c>
      <c r="N48" s="280">
        <f>K48*M48</f>
        <v>620.4447990116314</v>
      </c>
    </row>
    <row r="49" spans="1:14">
      <c r="A49" s="114" t="s">
        <v>924</v>
      </c>
      <c r="B49" s="49" t="str">
        <f>VLOOKUP(A49,MATERIALES!A6:D373,3,FALSE)</f>
        <v>Emulsión CRL-1h</v>
      </c>
      <c r="C49" s="289"/>
      <c r="D49" s="289"/>
      <c r="E49" s="289"/>
      <c r="F49" s="289"/>
      <c r="G49" s="289"/>
      <c r="H49" s="289"/>
      <c r="I49" s="276"/>
      <c r="J49" s="232" t="str">
        <f>VLOOKUP(A49,MATERIALES!A5:D641,2,FALSE)</f>
        <v>lt</v>
      </c>
      <c r="K49" s="415">
        <v>1.4625000000000001</v>
      </c>
      <c r="L49" s="275"/>
      <c r="M49" s="410">
        <f>VLOOKUP(A49,MATERIALES!A6:D397,4,FALSE)</f>
        <v>2154.1295727113838</v>
      </c>
      <c r="N49" s="280">
        <f>K49*M49</f>
        <v>3150.4145000903991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3770.8592991020305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901">
        <f>VLOOKUP(A58,TRANSPORTE!A5:D117,4,FALSE)</f>
        <v>1260.7002978406549</v>
      </c>
      <c r="M58" s="902"/>
      <c r="N58" s="295">
        <f>K58*L58</f>
        <v>15.758753723008187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15.758753723008187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303">
        <v>4800</v>
      </c>
      <c r="N69" s="403">
        <f>K69/M69</f>
        <v>42.38729166666667</v>
      </c>
      <c r="O69" s="112"/>
    </row>
    <row r="70" spans="1:15">
      <c r="A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307">
        <v>4800</v>
      </c>
      <c r="N70" s="403">
        <f>K70/M70</f>
        <v>21.193541666666668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SUM(N69:N75)</f>
        <v>63.580833333333338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4078.0249935551369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815.60499871102741</v>
      </c>
      <c r="M83" s="850"/>
      <c r="N83" s="57"/>
    </row>
    <row r="84" spans="1:14">
      <c r="B84" s="95" t="s">
        <v>1057</v>
      </c>
      <c r="C84" s="96"/>
      <c r="D84" s="96"/>
      <c r="E84" s="96"/>
      <c r="F84" s="96"/>
      <c r="G84" s="96"/>
      <c r="H84" s="96"/>
      <c r="I84" s="93"/>
      <c r="J84" s="94"/>
      <c r="K84" s="312">
        <v>0.05</v>
      </c>
      <c r="L84" s="849">
        <f>N78*K84</f>
        <v>203.90124967775685</v>
      </c>
      <c r="M84" s="850"/>
      <c r="N84" s="57"/>
    </row>
    <row r="85" spans="1:14" ht="15.75" thickBot="1">
      <c r="B85" s="97" t="s">
        <v>1058</v>
      </c>
      <c r="C85" s="98"/>
      <c r="D85" s="98"/>
      <c r="E85" s="98"/>
      <c r="F85" s="98"/>
      <c r="G85" s="98"/>
      <c r="H85" s="98"/>
      <c r="I85" s="99"/>
      <c r="J85" s="100"/>
      <c r="K85" s="313">
        <v>0.05</v>
      </c>
      <c r="L85" s="851">
        <f>N78*K85</f>
        <v>203.90124967775685</v>
      </c>
      <c r="M85" s="852"/>
      <c r="N85" s="57"/>
    </row>
    <row r="86" spans="1:14" ht="15.75" thickBot="1">
      <c r="B86" s="814" t="s">
        <v>1037</v>
      </c>
      <c r="C86" s="815"/>
      <c r="D86" s="815"/>
      <c r="E86" s="815"/>
      <c r="F86" s="815"/>
      <c r="G86" s="815"/>
      <c r="H86" s="815"/>
      <c r="I86" s="815"/>
      <c r="J86" s="815"/>
      <c r="K86" s="815"/>
      <c r="L86" s="815"/>
      <c r="M86" s="816"/>
      <c r="N86" s="58">
        <f>L83+L84+L85</f>
        <v>1223.4074980665412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5301.4324916216783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1137</v>
      </c>
      <c r="C31" s="87" t="s">
        <v>2166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136</v>
      </c>
      <c r="B36" s="863" t="str">
        <f>VLOOKUP(A36,EQUIPOS!A6:D154,3,FALSE)</f>
        <v>Camión de Slurry</v>
      </c>
      <c r="C36" s="864"/>
      <c r="D36" s="864"/>
      <c r="E36" s="864"/>
      <c r="F36" s="864"/>
      <c r="G36" s="864"/>
      <c r="H36" s="865"/>
      <c r="I36" s="275"/>
      <c r="J36" s="276"/>
      <c r="K36" s="277">
        <f>VLOOKUP(A36,EQUIPOS!A6:D163,4,FALSE)</f>
        <v>89162.730949340155</v>
      </c>
      <c r="L36" s="278"/>
      <c r="M36" s="279">
        <v>600</v>
      </c>
      <c r="N36" s="280">
        <f>K36/M36</f>
        <v>148.6045515822336</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600</v>
      </c>
      <c r="N37" s="280">
        <f>K37/M37</f>
        <v>78.585747481197686</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0.63580833333333342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227.8261073967646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41327.525583077193</v>
      </c>
      <c r="N48" s="280">
        <f>K48*M48</f>
        <v>392.61149303923332</v>
      </c>
    </row>
    <row r="49" spans="1:14">
      <c r="A49" s="114" t="s">
        <v>924</v>
      </c>
      <c r="B49" s="49" t="str">
        <f>VLOOKUP(A49,MATERIALES!A6:D373,3,FALSE)</f>
        <v>Emulsión CRL-1h</v>
      </c>
      <c r="C49" s="289"/>
      <c r="D49" s="289"/>
      <c r="E49" s="289"/>
      <c r="F49" s="289"/>
      <c r="G49" s="289"/>
      <c r="H49" s="289"/>
      <c r="I49" s="276"/>
      <c r="J49" s="232" t="str">
        <f>VLOOKUP(A49,MATERIALES!A5:D641,2,FALSE)</f>
        <v>lt</v>
      </c>
      <c r="K49" s="417">
        <v>1.4107499999999999</v>
      </c>
      <c r="L49" s="275"/>
      <c r="M49" s="410">
        <f>VLOOKUP(A49,MATERIALES!A6:D397,4,FALSE)</f>
        <v>2154.1295727113838</v>
      </c>
      <c r="N49" s="280">
        <f>K49*M49</f>
        <v>3038.9382947025847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3431.5497877418179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901">
        <f>VLOOKUP(A58,TRANSPORTE!A5:D117,4,FALSE)</f>
        <v>1260.7002978406549</v>
      </c>
      <c r="M58" s="902"/>
      <c r="N58" s="295">
        <f>K58*L58</f>
        <v>11.976652829486222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11.976652829486222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303">
        <v>4800</v>
      </c>
      <c r="N69" s="403">
        <f>K69/M69</f>
        <v>42.38729166666667</v>
      </c>
      <c r="O69" s="112"/>
    </row>
    <row r="70" spans="1:15">
      <c r="A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307">
        <v>4800</v>
      </c>
      <c r="N70" s="403">
        <f>K70/M70</f>
        <v>21.193541666666668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SUM(N69:N75)</f>
        <v>63.580833333333338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3734.9333813014023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746.98667626028055</v>
      </c>
      <c r="M83" s="850"/>
      <c r="N83" s="57"/>
    </row>
    <row r="84" spans="1:14">
      <c r="B84" s="95" t="s">
        <v>1057</v>
      </c>
      <c r="C84" s="96"/>
      <c r="D84" s="96"/>
      <c r="E84" s="96"/>
      <c r="F84" s="96"/>
      <c r="G84" s="96"/>
      <c r="H84" s="96"/>
      <c r="I84" s="93"/>
      <c r="J84" s="94"/>
      <c r="K84" s="312">
        <v>0.05</v>
      </c>
      <c r="L84" s="849">
        <f>N78*K84</f>
        <v>186.74666906507014</v>
      </c>
      <c r="M84" s="850"/>
      <c r="N84" s="57"/>
    </row>
    <row r="85" spans="1:14" ht="15.75" thickBot="1">
      <c r="B85" s="97" t="s">
        <v>1058</v>
      </c>
      <c r="C85" s="98"/>
      <c r="D85" s="98"/>
      <c r="E85" s="98"/>
      <c r="F85" s="98"/>
      <c r="G85" s="98"/>
      <c r="H85" s="98"/>
      <c r="I85" s="99"/>
      <c r="J85" s="100"/>
      <c r="K85" s="313">
        <v>0.05</v>
      </c>
      <c r="L85" s="851">
        <f>N78*K85</f>
        <v>186.74666906507014</v>
      </c>
      <c r="M85" s="852"/>
      <c r="N85" s="57"/>
    </row>
    <row r="86" spans="1:14" ht="15.75" thickBot="1">
      <c r="B86" s="814" t="s">
        <v>1037</v>
      </c>
      <c r="C86" s="815"/>
      <c r="D86" s="815"/>
      <c r="E86" s="815"/>
      <c r="F86" s="815"/>
      <c r="G86" s="815"/>
      <c r="H86" s="815"/>
      <c r="I86" s="815"/>
      <c r="J86" s="815"/>
      <c r="K86" s="815"/>
      <c r="L86" s="815"/>
      <c r="M86" s="816"/>
      <c r="N86" s="58">
        <f>L83+L84+L85</f>
        <v>1120.4800143904208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4855.4133956918231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1138</v>
      </c>
      <c r="C31" s="87" t="s">
        <v>2167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136</v>
      </c>
      <c r="B36" s="863" t="str">
        <f>VLOOKUP(A36,EQUIPOS!A6:D154,3,FALSE)</f>
        <v>Camión de Slurry</v>
      </c>
      <c r="C36" s="864"/>
      <c r="D36" s="864"/>
      <c r="E36" s="864"/>
      <c r="F36" s="864"/>
      <c r="G36" s="864"/>
      <c r="H36" s="865"/>
      <c r="I36" s="275"/>
      <c r="J36" s="276"/>
      <c r="K36" s="277">
        <f>VLOOKUP(A36,EQUIPOS!A6:D163,4,FALSE)</f>
        <v>89162.730949340155</v>
      </c>
      <c r="L36" s="278"/>
      <c r="M36" s="279">
        <v>600</v>
      </c>
      <c r="N36" s="280">
        <f>K36/M36</f>
        <v>148.6045515822336</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600</v>
      </c>
      <c r="N37" s="280">
        <f>K37/M37</f>
        <v>78.585747481197686</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0.63580833333333342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227.8261073967646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54464.051105888015</v>
      </c>
      <c r="N48" s="280">
        <f>K48*M48</f>
        <v>517.40848550593614</v>
      </c>
    </row>
    <row r="49" spans="1:14">
      <c r="A49" s="114" t="s">
        <v>924</v>
      </c>
      <c r="B49" s="49" t="str">
        <f>VLOOKUP(A49,MATERIALES!A6:D373,3,FALSE)</f>
        <v>Emulsión CRL-1h</v>
      </c>
      <c r="C49" s="289"/>
      <c r="D49" s="289"/>
      <c r="E49" s="289"/>
      <c r="F49" s="289"/>
      <c r="G49" s="289"/>
      <c r="H49" s="289"/>
      <c r="I49" s="276"/>
      <c r="J49" s="232" t="str">
        <f>VLOOKUP(A49,MATERIALES!A5:D641,2,FALSE)</f>
        <v>lt</v>
      </c>
      <c r="K49" s="290">
        <v>1.71</v>
      </c>
      <c r="L49" s="275"/>
      <c r="M49" s="410">
        <f>VLOOKUP(A49,MATERIALES!A6:D397,4,FALSE)</f>
        <v>2154.1295727113838</v>
      </c>
      <c r="N49" s="280">
        <f>K49*M49</f>
        <v>3683.5615693364662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SUM(N48:N53)</f>
        <v>4200.9700548424025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1417</v>
      </c>
      <c r="B59" s="52" t="str">
        <f>VLOOKUP(A59,TRANSPORTE!A5:D117,3,FALSE)</f>
        <v>Transporte de agregado tipo LA-3</v>
      </c>
      <c r="C59" s="325"/>
      <c r="D59" s="325"/>
      <c r="E59" s="325"/>
      <c r="F59" s="325"/>
      <c r="G59" s="325"/>
      <c r="H59" s="319" t="s">
        <v>1552</v>
      </c>
      <c r="I59" s="416">
        <v>9.4999999999999998E-3</v>
      </c>
      <c r="J59" s="294">
        <v>1</v>
      </c>
      <c r="K59" s="416">
        <f>I59*J59</f>
        <v>9.4999999999999998E-3</v>
      </c>
      <c r="L59" s="901">
        <f>VLOOKUP(A59,TRANSPORTE!A5:D117,4,FALSE)</f>
        <v>1260.7002978406549</v>
      </c>
      <c r="M59" s="902"/>
      <c r="N59" s="295">
        <f>K59*L59</f>
        <v>11.976652829486222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11.976652829486222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303">
        <v>4800</v>
      </c>
      <c r="N70" s="403">
        <f>K70/M70</f>
        <v>42.38729166666667</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4800</v>
      </c>
      <c r="N71" s="403">
        <f>K71/M71</f>
        <v>21.193541666666668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63.580833333333338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4504.353648401986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900.87072968039729</v>
      </c>
      <c r="M83" s="850"/>
      <c r="N83" s="57"/>
    </row>
    <row r="84" spans="1:14">
      <c r="B84" s="95" t="s">
        <v>1057</v>
      </c>
      <c r="C84" s="96"/>
      <c r="D84" s="96"/>
      <c r="E84" s="96"/>
      <c r="F84" s="96"/>
      <c r="G84" s="96"/>
      <c r="H84" s="96"/>
      <c r="I84" s="93"/>
      <c r="J84" s="94"/>
      <c r="K84" s="312">
        <v>0.05</v>
      </c>
      <c r="L84" s="849">
        <f>N78*K84</f>
        <v>225.21768242009932</v>
      </c>
      <c r="M84" s="850"/>
      <c r="N84" s="57"/>
    </row>
    <row r="85" spans="1:14" ht="15.75" thickBot="1">
      <c r="B85" s="97" t="s">
        <v>1058</v>
      </c>
      <c r="C85" s="98"/>
      <c r="D85" s="98"/>
      <c r="E85" s="98"/>
      <c r="F85" s="98"/>
      <c r="G85" s="98"/>
      <c r="H85" s="98"/>
      <c r="I85" s="99"/>
      <c r="J85" s="100"/>
      <c r="K85" s="313">
        <v>0.05</v>
      </c>
      <c r="L85" s="851">
        <f>N78*K85</f>
        <v>225.21768242009932</v>
      </c>
      <c r="M85" s="852"/>
      <c r="N85" s="57"/>
    </row>
    <row r="86" spans="1:14" ht="15.75" thickBot="1">
      <c r="B86" s="814" t="s">
        <v>1037</v>
      </c>
      <c r="C86" s="815"/>
      <c r="D86" s="815"/>
      <c r="E86" s="815"/>
      <c r="F86" s="815"/>
      <c r="G86" s="815"/>
      <c r="H86" s="815"/>
      <c r="I86" s="815"/>
      <c r="J86" s="815"/>
      <c r="K86" s="815"/>
      <c r="L86" s="815"/>
      <c r="M86" s="816"/>
      <c r="N86" s="58">
        <f>L83+L84+L85</f>
        <v>1351.3060945205957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5855.6597429225822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1139</v>
      </c>
      <c r="C31" s="87" t="s">
        <v>2168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136</v>
      </c>
      <c r="B36" s="863" t="str">
        <f>VLOOKUP(A36,EQUIPOS!A6:D154,3,FALSE)</f>
        <v>Camión de Slurry</v>
      </c>
      <c r="C36" s="864"/>
      <c r="D36" s="864"/>
      <c r="E36" s="864"/>
      <c r="F36" s="864"/>
      <c r="G36" s="864"/>
      <c r="H36" s="865"/>
      <c r="I36" s="275"/>
      <c r="J36" s="276"/>
      <c r="K36" s="277">
        <f>VLOOKUP(A36,EQUIPOS!A6:D163,4,FALSE)</f>
        <v>89162.730949340155</v>
      </c>
      <c r="L36" s="278"/>
      <c r="M36" s="279">
        <v>600</v>
      </c>
      <c r="N36" s="280">
        <f>K36/M36</f>
        <v>148.6045515822336</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600</v>
      </c>
      <c r="N37" s="280">
        <f>K37/M37</f>
        <v>78.585747481197686</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0.63580833333333342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227.8261073967646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51245.072982583006</v>
      </c>
      <c r="N48" s="280">
        <f>K48*M48</f>
        <v>243.41409666726926</v>
      </c>
    </row>
    <row r="49" spans="1:14">
      <c r="A49" s="114" t="s">
        <v>924</v>
      </c>
      <c r="B49" s="49" t="str">
        <f>VLOOKUP(A49,MATERIALES!A6:D373,3,FALSE)</f>
        <v>Emulsión CRL-1h</v>
      </c>
      <c r="C49" s="289"/>
      <c r="D49" s="289"/>
      <c r="E49" s="289"/>
      <c r="F49" s="289"/>
      <c r="G49" s="289"/>
      <c r="H49" s="289"/>
      <c r="I49" s="276"/>
      <c r="J49" s="232" t="str">
        <f>VLOOKUP(A49,MATERIALES!A5:D641,2,FALSE)</f>
        <v>lt</v>
      </c>
      <c r="K49" s="417">
        <v>1.0687499999999999</v>
      </c>
      <c r="L49" s="275"/>
      <c r="M49" s="410">
        <f>VLOOKUP(A49,MATERIALES!A6:D397,4,FALSE)</f>
        <v>2154.1295727113838</v>
      </c>
      <c r="N49" s="280">
        <f>K49*M49</f>
        <v>2302.225980835291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2545.6400775025604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901">
        <f>VLOOKUP(A58,TRANSPORTE!A5:D117,4,FALSE)</f>
        <v>1260.7002978406549</v>
      </c>
      <c r="M58" s="902"/>
      <c r="N58" s="295">
        <f>K58*L58</f>
        <v>5.9883264147431108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5.9883264147431108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303">
        <v>4800</v>
      </c>
      <c r="N69" s="403">
        <f>K69/M69</f>
        <v>42.38729166666667</v>
      </c>
      <c r="O69" s="112"/>
    </row>
    <row r="70" spans="1:15">
      <c r="A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307">
        <v>4800</v>
      </c>
      <c r="N70" s="403">
        <f>K70/M70</f>
        <v>21.193541666666668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SUM(N69:N75)</f>
        <v>63.580833333333338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2843.0353446474014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568.60706892948031</v>
      </c>
      <c r="M83" s="850"/>
      <c r="N83" s="57"/>
    </row>
    <row r="84" spans="1:14">
      <c r="B84" s="95" t="s">
        <v>1057</v>
      </c>
      <c r="C84" s="96"/>
      <c r="D84" s="96"/>
      <c r="E84" s="96"/>
      <c r="F84" s="96"/>
      <c r="G84" s="96"/>
      <c r="H84" s="96"/>
      <c r="I84" s="93"/>
      <c r="J84" s="94"/>
      <c r="K84" s="312">
        <v>0.05</v>
      </c>
      <c r="L84" s="849">
        <f>N78*K84</f>
        <v>142.15176723237008</v>
      </c>
      <c r="M84" s="850"/>
      <c r="N84" s="57"/>
    </row>
    <row r="85" spans="1:14" ht="15.75" thickBot="1">
      <c r="B85" s="97" t="s">
        <v>1058</v>
      </c>
      <c r="C85" s="98"/>
      <c r="D85" s="98"/>
      <c r="E85" s="98"/>
      <c r="F85" s="98"/>
      <c r="G85" s="98"/>
      <c r="H85" s="98"/>
      <c r="I85" s="99"/>
      <c r="J85" s="100"/>
      <c r="K85" s="313">
        <v>0.05</v>
      </c>
      <c r="L85" s="851">
        <f>N78*K85</f>
        <v>142.15176723237008</v>
      </c>
      <c r="M85" s="852"/>
      <c r="N85" s="57"/>
    </row>
    <row r="86" spans="1:14" ht="15.75" thickBot="1">
      <c r="B86" s="814" t="s">
        <v>1037</v>
      </c>
      <c r="C86" s="815"/>
      <c r="D86" s="815"/>
      <c r="E86" s="815"/>
      <c r="F86" s="815"/>
      <c r="G86" s="815"/>
      <c r="H86" s="815"/>
      <c r="I86" s="815"/>
      <c r="J86" s="815"/>
      <c r="K86" s="815"/>
      <c r="L86" s="815"/>
      <c r="M86" s="816"/>
      <c r="N86" s="58">
        <f>L83+L84+L85</f>
        <v>852.9106033942204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3695.9459480416217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1140</v>
      </c>
      <c r="C31" s="87" t="s">
        <v>2169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136</v>
      </c>
      <c r="B36" s="863" t="str">
        <f>VLOOKUP(A36,EQUIPOS!A6:D154,3,FALSE)</f>
        <v>Camión de Slurry</v>
      </c>
      <c r="C36" s="864"/>
      <c r="D36" s="864"/>
      <c r="E36" s="864"/>
      <c r="F36" s="864"/>
      <c r="G36" s="864"/>
      <c r="H36" s="865"/>
      <c r="I36" s="275"/>
      <c r="J36" s="276"/>
      <c r="K36" s="277">
        <f>VLOOKUP(A36,EQUIPOS!A6:D163,4,FALSE)</f>
        <v>89162.730949340155</v>
      </c>
      <c r="L36" s="278"/>
      <c r="M36" s="279">
        <v>600</v>
      </c>
      <c r="N36" s="280">
        <f>K36/M36</f>
        <v>148.6045515822336</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600</v>
      </c>
      <c r="N37" s="280">
        <f>K37/M37</f>
        <v>78.585747481197686</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0.63580833333333342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227.8261073967646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49635.583920930505</v>
      </c>
      <c r="N48" s="280">
        <f>K48*M48</f>
        <v>620.4447990116314</v>
      </c>
    </row>
    <row r="49" spans="1:14">
      <c r="A49" s="114" t="s">
        <v>926</v>
      </c>
      <c r="B49" s="49" t="str">
        <f>VLOOKUP(A49,MATERIALES!A6:D373,3,FALSE)</f>
        <v>Emulsión CRL-1hm</v>
      </c>
      <c r="C49" s="289"/>
      <c r="D49" s="289"/>
      <c r="E49" s="289"/>
      <c r="F49" s="289"/>
      <c r="G49" s="289"/>
      <c r="H49" s="289"/>
      <c r="I49" s="276"/>
      <c r="J49" s="232" t="str">
        <f>VLOOKUP(A49,MATERIALES!A5:D641,2,FALSE)</f>
        <v>lt</v>
      </c>
      <c r="K49" s="415">
        <v>1.4625000000000001</v>
      </c>
      <c r="L49" s="275"/>
      <c r="M49" s="410">
        <f>VLOOKUP(A49,MATERIALES!A6:D397,4,FALSE)</f>
        <v>2856.5631290303136</v>
      </c>
      <c r="N49" s="280">
        <f>K49*M49</f>
        <v>4177.723576206834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4798.1683752184654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901">
        <f>VLOOKUP(A58,TRANSPORTE!A5:D117,4,FALSE)</f>
        <v>1260.7002978406549</v>
      </c>
      <c r="M58" s="902"/>
      <c r="N58" s="295">
        <f>K58*L58</f>
        <v>15.758753723008187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15.758753723008187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303">
        <v>4800</v>
      </c>
      <c r="N69" s="403">
        <f>K69/M69</f>
        <v>42.38729166666667</v>
      </c>
      <c r="O69" s="112"/>
    </row>
    <row r="70" spans="1:15">
      <c r="A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307">
        <v>4800</v>
      </c>
      <c r="N70" s="403">
        <f>K70/M70</f>
        <v>21.193541666666668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903" t="s">
        <v>1037</v>
      </c>
      <c r="C76" s="857"/>
      <c r="D76" s="857"/>
      <c r="E76" s="857"/>
      <c r="F76" s="857"/>
      <c r="G76" s="857"/>
      <c r="H76" s="857"/>
      <c r="I76" s="857"/>
      <c r="J76" s="857"/>
      <c r="K76" s="857"/>
      <c r="L76" s="857"/>
      <c r="M76" s="858"/>
      <c r="N76" s="468">
        <f>SUM(N69:N75)</f>
        <v>63.580833333333338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5105.3340696715713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1021.0668139343143</v>
      </c>
      <c r="M83" s="850"/>
      <c r="N83" s="57"/>
    </row>
    <row r="84" spans="1:14">
      <c r="B84" s="95" t="s">
        <v>1057</v>
      </c>
      <c r="C84" s="96"/>
      <c r="D84" s="96"/>
      <c r="E84" s="96"/>
      <c r="F84" s="96"/>
      <c r="G84" s="96"/>
      <c r="H84" s="96"/>
      <c r="I84" s="93"/>
      <c r="J84" s="94"/>
      <c r="K84" s="312">
        <v>0.05</v>
      </c>
      <c r="L84" s="849">
        <f>N78*K84</f>
        <v>255.26670348357857</v>
      </c>
      <c r="M84" s="850"/>
      <c r="N84" s="57"/>
    </row>
    <row r="85" spans="1:14" ht="15.75" thickBot="1">
      <c r="B85" s="97" t="s">
        <v>1058</v>
      </c>
      <c r="C85" s="98"/>
      <c r="D85" s="98"/>
      <c r="E85" s="98"/>
      <c r="F85" s="98"/>
      <c r="G85" s="98"/>
      <c r="H85" s="98"/>
      <c r="I85" s="99"/>
      <c r="J85" s="100"/>
      <c r="K85" s="313">
        <v>0.05</v>
      </c>
      <c r="L85" s="851">
        <f>N78*K85</f>
        <v>255.26670348357857</v>
      </c>
      <c r="M85" s="852"/>
      <c r="N85" s="57"/>
    </row>
    <row r="86" spans="1:14" ht="15.75" thickBot="1">
      <c r="B86" s="814" t="s">
        <v>1037</v>
      </c>
      <c r="C86" s="815"/>
      <c r="D86" s="815"/>
      <c r="E86" s="815"/>
      <c r="F86" s="815"/>
      <c r="G86" s="815"/>
      <c r="H86" s="815"/>
      <c r="I86" s="815"/>
      <c r="J86" s="815"/>
      <c r="K86" s="815"/>
      <c r="L86" s="815"/>
      <c r="M86" s="816"/>
      <c r="N86" s="58">
        <f>L83+L84+L85</f>
        <v>1531.6002209014714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6636.9342905730427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1141</v>
      </c>
      <c r="C31" s="87" t="s">
        <v>2170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136</v>
      </c>
      <c r="B36" s="863" t="str">
        <f>VLOOKUP(A36,EQUIPOS!A6:D154,3,FALSE)</f>
        <v>Camión de Slurry</v>
      </c>
      <c r="C36" s="864"/>
      <c r="D36" s="864"/>
      <c r="E36" s="864"/>
      <c r="F36" s="864"/>
      <c r="G36" s="864"/>
      <c r="H36" s="865"/>
      <c r="I36" s="275"/>
      <c r="J36" s="276"/>
      <c r="K36" s="277">
        <f>VLOOKUP(A36,EQUIPOS!A6:D163,4,FALSE)</f>
        <v>89162.730949340155</v>
      </c>
      <c r="L36" s="278"/>
      <c r="M36" s="279">
        <v>600</v>
      </c>
      <c r="N36" s="280">
        <f>K36/M36</f>
        <v>148.6045515822336</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600</v>
      </c>
      <c r="N37" s="280">
        <f>K37/M37</f>
        <v>78.585747481197686</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0.63580833333333342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227.8261073967646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41327.525583077193</v>
      </c>
      <c r="N48" s="280">
        <f>K48*M48</f>
        <v>392.61149303923332</v>
      </c>
    </row>
    <row r="49" spans="1:14">
      <c r="A49" s="114" t="s">
        <v>926</v>
      </c>
      <c r="B49" s="49" t="str">
        <f>VLOOKUP(A49,MATERIALES!A6:D373,3,FALSE)</f>
        <v>Emulsión CRL-1hm</v>
      </c>
      <c r="C49" s="289"/>
      <c r="D49" s="289"/>
      <c r="E49" s="289"/>
      <c r="F49" s="289"/>
      <c r="G49" s="289"/>
      <c r="H49" s="289"/>
      <c r="I49" s="276"/>
      <c r="J49" s="232" t="str">
        <f>VLOOKUP(A49,MATERIALES!A5:D641,2,FALSE)</f>
        <v>lt</v>
      </c>
      <c r="K49" s="417">
        <v>1.4107499999999999</v>
      </c>
      <c r="L49" s="275"/>
      <c r="M49" s="410">
        <f>VLOOKUP(A49,MATERIALES!A6:D397,4,FALSE)</f>
        <v>2856.5631290303136</v>
      </c>
      <c r="N49" s="280">
        <f>K49*M49</f>
        <v>4029.8964342795148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4422.5079273187484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901">
        <f>VLOOKUP(A58,TRANSPORTE!A5:D117,4,FALSE)</f>
        <v>1260.7002978406549</v>
      </c>
      <c r="M58" s="902"/>
      <c r="N58" s="295">
        <f>K58*L58</f>
        <v>11.976652829486222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11.976652829486222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303">
        <v>4800</v>
      </c>
      <c r="N69" s="403">
        <f>K69/M69</f>
        <v>42.38729166666667</v>
      </c>
      <c r="O69" s="112"/>
    </row>
    <row r="70" spans="1:15">
      <c r="A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307">
        <v>4800</v>
      </c>
      <c r="N70" s="403">
        <f>K70/M70</f>
        <v>21.193541666666668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SUM(N69:N75)</f>
        <v>63.580833333333338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4725.8915208783319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945.17830417566643</v>
      </c>
      <c r="M83" s="850"/>
      <c r="N83" s="57"/>
    </row>
    <row r="84" spans="1:14">
      <c r="B84" s="95" t="s">
        <v>1057</v>
      </c>
      <c r="C84" s="96"/>
      <c r="D84" s="96"/>
      <c r="E84" s="96"/>
      <c r="F84" s="96"/>
      <c r="G84" s="96"/>
      <c r="H84" s="96"/>
      <c r="I84" s="93"/>
      <c r="J84" s="94"/>
      <c r="K84" s="312">
        <v>0.05</v>
      </c>
      <c r="L84" s="849">
        <f>N78*K84</f>
        <v>236.29457604391661</v>
      </c>
      <c r="M84" s="850"/>
      <c r="N84" s="57"/>
    </row>
    <row r="85" spans="1:14" ht="15.75" thickBot="1">
      <c r="B85" s="97" t="s">
        <v>1058</v>
      </c>
      <c r="C85" s="98"/>
      <c r="D85" s="98"/>
      <c r="E85" s="98"/>
      <c r="F85" s="98"/>
      <c r="G85" s="98"/>
      <c r="H85" s="98"/>
      <c r="I85" s="99"/>
      <c r="J85" s="100"/>
      <c r="K85" s="313">
        <v>0.05</v>
      </c>
      <c r="L85" s="851">
        <f>N78*K85</f>
        <v>236.29457604391661</v>
      </c>
      <c r="M85" s="852"/>
      <c r="N85" s="57"/>
    </row>
    <row r="86" spans="1:14" ht="15.75" thickBot="1">
      <c r="B86" s="814" t="s">
        <v>1037</v>
      </c>
      <c r="C86" s="815"/>
      <c r="D86" s="815"/>
      <c r="E86" s="815"/>
      <c r="F86" s="815"/>
      <c r="G86" s="815"/>
      <c r="H86" s="815"/>
      <c r="I86" s="815"/>
      <c r="J86" s="815"/>
      <c r="K86" s="815"/>
      <c r="L86" s="815"/>
      <c r="M86" s="816"/>
      <c r="N86" s="58">
        <f>L83+L84+L85</f>
        <v>1417.7674562634995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6143.6589771418312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1142</v>
      </c>
      <c r="C31" s="87" t="s">
        <v>2171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136</v>
      </c>
      <c r="B36" s="863" t="str">
        <f>VLOOKUP(A36,EQUIPOS!A6:D154,3,FALSE)</f>
        <v>Camión de Slurry</v>
      </c>
      <c r="C36" s="864"/>
      <c r="D36" s="864"/>
      <c r="E36" s="864"/>
      <c r="F36" s="864"/>
      <c r="G36" s="864"/>
      <c r="H36" s="865"/>
      <c r="I36" s="275"/>
      <c r="J36" s="276"/>
      <c r="K36" s="277">
        <f>VLOOKUP(A36,EQUIPOS!A6:D163,4,FALSE)</f>
        <v>89162.730949340155</v>
      </c>
      <c r="L36" s="278"/>
      <c r="M36" s="279">
        <v>600</v>
      </c>
      <c r="N36" s="280">
        <f>K36/M36</f>
        <v>148.6045515822336</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600</v>
      </c>
      <c r="N37" s="280">
        <f>K37/M37</f>
        <v>78.585747481197686</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0.63580833333333342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227.8261073967646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54464.051105888015</v>
      </c>
      <c r="N48" s="280">
        <f>K48*M48</f>
        <v>517.40848550593614</v>
      </c>
    </row>
    <row r="49" spans="1:14">
      <c r="A49" s="114" t="s">
        <v>926</v>
      </c>
      <c r="B49" s="49" t="str">
        <f>VLOOKUP(A49,MATERIALES!A6:D373,3,FALSE)</f>
        <v>Emulsión CRL-1hm</v>
      </c>
      <c r="C49" s="289"/>
      <c r="D49" s="289"/>
      <c r="E49" s="289"/>
      <c r="F49" s="289"/>
      <c r="G49" s="289"/>
      <c r="H49" s="289"/>
      <c r="I49" s="276"/>
      <c r="J49" s="232" t="str">
        <f>VLOOKUP(A49,MATERIALES!A5:D641,2,FALSE)</f>
        <v>lt</v>
      </c>
      <c r="K49" s="290">
        <v>1.71</v>
      </c>
      <c r="L49" s="275"/>
      <c r="M49" s="410">
        <f>VLOOKUP(A49,MATERIALES!A6:D397,4,FALSE)</f>
        <v>2856.5631290303136</v>
      </c>
      <c r="N49" s="280">
        <f>K49*M49</f>
        <v>4884.7229506418362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5402.1314361477725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1417</v>
      </c>
      <c r="B58" s="52" t="str">
        <f>VLOOKUP(A58,TRANSPORTE!A5:D117,3,FALSE)</f>
        <v>Transporte de agregado tipo LA-3</v>
      </c>
      <c r="C58" s="325"/>
      <c r="D58" s="325"/>
      <c r="E58" s="325"/>
      <c r="F58" s="325"/>
      <c r="G58" s="325"/>
      <c r="H58" s="319" t="s">
        <v>1552</v>
      </c>
      <c r="I58" s="416">
        <v>9.4999999999999998E-3</v>
      </c>
      <c r="J58" s="294">
        <v>1</v>
      </c>
      <c r="K58" s="416">
        <f>I58*J58</f>
        <v>9.4999999999999998E-3</v>
      </c>
      <c r="L58" s="901">
        <f>VLOOKUP(A58,TRANSPORTE!A5:D117,4,FALSE)</f>
        <v>1260.7002978406549</v>
      </c>
      <c r="M58" s="902"/>
      <c r="N58" s="295">
        <f>K58*L58</f>
        <v>11.976652829486222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11.976652829486222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303">
        <v>4800</v>
      </c>
      <c r="N69" s="403">
        <f>K69/M69</f>
        <v>42.38729166666667</v>
      </c>
      <c r="O69" s="112"/>
    </row>
    <row r="70" spans="1:15">
      <c r="A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307">
        <v>4800</v>
      </c>
      <c r="N70" s="403">
        <f>K70/M70</f>
        <v>21.193541666666668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SUM(N69:N75)</f>
        <v>63.580833333333338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5705.515029707356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1141.1030059414713</v>
      </c>
      <c r="M83" s="850"/>
      <c r="N83" s="57"/>
    </row>
    <row r="84" spans="1:14">
      <c r="B84" s="95" t="s">
        <v>1057</v>
      </c>
      <c r="C84" s="96"/>
      <c r="D84" s="96"/>
      <c r="E84" s="96"/>
      <c r="F84" s="96"/>
      <c r="G84" s="96"/>
      <c r="H84" s="96"/>
      <c r="I84" s="93"/>
      <c r="J84" s="94"/>
      <c r="K84" s="312">
        <v>0.05</v>
      </c>
      <c r="L84" s="849">
        <f>N78*K84</f>
        <v>285.27575148536783</v>
      </c>
      <c r="M84" s="850"/>
      <c r="N84" s="57"/>
    </row>
    <row r="85" spans="1:14" ht="15.75" thickBot="1">
      <c r="B85" s="97" t="s">
        <v>1058</v>
      </c>
      <c r="C85" s="98"/>
      <c r="D85" s="98"/>
      <c r="E85" s="98"/>
      <c r="F85" s="98"/>
      <c r="G85" s="98"/>
      <c r="H85" s="98"/>
      <c r="I85" s="99"/>
      <c r="J85" s="100"/>
      <c r="K85" s="313">
        <v>0.05</v>
      </c>
      <c r="L85" s="851">
        <f>N78*K85</f>
        <v>285.27575148536783</v>
      </c>
      <c r="M85" s="852"/>
      <c r="N85" s="57"/>
    </row>
    <row r="86" spans="1:14" ht="15.75" thickBot="1">
      <c r="B86" s="814" t="s">
        <v>1037</v>
      </c>
      <c r="C86" s="815"/>
      <c r="D86" s="815"/>
      <c r="E86" s="815"/>
      <c r="F86" s="815"/>
      <c r="G86" s="815"/>
      <c r="H86" s="815"/>
      <c r="I86" s="815"/>
      <c r="J86" s="815"/>
      <c r="K86" s="815"/>
      <c r="L86" s="815"/>
      <c r="M86" s="816"/>
      <c r="N86" s="58">
        <f>L83+L84+L85</f>
        <v>1711.6545089122071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7417.1695386195634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1143</v>
      </c>
      <c r="C31" s="87" t="s">
        <v>2172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136</v>
      </c>
      <c r="B36" s="863" t="str">
        <f>VLOOKUP(A36,EQUIPOS!A6:D154,3,FALSE)</f>
        <v>Camión de Slurry</v>
      </c>
      <c r="C36" s="864"/>
      <c r="D36" s="864"/>
      <c r="E36" s="864"/>
      <c r="F36" s="864"/>
      <c r="G36" s="864"/>
      <c r="H36" s="865"/>
      <c r="I36" s="275"/>
      <c r="J36" s="276"/>
      <c r="K36" s="277">
        <f>VLOOKUP(A36,EQUIPOS!A6:D163,4,FALSE)</f>
        <v>89162.730949340155</v>
      </c>
      <c r="L36" s="278"/>
      <c r="M36" s="279">
        <v>600</v>
      </c>
      <c r="N36" s="280">
        <f>K36/M36</f>
        <v>148.6045515822336</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600</v>
      </c>
      <c r="N37" s="280">
        <f>K37/M37</f>
        <v>78.585747481197686</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N76*M41</f>
        <v>0.63580833333333342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227.8261073967646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51245.072982583006</v>
      </c>
      <c r="N48" s="280">
        <f>K48*M48</f>
        <v>243.41409666726926</v>
      </c>
    </row>
    <row r="49" spans="1:14">
      <c r="A49" s="114" t="s">
        <v>926</v>
      </c>
      <c r="B49" s="49" t="str">
        <f>VLOOKUP(A49,MATERIALES!A6:D373,3,FALSE)</f>
        <v>Emulsión CRL-1hm</v>
      </c>
      <c r="C49" s="289"/>
      <c r="D49" s="289"/>
      <c r="E49" s="289"/>
      <c r="F49" s="289"/>
      <c r="G49" s="289"/>
      <c r="H49" s="289"/>
      <c r="I49" s="276"/>
      <c r="J49" s="232" t="str">
        <f>VLOOKUP(A49,MATERIALES!A5:D641,2,FALSE)</f>
        <v>lt</v>
      </c>
      <c r="K49" s="417">
        <v>1.0687499999999999</v>
      </c>
      <c r="L49" s="275"/>
      <c r="M49" s="410">
        <f>VLOOKUP(A49,MATERIALES!A6:D397,4,FALSE)</f>
        <v>2856.5631290303136</v>
      </c>
      <c r="N49" s="280">
        <f>K49*M49</f>
        <v>3052.9518441511473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3296.3659408184167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901">
        <f>VLOOKUP(A58,TRANSPORTE!A5:D117,4,FALSE)</f>
        <v>1260.7002978406549</v>
      </c>
      <c r="M58" s="902"/>
      <c r="N58" s="295">
        <f>K58*L58</f>
        <v>5.9883264147431108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5.9883264147431108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303">
        <v>4800</v>
      </c>
      <c r="N69" s="403">
        <f>K69/M69</f>
        <v>42.38729166666667</v>
      </c>
      <c r="O69" s="112"/>
    </row>
    <row r="70" spans="1:15">
      <c r="A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307">
        <v>4800</v>
      </c>
      <c r="N70" s="403">
        <f>K70/M70</f>
        <v>21.193541666666668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SUM(N69:N75)</f>
        <v>63.580833333333338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3593.7612079632577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718.75224159265156</v>
      </c>
      <c r="M83" s="850"/>
      <c r="N83" s="57"/>
    </row>
    <row r="84" spans="1:14">
      <c r="B84" s="95" t="s">
        <v>1057</v>
      </c>
      <c r="C84" s="96"/>
      <c r="D84" s="96"/>
      <c r="E84" s="96"/>
      <c r="F84" s="96"/>
      <c r="G84" s="96"/>
      <c r="H84" s="96"/>
      <c r="I84" s="93"/>
      <c r="J84" s="94"/>
      <c r="K84" s="312">
        <v>0.05</v>
      </c>
      <c r="L84" s="849">
        <f>N78*K84</f>
        <v>179.68806039816289</v>
      </c>
      <c r="M84" s="850"/>
      <c r="N84" s="57"/>
    </row>
    <row r="85" spans="1:14" ht="15.75" thickBot="1">
      <c r="B85" s="97" t="s">
        <v>1058</v>
      </c>
      <c r="C85" s="98"/>
      <c r="D85" s="98"/>
      <c r="E85" s="98"/>
      <c r="F85" s="98"/>
      <c r="G85" s="98"/>
      <c r="H85" s="98"/>
      <c r="I85" s="99"/>
      <c r="J85" s="100"/>
      <c r="K85" s="313">
        <v>0.05</v>
      </c>
      <c r="L85" s="851">
        <f>N78*K85</f>
        <v>179.68806039816289</v>
      </c>
      <c r="M85" s="852"/>
      <c r="N85" s="57"/>
    </row>
    <row r="86" spans="1:14" ht="15.75" thickBot="1">
      <c r="B86" s="814" t="s">
        <v>1037</v>
      </c>
      <c r="C86" s="815"/>
      <c r="D86" s="815"/>
      <c r="E86" s="815"/>
      <c r="F86" s="815"/>
      <c r="G86" s="815"/>
      <c r="H86" s="815"/>
      <c r="I86" s="815"/>
      <c r="J86" s="815"/>
      <c r="K86" s="815"/>
      <c r="L86" s="815"/>
      <c r="M86" s="816"/>
      <c r="N86" s="58">
        <f>L83+L84+L85</f>
        <v>1078.1283623889774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4671.8895703522348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1144</v>
      </c>
      <c r="C31" s="87" t="s">
        <v>1657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290</v>
      </c>
      <c r="B37" s="863" t="str">
        <f>VLOOKUP(A37,EQUIPOS!A7:D154,3,FALSE)</f>
        <v>Planta trituradora</v>
      </c>
      <c r="C37" s="864"/>
      <c r="D37" s="864"/>
      <c r="E37" s="864"/>
      <c r="F37" s="864"/>
      <c r="G37" s="864"/>
      <c r="H37" s="865"/>
      <c r="I37" s="275"/>
      <c r="J37" s="276"/>
      <c r="K37" s="277">
        <f>VLOOKUP(A37,EQUIPOS!A7:D164,4,FALSE)</f>
        <v>468103.83354618994</v>
      </c>
      <c r="L37" s="278"/>
      <c r="M37" s="279">
        <v>30</v>
      </c>
      <c r="N37" s="280">
        <f t="shared" ref="N37:N43" si="0">K37/M37</f>
        <v>15603.461118206331</v>
      </c>
    </row>
    <row r="38" spans="1:14">
      <c r="A38" t="s">
        <v>168</v>
      </c>
      <c r="B38" s="863" t="str">
        <f>VLOOKUP(A38,EQUIPOS!A8:D154,3,FALSE)</f>
        <v>Compactador tipo  POTENCIA: 105 HP, PESO: 6 ton</v>
      </c>
      <c r="C38" s="864"/>
      <c r="D38" s="864"/>
      <c r="E38" s="864"/>
      <c r="F38" s="864"/>
      <c r="G38" s="864"/>
      <c r="H38" s="865"/>
      <c r="I38" s="275"/>
      <c r="J38" s="276"/>
      <c r="K38" s="277">
        <f>VLOOKUP(A38,EQUIPOS!A8:D165,4,FALSE)</f>
        <v>106772.33503618563</v>
      </c>
      <c r="L38" s="278"/>
      <c r="M38" s="279">
        <v>9</v>
      </c>
      <c r="N38" s="280">
        <f t="shared" si="0"/>
        <v>11863.592781798403</v>
      </c>
    </row>
    <row r="39" spans="1:14">
      <c r="A39" t="s">
        <v>173</v>
      </c>
      <c r="B39" s="863" t="str">
        <f>VLOOKUP(A39,EQUIPOS!A9:D154,3,FALSE)</f>
        <v>Compactador neumático de Potencia 70 HP, peso de 13 ton</v>
      </c>
      <c r="C39" s="864"/>
      <c r="D39" s="864"/>
      <c r="E39" s="864"/>
      <c r="F39" s="864"/>
      <c r="G39" s="864"/>
      <c r="H39" s="865"/>
      <c r="I39" s="275"/>
      <c r="J39" s="276"/>
      <c r="K39" s="277">
        <f>VLOOKUP(A39,EQUIPOS!A9:D166,4,FALSE)</f>
        <v>134220.82162622394</v>
      </c>
      <c r="L39" s="278"/>
      <c r="M39" s="279">
        <v>9</v>
      </c>
      <c r="N39" s="280">
        <f t="shared" si="0"/>
        <v>14913.424625135995</v>
      </c>
    </row>
    <row r="40" spans="1:14">
      <c r="A40" t="s">
        <v>286</v>
      </c>
      <c r="B40" s="863" t="str">
        <f>VLOOKUP(A40,EQUIPOS!A10:D154,3,FALSE)</f>
        <v>Planta de asfalto en frio</v>
      </c>
      <c r="C40" s="864"/>
      <c r="D40" s="864"/>
      <c r="E40" s="864"/>
      <c r="F40" s="864"/>
      <c r="G40" s="864"/>
      <c r="H40" s="865"/>
      <c r="I40" s="275"/>
      <c r="J40" s="276"/>
      <c r="K40" s="277">
        <f>VLOOKUP(A40,EQUIPOS!A10:D167,4,FALSE)</f>
        <v>237257.96934865904</v>
      </c>
      <c r="L40" s="278"/>
      <c r="M40" s="279">
        <v>9</v>
      </c>
      <c r="N40" s="280">
        <f t="shared" si="0"/>
        <v>26361.996594295448</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9</v>
      </c>
      <c r="N42" s="280">
        <f t="shared" si="0"/>
        <v>17693.033796887568</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9</v>
      </c>
      <c r="N43" s="280">
        <f t="shared" si="0"/>
        <v>6663.1781845702681</v>
      </c>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N77*M46</f>
        <v>918.39305555555552</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104345.15192457785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843</v>
      </c>
      <c r="B53" s="49" t="str">
        <f>VLOOKUP(A53,MATERIALES!A5:D373,3,FALSE)</f>
        <v>Agregado Petreo para Triturar (Crudo)</v>
      </c>
      <c r="C53" s="289"/>
      <c r="D53" s="289"/>
      <c r="E53" s="289"/>
      <c r="F53" s="289"/>
      <c r="G53" s="289"/>
      <c r="H53" s="289"/>
      <c r="I53" s="276"/>
      <c r="J53" s="232" t="str">
        <f>VLOOKUP(A53,MATERIALES!A4:D640,2,FALSE)</f>
        <v>m3</v>
      </c>
      <c r="K53" s="290">
        <v>1.4</v>
      </c>
      <c r="L53" s="275"/>
      <c r="M53" s="410">
        <f>VLOOKUP(A53,MATERIALES!A5:D396,4,FALSE)</f>
        <v>35630.687639365991</v>
      </c>
      <c r="N53" s="280">
        <f>K53*M53</f>
        <v>49882.962695112386</v>
      </c>
    </row>
    <row r="54" spans="1:14">
      <c r="A54" s="114" t="s">
        <v>845</v>
      </c>
      <c r="B54" s="49" t="str">
        <f>VLOOKUP(A54,MATERIALES!A6:D373,3,FALSE)</f>
        <v>Agua</v>
      </c>
      <c r="C54" s="289"/>
      <c r="D54" s="289"/>
      <c r="E54" s="289"/>
      <c r="F54" s="289"/>
      <c r="G54" s="289"/>
      <c r="H54" s="289"/>
      <c r="I54" s="276"/>
      <c r="J54" s="232" t="str">
        <f>VLOOKUP(A54,MATERIALES!A5:D641,2,FALSE)</f>
        <v>lt</v>
      </c>
      <c r="K54" s="290">
        <v>25</v>
      </c>
      <c r="L54" s="275"/>
      <c r="M54" s="410">
        <f>VLOOKUP(A54,MATERIALES!A6:D397,4,FALSE)</f>
        <v>83.477611040800326</v>
      </c>
      <c r="N54" s="280">
        <f>K54*M54</f>
        <v>2086.9402760200082</v>
      </c>
    </row>
    <row r="55" spans="1:14" ht="15.75" thickBot="1">
      <c r="B55" s="49"/>
      <c r="C55" s="289"/>
      <c r="D55" s="289"/>
      <c r="E55" s="289"/>
      <c r="F55" s="289"/>
      <c r="G55" s="289"/>
      <c r="H55" s="289"/>
      <c r="I55" s="276"/>
      <c r="J55" s="232"/>
      <c r="K55" s="290"/>
      <c r="L55" s="275"/>
      <c r="M55" s="291"/>
      <c r="N55" s="292"/>
    </row>
    <row r="56" spans="1:14" ht="15.75" thickBot="1">
      <c r="B56" s="814" t="s">
        <v>1037</v>
      </c>
      <c r="C56" s="815"/>
      <c r="D56" s="815"/>
      <c r="E56" s="815"/>
      <c r="F56" s="815"/>
      <c r="G56" s="815"/>
      <c r="H56" s="815"/>
      <c r="I56" s="815"/>
      <c r="J56" s="815"/>
      <c r="K56" s="815"/>
      <c r="L56" s="815"/>
      <c r="M56" s="816"/>
      <c r="N56" s="402">
        <f>SUM(N53:N55)</f>
        <v>51969.902971132396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0" t="s">
        <v>1045</v>
      </c>
      <c r="M60" s="879"/>
      <c r="N60" s="82" t="s">
        <v>1035</v>
      </c>
    </row>
    <row r="61" spans="1:14">
      <c r="A61" t="s">
        <v>1431</v>
      </c>
      <c r="B61" s="52" t="str">
        <f>VLOOKUP(A61,TRANSPORTE!A5:D117,3,FALSE)</f>
        <v>Transporte de Mezcla en Frio MDF-38</v>
      </c>
      <c r="C61" s="325"/>
      <c r="D61" s="325"/>
      <c r="E61" s="325"/>
      <c r="F61" s="325"/>
      <c r="G61" s="325"/>
      <c r="H61" s="319" t="s">
        <v>1552</v>
      </c>
      <c r="I61" s="287">
        <v>1.25</v>
      </c>
      <c r="J61" s="294">
        <v>1</v>
      </c>
      <c r="K61" s="287">
        <f>I61*J61</f>
        <v>1.25</v>
      </c>
      <c r="L61" s="901">
        <f>VLOOKUP(A61,TRANSPORTE!A5:D117,4,FALSE)</f>
        <v>900.0696947133282</v>
      </c>
      <c r="M61" s="902"/>
      <c r="N61" s="295">
        <f>K61*L61</f>
        <v>1125.0871183916602</v>
      </c>
    </row>
    <row r="62" spans="1:14">
      <c r="A62" t="s">
        <v>1353</v>
      </c>
      <c r="B62" s="52" t="str">
        <f>VLOOKUP(A62,TRANSPORTE!A6:D117,3,FALSE)</f>
        <v>Transporte de Material Crudo de Rio</v>
      </c>
      <c r="C62" s="53"/>
      <c r="D62" s="53"/>
      <c r="E62" s="53"/>
      <c r="F62" s="53"/>
      <c r="G62" s="53"/>
      <c r="H62" s="319" t="s">
        <v>1552</v>
      </c>
      <c r="I62" s="287">
        <v>1.4</v>
      </c>
      <c r="J62" s="294">
        <v>1</v>
      </c>
      <c r="K62" s="287">
        <f>I62*J62</f>
        <v>1.4</v>
      </c>
      <c r="L62" s="901">
        <f>VLOOKUP(A62,TRANSPORTE!A6:D117,4,FALSE)</f>
        <v>1260.7002978406549</v>
      </c>
      <c r="M62" s="902"/>
      <c r="N62" s="295">
        <f>K62*L62</f>
        <v>1764.9804169769168</v>
      </c>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2"/>
      <c r="M66" s="893"/>
      <c r="N66" s="133"/>
    </row>
    <row r="67" spans="1:15" ht="15.75" thickBot="1">
      <c r="B67" s="903" t="s">
        <v>1037</v>
      </c>
      <c r="C67" s="857"/>
      <c r="D67" s="857"/>
      <c r="E67" s="857"/>
      <c r="F67" s="857"/>
      <c r="G67" s="857"/>
      <c r="H67" s="857"/>
      <c r="I67" s="857"/>
      <c r="J67" s="857"/>
      <c r="K67" s="857"/>
      <c r="L67" s="857"/>
      <c r="M67" s="858"/>
      <c r="N67" s="110">
        <f>N61+N62+N63+N64+N65</f>
        <v>2890.067535368577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3" t="s">
        <v>1047</v>
      </c>
      <c r="C71" s="854"/>
      <c r="D71" s="854"/>
      <c r="E71" s="854"/>
      <c r="F71" s="854"/>
      <c r="G71" s="854"/>
      <c r="H71" s="854"/>
      <c r="I71" s="79" t="s">
        <v>1048</v>
      </c>
      <c r="J71" s="81" t="s">
        <v>1494</v>
      </c>
      <c r="K71" s="80" t="s">
        <v>1050</v>
      </c>
      <c r="L71" s="855" t="s">
        <v>1034</v>
      </c>
      <c r="M71" s="856"/>
      <c r="N71" s="104" t="s">
        <v>1035</v>
      </c>
    </row>
    <row r="72" spans="1:15">
      <c r="A72" t="s">
        <v>19</v>
      </c>
      <c r="B72" s="55" t="str">
        <f>VLOOKUP(A72,'MANO DE OBRA'!A8:D68,3,FALSE)</f>
        <v>Obrero (8)</v>
      </c>
      <c r="C72" s="53"/>
      <c r="D72" s="53"/>
      <c r="E72" s="53"/>
      <c r="F72" s="53"/>
      <c r="G72" s="53"/>
      <c r="H72" s="53"/>
      <c r="I72" s="300">
        <f>K72/J72*100</f>
        <v>219956.21621621621</v>
      </c>
      <c r="J72" s="301">
        <v>185</v>
      </c>
      <c r="K72" s="302">
        <f>VLOOKUP(A72,'MANO DE OBRA'!A8:D99,4,FALSE)</f>
        <v>406919</v>
      </c>
      <c r="L72" s="56"/>
      <c r="M72" s="303">
        <f>M38*8</f>
        <v>72</v>
      </c>
      <c r="N72" s="403">
        <f>K72/M72</f>
        <v>5651.6527777777774</v>
      </c>
      <c r="O72" s="112"/>
    </row>
    <row r="73" spans="1:15">
      <c r="A73" t="s">
        <v>30</v>
      </c>
      <c r="B73" s="55" t="str">
        <f>VLOOKUP(A73,'MANO DE OBRA'!A8:D69,3,FALSE)</f>
        <v>Oficial</v>
      </c>
      <c r="C73" s="53"/>
      <c r="D73" s="53"/>
      <c r="E73" s="53"/>
      <c r="F73" s="53"/>
      <c r="G73" s="53"/>
      <c r="H73" s="53"/>
      <c r="I73" s="300">
        <f>K73/J73*100</f>
        <v>54988.648648648646</v>
      </c>
      <c r="J73" s="301">
        <v>185</v>
      </c>
      <c r="K73" s="302">
        <f>VLOOKUP(A73,'MANO DE OBRA'!A8:D100,4,FALSE)</f>
        <v>101729</v>
      </c>
      <c r="L73" s="56"/>
      <c r="M73" s="307">
        <f>M72</f>
        <v>72</v>
      </c>
      <c r="N73" s="403">
        <f>K73/M73</f>
        <v>1412.9027777777778</v>
      </c>
    </row>
    <row r="74" spans="1:15">
      <c r="A74" t="s">
        <v>54</v>
      </c>
      <c r="B74" s="55" t="str">
        <f>VLOOKUP(A74,'MANO DE OBRA'!A9:D70,3,FALSE)</f>
        <v>Rastrilleros (2)</v>
      </c>
      <c r="C74" s="53"/>
      <c r="D74" s="53"/>
      <c r="E74" s="53"/>
      <c r="F74" s="53"/>
      <c r="G74" s="53"/>
      <c r="H74" s="53"/>
      <c r="I74" s="300">
        <f>K74/J74*100</f>
        <v>82483.783783783787</v>
      </c>
      <c r="J74" s="301">
        <v>185</v>
      </c>
      <c r="K74" s="302">
        <f>VLOOKUP(A74,'MANO DE OBRA'!A9:D101,4,FALSE)</f>
        <v>152595</v>
      </c>
      <c r="L74" s="56"/>
      <c r="M74" s="308">
        <f>M73</f>
        <v>72</v>
      </c>
      <c r="N74" s="403">
        <f>K74/M74</f>
        <v>2119.375</v>
      </c>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SUM(N72:N76)</f>
        <v>9183.9305555555547</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N48+N56+N67+N77</f>
        <v>168389.0529866344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33677.810597326883</v>
      </c>
      <c r="M84" s="850"/>
      <c r="N84" s="57"/>
    </row>
    <row r="85" spans="1:14">
      <c r="B85" s="95" t="s">
        <v>1057</v>
      </c>
      <c r="C85" s="96"/>
      <c r="D85" s="96"/>
      <c r="E85" s="96"/>
      <c r="F85" s="96"/>
      <c r="G85" s="96"/>
      <c r="H85" s="96"/>
      <c r="I85" s="93"/>
      <c r="J85" s="94"/>
      <c r="K85" s="312">
        <v>0.05</v>
      </c>
      <c r="L85" s="849">
        <f>N79*K85</f>
        <v>8419.4526493317207</v>
      </c>
      <c r="M85" s="850"/>
      <c r="N85" s="57"/>
    </row>
    <row r="86" spans="1:14" ht="15.75" thickBot="1">
      <c r="B86" s="97" t="s">
        <v>1058</v>
      </c>
      <c r="C86" s="98"/>
      <c r="D86" s="98"/>
      <c r="E86" s="98"/>
      <c r="F86" s="98"/>
      <c r="G86" s="98"/>
      <c r="H86" s="98"/>
      <c r="I86" s="99"/>
      <c r="J86" s="100"/>
      <c r="K86" s="313">
        <v>0.05</v>
      </c>
      <c r="L86" s="851">
        <f>N79*K86</f>
        <v>8419.4526493317207</v>
      </c>
      <c r="M86" s="852"/>
      <c r="N86" s="57"/>
    </row>
    <row r="87" spans="1:14" ht="15.75" thickBot="1">
      <c r="B87" s="814" t="s">
        <v>1037</v>
      </c>
      <c r="C87" s="815"/>
      <c r="D87" s="815"/>
      <c r="E87" s="815"/>
      <c r="F87" s="815"/>
      <c r="G87" s="815"/>
      <c r="H87" s="815"/>
      <c r="I87" s="815"/>
      <c r="J87" s="815"/>
      <c r="K87" s="815"/>
      <c r="L87" s="815"/>
      <c r="M87" s="816"/>
      <c r="N87" s="58">
        <f>L84+L85+L86</f>
        <v>50516.715895990332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218905.76888262475</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17" t="s">
        <v>2324</v>
      </c>
      <c r="C106" s="818"/>
      <c r="D106" s="818"/>
      <c r="E106" s="818"/>
      <c r="F106" s="818"/>
      <c r="G106" s="818"/>
      <c r="H106" s="818"/>
      <c r="I106" s="818"/>
      <c r="J106" s="818"/>
      <c r="K106" s="818"/>
      <c r="L106" s="818"/>
      <c r="M106" s="818"/>
      <c r="N106" s="819"/>
    </row>
    <row r="107" spans="2:14" ht="15" customHeight="1">
      <c r="B107" s="817"/>
      <c r="C107" s="818"/>
      <c r="D107" s="818"/>
      <c r="E107" s="818"/>
      <c r="F107" s="818"/>
      <c r="G107" s="818"/>
      <c r="H107" s="818"/>
      <c r="I107" s="818"/>
      <c r="J107" s="818"/>
      <c r="K107" s="818"/>
      <c r="L107" s="818"/>
      <c r="M107" s="818"/>
      <c r="N107" s="819"/>
    </row>
    <row r="108" spans="2:14" ht="30" customHeight="1">
      <c r="B108" s="820" t="s">
        <v>2325</v>
      </c>
      <c r="C108" s="821"/>
      <c r="D108" s="821"/>
      <c r="E108" s="821"/>
      <c r="F108" s="821"/>
      <c r="G108" s="821"/>
      <c r="H108" s="821"/>
      <c r="I108" s="821"/>
      <c r="J108" s="821"/>
      <c r="K108" s="821"/>
      <c r="L108" s="821"/>
      <c r="M108" s="821"/>
      <c r="N108" s="822"/>
    </row>
    <row r="109" spans="2:14">
      <c r="B109" s="820"/>
      <c r="C109" s="821"/>
      <c r="D109" s="821"/>
      <c r="E109" s="821"/>
      <c r="F109" s="821"/>
      <c r="G109" s="821"/>
      <c r="H109" s="821"/>
      <c r="I109" s="821"/>
      <c r="J109" s="821"/>
      <c r="K109" s="821"/>
      <c r="L109" s="821"/>
      <c r="M109" s="821"/>
      <c r="N109" s="82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0"/>
      <c r="K119" s="880"/>
      <c r="L119" s="880"/>
      <c r="M119" s="880"/>
      <c r="N119" s="881"/>
    </row>
    <row r="120" spans="2:14" ht="15.75" thickBot="1">
      <c r="B120" s="269" t="s">
        <v>2327</v>
      </c>
      <c r="C120" s="401"/>
      <c r="D120" s="401"/>
      <c r="E120" s="63"/>
      <c r="F120" s="63"/>
      <c r="G120" s="63"/>
      <c r="H120" s="63"/>
      <c r="I120" s="63"/>
      <c r="J120" s="882"/>
      <c r="K120" s="882"/>
      <c r="L120" s="882"/>
      <c r="M120" s="882"/>
      <c r="N120" s="883"/>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1145</v>
      </c>
      <c r="C31" s="87" t="s">
        <v>1658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168</v>
      </c>
      <c r="B37" s="863" t="str">
        <f>VLOOKUP(A37,EQUIPOS!A7:D154,3,FALSE)</f>
        <v>Compactador tipo  POTENCIA: 105 HP, PESO: 6 ton</v>
      </c>
      <c r="C37" s="864"/>
      <c r="D37" s="864"/>
      <c r="E37" s="864"/>
      <c r="F37" s="864"/>
      <c r="G37" s="864"/>
      <c r="H37" s="865"/>
      <c r="I37" s="275"/>
      <c r="J37" s="276"/>
      <c r="K37" s="277">
        <f>VLOOKUP(A37,EQUIPOS!A7:D164,4,FALSE)</f>
        <v>106772.33503618563</v>
      </c>
      <c r="L37" s="278"/>
      <c r="M37" s="279">
        <v>9</v>
      </c>
      <c r="N37" s="280">
        <f t="shared" ref="N37:N43" si="0">K37/M37</f>
        <v>11863.592781798403</v>
      </c>
    </row>
    <row r="38" spans="1:14">
      <c r="A38" t="s">
        <v>173</v>
      </c>
      <c r="B38" s="863" t="str">
        <f>VLOOKUP(A38,EQUIPOS!A8:D154,3,FALSE)</f>
        <v>Compactador neumático de Potencia 70 HP, peso de 13 ton</v>
      </c>
      <c r="C38" s="864"/>
      <c r="D38" s="864"/>
      <c r="E38" s="864"/>
      <c r="F38" s="864"/>
      <c r="G38" s="864"/>
      <c r="H38" s="865"/>
      <c r="I38" s="275"/>
      <c r="J38" s="276"/>
      <c r="K38" s="277">
        <f>VLOOKUP(A38,EQUIPOS!A8:D165,4,FALSE)</f>
        <v>134220.82162622394</v>
      </c>
      <c r="L38" s="278"/>
      <c r="M38" s="279">
        <v>9</v>
      </c>
      <c r="N38" s="280">
        <f t="shared" si="0"/>
        <v>14913.424625135995</v>
      </c>
    </row>
    <row r="39" spans="1:14">
      <c r="A39" t="s">
        <v>286</v>
      </c>
      <c r="B39" s="863" t="str">
        <f>VLOOKUP(A39,EQUIPOS!A9:D154,3,FALSE)</f>
        <v>Planta de asfalto en frio</v>
      </c>
      <c r="C39" s="864"/>
      <c r="D39" s="864"/>
      <c r="E39" s="864"/>
      <c r="F39" s="864"/>
      <c r="G39" s="864"/>
      <c r="H39" s="865"/>
      <c r="I39" s="275"/>
      <c r="J39" s="276"/>
      <c r="K39" s="277">
        <f>VLOOKUP(A39,EQUIPOS!A9:D166,4,FALSE)</f>
        <v>237257.96934865904</v>
      </c>
      <c r="L39" s="278"/>
      <c r="M39" s="279">
        <v>9</v>
      </c>
      <c r="N39" s="280">
        <f t="shared" si="0"/>
        <v>26361.996594295448</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9</v>
      </c>
      <c r="N42" s="280">
        <f t="shared" si="0"/>
        <v>17693.033796887568</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9</v>
      </c>
      <c r="N43" s="280">
        <f t="shared" si="0"/>
        <v>6663.1781845702681</v>
      </c>
    </row>
    <row r="44" spans="1:14">
      <c r="B44" s="328"/>
      <c r="C44" s="329"/>
      <c r="D44" s="329"/>
      <c r="E44" s="329"/>
      <c r="F44" s="329"/>
      <c r="G44" s="329"/>
      <c r="H44" s="330"/>
      <c r="I44" s="275"/>
      <c r="J44" s="276"/>
      <c r="K44" s="277"/>
      <c r="L44" s="278"/>
      <c r="M44" s="279"/>
      <c r="N44" s="280"/>
    </row>
    <row r="45" spans="1:14">
      <c r="B45" s="863"/>
      <c r="C45" s="864"/>
      <c r="D45" s="864"/>
      <c r="E45" s="864"/>
      <c r="F45" s="864"/>
      <c r="G45" s="864"/>
      <c r="H45" s="865"/>
      <c r="I45" s="866"/>
      <c r="J45" s="867"/>
      <c r="K45" s="277"/>
      <c r="L45" s="868"/>
      <c r="M45" s="869"/>
      <c r="N45" s="280"/>
    </row>
    <row r="46" spans="1:14">
      <c r="B46" s="863"/>
      <c r="C46" s="864"/>
      <c r="D46" s="864"/>
      <c r="E46" s="870"/>
      <c r="F46" s="864"/>
      <c r="G46" s="864"/>
      <c r="H46" s="865"/>
      <c r="I46" s="42"/>
      <c r="J46" s="43"/>
      <c r="K46" s="282"/>
      <c r="L46" s="284"/>
      <c r="M46" s="285"/>
      <c r="N46" s="286"/>
    </row>
    <row r="47" spans="1:14">
      <c r="B47" s="871" t="s">
        <v>1036</v>
      </c>
      <c r="C47" s="872"/>
      <c r="D47" s="872"/>
      <c r="E47" s="44"/>
      <c r="F47" s="45"/>
      <c r="G47" s="45"/>
      <c r="H47" s="46"/>
      <c r="I47" s="42"/>
      <c r="J47" s="43"/>
      <c r="K47" s="287"/>
      <c r="L47" s="284"/>
      <c r="M47" s="409">
        <v>0.1</v>
      </c>
      <c r="N47" s="352">
        <f>N81*M47</f>
        <v>918.39305555555552</v>
      </c>
    </row>
    <row r="48" spans="1:14" ht="15.75" thickBot="1">
      <c r="B48" s="863"/>
      <c r="C48" s="864"/>
      <c r="D48" s="864"/>
      <c r="E48" s="864"/>
      <c r="F48" s="864"/>
      <c r="G48" s="864"/>
      <c r="H48" s="865"/>
      <c r="I48" s="873"/>
      <c r="J48" s="874"/>
      <c r="K48" s="47"/>
      <c r="L48" s="875"/>
      <c r="M48" s="876"/>
      <c r="N48" s="111"/>
    </row>
    <row r="49" spans="1:14" ht="15.75" thickBot="1">
      <c r="B49" s="814" t="s">
        <v>1037</v>
      </c>
      <c r="C49" s="815"/>
      <c r="D49" s="815"/>
      <c r="E49" s="815"/>
      <c r="F49" s="815"/>
      <c r="G49" s="815"/>
      <c r="H49" s="815"/>
      <c r="I49" s="815"/>
      <c r="J49" s="815"/>
      <c r="K49" s="815"/>
      <c r="L49" s="815"/>
      <c r="M49" s="816"/>
      <c r="N49" s="402">
        <f>SUM(N36:N48)</f>
        <v>104345.15192457786</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9" t="s">
        <v>1028</v>
      </c>
      <c r="C53" s="860"/>
      <c r="D53" s="860"/>
      <c r="E53" s="860"/>
      <c r="F53" s="860"/>
      <c r="G53" s="860"/>
      <c r="H53" s="860"/>
      <c r="I53" s="894"/>
      <c r="J53" s="323" t="s">
        <v>1029</v>
      </c>
      <c r="K53" s="91" t="s">
        <v>1030</v>
      </c>
      <c r="L53" s="895" t="s">
        <v>1039</v>
      </c>
      <c r="M53" s="894"/>
      <c r="N53" s="92" t="s">
        <v>1035</v>
      </c>
    </row>
    <row r="54" spans="1:14">
      <c r="A54" t="s">
        <v>843</v>
      </c>
      <c r="B54" s="49" t="str">
        <f>VLOOKUP(A54,MATERIALES!A5:D373,3,FALSE)</f>
        <v>Agregado Petreo para Triturar (Crudo)</v>
      </c>
      <c r="C54" s="289"/>
      <c r="D54" s="289"/>
      <c r="E54" s="289"/>
      <c r="F54" s="289"/>
      <c r="G54" s="289"/>
      <c r="H54" s="289"/>
      <c r="I54" s="276"/>
      <c r="J54" s="232" t="str">
        <f>VLOOKUP(A54,MATERIALES!A4:D640,2,FALSE)</f>
        <v>m3</v>
      </c>
      <c r="K54" s="290">
        <v>1.4</v>
      </c>
      <c r="L54" s="275"/>
      <c r="M54" s="410">
        <f>VLOOKUP(A54,MATERIALES!A5:D396,4,FALSE)</f>
        <v>35630.687639365991</v>
      </c>
      <c r="N54" s="280">
        <f>K54*M54</f>
        <v>49882.962695112386</v>
      </c>
    </row>
    <row r="55" spans="1:14">
      <c r="A55" s="114" t="s">
        <v>845</v>
      </c>
      <c r="B55" s="49" t="str">
        <f>VLOOKUP(A55,MATERIALES!A6:D373,3,FALSE)</f>
        <v>Agua</v>
      </c>
      <c r="C55" s="289"/>
      <c r="D55" s="289"/>
      <c r="E55" s="289"/>
      <c r="F55" s="289"/>
      <c r="G55" s="289"/>
      <c r="H55" s="289"/>
      <c r="I55" s="276"/>
      <c r="J55" s="232" t="str">
        <f>VLOOKUP(A55,MATERIALES!A5:D641,2,FALSE)</f>
        <v>lt</v>
      </c>
      <c r="K55" s="290">
        <v>25</v>
      </c>
      <c r="L55" s="275"/>
      <c r="M55" s="410">
        <f>VLOOKUP(A55,MATERIALES!A6:D397,4,FALSE)</f>
        <v>83.477611040800326</v>
      </c>
      <c r="N55" s="280">
        <f>K55*M55</f>
        <v>2086.9402760200082</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6"/>
      <c r="C58" s="897"/>
      <c r="D58" s="897"/>
      <c r="E58" s="897"/>
      <c r="F58" s="897"/>
      <c r="G58" s="897"/>
      <c r="H58" s="897"/>
      <c r="I58" s="867"/>
      <c r="J58" s="48"/>
      <c r="K58" s="50"/>
      <c r="L58" s="898"/>
      <c r="M58" s="899"/>
      <c r="N58" s="51"/>
    </row>
    <row r="59" spans="1:14" ht="15.75" thickBot="1">
      <c r="B59" s="814" t="s">
        <v>1037</v>
      </c>
      <c r="C59" s="815"/>
      <c r="D59" s="815"/>
      <c r="E59" s="815"/>
      <c r="F59" s="815"/>
      <c r="G59" s="815"/>
      <c r="H59" s="815"/>
      <c r="I59" s="815"/>
      <c r="J59" s="815"/>
      <c r="K59" s="815"/>
      <c r="L59" s="815"/>
      <c r="M59" s="816"/>
      <c r="N59" s="402">
        <f>SUM(N54:N58)</f>
        <v>51969.902971132396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1">
        <f>VLOOKUP(A64,TRANSPORTE!A5:D117,4,FALSE)</f>
        <v>1260.7002978406549</v>
      </c>
      <c r="M64" s="902"/>
      <c r="N64" s="295">
        <f>K64*L64</f>
        <v>1764.9804169769168</v>
      </c>
    </row>
    <row r="65" spans="1:15">
      <c r="A65" t="s">
        <v>1453</v>
      </c>
      <c r="B65" s="52" t="str">
        <f>VLOOKUP(A65,TRANSPORTE!A6:D117,3,FALSE)</f>
        <v>Transporte de Mezcla densa En Frio MDF-25</v>
      </c>
      <c r="C65" s="53"/>
      <c r="D65" s="53"/>
      <c r="E65" s="53"/>
      <c r="F65" s="53"/>
      <c r="G65" s="53"/>
      <c r="H65" s="319" t="s">
        <v>1552</v>
      </c>
      <c r="I65" s="287">
        <v>1.25</v>
      </c>
      <c r="J65" s="294">
        <v>1</v>
      </c>
      <c r="K65" s="287">
        <f>I65*J65</f>
        <v>1.25</v>
      </c>
      <c r="L65" s="901">
        <f>VLOOKUP(A65,TRANSPORTE!A6:D117,4,FALSE)</f>
        <v>900.0696947133282</v>
      </c>
      <c r="M65" s="902"/>
      <c r="N65" s="295">
        <f>K65*L65</f>
        <v>1125.0871183916602</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2890.067535368577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303">
        <v>72</v>
      </c>
      <c r="N75" s="403">
        <f>K75/M75</f>
        <v>5651.6527777777774</v>
      </c>
      <c r="O75" s="112"/>
    </row>
    <row r="76" spans="1:15">
      <c r="A76"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307">
        <v>72</v>
      </c>
      <c r="N76" s="403">
        <f>K76/M76</f>
        <v>1412.9027777777778</v>
      </c>
    </row>
    <row r="77" spans="1:15">
      <c r="A77" t="s">
        <v>54</v>
      </c>
      <c r="B77" s="55" t="str">
        <f>VLOOKUP(A77,'MANO DE OBRA'!A9:D70,3,FALSE)</f>
        <v>Rastrilleros (2)</v>
      </c>
      <c r="C77" s="53"/>
      <c r="D77" s="53"/>
      <c r="E77" s="53"/>
      <c r="F77" s="53"/>
      <c r="G77" s="53"/>
      <c r="H77" s="53"/>
      <c r="I77" s="300">
        <f>K77/J77*100</f>
        <v>82483.783783783787</v>
      </c>
      <c r="J77" s="301">
        <v>185</v>
      </c>
      <c r="K77" s="302">
        <f>VLOOKUP(A77,'MANO DE OBRA'!A9:D101,4,FALSE)</f>
        <v>152595</v>
      </c>
      <c r="L77" s="56"/>
      <c r="M77" s="308">
        <v>72</v>
      </c>
      <c r="N77" s="403">
        <f>K77/M77</f>
        <v>2119.375</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9183.9305555555547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168389.0529866344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33677.810597326883</v>
      </c>
      <c r="M88" s="850"/>
      <c r="N88" s="57"/>
    </row>
    <row r="89" spans="1:14">
      <c r="B89" s="95" t="s">
        <v>1057</v>
      </c>
      <c r="C89" s="96"/>
      <c r="D89" s="96"/>
      <c r="E89" s="96"/>
      <c r="F89" s="96"/>
      <c r="G89" s="96"/>
      <c r="H89" s="96"/>
      <c r="I89" s="93"/>
      <c r="J89" s="94"/>
      <c r="K89" s="312">
        <v>0.05</v>
      </c>
      <c r="L89" s="849">
        <f>N83*K89</f>
        <v>8419.4526493317207</v>
      </c>
      <c r="M89" s="850"/>
      <c r="N89" s="57"/>
    </row>
    <row r="90" spans="1:14" ht="15.75" thickBot="1">
      <c r="B90" s="97" t="s">
        <v>1058</v>
      </c>
      <c r="C90" s="98"/>
      <c r="D90" s="98"/>
      <c r="E90" s="98"/>
      <c r="F90" s="98"/>
      <c r="G90" s="98"/>
      <c r="H90" s="98"/>
      <c r="I90" s="99"/>
      <c r="J90" s="100"/>
      <c r="K90" s="313">
        <v>0.05</v>
      </c>
      <c r="L90" s="851">
        <f>N83*K90</f>
        <v>8419.4526493317207</v>
      </c>
      <c r="M90" s="852"/>
      <c r="N90" s="57"/>
    </row>
    <row r="91" spans="1:14" ht="15.75" thickBot="1">
      <c r="B91" s="814" t="s">
        <v>1037</v>
      </c>
      <c r="C91" s="815"/>
      <c r="D91" s="815"/>
      <c r="E91" s="815"/>
      <c r="F91" s="815"/>
      <c r="G91" s="815"/>
      <c r="H91" s="815"/>
      <c r="I91" s="815"/>
      <c r="J91" s="815"/>
      <c r="K91" s="815"/>
      <c r="L91" s="815"/>
      <c r="M91" s="816"/>
      <c r="N91" s="58">
        <f>L88+L89+L90</f>
        <v>50516.715895990332</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218905.76888262475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7" t="s">
        <v>2324</v>
      </c>
      <c r="C110" s="818"/>
      <c r="D110" s="818"/>
      <c r="E110" s="818"/>
      <c r="F110" s="818"/>
      <c r="G110" s="818"/>
      <c r="H110" s="818"/>
      <c r="I110" s="818"/>
      <c r="J110" s="818"/>
      <c r="K110" s="818"/>
      <c r="L110" s="818"/>
      <c r="M110" s="818"/>
      <c r="N110" s="819"/>
    </row>
    <row r="111" spans="2:14" ht="15" customHeight="1">
      <c r="B111" s="817"/>
      <c r="C111" s="818"/>
      <c r="D111" s="818"/>
      <c r="E111" s="818"/>
      <c r="F111" s="818"/>
      <c r="G111" s="818"/>
      <c r="H111" s="818"/>
      <c r="I111" s="818"/>
      <c r="J111" s="818"/>
      <c r="K111" s="818"/>
      <c r="L111" s="818"/>
      <c r="M111" s="818"/>
      <c r="N111" s="819"/>
    </row>
    <row r="112" spans="2:14" ht="30" customHeight="1">
      <c r="B112" s="820" t="s">
        <v>2325</v>
      </c>
      <c r="C112" s="821"/>
      <c r="D112" s="821"/>
      <c r="E112" s="821"/>
      <c r="F112" s="821"/>
      <c r="G112" s="821"/>
      <c r="H112" s="821"/>
      <c r="I112" s="821"/>
      <c r="J112" s="821"/>
      <c r="K112" s="821"/>
      <c r="L112" s="821"/>
      <c r="M112" s="821"/>
      <c r="N112" s="822"/>
    </row>
    <row r="113" spans="2:14">
      <c r="B113" s="820"/>
      <c r="C113" s="821"/>
      <c r="D113" s="821"/>
      <c r="E113" s="821"/>
      <c r="F113" s="821"/>
      <c r="G113" s="821"/>
      <c r="H113" s="821"/>
      <c r="I113" s="821"/>
      <c r="J113" s="821"/>
      <c r="K113" s="821"/>
      <c r="L113" s="821"/>
      <c r="M113" s="821"/>
      <c r="N113" s="82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0"/>
      <c r="K123" s="880"/>
      <c r="L123" s="880"/>
      <c r="M123" s="880"/>
      <c r="N123" s="881"/>
    </row>
    <row r="124" spans="2:14" ht="15.75" thickBot="1">
      <c r="B124" s="269" t="s">
        <v>2327</v>
      </c>
      <c r="C124" s="401"/>
      <c r="D124" s="401"/>
      <c r="E124" s="63"/>
      <c r="F124" s="63"/>
      <c r="G124" s="63"/>
      <c r="H124" s="63"/>
      <c r="I124" s="63"/>
      <c r="J124" s="882"/>
      <c r="K124" s="882"/>
      <c r="L124" s="882"/>
      <c r="M124" s="882"/>
      <c r="N124" s="88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1146</v>
      </c>
      <c r="C31" s="87" t="s">
        <v>1659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168</v>
      </c>
      <c r="B37" s="863" t="str">
        <f>VLOOKUP(A37,EQUIPOS!A7:D154,3,FALSE)</f>
        <v>Compactador tipo  POTENCIA: 105 HP, PESO: 6 ton</v>
      </c>
      <c r="C37" s="864"/>
      <c r="D37" s="864"/>
      <c r="E37" s="864"/>
      <c r="F37" s="864"/>
      <c r="G37" s="864"/>
      <c r="H37" s="865"/>
      <c r="I37" s="275"/>
      <c r="J37" s="276"/>
      <c r="K37" s="277">
        <f>VLOOKUP(A37,EQUIPOS!A7:D164,4,FALSE)</f>
        <v>106772.33503618563</v>
      </c>
      <c r="L37" s="278"/>
      <c r="M37" s="279">
        <v>9</v>
      </c>
      <c r="N37" s="280">
        <f t="shared" ref="N37:N43" si="0">K37/M37</f>
        <v>11863.592781798403</v>
      </c>
    </row>
    <row r="38" spans="1:14">
      <c r="A38" t="s">
        <v>173</v>
      </c>
      <c r="B38" s="863" t="str">
        <f>VLOOKUP(A38,EQUIPOS!A8:D154,3,FALSE)</f>
        <v>Compactador neumático de Potencia 70 HP, peso de 13 ton</v>
      </c>
      <c r="C38" s="864"/>
      <c r="D38" s="864"/>
      <c r="E38" s="864"/>
      <c r="F38" s="864"/>
      <c r="G38" s="864"/>
      <c r="H38" s="865"/>
      <c r="I38" s="275"/>
      <c r="J38" s="276"/>
      <c r="K38" s="277">
        <f>VLOOKUP(A38,EQUIPOS!A8:D165,4,FALSE)</f>
        <v>134220.82162622394</v>
      </c>
      <c r="L38" s="278"/>
      <c r="M38" s="279">
        <v>9</v>
      </c>
      <c r="N38" s="280">
        <f t="shared" si="0"/>
        <v>14913.424625135995</v>
      </c>
    </row>
    <row r="39" spans="1:14">
      <c r="A39" t="s">
        <v>286</v>
      </c>
      <c r="B39" s="863" t="str">
        <f>VLOOKUP(A39,EQUIPOS!A9:D154,3,FALSE)</f>
        <v>Planta de asfalto en frio</v>
      </c>
      <c r="C39" s="864"/>
      <c r="D39" s="864"/>
      <c r="E39" s="864"/>
      <c r="F39" s="864"/>
      <c r="G39" s="864"/>
      <c r="H39" s="865"/>
      <c r="I39" s="275"/>
      <c r="J39" s="276"/>
      <c r="K39" s="277">
        <f>VLOOKUP(A39,EQUIPOS!A9:D166,4,FALSE)</f>
        <v>237257.96934865904</v>
      </c>
      <c r="L39" s="278"/>
      <c r="M39" s="279">
        <v>9</v>
      </c>
      <c r="N39" s="280">
        <f t="shared" si="0"/>
        <v>26361.996594295448</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9</v>
      </c>
      <c r="N42" s="280">
        <f t="shared" si="0"/>
        <v>17693.033796887568</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9</v>
      </c>
      <c r="N43" s="280">
        <f t="shared" si="0"/>
        <v>6663.1781845702681</v>
      </c>
    </row>
    <row r="44" spans="1:14">
      <c r="B44" s="328"/>
      <c r="C44" s="329"/>
      <c r="D44" s="329"/>
      <c r="E44" s="329"/>
      <c r="F44" s="329"/>
      <c r="G44" s="329"/>
      <c r="H44" s="330"/>
      <c r="I44" s="275"/>
      <c r="J44" s="276"/>
      <c r="K44" s="277"/>
      <c r="L44" s="278"/>
      <c r="M44" s="279"/>
      <c r="N44" s="280"/>
    </row>
    <row r="45" spans="1:14">
      <c r="B45" s="863"/>
      <c r="C45" s="864"/>
      <c r="D45" s="864"/>
      <c r="E45" s="864"/>
      <c r="F45" s="864"/>
      <c r="G45" s="864"/>
      <c r="H45" s="865"/>
      <c r="I45" s="866"/>
      <c r="J45" s="867"/>
      <c r="K45" s="277"/>
      <c r="L45" s="868"/>
      <c r="M45" s="869"/>
      <c r="N45" s="280"/>
    </row>
    <row r="46" spans="1:14">
      <c r="B46" s="863"/>
      <c r="C46" s="864"/>
      <c r="D46" s="864"/>
      <c r="E46" s="870"/>
      <c r="F46" s="864"/>
      <c r="G46" s="864"/>
      <c r="H46" s="865"/>
      <c r="I46" s="42"/>
      <c r="J46" s="43"/>
      <c r="K46" s="282"/>
      <c r="L46" s="284"/>
      <c r="M46" s="285"/>
      <c r="N46" s="286"/>
    </row>
    <row r="47" spans="1:14">
      <c r="B47" s="871" t="s">
        <v>1036</v>
      </c>
      <c r="C47" s="872"/>
      <c r="D47" s="872"/>
      <c r="E47" s="44"/>
      <c r="F47" s="45"/>
      <c r="G47" s="45"/>
      <c r="H47" s="46"/>
      <c r="I47" s="42"/>
      <c r="J47" s="43"/>
      <c r="K47" s="287"/>
      <c r="L47" s="284"/>
      <c r="M47" s="409">
        <v>0.1</v>
      </c>
      <c r="N47" s="352">
        <f>N81*M47</f>
        <v>918.39305555555552</v>
      </c>
    </row>
    <row r="48" spans="1:14" ht="15.75" thickBot="1">
      <c r="B48" s="863"/>
      <c r="C48" s="864"/>
      <c r="D48" s="864"/>
      <c r="E48" s="864"/>
      <c r="F48" s="864"/>
      <c r="G48" s="864"/>
      <c r="H48" s="865"/>
      <c r="I48" s="873"/>
      <c r="J48" s="874"/>
      <c r="K48" s="47"/>
      <c r="L48" s="875"/>
      <c r="M48" s="876"/>
      <c r="N48" s="111"/>
    </row>
    <row r="49" spans="1:14" ht="15.75" thickBot="1">
      <c r="B49" s="814" t="s">
        <v>1037</v>
      </c>
      <c r="C49" s="815"/>
      <c r="D49" s="815"/>
      <c r="E49" s="815"/>
      <c r="F49" s="815"/>
      <c r="G49" s="815"/>
      <c r="H49" s="815"/>
      <c r="I49" s="815"/>
      <c r="J49" s="815"/>
      <c r="K49" s="815"/>
      <c r="L49" s="815"/>
      <c r="M49" s="816"/>
      <c r="N49" s="402">
        <f>SUM(N36:N48)</f>
        <v>104345.15192457786</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9" t="s">
        <v>1028</v>
      </c>
      <c r="C53" s="860"/>
      <c r="D53" s="860"/>
      <c r="E53" s="860"/>
      <c r="F53" s="860"/>
      <c r="G53" s="860"/>
      <c r="H53" s="860"/>
      <c r="I53" s="894"/>
      <c r="J53" s="323" t="s">
        <v>1029</v>
      </c>
      <c r="K53" s="91" t="s">
        <v>1030</v>
      </c>
      <c r="L53" s="895" t="s">
        <v>1039</v>
      </c>
      <c r="M53" s="894"/>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35630.687639365991</v>
      </c>
      <c r="N54" s="280">
        <f>K54*M54</f>
        <v>49882.962695112386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83.477611040800326</v>
      </c>
      <c r="N55" s="280">
        <f>K55*M55</f>
        <v>2086.9402760200082</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6"/>
      <c r="C58" s="897"/>
      <c r="D58" s="897"/>
      <c r="E58" s="897"/>
      <c r="F58" s="897"/>
      <c r="G58" s="897"/>
      <c r="H58" s="897"/>
      <c r="I58" s="867"/>
      <c r="J58" s="48"/>
      <c r="K58" s="50"/>
      <c r="L58" s="898"/>
      <c r="M58" s="899"/>
      <c r="N58" s="51"/>
    </row>
    <row r="59" spans="1:14" ht="15.75" thickBot="1">
      <c r="B59" s="814" t="s">
        <v>1037</v>
      </c>
      <c r="C59" s="815"/>
      <c r="D59" s="815"/>
      <c r="E59" s="815"/>
      <c r="F59" s="815"/>
      <c r="G59" s="815"/>
      <c r="H59" s="815"/>
      <c r="I59" s="815"/>
      <c r="J59" s="815"/>
      <c r="K59" s="815"/>
      <c r="L59" s="815"/>
      <c r="M59" s="816"/>
      <c r="N59" s="419">
        <f>SUM(N54:N58)</f>
        <v>51969.902971132396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v>1.4</v>
      </c>
      <c r="L64" s="901">
        <f>VLOOKUP(A64,TRANSPORTE!A5:D117,4,FALSE)</f>
        <v>1260.7002978406549</v>
      </c>
      <c r="M64" s="902"/>
      <c r="N64" s="295">
        <f>K64*L64</f>
        <v>1764.9804169769168</v>
      </c>
    </row>
    <row r="65" spans="1:15">
      <c r="A65" t="s">
        <v>1433</v>
      </c>
      <c r="B65" s="52" t="str">
        <f>VLOOKUP(A65,TRANSPORTE!A6:D117,3,FALSE)</f>
        <v>Transporte de Mezcla en Frio DMF-19</v>
      </c>
      <c r="C65" s="53"/>
      <c r="D65" s="53"/>
      <c r="E65" s="53"/>
      <c r="F65" s="53"/>
      <c r="G65" s="53"/>
      <c r="H65" s="319" t="s">
        <v>1552</v>
      </c>
      <c r="I65" s="287">
        <v>1.25</v>
      </c>
      <c r="J65" s="294">
        <v>1</v>
      </c>
      <c r="K65" s="287">
        <v>1.25</v>
      </c>
      <c r="L65" s="901">
        <f>VLOOKUP(A65,TRANSPORTE!A6:D117,4,FALSE)</f>
        <v>900.0696947133282</v>
      </c>
      <c r="M65" s="902"/>
      <c r="N65" s="295">
        <f>K65*L65</f>
        <v>1125.0871183916602</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2890.067535368577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303">
        <v>72</v>
      </c>
      <c r="N75" s="403">
        <f>K75/M75</f>
        <v>5651.6527777777774</v>
      </c>
      <c r="O75" s="112"/>
    </row>
    <row r="76" spans="1:15">
      <c r="A76"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307">
        <v>72</v>
      </c>
      <c r="N76" s="403">
        <f>K76/M76</f>
        <v>1412.9027777777778</v>
      </c>
    </row>
    <row r="77" spans="1:15">
      <c r="A77" t="s">
        <v>54</v>
      </c>
      <c r="B77" s="55" t="str">
        <f>VLOOKUP(A77,'MANO DE OBRA'!A9:D70,3,FALSE)</f>
        <v>Rastrilleros (2)</v>
      </c>
      <c r="C77" s="53"/>
      <c r="D77" s="53"/>
      <c r="E77" s="53"/>
      <c r="F77" s="53"/>
      <c r="G77" s="53"/>
      <c r="H77" s="53"/>
      <c r="I77" s="300">
        <f>K77/J77*100</f>
        <v>82483.783783783787</v>
      </c>
      <c r="J77" s="301">
        <v>185</v>
      </c>
      <c r="K77" s="302">
        <f>VLOOKUP(A77,'MANO DE OBRA'!A9:D101,4,FALSE)</f>
        <v>152595</v>
      </c>
      <c r="L77" s="56"/>
      <c r="M77" s="307">
        <v>72</v>
      </c>
      <c r="N77" s="403">
        <f>K77/M77</f>
        <v>2119.375</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9183.9305555555547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168389.0529866344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33677.810597326883</v>
      </c>
      <c r="M88" s="850"/>
      <c r="N88" s="57"/>
    </row>
    <row r="89" spans="1:14">
      <c r="B89" s="95" t="s">
        <v>1057</v>
      </c>
      <c r="C89" s="96"/>
      <c r="D89" s="96"/>
      <c r="E89" s="96"/>
      <c r="F89" s="96"/>
      <c r="G89" s="96"/>
      <c r="H89" s="96"/>
      <c r="I89" s="93"/>
      <c r="J89" s="94"/>
      <c r="K89" s="312">
        <v>0.05</v>
      </c>
      <c r="L89" s="849">
        <f>N83*K89</f>
        <v>8419.4526493317207</v>
      </c>
      <c r="M89" s="850"/>
      <c r="N89" s="57"/>
    </row>
    <row r="90" spans="1:14" ht="15.75" thickBot="1">
      <c r="B90" s="97" t="s">
        <v>1058</v>
      </c>
      <c r="C90" s="98"/>
      <c r="D90" s="98"/>
      <c r="E90" s="98"/>
      <c r="F90" s="98"/>
      <c r="G90" s="98"/>
      <c r="H90" s="98"/>
      <c r="I90" s="99"/>
      <c r="J90" s="100"/>
      <c r="K90" s="313">
        <v>0.05</v>
      </c>
      <c r="L90" s="851">
        <f>N83*K90</f>
        <v>8419.4526493317207</v>
      </c>
      <c r="M90" s="852"/>
      <c r="N90" s="57"/>
    </row>
    <row r="91" spans="1:14" ht="15.75" thickBot="1">
      <c r="B91" s="814" t="s">
        <v>1037</v>
      </c>
      <c r="C91" s="815"/>
      <c r="D91" s="815"/>
      <c r="E91" s="815"/>
      <c r="F91" s="815"/>
      <c r="G91" s="815"/>
      <c r="H91" s="815"/>
      <c r="I91" s="815"/>
      <c r="J91" s="815"/>
      <c r="K91" s="815"/>
      <c r="L91" s="815"/>
      <c r="M91" s="816"/>
      <c r="N91" s="58">
        <f>L88+L89+L90</f>
        <v>50516.715895990332</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58">
        <f>N83+N91</f>
        <v>218905.76888262475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7" t="s">
        <v>2324</v>
      </c>
      <c r="C110" s="818"/>
      <c r="D110" s="818"/>
      <c r="E110" s="818"/>
      <c r="F110" s="818"/>
      <c r="G110" s="818"/>
      <c r="H110" s="818"/>
      <c r="I110" s="818"/>
      <c r="J110" s="818"/>
      <c r="K110" s="818"/>
      <c r="L110" s="818"/>
      <c r="M110" s="818"/>
      <c r="N110" s="819"/>
    </row>
    <row r="111" spans="2:14" ht="15" customHeight="1">
      <c r="B111" s="817"/>
      <c r="C111" s="818"/>
      <c r="D111" s="818"/>
      <c r="E111" s="818"/>
      <c r="F111" s="818"/>
      <c r="G111" s="818"/>
      <c r="H111" s="818"/>
      <c r="I111" s="818"/>
      <c r="J111" s="818"/>
      <c r="K111" s="818"/>
      <c r="L111" s="818"/>
      <c r="M111" s="818"/>
      <c r="N111" s="819"/>
    </row>
    <row r="112" spans="2:14" ht="30" customHeight="1">
      <c r="B112" s="820" t="s">
        <v>2325</v>
      </c>
      <c r="C112" s="821"/>
      <c r="D112" s="821"/>
      <c r="E112" s="821"/>
      <c r="F112" s="821"/>
      <c r="G112" s="821"/>
      <c r="H112" s="821"/>
      <c r="I112" s="821"/>
      <c r="J112" s="821"/>
      <c r="K112" s="821"/>
      <c r="L112" s="821"/>
      <c r="M112" s="821"/>
      <c r="N112" s="822"/>
    </row>
    <row r="113" spans="2:14">
      <c r="B113" s="820"/>
      <c r="C113" s="821"/>
      <c r="D113" s="821"/>
      <c r="E113" s="821"/>
      <c r="F113" s="821"/>
      <c r="G113" s="821"/>
      <c r="H113" s="821"/>
      <c r="I113" s="821"/>
      <c r="J113" s="821"/>
      <c r="K113" s="821"/>
      <c r="L113" s="821"/>
      <c r="M113" s="821"/>
      <c r="N113" s="82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0"/>
      <c r="K123" s="880"/>
      <c r="L123" s="880"/>
      <c r="M123" s="880"/>
      <c r="N123" s="881"/>
    </row>
    <row r="124" spans="2:14" ht="15.75" thickBot="1">
      <c r="B124" s="269" t="s">
        <v>2327</v>
      </c>
      <c r="C124" s="401"/>
      <c r="D124" s="401"/>
      <c r="E124" s="63"/>
      <c r="F124" s="63"/>
      <c r="G124" s="63"/>
      <c r="H124" s="63"/>
      <c r="I124" s="63"/>
      <c r="J124" s="882"/>
      <c r="K124" s="882"/>
      <c r="L124" s="882"/>
      <c r="M124" s="882"/>
      <c r="N124" s="88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1147</v>
      </c>
      <c r="C31" s="87" t="s">
        <v>1660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168</v>
      </c>
      <c r="B37" s="863" t="str">
        <f>VLOOKUP(A37,EQUIPOS!A7:D154,3,FALSE)</f>
        <v>Compactador tipo  POTENCIA: 105 HP, PESO: 6 ton</v>
      </c>
      <c r="C37" s="864"/>
      <c r="D37" s="864"/>
      <c r="E37" s="864"/>
      <c r="F37" s="864"/>
      <c r="G37" s="864"/>
      <c r="H37" s="865"/>
      <c r="I37" s="275"/>
      <c r="J37" s="276"/>
      <c r="K37" s="277">
        <f>VLOOKUP(A37,EQUIPOS!A7:D164,4,FALSE)</f>
        <v>106772.33503618563</v>
      </c>
      <c r="L37" s="278"/>
      <c r="M37" s="279">
        <v>7</v>
      </c>
      <c r="N37" s="280">
        <f t="shared" ref="N37:N43" si="0">K37/M37</f>
        <v>15253.190719455089</v>
      </c>
    </row>
    <row r="38" spans="1:14">
      <c r="A38" t="s">
        <v>173</v>
      </c>
      <c r="B38" s="863" t="str">
        <f>VLOOKUP(A38,EQUIPOS!A8:D154,3,FALSE)</f>
        <v>Compactador neumático de Potencia 70 HP, peso de 13 ton</v>
      </c>
      <c r="C38" s="864"/>
      <c r="D38" s="864"/>
      <c r="E38" s="864"/>
      <c r="F38" s="864"/>
      <c r="G38" s="864"/>
      <c r="H38" s="865"/>
      <c r="I38" s="275"/>
      <c r="J38" s="276"/>
      <c r="K38" s="277">
        <f>VLOOKUP(A38,EQUIPOS!A8:D165,4,FALSE)</f>
        <v>134220.82162622394</v>
      </c>
      <c r="L38" s="278"/>
      <c r="M38" s="279">
        <v>7</v>
      </c>
      <c r="N38" s="280">
        <f t="shared" si="0"/>
        <v>19174.403089460564</v>
      </c>
    </row>
    <row r="39" spans="1:14">
      <c r="A39" t="s">
        <v>286</v>
      </c>
      <c r="B39" s="863" t="str">
        <f>VLOOKUP(A39,EQUIPOS!A9:D154,3,FALSE)</f>
        <v>Planta de asfalto en frio</v>
      </c>
      <c r="C39" s="864"/>
      <c r="D39" s="864"/>
      <c r="E39" s="864"/>
      <c r="F39" s="864"/>
      <c r="G39" s="864"/>
      <c r="H39" s="865"/>
      <c r="I39" s="275"/>
      <c r="J39" s="276"/>
      <c r="K39" s="277">
        <f>VLOOKUP(A39,EQUIPOS!A9:D166,4,FALSE)</f>
        <v>237257.96934865904</v>
      </c>
      <c r="L39" s="278"/>
      <c r="M39" s="279">
        <v>9</v>
      </c>
      <c r="N39" s="280">
        <f t="shared" si="0"/>
        <v>26361.996594295448</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7</v>
      </c>
      <c r="N42" s="280">
        <f t="shared" si="0"/>
        <v>22748.186310284014</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9</v>
      </c>
      <c r="N43" s="280">
        <f t="shared" si="0"/>
        <v>6663.1781845702681</v>
      </c>
    </row>
    <row r="44" spans="1:14">
      <c r="B44" s="328"/>
      <c r="C44" s="329"/>
      <c r="D44" s="329"/>
      <c r="E44" s="329"/>
      <c r="F44" s="329"/>
      <c r="G44" s="329"/>
      <c r="H44" s="330"/>
      <c r="I44" s="275"/>
      <c r="J44" s="276"/>
      <c r="K44" s="277"/>
      <c r="L44" s="278"/>
      <c r="M44" s="279"/>
      <c r="N44" s="280"/>
    </row>
    <row r="45" spans="1:14">
      <c r="B45" s="863"/>
      <c r="C45" s="864"/>
      <c r="D45" s="864"/>
      <c r="E45" s="864"/>
      <c r="F45" s="864"/>
      <c r="G45" s="864"/>
      <c r="H45" s="865"/>
      <c r="I45" s="866"/>
      <c r="J45" s="867"/>
      <c r="K45" s="277"/>
      <c r="L45" s="868"/>
      <c r="M45" s="869"/>
      <c r="N45" s="280"/>
    </row>
    <row r="46" spans="1:14">
      <c r="B46" s="863"/>
      <c r="C46" s="864"/>
      <c r="D46" s="864"/>
      <c r="E46" s="870"/>
      <c r="F46" s="864"/>
      <c r="G46" s="864"/>
      <c r="H46" s="865"/>
      <c r="I46" s="42"/>
      <c r="J46" s="43"/>
      <c r="K46" s="282"/>
      <c r="L46" s="284"/>
      <c r="M46" s="285"/>
      <c r="N46" s="286"/>
    </row>
    <row r="47" spans="1:14">
      <c r="B47" s="871" t="s">
        <v>1036</v>
      </c>
      <c r="C47" s="872"/>
      <c r="D47" s="872"/>
      <c r="E47" s="44"/>
      <c r="F47" s="45"/>
      <c r="G47" s="45"/>
      <c r="H47" s="46"/>
      <c r="I47" s="42"/>
      <c r="J47" s="43"/>
      <c r="K47" s="287"/>
      <c r="L47" s="284"/>
      <c r="M47" s="409">
        <v>0.1</v>
      </c>
      <c r="N47" s="352">
        <f>N81*M47</f>
        <v>1049.5920634920637</v>
      </c>
    </row>
    <row r="48" spans="1:14" ht="15.75" thickBot="1">
      <c r="B48" s="863"/>
      <c r="C48" s="864"/>
      <c r="D48" s="864"/>
      <c r="E48" s="864"/>
      <c r="F48" s="864"/>
      <c r="G48" s="864"/>
      <c r="H48" s="865"/>
      <c r="I48" s="873"/>
      <c r="J48" s="874"/>
      <c r="K48" s="47"/>
      <c r="L48" s="875"/>
      <c r="M48" s="876"/>
      <c r="N48" s="111"/>
    </row>
    <row r="49" spans="1:14" ht="15.75" thickBot="1">
      <c r="B49" s="814" t="s">
        <v>1037</v>
      </c>
      <c r="C49" s="815"/>
      <c r="D49" s="815"/>
      <c r="E49" s="815"/>
      <c r="F49" s="815"/>
      <c r="G49" s="815"/>
      <c r="H49" s="815"/>
      <c r="I49" s="815"/>
      <c r="J49" s="815"/>
      <c r="K49" s="815"/>
      <c r="L49" s="815"/>
      <c r="M49" s="816"/>
      <c r="N49" s="402">
        <f>SUM(N36:N48)</f>
        <v>117182.07984789205</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9" t="s">
        <v>1028</v>
      </c>
      <c r="C53" s="860"/>
      <c r="D53" s="860"/>
      <c r="E53" s="860"/>
      <c r="F53" s="860"/>
      <c r="G53" s="860"/>
      <c r="H53" s="860"/>
      <c r="I53" s="894"/>
      <c r="J53" s="323" t="s">
        <v>1029</v>
      </c>
      <c r="K53" s="91" t="s">
        <v>1030</v>
      </c>
      <c r="L53" s="895" t="s">
        <v>1039</v>
      </c>
      <c r="M53" s="894"/>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35630.687639365991</v>
      </c>
      <c r="N54" s="280">
        <f>K54*M54</f>
        <v>49882.962695112386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83.477611040800326</v>
      </c>
      <c r="N55" s="280">
        <f>K55*M55</f>
        <v>2086.9402760200082</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6"/>
      <c r="C58" s="897"/>
      <c r="D58" s="897"/>
      <c r="E58" s="897"/>
      <c r="F58" s="897"/>
      <c r="G58" s="897"/>
      <c r="H58" s="897"/>
      <c r="I58" s="867"/>
      <c r="J58" s="48"/>
      <c r="K58" s="50"/>
      <c r="L58" s="898"/>
      <c r="M58" s="899"/>
      <c r="N58" s="51"/>
    </row>
    <row r="59" spans="1:14" ht="15.75" thickBot="1">
      <c r="B59" s="814" t="s">
        <v>1037</v>
      </c>
      <c r="C59" s="815"/>
      <c r="D59" s="815"/>
      <c r="E59" s="815"/>
      <c r="F59" s="815"/>
      <c r="G59" s="815"/>
      <c r="H59" s="815"/>
      <c r="I59" s="815"/>
      <c r="J59" s="815"/>
      <c r="K59" s="815"/>
      <c r="L59" s="815"/>
      <c r="M59" s="816"/>
      <c r="N59" s="402">
        <f>SUM(N54:N58)</f>
        <v>51969.902971132396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1">
        <f>VLOOKUP(A64,TRANSPORTE!A5:D117,4,FALSE)</f>
        <v>1260.7002978406549</v>
      </c>
      <c r="M64" s="902"/>
      <c r="N64" s="295">
        <f>K64*L64</f>
        <v>1764.9804169769168</v>
      </c>
    </row>
    <row r="65" spans="1:15">
      <c r="A65" t="s">
        <v>1427</v>
      </c>
      <c r="B65" s="52" t="str">
        <f>VLOOKUP(A65,TRANSPORTE!A5:D117,3,FALSE)</f>
        <v>Transporte de Mezcla Densa para Bacheo</v>
      </c>
      <c r="C65" s="53"/>
      <c r="D65" s="53"/>
      <c r="E65" s="53"/>
      <c r="F65" s="53"/>
      <c r="G65" s="53"/>
      <c r="H65" s="319" t="s">
        <v>1552</v>
      </c>
      <c r="I65" s="287">
        <v>1.25</v>
      </c>
      <c r="J65" s="287">
        <v>1</v>
      </c>
      <c r="K65" s="287">
        <f>I65*J65</f>
        <v>1.25</v>
      </c>
      <c r="L65" s="297"/>
      <c r="M65" s="298">
        <f>VLOOKUP(A64,TRANSPORTE!A5:D117,4,FALSE)</f>
        <v>1260.7002978406549</v>
      </c>
      <c r="N65" s="420">
        <f>K65*M65</f>
        <v>1575.8753723008185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3340.8557892777353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303">
        <v>63</v>
      </c>
      <c r="N75" s="403">
        <f>K75/M75</f>
        <v>6459.0317460317465</v>
      </c>
      <c r="O75" s="112"/>
    </row>
    <row r="76" spans="1:15">
      <c r="A76"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307">
        <v>63</v>
      </c>
      <c r="N76" s="403">
        <f>K76/M76</f>
        <v>1614.7460317460318</v>
      </c>
    </row>
    <row r="77" spans="1:15">
      <c r="A77" t="s">
        <v>54</v>
      </c>
      <c r="B77" s="55" t="str">
        <f>VLOOKUP(A77,'MANO DE OBRA'!A9:D70,3,FALSE)</f>
        <v>Rastrilleros (2)</v>
      </c>
      <c r="C77" s="53"/>
      <c r="D77" s="53"/>
      <c r="E77" s="53"/>
      <c r="F77" s="53"/>
      <c r="G77" s="53"/>
      <c r="H77" s="53"/>
      <c r="I77" s="300">
        <f>K77/J77*100</f>
        <v>82483.783783783787</v>
      </c>
      <c r="J77" s="301">
        <v>185</v>
      </c>
      <c r="K77" s="302">
        <f>VLOOKUP(A77,'MANO DE OBRA'!A9:D101,4,FALSE)</f>
        <v>152595</v>
      </c>
      <c r="L77" s="56"/>
      <c r="M77" s="308">
        <v>63</v>
      </c>
      <c r="N77" s="403">
        <f>K77/M77</f>
        <v>2422.1428571428573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10495.920634920636</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182988.75924322283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36597.75184864457</v>
      </c>
      <c r="M88" s="850"/>
      <c r="N88" s="57"/>
    </row>
    <row r="89" spans="1:14">
      <c r="B89" s="95" t="s">
        <v>1057</v>
      </c>
      <c r="C89" s="96"/>
      <c r="D89" s="96"/>
      <c r="E89" s="96"/>
      <c r="F89" s="96"/>
      <c r="G89" s="96"/>
      <c r="H89" s="96"/>
      <c r="I89" s="93"/>
      <c r="J89" s="94"/>
      <c r="K89" s="312">
        <v>0.05</v>
      </c>
      <c r="L89" s="849">
        <f>N83*K89</f>
        <v>9149.4379621611424</v>
      </c>
      <c r="M89" s="850"/>
      <c r="N89" s="57"/>
    </row>
    <row r="90" spans="1:14" ht="15.75" thickBot="1">
      <c r="B90" s="97" t="s">
        <v>1058</v>
      </c>
      <c r="C90" s="98"/>
      <c r="D90" s="98"/>
      <c r="E90" s="98"/>
      <c r="F90" s="98"/>
      <c r="G90" s="98"/>
      <c r="H90" s="98"/>
      <c r="I90" s="99"/>
      <c r="J90" s="100"/>
      <c r="K90" s="313">
        <v>0.05</v>
      </c>
      <c r="L90" s="851">
        <f>N83*K90</f>
        <v>9149.4379621611424</v>
      </c>
      <c r="M90" s="852"/>
      <c r="N90" s="57"/>
    </row>
    <row r="91" spans="1:14" ht="15.75" thickBot="1">
      <c r="B91" s="814" t="s">
        <v>1037</v>
      </c>
      <c r="C91" s="815"/>
      <c r="D91" s="815"/>
      <c r="E91" s="815"/>
      <c r="F91" s="815"/>
      <c r="G91" s="815"/>
      <c r="H91" s="815"/>
      <c r="I91" s="815"/>
      <c r="J91" s="815"/>
      <c r="K91" s="815"/>
      <c r="L91" s="815"/>
      <c r="M91" s="816"/>
      <c r="N91" s="58">
        <f>L88+L89+L90</f>
        <v>54896.627772966858</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237885.38701618969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7" t="s">
        <v>2324</v>
      </c>
      <c r="C110" s="818"/>
      <c r="D110" s="818"/>
      <c r="E110" s="818"/>
      <c r="F110" s="818"/>
      <c r="G110" s="818"/>
      <c r="H110" s="818"/>
      <c r="I110" s="818"/>
      <c r="J110" s="818"/>
      <c r="K110" s="818"/>
      <c r="L110" s="818"/>
      <c r="M110" s="818"/>
      <c r="N110" s="819"/>
    </row>
    <row r="111" spans="2:14" ht="15" customHeight="1">
      <c r="B111" s="817"/>
      <c r="C111" s="818"/>
      <c r="D111" s="818"/>
      <c r="E111" s="818"/>
      <c r="F111" s="818"/>
      <c r="G111" s="818"/>
      <c r="H111" s="818"/>
      <c r="I111" s="818"/>
      <c r="J111" s="818"/>
      <c r="K111" s="818"/>
      <c r="L111" s="818"/>
      <c r="M111" s="818"/>
      <c r="N111" s="819"/>
    </row>
    <row r="112" spans="2:14" ht="30" customHeight="1">
      <c r="B112" s="820" t="s">
        <v>2325</v>
      </c>
      <c r="C112" s="821"/>
      <c r="D112" s="821"/>
      <c r="E112" s="821"/>
      <c r="F112" s="821"/>
      <c r="G112" s="821"/>
      <c r="H112" s="821"/>
      <c r="I112" s="821"/>
      <c r="J112" s="821"/>
      <c r="K112" s="821"/>
      <c r="L112" s="821"/>
      <c r="M112" s="821"/>
      <c r="N112" s="822"/>
    </row>
    <row r="113" spans="2:14">
      <c r="B113" s="820"/>
      <c r="C113" s="821"/>
      <c r="D113" s="821"/>
      <c r="E113" s="821"/>
      <c r="F113" s="821"/>
      <c r="G113" s="821"/>
      <c r="H113" s="821"/>
      <c r="I113" s="821"/>
      <c r="J113" s="821"/>
      <c r="K113" s="821"/>
      <c r="L113" s="821"/>
      <c r="M113" s="821"/>
      <c r="N113" s="82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0"/>
      <c r="K123" s="880"/>
      <c r="L123" s="880"/>
      <c r="M123" s="880"/>
      <c r="N123" s="881"/>
    </row>
    <row r="124" spans="2:14" ht="15.75" thickBot="1">
      <c r="B124" s="269" t="s">
        <v>2327</v>
      </c>
      <c r="C124" s="401"/>
      <c r="D124" s="401"/>
      <c r="E124" s="63"/>
      <c r="F124" s="63"/>
      <c r="G124" s="63"/>
      <c r="H124" s="63"/>
      <c r="I124" s="63"/>
      <c r="J124" s="882"/>
      <c r="K124" s="882"/>
      <c r="L124" s="882"/>
      <c r="M124" s="882"/>
      <c r="N124" s="883"/>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1148</v>
      </c>
      <c r="C31" s="87" t="s">
        <v>1661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9</v>
      </c>
      <c r="N37" s="280">
        <f t="shared" ref="N37:N43" si="0">K37/M37</f>
        <v>14913.424625135995</v>
      </c>
    </row>
    <row r="38" spans="1:14">
      <c r="A38" t="s">
        <v>168</v>
      </c>
      <c r="B38" s="863" t="str">
        <f>VLOOKUP(A38,EQUIPOS!A8:D154,3,FALSE)</f>
        <v>Compactador tipo  POTENCIA: 105 HP, PESO: 6 ton</v>
      </c>
      <c r="C38" s="864"/>
      <c r="D38" s="864"/>
      <c r="E38" s="864"/>
      <c r="F38" s="864"/>
      <c r="G38" s="864"/>
      <c r="H38" s="865"/>
      <c r="I38" s="275"/>
      <c r="J38" s="276"/>
      <c r="K38" s="277">
        <f>VLOOKUP(A38,EQUIPOS!A8:D165,4,FALSE)</f>
        <v>106772.33503618563</v>
      </c>
      <c r="L38" s="278"/>
      <c r="M38" s="279">
        <v>9</v>
      </c>
      <c r="N38" s="280">
        <f t="shared" si="0"/>
        <v>11863.592781798403</v>
      </c>
    </row>
    <row r="39" spans="1:14">
      <c r="A39" t="s">
        <v>286</v>
      </c>
      <c r="B39" s="863" t="str">
        <f>VLOOKUP(A39,EQUIPOS!A9:D154,3,FALSE)</f>
        <v>Planta de asfalto en frio</v>
      </c>
      <c r="C39" s="864"/>
      <c r="D39" s="864"/>
      <c r="E39" s="864"/>
      <c r="F39" s="864"/>
      <c r="G39" s="864"/>
      <c r="H39" s="865"/>
      <c r="I39" s="275"/>
      <c r="J39" s="276"/>
      <c r="K39" s="277">
        <f>VLOOKUP(A39,EQUIPOS!A9:D166,4,FALSE)</f>
        <v>237257.96934865904</v>
      </c>
      <c r="L39" s="278"/>
      <c r="M39" s="279">
        <v>9</v>
      </c>
      <c r="N39" s="280">
        <f t="shared" si="0"/>
        <v>26361.996594295448</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9</v>
      </c>
      <c r="N42" s="280">
        <f t="shared" si="0"/>
        <v>17693.033796887568</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9</v>
      </c>
      <c r="N43" s="280">
        <f t="shared" si="0"/>
        <v>6663.1781845702681</v>
      </c>
    </row>
    <row r="44" spans="1:14">
      <c r="B44" s="328"/>
      <c r="C44" s="329"/>
      <c r="D44" s="329"/>
      <c r="E44" s="329"/>
      <c r="F44" s="329"/>
      <c r="G44" s="329"/>
      <c r="H44" s="330"/>
      <c r="I44" s="275"/>
      <c r="J44" s="276"/>
      <c r="K44" s="277"/>
      <c r="L44" s="278"/>
      <c r="M44" s="279"/>
      <c r="N44" s="280"/>
    </row>
    <row r="45" spans="1:14">
      <c r="B45" s="863"/>
      <c r="C45" s="864"/>
      <c r="D45" s="864"/>
      <c r="E45" s="864"/>
      <c r="F45" s="864"/>
      <c r="G45" s="864"/>
      <c r="H45" s="865"/>
      <c r="I45" s="866"/>
      <c r="J45" s="867"/>
      <c r="K45" s="277"/>
      <c r="L45" s="868"/>
      <c r="M45" s="869"/>
      <c r="N45" s="280"/>
    </row>
    <row r="46" spans="1:14">
      <c r="B46" s="863"/>
      <c r="C46" s="864"/>
      <c r="D46" s="864"/>
      <c r="E46" s="864"/>
      <c r="F46" s="864"/>
      <c r="G46" s="864"/>
      <c r="H46" s="865"/>
      <c r="I46" s="42"/>
      <c r="J46" s="43"/>
      <c r="K46" s="282"/>
      <c r="L46" s="284"/>
      <c r="M46" s="285"/>
      <c r="N46" s="286"/>
    </row>
    <row r="47" spans="1:14">
      <c r="B47" s="871" t="s">
        <v>1036</v>
      </c>
      <c r="C47" s="949"/>
      <c r="D47" s="949"/>
      <c r="E47" s="44"/>
      <c r="F47" s="45"/>
      <c r="G47" s="45"/>
      <c r="H47" s="46"/>
      <c r="I47" s="42"/>
      <c r="J47" s="43"/>
      <c r="K47" s="287"/>
      <c r="L47" s="284"/>
      <c r="M47" s="409">
        <v>0.1</v>
      </c>
      <c r="N47" s="352">
        <f>N81*M47</f>
        <v>918.39305555555552</v>
      </c>
    </row>
    <row r="48" spans="1:14" ht="15.75" thickBot="1">
      <c r="B48" s="950"/>
      <c r="C48" s="951"/>
      <c r="D48" s="951"/>
      <c r="E48" s="951"/>
      <c r="F48" s="951"/>
      <c r="G48" s="951"/>
      <c r="H48" s="952"/>
      <c r="I48" s="873"/>
      <c r="J48" s="874"/>
      <c r="K48" s="47"/>
      <c r="L48" s="875"/>
      <c r="M48" s="953"/>
      <c r="N48" s="111"/>
    </row>
    <row r="49" spans="1:14" ht="15.75" thickBot="1">
      <c r="B49" s="814" t="s">
        <v>1037</v>
      </c>
      <c r="C49" s="815"/>
      <c r="D49" s="815"/>
      <c r="E49" s="815"/>
      <c r="F49" s="815"/>
      <c r="G49" s="815"/>
      <c r="H49" s="815"/>
      <c r="I49" s="815"/>
      <c r="J49" s="815"/>
      <c r="K49" s="815"/>
      <c r="L49" s="815"/>
      <c r="M49" s="816"/>
      <c r="N49" s="402">
        <f>SUM(N36:N48)</f>
        <v>104345.15192457786</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9" t="s">
        <v>1028</v>
      </c>
      <c r="C53" s="860"/>
      <c r="D53" s="860"/>
      <c r="E53" s="860"/>
      <c r="F53" s="860"/>
      <c r="G53" s="860"/>
      <c r="H53" s="860"/>
      <c r="I53" s="894"/>
      <c r="J53" s="323" t="s">
        <v>1029</v>
      </c>
      <c r="K53" s="91" t="s">
        <v>1030</v>
      </c>
      <c r="L53" s="895" t="s">
        <v>1039</v>
      </c>
      <c r="M53" s="894"/>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35630.687639365991</v>
      </c>
      <c r="N54" s="280">
        <f>K54*M54</f>
        <v>49882.962695112386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83.477611040800326</v>
      </c>
      <c r="N55" s="280">
        <f>K55*M55</f>
        <v>2086.9402760200082</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6"/>
      <c r="C58" s="897"/>
      <c r="D58" s="897"/>
      <c r="E58" s="897"/>
      <c r="F58" s="897"/>
      <c r="G58" s="897"/>
      <c r="H58" s="897"/>
      <c r="I58" s="867"/>
      <c r="J58" s="48"/>
      <c r="K58" s="50"/>
      <c r="L58" s="898"/>
      <c r="M58" s="899"/>
      <c r="N58" s="51"/>
    </row>
    <row r="59" spans="1:14" ht="15.75" thickBot="1">
      <c r="B59" s="814" t="s">
        <v>1037</v>
      </c>
      <c r="C59" s="815"/>
      <c r="D59" s="815"/>
      <c r="E59" s="815"/>
      <c r="F59" s="815"/>
      <c r="G59" s="815"/>
      <c r="H59" s="815"/>
      <c r="I59" s="815"/>
      <c r="J59" s="815"/>
      <c r="K59" s="815"/>
      <c r="L59" s="815"/>
      <c r="M59" s="816"/>
      <c r="N59" s="402">
        <f>SUM(N54:N58)</f>
        <v>51969.902971132396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1">
        <f>VLOOKUP(A64,TRANSPORTE!A5:D117,4,FALSE)</f>
        <v>1260.7002978406549</v>
      </c>
      <c r="M64" s="902"/>
      <c r="N64" s="295">
        <f>K64*L64</f>
        <v>1764.9804169769168</v>
      </c>
    </row>
    <row r="65" spans="1:15">
      <c r="A65" t="s">
        <v>1434</v>
      </c>
      <c r="B65" s="52" t="str">
        <f>VLOOKUP(A65,TRANSPORTE!A6:D117,3,FALSE)</f>
        <v>Transporte de Mezcla en Frio  MAF-19</v>
      </c>
      <c r="C65" s="53"/>
      <c r="D65" s="53"/>
      <c r="E65" s="53"/>
      <c r="F65" s="53"/>
      <c r="G65" s="53"/>
      <c r="H65" s="319" t="s">
        <v>1552</v>
      </c>
      <c r="I65" s="287">
        <v>1.25</v>
      </c>
      <c r="J65" s="294">
        <v>1</v>
      </c>
      <c r="K65" s="287">
        <f>I65*J65</f>
        <v>1.25</v>
      </c>
      <c r="L65" s="901">
        <f>VLOOKUP(A65,TRANSPORTE!A6:D117,4,FALSE)</f>
        <v>900.0696947133282</v>
      </c>
      <c r="M65" s="902"/>
      <c r="N65" s="295">
        <f>K65*L65</f>
        <v>1125.0871183916602</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2890.067535368577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303">
        <v>72</v>
      </c>
      <c r="N75" s="403">
        <f>K75/M75</f>
        <v>5651.6527777777774</v>
      </c>
      <c r="O75" s="112"/>
    </row>
    <row r="76" spans="1:15">
      <c r="A76"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307">
        <v>72</v>
      </c>
      <c r="N76" s="403">
        <f>K76/M76</f>
        <v>1412.9027777777778</v>
      </c>
    </row>
    <row r="77" spans="1:15">
      <c r="A77" t="s">
        <v>54</v>
      </c>
      <c r="B77" s="55" t="str">
        <f>VLOOKUP(A77,'MANO DE OBRA'!A9:D70,3,FALSE)</f>
        <v>Rastrilleros (2)</v>
      </c>
      <c r="C77" s="53"/>
      <c r="D77" s="53"/>
      <c r="E77" s="53"/>
      <c r="F77" s="53"/>
      <c r="G77" s="53"/>
      <c r="H77" s="53"/>
      <c r="I77" s="300">
        <f>K77/J77*100</f>
        <v>82483.783783783787</v>
      </c>
      <c r="J77" s="301">
        <v>185</v>
      </c>
      <c r="K77" s="302">
        <f>VLOOKUP(A77,'MANO DE OBRA'!A9:D101,4,FALSE)</f>
        <v>152595</v>
      </c>
      <c r="L77" s="56"/>
      <c r="M77" s="307">
        <v>72</v>
      </c>
      <c r="N77" s="403">
        <f>K77/M77</f>
        <v>2119.375</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9183.9305555555547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168389.0529866344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33677.810597326883</v>
      </c>
      <c r="M88" s="850"/>
      <c r="N88" s="57"/>
    </row>
    <row r="89" spans="1:14">
      <c r="B89" s="95" t="s">
        <v>1057</v>
      </c>
      <c r="C89" s="96"/>
      <c r="D89" s="96"/>
      <c r="E89" s="96"/>
      <c r="F89" s="96"/>
      <c r="G89" s="96"/>
      <c r="H89" s="96"/>
      <c r="I89" s="93"/>
      <c r="J89" s="94"/>
      <c r="K89" s="312">
        <v>0.05</v>
      </c>
      <c r="L89" s="849">
        <f>N83*K89</f>
        <v>8419.4526493317207</v>
      </c>
      <c r="M89" s="850"/>
      <c r="N89" s="57"/>
    </row>
    <row r="90" spans="1:14" ht="15.75" thickBot="1">
      <c r="B90" s="97" t="s">
        <v>1058</v>
      </c>
      <c r="C90" s="98"/>
      <c r="D90" s="98"/>
      <c r="E90" s="98"/>
      <c r="F90" s="98"/>
      <c r="G90" s="98"/>
      <c r="H90" s="98"/>
      <c r="I90" s="99"/>
      <c r="J90" s="100"/>
      <c r="K90" s="313">
        <v>0.05</v>
      </c>
      <c r="L90" s="851">
        <f>N83*K90</f>
        <v>8419.4526493317207</v>
      </c>
      <c r="M90" s="852"/>
      <c r="N90" s="57"/>
    </row>
    <row r="91" spans="1:14" ht="15.75" thickBot="1">
      <c r="B91" s="814" t="s">
        <v>1037</v>
      </c>
      <c r="C91" s="815"/>
      <c r="D91" s="815"/>
      <c r="E91" s="815"/>
      <c r="F91" s="815"/>
      <c r="G91" s="815"/>
      <c r="H91" s="815"/>
      <c r="I91" s="815"/>
      <c r="J91" s="815"/>
      <c r="K91" s="815"/>
      <c r="L91" s="815"/>
      <c r="M91" s="816"/>
      <c r="N91" s="58">
        <f>L88+L89+L90</f>
        <v>50516.715895990332</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218905.76888262475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7" t="s">
        <v>2324</v>
      </c>
      <c r="C110" s="818"/>
      <c r="D110" s="818"/>
      <c r="E110" s="818"/>
      <c r="F110" s="818"/>
      <c r="G110" s="818"/>
      <c r="H110" s="818"/>
      <c r="I110" s="818"/>
      <c r="J110" s="818"/>
      <c r="K110" s="818"/>
      <c r="L110" s="818"/>
      <c r="M110" s="818"/>
      <c r="N110" s="819"/>
    </row>
    <row r="111" spans="2:14" ht="15" customHeight="1">
      <c r="B111" s="817"/>
      <c r="C111" s="818"/>
      <c r="D111" s="818"/>
      <c r="E111" s="818"/>
      <c r="F111" s="818"/>
      <c r="G111" s="818"/>
      <c r="H111" s="818"/>
      <c r="I111" s="818"/>
      <c r="J111" s="818"/>
      <c r="K111" s="818"/>
      <c r="L111" s="818"/>
      <c r="M111" s="818"/>
      <c r="N111" s="819"/>
    </row>
    <row r="112" spans="2:14" ht="30" customHeight="1">
      <c r="B112" s="820" t="s">
        <v>2325</v>
      </c>
      <c r="C112" s="821"/>
      <c r="D112" s="821"/>
      <c r="E112" s="821"/>
      <c r="F112" s="821"/>
      <c r="G112" s="821"/>
      <c r="H112" s="821"/>
      <c r="I112" s="821"/>
      <c r="J112" s="821"/>
      <c r="K112" s="821"/>
      <c r="L112" s="821"/>
      <c r="M112" s="821"/>
      <c r="N112" s="822"/>
    </row>
    <row r="113" spans="2:14">
      <c r="B113" s="820"/>
      <c r="C113" s="821"/>
      <c r="D113" s="821"/>
      <c r="E113" s="821"/>
      <c r="F113" s="821"/>
      <c r="G113" s="821"/>
      <c r="H113" s="821"/>
      <c r="I113" s="821"/>
      <c r="J113" s="821"/>
      <c r="K113" s="821"/>
      <c r="L113" s="821"/>
      <c r="M113" s="821"/>
      <c r="N113" s="82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0"/>
      <c r="K123" s="880"/>
      <c r="L123" s="880"/>
      <c r="M123" s="880"/>
      <c r="N123" s="881"/>
    </row>
    <row r="124" spans="2:14" ht="15.75" thickBot="1">
      <c r="B124" s="269" t="s">
        <v>2327</v>
      </c>
      <c r="C124" s="401"/>
      <c r="D124" s="401"/>
      <c r="E124" s="63"/>
      <c r="F124" s="63"/>
      <c r="G124" s="63"/>
      <c r="H124" s="63"/>
      <c r="I124" s="63"/>
      <c r="J124" s="882"/>
      <c r="K124" s="882"/>
      <c r="L124" s="882"/>
      <c r="M124" s="882"/>
      <c r="N124" s="88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1149</v>
      </c>
      <c r="C31" s="87" t="s">
        <v>1662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9</v>
      </c>
      <c r="N37" s="280">
        <f t="shared" ref="N37:N43" si="0">K37/M37</f>
        <v>14913.424625135995</v>
      </c>
    </row>
    <row r="38" spans="1:14">
      <c r="A38" t="s">
        <v>168</v>
      </c>
      <c r="B38" s="863" t="str">
        <f>VLOOKUP(A38,EQUIPOS!A8:D154,3,FALSE)</f>
        <v>Compactador tipo  POTENCIA: 105 HP, PESO: 6 ton</v>
      </c>
      <c r="C38" s="864"/>
      <c r="D38" s="864"/>
      <c r="E38" s="864"/>
      <c r="F38" s="864"/>
      <c r="G38" s="864"/>
      <c r="H38" s="865"/>
      <c r="I38" s="275"/>
      <c r="J38" s="276"/>
      <c r="K38" s="277">
        <f>VLOOKUP(A38,EQUIPOS!A8:D165,4,FALSE)</f>
        <v>106772.33503618563</v>
      </c>
      <c r="L38" s="278"/>
      <c r="M38" s="279">
        <v>9</v>
      </c>
      <c r="N38" s="280">
        <f t="shared" si="0"/>
        <v>11863.592781798403</v>
      </c>
    </row>
    <row r="39" spans="1:14">
      <c r="A39" t="s">
        <v>286</v>
      </c>
      <c r="B39" s="863" t="str">
        <f>VLOOKUP(A39,EQUIPOS!A9:D154,3,FALSE)</f>
        <v>Planta de asfalto en frio</v>
      </c>
      <c r="C39" s="864"/>
      <c r="D39" s="864"/>
      <c r="E39" s="864"/>
      <c r="F39" s="864"/>
      <c r="G39" s="864"/>
      <c r="H39" s="865"/>
      <c r="I39" s="275"/>
      <c r="J39" s="276"/>
      <c r="K39" s="277">
        <f>VLOOKUP(A39,EQUIPOS!A9:D166,4,FALSE)</f>
        <v>237257.96934865904</v>
      </c>
      <c r="L39" s="278"/>
      <c r="M39" s="279">
        <v>9</v>
      </c>
      <c r="N39" s="280">
        <f t="shared" si="0"/>
        <v>26361.996594295448</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9</v>
      </c>
      <c r="N42" s="280">
        <f t="shared" si="0"/>
        <v>17693.033796887568</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9</v>
      </c>
      <c r="N43" s="280">
        <f t="shared" si="0"/>
        <v>6663.1781845702681</v>
      </c>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N80*M46</f>
        <v>918.39305555555552</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104345.15192457786</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35630.687639365991</v>
      </c>
      <c r="N53" s="280">
        <f>K53*M53</f>
        <v>49882.962695112386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83.477611040800326</v>
      </c>
      <c r="N54" s="280">
        <f>K54*M54</f>
        <v>2086.9402760200082</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6"/>
      <c r="C57" s="897"/>
      <c r="D57" s="897"/>
      <c r="E57" s="897"/>
      <c r="F57" s="897"/>
      <c r="G57" s="897"/>
      <c r="H57" s="897"/>
      <c r="I57" s="867"/>
      <c r="J57" s="48"/>
      <c r="K57" s="50"/>
      <c r="L57" s="898"/>
      <c r="M57" s="899"/>
      <c r="N57" s="51"/>
    </row>
    <row r="58" spans="1:14" ht="15.75" thickBot="1">
      <c r="B58" s="814" t="s">
        <v>1037</v>
      </c>
      <c r="C58" s="815"/>
      <c r="D58" s="815"/>
      <c r="E58" s="815"/>
      <c r="F58" s="815"/>
      <c r="G58" s="815"/>
      <c r="H58" s="815"/>
      <c r="I58" s="815"/>
      <c r="J58" s="815"/>
      <c r="K58" s="815"/>
      <c r="L58" s="815"/>
      <c r="M58" s="816"/>
      <c r="N58" s="402">
        <f>SUM(N53:N57)</f>
        <v>51969.902971132396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1">
        <f>VLOOKUP(A63,TRANSPORTE!A5:D117,4,FALSE)</f>
        <v>1260.7002978406549</v>
      </c>
      <c r="M63" s="902"/>
      <c r="N63" s="295">
        <f>K63*L63</f>
        <v>1764.9804169769168</v>
      </c>
    </row>
    <row r="64" spans="1:14">
      <c r="A64" t="s">
        <v>1441</v>
      </c>
      <c r="B64" s="52" t="str">
        <f>VLOOKUP(A64,TRANSPORTE!A6:D117,3,FALSE)</f>
        <v>Transporte de Mezcla Abierta en Frio MAF-25</v>
      </c>
      <c r="C64" s="53"/>
      <c r="D64" s="53"/>
      <c r="E64" s="53"/>
      <c r="F64" s="53"/>
      <c r="G64" s="53"/>
      <c r="H64" s="319" t="s">
        <v>1552</v>
      </c>
      <c r="I64" s="287">
        <v>1.25</v>
      </c>
      <c r="J64" s="294">
        <v>1</v>
      </c>
      <c r="K64" s="287">
        <f>I64*J64</f>
        <v>1.25</v>
      </c>
      <c r="L64" s="901">
        <f>VLOOKUP(A64,TRANSPORTE!A6:D117,4,FALSE)</f>
        <v>900.0696947133282</v>
      </c>
      <c r="M64" s="902"/>
      <c r="N64" s="295">
        <f>K64*L64</f>
        <v>1125.0871183916602</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2"/>
      <c r="M68" s="893"/>
      <c r="N68" s="133"/>
    </row>
    <row r="69" spans="1:15" ht="15.75" thickBot="1">
      <c r="B69" s="903" t="s">
        <v>1037</v>
      </c>
      <c r="C69" s="857"/>
      <c r="D69" s="857"/>
      <c r="E69" s="857"/>
      <c r="F69" s="857"/>
      <c r="G69" s="857"/>
      <c r="H69" s="857"/>
      <c r="I69" s="857"/>
      <c r="J69" s="857"/>
      <c r="K69" s="857"/>
      <c r="L69" s="857"/>
      <c r="M69" s="858"/>
      <c r="N69" s="110">
        <f>N63+N64+N65+N66+N67</f>
        <v>2890.067535368577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3" t="s">
        <v>1047</v>
      </c>
      <c r="C73" s="854"/>
      <c r="D73" s="854"/>
      <c r="E73" s="854"/>
      <c r="F73" s="854"/>
      <c r="G73" s="854"/>
      <c r="H73" s="854"/>
      <c r="I73" s="79" t="s">
        <v>1048</v>
      </c>
      <c r="J73" s="81" t="s">
        <v>1494</v>
      </c>
      <c r="K73" s="80" t="s">
        <v>1050</v>
      </c>
      <c r="L73" s="855" t="s">
        <v>1034</v>
      </c>
      <c r="M73" s="856"/>
      <c r="N73" s="104" t="s">
        <v>1035</v>
      </c>
    </row>
    <row r="74" spans="1:15">
      <c r="A74" t="s">
        <v>19</v>
      </c>
      <c r="B74" s="55" t="str">
        <f>VLOOKUP(A74,'MANO DE OBRA'!A8:D68,3,FALSE)</f>
        <v>Obrero (8)</v>
      </c>
      <c r="C74" s="53"/>
      <c r="D74" s="53"/>
      <c r="E74" s="53"/>
      <c r="F74" s="53"/>
      <c r="G74" s="53"/>
      <c r="H74" s="53"/>
      <c r="I74" s="300">
        <f>K74/J74*100</f>
        <v>219956.21621621621</v>
      </c>
      <c r="J74" s="301">
        <v>185</v>
      </c>
      <c r="K74" s="302">
        <f>VLOOKUP(A74,'MANO DE OBRA'!A8:D99,4,FALSE)</f>
        <v>406919</v>
      </c>
      <c r="L74" s="56"/>
      <c r="M74" s="303">
        <v>72</v>
      </c>
      <c r="N74" s="403">
        <f>K74/M74</f>
        <v>5651.6527777777774</v>
      </c>
      <c r="O74" s="112"/>
    </row>
    <row r="75" spans="1:15">
      <c r="A75" t="s">
        <v>30</v>
      </c>
      <c r="B75" s="55" t="str">
        <f>VLOOKUP(A75,'MANO DE OBRA'!A8:D69,3,FALSE)</f>
        <v>Oficial</v>
      </c>
      <c r="C75" s="53"/>
      <c r="D75" s="53"/>
      <c r="E75" s="53"/>
      <c r="F75" s="53"/>
      <c r="G75" s="53"/>
      <c r="H75" s="53"/>
      <c r="I75" s="300">
        <f>K75/J75*100</f>
        <v>54988.648648648646</v>
      </c>
      <c r="J75" s="301">
        <v>185</v>
      </c>
      <c r="K75" s="302">
        <f>VLOOKUP(A75,'MANO DE OBRA'!A8:D100,4,FALSE)</f>
        <v>101729</v>
      </c>
      <c r="L75" s="56"/>
      <c r="M75" s="307">
        <v>72</v>
      </c>
      <c r="N75" s="403">
        <f>K75/M75</f>
        <v>1412.9027777777778</v>
      </c>
    </row>
    <row r="76" spans="1:15">
      <c r="A76" t="s">
        <v>54</v>
      </c>
      <c r="B76" s="55" t="str">
        <f>VLOOKUP(A76,'MANO DE OBRA'!A9:D70,3,FALSE)</f>
        <v>Rastrilleros (2)</v>
      </c>
      <c r="C76" s="53"/>
      <c r="D76" s="53"/>
      <c r="E76" s="53"/>
      <c r="F76" s="53"/>
      <c r="G76" s="53"/>
      <c r="H76" s="53"/>
      <c r="I76" s="300">
        <f>K76/J76*100</f>
        <v>82483.783783783787</v>
      </c>
      <c r="J76" s="301">
        <v>185</v>
      </c>
      <c r="K76" s="302">
        <f>VLOOKUP(A76,'MANO DE OBRA'!A9:D101,4,FALSE)</f>
        <v>152595</v>
      </c>
      <c r="L76" s="56"/>
      <c r="M76" s="307">
        <v>72</v>
      </c>
      <c r="N76" s="403">
        <f>K76/M76</f>
        <v>2119.375</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0"/>
      <c r="C79" s="891"/>
      <c r="D79" s="891"/>
      <c r="E79" s="891"/>
      <c r="F79" s="891"/>
      <c r="G79" s="891"/>
      <c r="H79" s="891"/>
      <c r="I79" s="132"/>
      <c r="J79" s="132"/>
      <c r="K79" s="132"/>
      <c r="L79" s="904"/>
      <c r="M79" s="904"/>
      <c r="N79" s="51"/>
    </row>
    <row r="80" spans="1:15" ht="15.75" thickBot="1">
      <c r="B80" s="903" t="s">
        <v>1037</v>
      </c>
      <c r="C80" s="857"/>
      <c r="D80" s="857"/>
      <c r="E80" s="857"/>
      <c r="F80" s="857"/>
      <c r="G80" s="857"/>
      <c r="H80" s="857"/>
      <c r="I80" s="857"/>
      <c r="J80" s="857"/>
      <c r="K80" s="857"/>
      <c r="L80" s="857"/>
      <c r="M80" s="858"/>
      <c r="N80" s="309">
        <f>SUM(N74:N79)</f>
        <v>9183.9305555555547</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168389.0529866344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9" t="s">
        <v>1053</v>
      </c>
      <c r="C86" s="860"/>
      <c r="D86" s="860"/>
      <c r="E86" s="860"/>
      <c r="F86" s="860"/>
      <c r="G86" s="860"/>
      <c r="H86" s="860"/>
      <c r="I86" s="322"/>
      <c r="J86" s="342"/>
      <c r="K86" s="310" t="s">
        <v>1054</v>
      </c>
      <c r="L86" s="861" t="s">
        <v>1055</v>
      </c>
      <c r="M86" s="862"/>
      <c r="N86" s="311"/>
    </row>
    <row r="87" spans="1:14">
      <c r="B87" s="847" t="s">
        <v>1056</v>
      </c>
      <c r="C87" s="848"/>
      <c r="D87" s="848"/>
      <c r="E87" s="848"/>
      <c r="F87" s="848"/>
      <c r="G87" s="848"/>
      <c r="H87" s="848"/>
      <c r="I87" s="93"/>
      <c r="J87" s="94"/>
      <c r="K87" s="312">
        <v>0.2</v>
      </c>
      <c r="L87" s="849">
        <f>N82*K87</f>
        <v>33677.810597326883</v>
      </c>
      <c r="M87" s="850"/>
      <c r="N87" s="57"/>
    </row>
    <row r="88" spans="1:14">
      <c r="B88" s="95" t="s">
        <v>1057</v>
      </c>
      <c r="C88" s="96"/>
      <c r="D88" s="96"/>
      <c r="E88" s="96"/>
      <c r="F88" s="96"/>
      <c r="G88" s="96"/>
      <c r="H88" s="96"/>
      <c r="I88" s="93"/>
      <c r="J88" s="94"/>
      <c r="K88" s="312">
        <v>0.05</v>
      </c>
      <c r="L88" s="849">
        <f>N82*K88</f>
        <v>8419.4526493317207</v>
      </c>
      <c r="M88" s="850"/>
      <c r="N88" s="57"/>
    </row>
    <row r="89" spans="1:14" ht="15.75" thickBot="1">
      <c r="B89" s="97" t="s">
        <v>1058</v>
      </c>
      <c r="C89" s="98"/>
      <c r="D89" s="98"/>
      <c r="E89" s="98"/>
      <c r="F89" s="98"/>
      <c r="G89" s="98"/>
      <c r="H89" s="98"/>
      <c r="I89" s="99"/>
      <c r="J89" s="100"/>
      <c r="K89" s="313">
        <v>0.05</v>
      </c>
      <c r="L89" s="851">
        <f>N82*K89</f>
        <v>8419.4526493317207</v>
      </c>
      <c r="M89" s="852"/>
      <c r="N89" s="57"/>
    </row>
    <row r="90" spans="1:14" ht="15.75" thickBot="1">
      <c r="B90" s="814" t="s">
        <v>1037</v>
      </c>
      <c r="C90" s="815"/>
      <c r="D90" s="815"/>
      <c r="E90" s="815"/>
      <c r="F90" s="815"/>
      <c r="G90" s="815"/>
      <c r="H90" s="815"/>
      <c r="I90" s="815"/>
      <c r="J90" s="815"/>
      <c r="K90" s="815"/>
      <c r="L90" s="815"/>
      <c r="M90" s="816"/>
      <c r="N90" s="58">
        <f>L87+L88+L89</f>
        <v>50516.715895990332</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218905.76888262475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7" t="s">
        <v>2324</v>
      </c>
      <c r="C109" s="818"/>
      <c r="D109" s="818"/>
      <c r="E109" s="818"/>
      <c r="F109" s="818"/>
      <c r="G109" s="818"/>
      <c r="H109" s="818"/>
      <c r="I109" s="818"/>
      <c r="J109" s="818"/>
      <c r="K109" s="818"/>
      <c r="L109" s="818"/>
      <c r="M109" s="818"/>
      <c r="N109" s="819"/>
    </row>
    <row r="110" spans="2:14" ht="15" customHeight="1">
      <c r="B110" s="817"/>
      <c r="C110" s="818"/>
      <c r="D110" s="818"/>
      <c r="E110" s="818"/>
      <c r="F110" s="818"/>
      <c r="G110" s="818"/>
      <c r="H110" s="818"/>
      <c r="I110" s="818"/>
      <c r="J110" s="818"/>
      <c r="K110" s="818"/>
      <c r="L110" s="818"/>
      <c r="M110" s="818"/>
      <c r="N110" s="819"/>
    </row>
    <row r="111" spans="2:14" ht="30" customHeight="1">
      <c r="B111" s="820" t="s">
        <v>2325</v>
      </c>
      <c r="C111" s="821"/>
      <c r="D111" s="821"/>
      <c r="E111" s="821"/>
      <c r="F111" s="821"/>
      <c r="G111" s="821"/>
      <c r="H111" s="821"/>
      <c r="I111" s="821"/>
      <c r="J111" s="821"/>
      <c r="K111" s="821"/>
      <c r="L111" s="821"/>
      <c r="M111" s="821"/>
      <c r="N111" s="822"/>
    </row>
    <row r="112" spans="2:14">
      <c r="B112" s="820"/>
      <c r="C112" s="821"/>
      <c r="D112" s="821"/>
      <c r="E112" s="821"/>
      <c r="F112" s="821"/>
      <c r="G112" s="821"/>
      <c r="H112" s="821"/>
      <c r="I112" s="821"/>
      <c r="J112" s="821"/>
      <c r="K112" s="821"/>
      <c r="L112" s="821"/>
      <c r="M112" s="821"/>
      <c r="N112" s="822"/>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0"/>
      <c r="K122" s="880"/>
      <c r="L122" s="880"/>
      <c r="M122" s="880"/>
      <c r="N122" s="881"/>
    </row>
    <row r="123" spans="2:14" ht="15.75" thickBot="1">
      <c r="B123" s="269" t="s">
        <v>2327</v>
      </c>
      <c r="C123" s="401"/>
      <c r="D123" s="401"/>
      <c r="E123" s="63"/>
      <c r="F123" s="63"/>
      <c r="G123" s="63"/>
      <c r="H123" s="63"/>
      <c r="I123" s="63"/>
      <c r="J123" s="882"/>
      <c r="K123" s="882"/>
      <c r="L123" s="882"/>
      <c r="M123" s="882"/>
      <c r="N123" s="88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1150</v>
      </c>
      <c r="C31" s="87" t="s">
        <v>1663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9</v>
      </c>
      <c r="N37" s="280">
        <f t="shared" ref="N37:N43" si="0">K37/M37</f>
        <v>14913.424625135995</v>
      </c>
    </row>
    <row r="38" spans="1:14">
      <c r="A38" t="s">
        <v>168</v>
      </c>
      <c r="B38" s="863" t="str">
        <f>VLOOKUP(A38,EQUIPOS!A8:D154,3,FALSE)</f>
        <v>Compactador tipo  POTENCIA: 105 HP, PESO: 6 ton</v>
      </c>
      <c r="C38" s="864"/>
      <c r="D38" s="864"/>
      <c r="E38" s="864"/>
      <c r="F38" s="864"/>
      <c r="G38" s="864"/>
      <c r="H38" s="865"/>
      <c r="I38" s="275"/>
      <c r="J38" s="276"/>
      <c r="K38" s="277">
        <f>VLOOKUP(A38,EQUIPOS!A8:D165,4,FALSE)</f>
        <v>106772.33503618563</v>
      </c>
      <c r="L38" s="278"/>
      <c r="M38" s="279">
        <v>9</v>
      </c>
      <c r="N38" s="280">
        <f t="shared" si="0"/>
        <v>11863.592781798403</v>
      </c>
    </row>
    <row r="39" spans="1:14">
      <c r="A39" t="s">
        <v>286</v>
      </c>
      <c r="B39" s="863" t="str">
        <f>VLOOKUP(A39,EQUIPOS!A9:D154,3,FALSE)</f>
        <v>Planta de asfalto en frio</v>
      </c>
      <c r="C39" s="864"/>
      <c r="D39" s="864"/>
      <c r="E39" s="864"/>
      <c r="F39" s="864"/>
      <c r="G39" s="864"/>
      <c r="H39" s="865"/>
      <c r="I39" s="275"/>
      <c r="J39" s="276"/>
      <c r="K39" s="277">
        <f>VLOOKUP(A39,EQUIPOS!A9:D166,4,FALSE)</f>
        <v>237257.96934865904</v>
      </c>
      <c r="L39" s="278"/>
      <c r="M39" s="279">
        <v>9</v>
      </c>
      <c r="N39" s="280">
        <f t="shared" si="0"/>
        <v>26361.996594295448</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9</v>
      </c>
      <c r="N42" s="280">
        <f t="shared" si="0"/>
        <v>17693.033796887568</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9</v>
      </c>
      <c r="N43" s="280">
        <f t="shared" si="0"/>
        <v>6663.1781845702681</v>
      </c>
    </row>
    <row r="44" spans="1:14">
      <c r="B44" s="328"/>
      <c r="C44" s="329"/>
      <c r="D44" s="329"/>
      <c r="E44" s="329"/>
      <c r="F44" s="329"/>
      <c r="G44" s="329"/>
      <c r="H44" s="330"/>
      <c r="I44" s="275"/>
      <c r="J44" s="276"/>
      <c r="K44" s="277"/>
      <c r="L44" s="278"/>
      <c r="M44" s="279"/>
      <c r="N44" s="280"/>
    </row>
    <row r="45" spans="1:14">
      <c r="B45" s="863"/>
      <c r="C45" s="864"/>
      <c r="D45" s="864"/>
      <c r="E45" s="864"/>
      <c r="F45" s="864"/>
      <c r="G45" s="864"/>
      <c r="H45" s="865"/>
      <c r="I45" s="866"/>
      <c r="J45" s="867"/>
      <c r="K45" s="277"/>
      <c r="L45" s="868"/>
      <c r="M45" s="869"/>
      <c r="N45" s="280"/>
    </row>
    <row r="46" spans="1:14">
      <c r="B46" s="863"/>
      <c r="C46" s="864"/>
      <c r="D46" s="864"/>
      <c r="E46" s="864"/>
      <c r="F46" s="864"/>
      <c r="G46" s="864"/>
      <c r="H46" s="865"/>
      <c r="I46" s="42"/>
      <c r="J46" s="43"/>
      <c r="K46" s="282"/>
      <c r="L46" s="284"/>
      <c r="M46" s="285"/>
      <c r="N46" s="286"/>
    </row>
    <row r="47" spans="1:14">
      <c r="B47" s="871" t="s">
        <v>1036</v>
      </c>
      <c r="C47" s="949"/>
      <c r="D47" s="949"/>
      <c r="E47" s="44"/>
      <c r="F47" s="45"/>
      <c r="G47" s="45"/>
      <c r="H47" s="46"/>
      <c r="I47" s="42"/>
      <c r="J47" s="43"/>
      <c r="K47" s="287"/>
      <c r="L47" s="284"/>
      <c r="M47" s="409">
        <v>0.1</v>
      </c>
      <c r="N47" s="352">
        <f>N81*M47</f>
        <v>918.39305555555552</v>
      </c>
    </row>
    <row r="48" spans="1:14" ht="15.75" thickBot="1">
      <c r="B48" s="950"/>
      <c r="C48" s="951"/>
      <c r="D48" s="951"/>
      <c r="E48" s="951"/>
      <c r="F48" s="951"/>
      <c r="G48" s="951"/>
      <c r="H48" s="952"/>
      <c r="I48" s="873"/>
      <c r="J48" s="874"/>
      <c r="K48" s="47"/>
      <c r="L48" s="875"/>
      <c r="M48" s="953"/>
      <c r="N48" s="111"/>
    </row>
    <row r="49" spans="1:14" ht="15.75" thickBot="1">
      <c r="B49" s="814" t="s">
        <v>1037</v>
      </c>
      <c r="C49" s="815"/>
      <c r="D49" s="815"/>
      <c r="E49" s="815"/>
      <c r="F49" s="815"/>
      <c r="G49" s="815"/>
      <c r="H49" s="815"/>
      <c r="I49" s="815"/>
      <c r="J49" s="815"/>
      <c r="K49" s="815"/>
      <c r="L49" s="815"/>
      <c r="M49" s="816"/>
      <c r="N49" s="402">
        <f>SUM(N36:N48)</f>
        <v>104345.15192457786</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9" t="s">
        <v>1028</v>
      </c>
      <c r="C53" s="860"/>
      <c r="D53" s="860"/>
      <c r="E53" s="860"/>
      <c r="F53" s="860"/>
      <c r="G53" s="860"/>
      <c r="H53" s="860"/>
      <c r="I53" s="894"/>
      <c r="J53" s="323" t="s">
        <v>1029</v>
      </c>
      <c r="K53" s="91" t="s">
        <v>1030</v>
      </c>
      <c r="L53" s="895" t="s">
        <v>1039</v>
      </c>
      <c r="M53" s="894"/>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35630.687639365991</v>
      </c>
      <c r="N54" s="280">
        <f>K54*M54</f>
        <v>49882.962695112386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83.477611040800326</v>
      </c>
      <c r="N55" s="280">
        <f>K55*M55</f>
        <v>2086.9402760200082</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6"/>
      <c r="C58" s="897"/>
      <c r="D58" s="897"/>
      <c r="E58" s="897"/>
      <c r="F58" s="897"/>
      <c r="G58" s="897"/>
      <c r="H58" s="897"/>
      <c r="I58" s="867"/>
      <c r="J58" s="48"/>
      <c r="K58" s="50"/>
      <c r="L58" s="898"/>
      <c r="M58" s="899"/>
      <c r="N58" s="51"/>
    </row>
    <row r="59" spans="1:14" ht="15.75" thickBot="1">
      <c r="B59" s="814" t="s">
        <v>1037</v>
      </c>
      <c r="C59" s="815"/>
      <c r="D59" s="815"/>
      <c r="E59" s="815"/>
      <c r="F59" s="815"/>
      <c r="G59" s="815"/>
      <c r="H59" s="815"/>
      <c r="I59" s="815"/>
      <c r="J59" s="815"/>
      <c r="K59" s="815"/>
      <c r="L59" s="815"/>
      <c r="M59" s="816"/>
      <c r="N59" s="402">
        <f>SUM(N54:N58)</f>
        <v>51969.902971132396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1">
        <f>VLOOKUP(A64,TRANSPORTE!A5:D117,4,FALSE)</f>
        <v>1260.7002978406549</v>
      </c>
      <c r="M64" s="902"/>
      <c r="N64" s="295">
        <f>K64*L64</f>
        <v>1764.9804169769168</v>
      </c>
    </row>
    <row r="65" spans="1:15">
      <c r="A65" t="s">
        <v>1436</v>
      </c>
      <c r="B65" s="52" t="str">
        <f>VLOOKUP(A65,TRANSPORTE!A6:D117,3,FALSE)</f>
        <v xml:space="preserve">Transporte de Mezcla Abierta en Frio MAF-38 </v>
      </c>
      <c r="C65" s="53"/>
      <c r="D65" s="53"/>
      <c r="E65" s="53"/>
      <c r="F65" s="53"/>
      <c r="G65" s="53"/>
      <c r="H65" s="319" t="s">
        <v>1552</v>
      </c>
      <c r="I65" s="287">
        <v>1.25</v>
      </c>
      <c r="J65" s="294">
        <v>1</v>
      </c>
      <c r="K65" s="287">
        <f>I65*J65</f>
        <v>1.25</v>
      </c>
      <c r="L65" s="901">
        <f>VLOOKUP(A65,TRANSPORTE!A6:D117,4,FALSE)</f>
        <v>900.0696947133282</v>
      </c>
      <c r="M65" s="902"/>
      <c r="N65" s="295">
        <f>K65*L65</f>
        <v>1125.0871183916602</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2890.067535368577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303">
        <v>72</v>
      </c>
      <c r="N75" s="403">
        <f>K75/M75</f>
        <v>5651.6527777777774</v>
      </c>
      <c r="O75" s="112"/>
    </row>
    <row r="76" spans="1:15">
      <c r="A76"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307">
        <v>72</v>
      </c>
      <c r="N76" s="403">
        <f>K76/M76</f>
        <v>1412.9027777777778</v>
      </c>
    </row>
    <row r="77" spans="1:15">
      <c r="A77" t="s">
        <v>54</v>
      </c>
      <c r="B77" s="55" t="str">
        <f>VLOOKUP(A77,'MANO DE OBRA'!A9:D70,3,FALSE)</f>
        <v>Rastrilleros (2)</v>
      </c>
      <c r="C77" s="53"/>
      <c r="D77" s="53"/>
      <c r="E77" s="53"/>
      <c r="F77" s="53"/>
      <c r="G77" s="53"/>
      <c r="H77" s="53"/>
      <c r="I77" s="300">
        <f>K77/J77*100</f>
        <v>82483.783783783787</v>
      </c>
      <c r="J77" s="301">
        <v>185</v>
      </c>
      <c r="K77" s="302">
        <f>VLOOKUP(A77,'MANO DE OBRA'!A9:D101,4,FALSE)</f>
        <v>152595</v>
      </c>
      <c r="L77" s="56"/>
      <c r="M77" s="308">
        <v>72</v>
      </c>
      <c r="N77" s="403">
        <f>K77/M77</f>
        <v>2119.375</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9183.9305555555547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168389.0529866344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33677.810597326883</v>
      </c>
      <c r="M88" s="850"/>
      <c r="N88" s="57"/>
    </row>
    <row r="89" spans="1:14">
      <c r="B89" s="95" t="s">
        <v>1057</v>
      </c>
      <c r="C89" s="96"/>
      <c r="D89" s="96"/>
      <c r="E89" s="96"/>
      <c r="F89" s="96"/>
      <c r="G89" s="96"/>
      <c r="H89" s="96"/>
      <c r="I89" s="93"/>
      <c r="J89" s="94"/>
      <c r="K89" s="312">
        <v>0.05</v>
      </c>
      <c r="L89" s="849">
        <f>N83*K89</f>
        <v>8419.4526493317207</v>
      </c>
      <c r="M89" s="850"/>
      <c r="N89" s="57"/>
    </row>
    <row r="90" spans="1:14" ht="15.75" thickBot="1">
      <c r="B90" s="97" t="s">
        <v>1058</v>
      </c>
      <c r="C90" s="98"/>
      <c r="D90" s="98"/>
      <c r="E90" s="98"/>
      <c r="F90" s="98"/>
      <c r="G90" s="98"/>
      <c r="H90" s="98"/>
      <c r="I90" s="99"/>
      <c r="J90" s="100"/>
      <c r="K90" s="313">
        <v>0.05</v>
      </c>
      <c r="L90" s="851">
        <f>N83*K90</f>
        <v>8419.4526493317207</v>
      </c>
      <c r="M90" s="852"/>
      <c r="N90" s="57"/>
    </row>
    <row r="91" spans="1:14" ht="15.75" thickBot="1">
      <c r="B91" s="814" t="s">
        <v>1037</v>
      </c>
      <c r="C91" s="815"/>
      <c r="D91" s="815"/>
      <c r="E91" s="815"/>
      <c r="F91" s="815"/>
      <c r="G91" s="815"/>
      <c r="H91" s="815"/>
      <c r="I91" s="815"/>
      <c r="J91" s="815"/>
      <c r="K91" s="815"/>
      <c r="L91" s="815"/>
      <c r="M91" s="816"/>
      <c r="N91" s="58">
        <f>L88+L89+L90</f>
        <v>50516.715895990332</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218905.76888262475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7" t="s">
        <v>2324</v>
      </c>
      <c r="C110" s="818"/>
      <c r="D110" s="818"/>
      <c r="E110" s="818"/>
      <c r="F110" s="818"/>
      <c r="G110" s="818"/>
      <c r="H110" s="818"/>
      <c r="I110" s="818"/>
      <c r="J110" s="818"/>
      <c r="K110" s="818"/>
      <c r="L110" s="818"/>
      <c r="M110" s="818"/>
      <c r="N110" s="819"/>
    </row>
    <row r="111" spans="2:14" ht="15" customHeight="1">
      <c r="B111" s="817"/>
      <c r="C111" s="818"/>
      <c r="D111" s="818"/>
      <c r="E111" s="818"/>
      <c r="F111" s="818"/>
      <c r="G111" s="818"/>
      <c r="H111" s="818"/>
      <c r="I111" s="818"/>
      <c r="J111" s="818"/>
      <c r="K111" s="818"/>
      <c r="L111" s="818"/>
      <c r="M111" s="818"/>
      <c r="N111" s="819"/>
    </row>
    <row r="112" spans="2:14" ht="30" customHeight="1">
      <c r="B112" s="820" t="s">
        <v>2325</v>
      </c>
      <c r="C112" s="821"/>
      <c r="D112" s="821"/>
      <c r="E112" s="821"/>
      <c r="F112" s="821"/>
      <c r="G112" s="821"/>
      <c r="H112" s="821"/>
      <c r="I112" s="821"/>
      <c r="J112" s="821"/>
      <c r="K112" s="821"/>
      <c r="L112" s="821"/>
      <c r="M112" s="821"/>
      <c r="N112" s="822"/>
    </row>
    <row r="113" spans="2:14">
      <c r="B113" s="820"/>
      <c r="C113" s="821"/>
      <c r="D113" s="821"/>
      <c r="E113" s="821"/>
      <c r="F113" s="821"/>
      <c r="G113" s="821"/>
      <c r="H113" s="821"/>
      <c r="I113" s="821"/>
      <c r="J113" s="821"/>
      <c r="K113" s="821"/>
      <c r="L113" s="821"/>
      <c r="M113" s="821"/>
      <c r="N113" s="82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0"/>
      <c r="K123" s="880"/>
      <c r="L123" s="880"/>
      <c r="M123" s="880"/>
      <c r="N123" s="881"/>
    </row>
    <row r="124" spans="2:14" ht="15.75" thickBot="1">
      <c r="B124" s="269" t="s">
        <v>2327</v>
      </c>
      <c r="C124" s="401"/>
      <c r="D124" s="401"/>
      <c r="E124" s="63"/>
      <c r="F124" s="63"/>
      <c r="G124" s="63"/>
      <c r="H124" s="63"/>
      <c r="I124" s="63"/>
      <c r="J124" s="882"/>
      <c r="K124" s="882"/>
      <c r="L124" s="882"/>
      <c r="M124" s="882"/>
      <c r="N124" s="88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 customHeight="1" thickBot="1">
      <c r="A31" t="s">
        <v>1929</v>
      </c>
      <c r="B31" s="86" t="s">
        <v>1151</v>
      </c>
      <c r="C31" s="954" t="s">
        <v>1664</v>
      </c>
      <c r="D31" s="954"/>
      <c r="E31" s="954"/>
      <c r="F31" s="955"/>
      <c r="G31" s="955"/>
      <c r="H31" s="955"/>
      <c r="I31" s="955"/>
      <c r="J31" s="955"/>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7</v>
      </c>
      <c r="N37" s="280">
        <f t="shared" ref="N37:N43" si="0">K37/M37</f>
        <v>19174.403089460564</v>
      </c>
    </row>
    <row r="38" spans="1:14">
      <c r="A38" t="s">
        <v>168</v>
      </c>
      <c r="B38" s="863" t="str">
        <f>VLOOKUP(A38,EQUIPOS!A8:D154,3,FALSE)</f>
        <v>Compactador tipo  POTENCIA: 105 HP, PESO: 6 ton</v>
      </c>
      <c r="C38" s="864"/>
      <c r="D38" s="864"/>
      <c r="E38" s="864"/>
      <c r="F38" s="864"/>
      <c r="G38" s="864"/>
      <c r="H38" s="865"/>
      <c r="I38" s="275"/>
      <c r="J38" s="276"/>
      <c r="K38" s="277">
        <f>VLOOKUP(A38,EQUIPOS!A8:D165,4,FALSE)</f>
        <v>106772.33503618563</v>
      </c>
      <c r="L38" s="278"/>
      <c r="M38" s="279">
        <v>7</v>
      </c>
      <c r="N38" s="280">
        <f t="shared" si="0"/>
        <v>15253.190719455089</v>
      </c>
    </row>
    <row r="39" spans="1:14">
      <c r="A39" t="s">
        <v>286</v>
      </c>
      <c r="B39" s="863" t="str">
        <f>VLOOKUP(A39,EQUIPOS!A9:D154,3,FALSE)</f>
        <v>Planta de asfalto en frio</v>
      </c>
      <c r="C39" s="864"/>
      <c r="D39" s="864"/>
      <c r="E39" s="864"/>
      <c r="F39" s="864"/>
      <c r="G39" s="864"/>
      <c r="H39" s="865"/>
      <c r="I39" s="275"/>
      <c r="J39" s="276"/>
      <c r="K39" s="277">
        <f>VLOOKUP(A39,EQUIPOS!A9:D166,4,FALSE)</f>
        <v>237257.96934865904</v>
      </c>
      <c r="L39" s="278"/>
      <c r="M39" s="279">
        <v>9</v>
      </c>
      <c r="N39" s="280">
        <f t="shared" si="0"/>
        <v>26361.996594295448</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7</v>
      </c>
      <c r="N42" s="280">
        <f t="shared" si="0"/>
        <v>22748.186310284014</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9</v>
      </c>
      <c r="N43" s="280">
        <f t="shared" si="0"/>
        <v>6663.1781845702681</v>
      </c>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N80*M46</f>
        <v>1049.5920634920637</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117182.07984789205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35630.687639365991</v>
      </c>
      <c r="N53" s="280">
        <f>K53*M53</f>
        <v>49882.962695112386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83.477611040800326</v>
      </c>
      <c r="N54" s="280">
        <f>K54*M54</f>
        <v>2086.9402760200082</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6"/>
      <c r="C57" s="897"/>
      <c r="D57" s="897"/>
      <c r="E57" s="897"/>
      <c r="F57" s="897"/>
      <c r="G57" s="897"/>
      <c r="H57" s="897"/>
      <c r="I57" s="867"/>
      <c r="J57" s="48"/>
      <c r="K57" s="50"/>
      <c r="L57" s="898"/>
      <c r="M57" s="899"/>
      <c r="N57" s="51"/>
    </row>
    <row r="58" spans="1:14" ht="15.75" thickBot="1">
      <c r="B58" s="814" t="s">
        <v>1037</v>
      </c>
      <c r="C58" s="815"/>
      <c r="D58" s="815"/>
      <c r="E58" s="815"/>
      <c r="F58" s="815"/>
      <c r="G58" s="815"/>
      <c r="H58" s="815"/>
      <c r="I58" s="815"/>
      <c r="J58" s="815"/>
      <c r="K58" s="815"/>
      <c r="L58" s="815"/>
      <c r="M58" s="816"/>
      <c r="N58" s="402">
        <f>SUM(N53:N57)</f>
        <v>51969.902971132396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1">
        <f>VLOOKUP(A63,TRANSPORTE!A5:D117,4,FALSE)</f>
        <v>1260.7002978406549</v>
      </c>
      <c r="M63" s="902"/>
      <c r="N63" s="295">
        <f>K63*L63</f>
        <v>1764.9804169769168</v>
      </c>
    </row>
    <row r="64" spans="1:14">
      <c r="A64" t="s">
        <v>1436</v>
      </c>
      <c r="B64" s="52" t="str">
        <f>VLOOKUP(A64,TRANSPORTE!A6:D117,3,FALSE)</f>
        <v xml:space="preserve">Transporte de Mezcla Abierta en Frio MAF-38 </v>
      </c>
      <c r="C64" s="53"/>
      <c r="D64" s="53"/>
      <c r="E64" s="53"/>
      <c r="F64" s="53"/>
      <c r="G64" s="53"/>
      <c r="H64" s="319" t="s">
        <v>1552</v>
      </c>
      <c r="I64" s="287">
        <v>1.25</v>
      </c>
      <c r="J64" s="294">
        <v>1</v>
      </c>
      <c r="K64" s="287">
        <f>I64*J64</f>
        <v>1.25</v>
      </c>
      <c r="L64" s="901">
        <f>VLOOKUP(A64,TRANSPORTE!A6:D117,4,FALSE)</f>
        <v>900.0696947133282</v>
      </c>
      <c r="M64" s="902"/>
      <c r="N64" s="295">
        <f>K64*L64</f>
        <v>1125.0871183916602</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318"/>
      <c r="E68" s="318"/>
      <c r="F68" s="318"/>
      <c r="G68" s="318"/>
      <c r="H68" s="54"/>
      <c r="I68" s="132"/>
      <c r="J68" s="132"/>
      <c r="K68" s="132"/>
      <c r="L68" s="892"/>
      <c r="M68" s="893"/>
      <c r="N68" s="133"/>
    </row>
    <row r="69" spans="1:15" ht="15.75" thickBot="1">
      <c r="B69" s="903" t="s">
        <v>1037</v>
      </c>
      <c r="C69" s="857"/>
      <c r="D69" s="857"/>
      <c r="E69" s="857"/>
      <c r="F69" s="857"/>
      <c r="G69" s="857"/>
      <c r="H69" s="857"/>
      <c r="I69" s="857"/>
      <c r="J69" s="857"/>
      <c r="K69" s="857"/>
      <c r="L69" s="857"/>
      <c r="M69" s="858"/>
      <c r="N69" s="110">
        <f>N63+N64+N65+N66+N67</f>
        <v>2890.067535368577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3" t="s">
        <v>1047</v>
      </c>
      <c r="C73" s="854"/>
      <c r="D73" s="854"/>
      <c r="E73" s="854"/>
      <c r="F73" s="854"/>
      <c r="G73" s="854"/>
      <c r="H73" s="854"/>
      <c r="I73" s="79" t="s">
        <v>1048</v>
      </c>
      <c r="J73" s="81" t="s">
        <v>1494</v>
      </c>
      <c r="K73" s="80" t="s">
        <v>1050</v>
      </c>
      <c r="L73" s="855" t="s">
        <v>1034</v>
      </c>
      <c r="M73" s="856"/>
      <c r="N73" s="104" t="s">
        <v>1035</v>
      </c>
    </row>
    <row r="74" spans="1:15">
      <c r="A74" t="s">
        <v>19</v>
      </c>
      <c r="B74" s="55" t="str">
        <f>VLOOKUP(A74,'MANO DE OBRA'!A8:D68,3,FALSE)</f>
        <v>Obrero (8)</v>
      </c>
      <c r="C74" s="53"/>
      <c r="D74" s="53"/>
      <c r="E74" s="53"/>
      <c r="F74" s="53"/>
      <c r="G74" s="53"/>
      <c r="H74" s="53"/>
      <c r="I74" s="300">
        <f>K74/J74*100</f>
        <v>219956.21621621621</v>
      </c>
      <c r="J74" s="301">
        <v>185</v>
      </c>
      <c r="K74" s="302">
        <f>VLOOKUP(A74,'MANO DE OBRA'!A8:D99,4,FALSE)</f>
        <v>406919</v>
      </c>
      <c r="L74" s="56"/>
      <c r="M74" s="303">
        <v>63</v>
      </c>
      <c r="N74" s="403">
        <f>K74/M74</f>
        <v>6459.0317460317465</v>
      </c>
      <c r="O74" s="112"/>
    </row>
    <row r="75" spans="1:15">
      <c r="A75" t="s">
        <v>30</v>
      </c>
      <c r="B75" s="55" t="str">
        <f>VLOOKUP(A75,'MANO DE OBRA'!A8:D69,3,FALSE)</f>
        <v>Oficial</v>
      </c>
      <c r="C75" s="53"/>
      <c r="D75" s="53"/>
      <c r="E75" s="53"/>
      <c r="F75" s="53"/>
      <c r="G75" s="53"/>
      <c r="H75" s="53"/>
      <c r="I75" s="300">
        <f>K75/J75*100</f>
        <v>54988.648648648646</v>
      </c>
      <c r="J75" s="301">
        <v>185</v>
      </c>
      <c r="K75" s="302">
        <f>VLOOKUP(A75,'MANO DE OBRA'!A8:D100,4,FALSE)</f>
        <v>101729</v>
      </c>
      <c r="L75" s="56"/>
      <c r="M75" s="307">
        <v>63</v>
      </c>
      <c r="N75" s="403">
        <f>K75/M75</f>
        <v>1614.7460317460318</v>
      </c>
    </row>
    <row r="76" spans="1:15">
      <c r="A76" t="s">
        <v>54</v>
      </c>
      <c r="B76" s="55" t="str">
        <f>VLOOKUP(A76,'MANO DE OBRA'!A9:D70,3,FALSE)</f>
        <v>Rastrilleros (2)</v>
      </c>
      <c r="C76" s="53"/>
      <c r="D76" s="53"/>
      <c r="E76" s="53"/>
      <c r="F76" s="53"/>
      <c r="G76" s="53"/>
      <c r="H76" s="53"/>
      <c r="I76" s="300">
        <f>K76/J76*100</f>
        <v>82483.783783783787</v>
      </c>
      <c r="J76" s="301">
        <v>185</v>
      </c>
      <c r="K76" s="302">
        <f>VLOOKUP(A76,'MANO DE OBRA'!A9:D101,4,FALSE)</f>
        <v>152595</v>
      </c>
      <c r="L76" s="56"/>
      <c r="M76" s="308">
        <v>63</v>
      </c>
      <c r="N76" s="403">
        <f>K76/M76</f>
        <v>2422.1428571428573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0"/>
      <c r="C79" s="891"/>
      <c r="D79" s="891"/>
      <c r="E79" s="891"/>
      <c r="F79" s="891"/>
      <c r="G79" s="891"/>
      <c r="H79" s="891"/>
      <c r="I79" s="132"/>
      <c r="J79" s="132"/>
      <c r="K79" s="132"/>
      <c r="L79" s="904"/>
      <c r="M79" s="904"/>
      <c r="N79" s="51"/>
    </row>
    <row r="80" spans="1:15" ht="15.75" thickBot="1">
      <c r="B80" s="903" t="s">
        <v>1037</v>
      </c>
      <c r="C80" s="857"/>
      <c r="D80" s="857"/>
      <c r="E80" s="857"/>
      <c r="F80" s="857"/>
      <c r="G80" s="857"/>
      <c r="H80" s="857"/>
      <c r="I80" s="857"/>
      <c r="J80" s="857"/>
      <c r="K80" s="857"/>
      <c r="L80" s="857"/>
      <c r="M80" s="858"/>
      <c r="N80" s="309">
        <f>SUM(N74:N79)</f>
        <v>10495.920634920636</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182537.97098931368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9" t="s">
        <v>1053</v>
      </c>
      <c r="C86" s="860"/>
      <c r="D86" s="860"/>
      <c r="E86" s="860"/>
      <c r="F86" s="860"/>
      <c r="G86" s="860"/>
      <c r="H86" s="860"/>
      <c r="I86" s="322"/>
      <c r="J86" s="342"/>
      <c r="K86" s="310" t="s">
        <v>1054</v>
      </c>
      <c r="L86" s="861" t="s">
        <v>1055</v>
      </c>
      <c r="M86" s="862"/>
      <c r="N86" s="311"/>
    </row>
    <row r="87" spans="1:14">
      <c r="B87" s="847" t="s">
        <v>1056</v>
      </c>
      <c r="C87" s="848"/>
      <c r="D87" s="848"/>
      <c r="E87" s="848"/>
      <c r="F87" s="848"/>
      <c r="G87" s="848"/>
      <c r="H87" s="848"/>
      <c r="I87" s="93"/>
      <c r="J87" s="94"/>
      <c r="K87" s="312">
        <v>0.2</v>
      </c>
      <c r="L87" s="849">
        <f>N82*K87</f>
        <v>36507.594197862738</v>
      </c>
      <c r="M87" s="850"/>
      <c r="N87" s="57"/>
    </row>
    <row r="88" spans="1:14">
      <c r="B88" s="95" t="s">
        <v>1057</v>
      </c>
      <c r="C88" s="96"/>
      <c r="D88" s="96"/>
      <c r="E88" s="96"/>
      <c r="F88" s="96"/>
      <c r="G88" s="96"/>
      <c r="H88" s="96"/>
      <c r="I88" s="93"/>
      <c r="J88" s="94"/>
      <c r="K88" s="312">
        <v>0.05</v>
      </c>
      <c r="L88" s="849">
        <f>N82*K88</f>
        <v>9126.8985494656845</v>
      </c>
      <c r="M88" s="850"/>
      <c r="N88" s="57"/>
    </row>
    <row r="89" spans="1:14" ht="15.75" thickBot="1">
      <c r="B89" s="97" t="s">
        <v>1058</v>
      </c>
      <c r="C89" s="98"/>
      <c r="D89" s="98"/>
      <c r="E89" s="98"/>
      <c r="F89" s="98"/>
      <c r="G89" s="98"/>
      <c r="H89" s="98"/>
      <c r="I89" s="99"/>
      <c r="J89" s="100"/>
      <c r="K89" s="313">
        <v>0.05</v>
      </c>
      <c r="L89" s="851">
        <f>N82*K89</f>
        <v>9126.8985494656845</v>
      </c>
      <c r="M89" s="852"/>
      <c r="N89" s="57"/>
    </row>
    <row r="90" spans="1:14" ht="15.75" thickBot="1">
      <c r="B90" s="814" t="s">
        <v>1037</v>
      </c>
      <c r="C90" s="815"/>
      <c r="D90" s="815"/>
      <c r="E90" s="815"/>
      <c r="F90" s="815"/>
      <c r="G90" s="815"/>
      <c r="H90" s="815"/>
      <c r="I90" s="815"/>
      <c r="J90" s="815"/>
      <c r="K90" s="815"/>
      <c r="L90" s="815"/>
      <c r="M90" s="816"/>
      <c r="N90" s="58">
        <f>L87+L88+L89</f>
        <v>54761.3912967941</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237299.36228610779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7" t="s">
        <v>2324</v>
      </c>
      <c r="C109" s="818"/>
      <c r="D109" s="818"/>
      <c r="E109" s="818"/>
      <c r="F109" s="818"/>
      <c r="G109" s="818"/>
      <c r="H109" s="818"/>
      <c r="I109" s="818"/>
      <c r="J109" s="818"/>
      <c r="K109" s="818"/>
      <c r="L109" s="818"/>
      <c r="M109" s="818"/>
      <c r="N109" s="819"/>
    </row>
    <row r="110" spans="2:14" ht="15" customHeight="1">
      <c r="B110" s="817"/>
      <c r="C110" s="818"/>
      <c r="D110" s="818"/>
      <c r="E110" s="818"/>
      <c r="F110" s="818"/>
      <c r="G110" s="818"/>
      <c r="H110" s="818"/>
      <c r="I110" s="818"/>
      <c r="J110" s="818"/>
      <c r="K110" s="818"/>
      <c r="L110" s="818"/>
      <c r="M110" s="818"/>
      <c r="N110" s="819"/>
    </row>
    <row r="111" spans="2:14" ht="30" customHeight="1">
      <c r="B111" s="820" t="s">
        <v>2325</v>
      </c>
      <c r="C111" s="821"/>
      <c r="D111" s="821"/>
      <c r="E111" s="821"/>
      <c r="F111" s="821"/>
      <c r="G111" s="821"/>
      <c r="H111" s="821"/>
      <c r="I111" s="821"/>
      <c r="J111" s="821"/>
      <c r="K111" s="821"/>
      <c r="L111" s="821"/>
      <c r="M111" s="821"/>
      <c r="N111" s="822"/>
    </row>
    <row r="112" spans="2:14">
      <c r="B112" s="820"/>
      <c r="C112" s="821"/>
      <c r="D112" s="821"/>
      <c r="E112" s="821"/>
      <c r="F112" s="821"/>
      <c r="G112" s="821"/>
      <c r="H112" s="821"/>
      <c r="I112" s="821"/>
      <c r="J112" s="821"/>
      <c r="K112" s="821"/>
      <c r="L112" s="821"/>
      <c r="M112" s="821"/>
      <c r="N112" s="822"/>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0"/>
      <c r="K122" s="880"/>
      <c r="L122" s="880"/>
      <c r="M122" s="880"/>
      <c r="N122" s="881"/>
    </row>
    <row r="123" spans="2:14" ht="15.75" thickBot="1">
      <c r="B123" s="269" t="s">
        <v>2327</v>
      </c>
      <c r="C123" s="401"/>
      <c r="D123" s="401"/>
      <c r="E123" s="63"/>
      <c r="F123" s="63"/>
      <c r="G123" s="63"/>
      <c r="H123" s="63"/>
      <c r="I123" s="63"/>
      <c r="J123" s="882"/>
      <c r="K123" s="882"/>
      <c r="L123" s="882"/>
      <c r="M123" s="882"/>
      <c r="N123" s="883"/>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1152</v>
      </c>
      <c r="C31" s="87" t="s">
        <v>2173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10</v>
      </c>
      <c r="N38" s="280">
        <f t="shared" si="0"/>
        <v>11447.653682418053</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10</v>
      </c>
      <c r="N39" s="280">
        <f t="shared" si="0"/>
        <v>54505.211898680296</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10</v>
      </c>
      <c r="N42" s="280">
        <f t="shared" si="0"/>
        <v>15923.730417198811</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c r="B44" s="328"/>
      <c r="C44" s="329"/>
      <c r="D44" s="329"/>
      <c r="E44" s="329"/>
      <c r="F44" s="329"/>
      <c r="G44" s="329"/>
      <c r="H44" s="330"/>
      <c r="I44" s="275"/>
      <c r="J44" s="276"/>
      <c r="K44" s="277"/>
      <c r="L44" s="278"/>
      <c r="M44" s="279"/>
      <c r="N44" s="280"/>
    </row>
    <row r="45" spans="1:14">
      <c r="B45" s="328"/>
      <c r="C45" s="329"/>
      <c r="D45" s="329"/>
      <c r="E45" s="329"/>
      <c r="F45" s="329"/>
      <c r="G45" s="329"/>
      <c r="H45" s="330"/>
      <c r="I45" s="275"/>
      <c r="J45" s="276"/>
      <c r="K45" s="277"/>
      <c r="L45" s="278"/>
      <c r="M45" s="279"/>
      <c r="N45" s="280"/>
    </row>
    <row r="46" spans="1:14">
      <c r="B46" s="328"/>
      <c r="C46" s="329"/>
      <c r="D46" s="329"/>
      <c r="E46" s="329"/>
      <c r="F46" s="329"/>
      <c r="G46" s="329"/>
      <c r="H46" s="330"/>
      <c r="I46" s="275"/>
      <c r="J46" s="276"/>
      <c r="K46" s="277"/>
      <c r="L46" s="278"/>
      <c r="M46" s="279"/>
      <c r="N46" s="280"/>
    </row>
    <row r="47" spans="1:14">
      <c r="B47" s="863"/>
      <c r="C47" s="864"/>
      <c r="D47" s="864"/>
      <c r="E47" s="864"/>
      <c r="F47" s="864"/>
      <c r="G47" s="864"/>
      <c r="H47" s="865"/>
      <c r="I47" s="866"/>
      <c r="J47" s="867"/>
      <c r="K47" s="277"/>
      <c r="L47" s="868"/>
      <c r="M47" s="869"/>
      <c r="N47" s="280"/>
    </row>
    <row r="48" spans="1:14">
      <c r="B48" s="863"/>
      <c r="C48" s="864"/>
      <c r="D48" s="864"/>
      <c r="E48" s="870"/>
      <c r="F48" s="864"/>
      <c r="G48" s="864"/>
      <c r="H48" s="865"/>
      <c r="I48" s="42"/>
      <c r="J48" s="43"/>
      <c r="K48" s="282"/>
      <c r="L48" s="284"/>
      <c r="M48" s="285"/>
      <c r="N48" s="286"/>
    </row>
    <row r="49" spans="1:14">
      <c r="B49" s="871" t="s">
        <v>1036</v>
      </c>
      <c r="C49" s="872"/>
      <c r="D49" s="872"/>
      <c r="E49" s="44"/>
      <c r="F49" s="45"/>
      <c r="G49" s="45"/>
      <c r="H49" s="46"/>
      <c r="I49" s="42"/>
      <c r="J49" s="43"/>
      <c r="K49" s="287"/>
      <c r="L49" s="284"/>
      <c r="M49" s="409">
        <v>0.1</v>
      </c>
      <c r="N49" s="352">
        <f>N83*M49</f>
        <v>826.55375000000004</v>
      </c>
    </row>
    <row r="50" spans="1:14" ht="15.75" thickBot="1">
      <c r="B50" s="863"/>
      <c r="C50" s="864"/>
      <c r="D50" s="864"/>
      <c r="E50" s="864"/>
      <c r="F50" s="864"/>
      <c r="G50" s="864"/>
      <c r="H50" s="865"/>
      <c r="I50" s="873"/>
      <c r="J50" s="874"/>
      <c r="K50" s="47"/>
      <c r="L50" s="875"/>
      <c r="M50" s="876"/>
      <c r="N50" s="111"/>
    </row>
    <row r="51" spans="1:14" ht="15.75" thickBot="1">
      <c r="B51" s="814" t="s">
        <v>1037</v>
      </c>
      <c r="C51" s="815"/>
      <c r="D51" s="815"/>
      <c r="E51" s="815"/>
      <c r="F51" s="815"/>
      <c r="G51" s="815"/>
      <c r="H51" s="815"/>
      <c r="I51" s="815"/>
      <c r="J51" s="815"/>
      <c r="K51" s="815"/>
      <c r="L51" s="815"/>
      <c r="M51" s="816"/>
      <c r="N51" s="402">
        <f>SUM(N36:N50)</f>
        <v>128053.62516336741</v>
      </c>
    </row>
    <row r="52" spans="1:14">
      <c r="B52" s="288"/>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59" t="s">
        <v>1028</v>
      </c>
      <c r="C55" s="860"/>
      <c r="D55" s="860"/>
      <c r="E55" s="860"/>
      <c r="F55" s="860"/>
      <c r="G55" s="860"/>
      <c r="H55" s="860"/>
      <c r="I55" s="894"/>
      <c r="J55" s="323" t="s">
        <v>1029</v>
      </c>
      <c r="K55" s="91" t="s">
        <v>1030</v>
      </c>
      <c r="L55" s="895" t="s">
        <v>1039</v>
      </c>
      <c r="M55" s="894"/>
      <c r="N55" s="92" t="s">
        <v>1035</v>
      </c>
    </row>
    <row r="56" spans="1:14">
      <c r="A56" t="s">
        <v>843</v>
      </c>
      <c r="B56" s="49" t="str">
        <f>VLOOKUP(A56,MATERIALES!A5:D373,3,FALSE)</f>
        <v>Agregado Petreo para Triturar (Crudo)</v>
      </c>
      <c r="C56" s="289"/>
      <c r="D56" s="289"/>
      <c r="E56" s="289"/>
      <c r="F56" s="289"/>
      <c r="G56" s="289"/>
      <c r="H56" s="289"/>
      <c r="I56" s="276"/>
      <c r="J56" s="232" t="str">
        <f>VLOOKUP(A56,MATERIALES!A10:D648,2,FALSE)</f>
        <v>m3</v>
      </c>
      <c r="K56" s="290">
        <v>1.4</v>
      </c>
      <c r="L56" s="275"/>
      <c r="M56" s="410">
        <f>VLOOKUP(A56,MATERIALES!A5:D396,4,FALSE)</f>
        <v>35630.687639365991</v>
      </c>
      <c r="N56" s="280">
        <f>K56*M56</f>
        <v>49882.962695112386</v>
      </c>
    </row>
    <row r="57" spans="1:14">
      <c r="A57" s="114" t="s">
        <v>845</v>
      </c>
      <c r="B57" s="49" t="str">
        <f>VLOOKUP(A57,MATERIALES!A6:D373,3,FALSE)</f>
        <v>Agua</v>
      </c>
      <c r="C57" s="289"/>
      <c r="D57" s="289"/>
      <c r="E57" s="289"/>
      <c r="F57" s="289"/>
      <c r="G57" s="289"/>
      <c r="H57" s="289"/>
      <c r="I57" s="276"/>
      <c r="J57" s="232" t="str">
        <f>VLOOKUP(A57,MATERIALES!A11:D649,2,FALSE)</f>
        <v>lt</v>
      </c>
      <c r="K57" s="290">
        <v>25</v>
      </c>
      <c r="L57" s="275"/>
      <c r="M57" s="410">
        <f>VLOOKUP(A57,MATERIALES!A6:D397,4,FALSE)</f>
        <v>83.477611040800326</v>
      </c>
      <c r="N57" s="280">
        <f>K57*M57</f>
        <v>2086.9402760200082</v>
      </c>
    </row>
    <row r="58" spans="1:14">
      <c r="B58" s="49"/>
      <c r="C58" s="289"/>
      <c r="D58" s="289"/>
      <c r="E58" s="289"/>
      <c r="F58" s="289"/>
      <c r="G58" s="289"/>
      <c r="H58" s="289"/>
      <c r="I58" s="276"/>
      <c r="J58" s="232"/>
      <c r="K58" s="290"/>
      <c r="L58" s="275"/>
      <c r="M58" s="291"/>
      <c r="N58" s="292"/>
    </row>
    <row r="59" spans="1:14">
      <c r="B59" s="49"/>
      <c r="C59" s="289"/>
      <c r="D59" s="289"/>
      <c r="E59" s="289"/>
      <c r="F59" s="289"/>
      <c r="G59" s="289"/>
      <c r="H59" s="289"/>
      <c r="I59" s="276"/>
      <c r="J59" s="232"/>
      <c r="K59" s="290"/>
      <c r="L59" s="275"/>
      <c r="M59" s="291"/>
      <c r="N59" s="292"/>
    </row>
    <row r="60" spans="1:14" ht="15.75" thickBot="1">
      <c r="B60" s="896"/>
      <c r="C60" s="897"/>
      <c r="D60" s="897"/>
      <c r="E60" s="897"/>
      <c r="F60" s="897"/>
      <c r="G60" s="897"/>
      <c r="H60" s="897"/>
      <c r="I60" s="867"/>
      <c r="J60" s="48"/>
      <c r="K60" s="50"/>
      <c r="L60" s="898"/>
      <c r="M60" s="899"/>
      <c r="N60" s="51"/>
    </row>
    <row r="61" spans="1:14" ht="15.75" thickBot="1">
      <c r="B61" s="814" t="s">
        <v>1037</v>
      </c>
      <c r="C61" s="815"/>
      <c r="D61" s="815"/>
      <c r="E61" s="815"/>
      <c r="F61" s="815"/>
      <c r="G61" s="815"/>
      <c r="H61" s="815"/>
      <c r="I61" s="815"/>
      <c r="J61" s="815"/>
      <c r="K61" s="815"/>
      <c r="L61" s="815"/>
      <c r="M61" s="816"/>
      <c r="N61" s="402">
        <f>SUM(N56:N60)</f>
        <v>51969.902971132396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0" t="s">
        <v>1045</v>
      </c>
      <c r="M65" s="879"/>
      <c r="N65" s="82" t="s">
        <v>1035</v>
      </c>
    </row>
    <row r="66" spans="1:15">
      <c r="A66" t="s">
        <v>1353</v>
      </c>
      <c r="B66" s="52" t="str">
        <f>VLOOKUP(A66,TRANSPORTE!A5:D117,3,FALSE)</f>
        <v>Transporte de Material Crudo de Rio</v>
      </c>
      <c r="C66" s="325"/>
      <c r="D66" s="325"/>
      <c r="E66" s="325"/>
      <c r="F66" s="325"/>
      <c r="G66" s="325"/>
      <c r="H66" s="319" t="s">
        <v>1552</v>
      </c>
      <c r="I66" s="287">
        <v>1.4</v>
      </c>
      <c r="J66" s="294">
        <v>1</v>
      </c>
      <c r="K66" s="287">
        <f>I66*J66</f>
        <v>1.4</v>
      </c>
      <c r="L66" s="901">
        <f>VLOOKUP(A66,TRANSPORTE!A5:D117,4,FALSE)</f>
        <v>1260.7002978406549</v>
      </c>
      <c r="M66" s="902"/>
      <c r="N66" s="295">
        <f>K66*L66</f>
        <v>1764.9804169769168</v>
      </c>
    </row>
    <row r="67" spans="1:15">
      <c r="A67" t="s">
        <v>1448</v>
      </c>
      <c r="B67" s="52" t="str">
        <f>VLOOKUP(A67,TRANSPORTE!A6:D117,3,FALSE)</f>
        <v>Transporte de Mezcla densa en Caliente MDC-25</v>
      </c>
      <c r="C67" s="53"/>
      <c r="D67" s="53"/>
      <c r="E67" s="53"/>
      <c r="F67" s="53"/>
      <c r="G67" s="53"/>
      <c r="H67" s="319" t="s">
        <v>1552</v>
      </c>
      <c r="I67" s="287">
        <v>1.25</v>
      </c>
      <c r="J67" s="294">
        <v>1</v>
      </c>
      <c r="K67" s="287">
        <f>I67*J67</f>
        <v>1.25</v>
      </c>
      <c r="L67" s="901">
        <f>VLOOKUP(A67,TRANSPORTE!A6:D117,4,FALSE)</f>
        <v>900.0696947133282</v>
      </c>
      <c r="M67" s="902"/>
      <c r="N67" s="295">
        <f>K67*L67</f>
        <v>1125.0871183916602</v>
      </c>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92"/>
      <c r="M71" s="893"/>
      <c r="N71" s="133"/>
    </row>
    <row r="72" spans="1:15" ht="15.75" thickBot="1">
      <c r="B72" s="903" t="s">
        <v>1037</v>
      </c>
      <c r="C72" s="857"/>
      <c r="D72" s="857"/>
      <c r="E72" s="857"/>
      <c r="F72" s="857"/>
      <c r="G72" s="857"/>
      <c r="H72" s="857"/>
      <c r="I72" s="857"/>
      <c r="J72" s="857"/>
      <c r="K72" s="857"/>
      <c r="L72" s="857"/>
      <c r="M72" s="858"/>
      <c r="N72" s="110">
        <f>N66+N67+N68+N69+N70</f>
        <v>2890.067535368577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3" t="s">
        <v>1047</v>
      </c>
      <c r="C76" s="854"/>
      <c r="D76" s="854"/>
      <c r="E76" s="854"/>
      <c r="F76" s="854"/>
      <c r="G76" s="854"/>
      <c r="H76" s="854"/>
      <c r="I76" s="79" t="s">
        <v>1048</v>
      </c>
      <c r="J76" s="81" t="s">
        <v>1494</v>
      </c>
      <c r="K76" s="80" t="s">
        <v>1050</v>
      </c>
      <c r="L76" s="855" t="s">
        <v>1034</v>
      </c>
      <c r="M76" s="856"/>
      <c r="N76" s="104" t="s">
        <v>1035</v>
      </c>
    </row>
    <row r="77" spans="1:15">
      <c r="A77" t="s">
        <v>19</v>
      </c>
      <c r="B77" s="55" t="str">
        <f>VLOOKUP(A77,'MANO DE OBRA'!A8:D68,3,FALSE)</f>
        <v>Obrero (8)</v>
      </c>
      <c r="C77" s="53"/>
      <c r="D77" s="53"/>
      <c r="E77" s="53"/>
      <c r="F77" s="53"/>
      <c r="G77" s="53"/>
      <c r="H77" s="53"/>
      <c r="I77" s="300">
        <f>K77/J77*100</f>
        <v>219956.21621621621</v>
      </c>
      <c r="J77" s="301">
        <v>185</v>
      </c>
      <c r="K77" s="302">
        <f>VLOOKUP(A77,'MANO DE OBRA'!A8:D99,4,FALSE)</f>
        <v>406919</v>
      </c>
      <c r="L77" s="56"/>
      <c r="M77" s="303">
        <v>80</v>
      </c>
      <c r="N77" s="403">
        <f>K77/M77</f>
        <v>5086.4875000000002</v>
      </c>
      <c r="O77" s="112"/>
    </row>
    <row r="78" spans="1:15">
      <c r="A78" t="s">
        <v>30</v>
      </c>
      <c r="B78" s="55" t="str">
        <f>VLOOKUP(A78,'MANO DE OBRA'!A8:D69,3,FALSE)</f>
        <v>Oficial</v>
      </c>
      <c r="C78" s="53"/>
      <c r="D78" s="53"/>
      <c r="E78" s="53"/>
      <c r="F78" s="53"/>
      <c r="G78" s="53"/>
      <c r="H78" s="53"/>
      <c r="I78" s="300">
        <f>K78/J78*100</f>
        <v>54988.648648648646</v>
      </c>
      <c r="J78" s="301">
        <v>185</v>
      </c>
      <c r="K78" s="302">
        <f>VLOOKUP(A78,'MANO DE OBRA'!A8:D100,4,FALSE)</f>
        <v>101729</v>
      </c>
      <c r="L78" s="56"/>
      <c r="M78" s="307">
        <v>80</v>
      </c>
      <c r="N78" s="403">
        <f>K78/M78</f>
        <v>1271.6125</v>
      </c>
    </row>
    <row r="79" spans="1:15">
      <c r="A79" t="s">
        <v>54</v>
      </c>
      <c r="B79" s="55" t="str">
        <f>VLOOKUP(A79,'MANO DE OBRA'!A9:D70,3,FALSE)</f>
        <v>Rastrilleros (2)</v>
      </c>
      <c r="C79" s="53"/>
      <c r="D79" s="53"/>
      <c r="E79" s="53"/>
      <c r="F79" s="53"/>
      <c r="G79" s="53"/>
      <c r="H79" s="53"/>
      <c r="I79" s="300">
        <f>K79/J79*100</f>
        <v>82483.783783783787</v>
      </c>
      <c r="J79" s="301">
        <v>185</v>
      </c>
      <c r="K79" s="302">
        <f>VLOOKUP(A79,'MANO DE OBRA'!A9:D101,4,FALSE)</f>
        <v>152595</v>
      </c>
      <c r="L79" s="56"/>
      <c r="M79" s="308">
        <v>80</v>
      </c>
      <c r="N79" s="403">
        <f>K79/M79</f>
        <v>1907.4375</v>
      </c>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0"/>
      <c r="C82" s="891"/>
      <c r="D82" s="891"/>
      <c r="E82" s="891"/>
      <c r="F82" s="891"/>
      <c r="G82" s="891"/>
      <c r="H82" s="891"/>
      <c r="I82" s="132"/>
      <c r="J82" s="132"/>
      <c r="K82" s="132"/>
      <c r="L82" s="904"/>
      <c r="M82" s="904"/>
      <c r="N82" s="51"/>
    </row>
    <row r="83" spans="1:14" ht="15.75" thickBot="1">
      <c r="B83" s="903" t="s">
        <v>1037</v>
      </c>
      <c r="C83" s="857"/>
      <c r="D83" s="857"/>
      <c r="E83" s="857"/>
      <c r="F83" s="857"/>
      <c r="G83" s="857"/>
      <c r="H83" s="857"/>
      <c r="I83" s="857"/>
      <c r="J83" s="857"/>
      <c r="K83" s="857"/>
      <c r="L83" s="857"/>
      <c r="M83" s="858"/>
      <c r="N83" s="309">
        <f>SUM(N77:N82)</f>
        <v>8265.5375000000004</v>
      </c>
    </row>
    <row r="84" spans="1:14" ht="15.75" thickBot="1">
      <c r="B84" s="39"/>
      <c r="C84" s="40"/>
      <c r="D84" s="40"/>
      <c r="E84" s="40"/>
      <c r="F84" s="40"/>
      <c r="G84" s="40"/>
      <c r="H84" s="40"/>
      <c r="I84" s="40"/>
      <c r="J84" s="40"/>
      <c r="K84" s="40"/>
      <c r="L84" s="40"/>
      <c r="M84" s="40"/>
      <c r="N84" s="41"/>
    </row>
    <row r="85" spans="1:14" ht="15.75" thickBot="1">
      <c r="B85" s="814" t="s">
        <v>1051</v>
      </c>
      <c r="C85" s="815"/>
      <c r="D85" s="815"/>
      <c r="E85" s="815"/>
      <c r="F85" s="815"/>
      <c r="G85" s="815"/>
      <c r="H85" s="815"/>
      <c r="I85" s="815"/>
      <c r="J85" s="815"/>
      <c r="K85" s="815"/>
      <c r="L85" s="815"/>
      <c r="M85" s="816"/>
      <c r="N85" s="105">
        <f>N51+N61+N72+N83</f>
        <v>191179.13316986838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59" t="s">
        <v>1053</v>
      </c>
      <c r="C89" s="860"/>
      <c r="D89" s="860"/>
      <c r="E89" s="860"/>
      <c r="F89" s="860"/>
      <c r="G89" s="860"/>
      <c r="H89" s="860"/>
      <c r="I89" s="322"/>
      <c r="J89" s="342"/>
      <c r="K89" s="310" t="s">
        <v>1054</v>
      </c>
      <c r="L89" s="861" t="s">
        <v>1055</v>
      </c>
      <c r="M89" s="862"/>
      <c r="N89" s="311"/>
    </row>
    <row r="90" spans="1:14">
      <c r="B90" s="847" t="s">
        <v>1056</v>
      </c>
      <c r="C90" s="848"/>
      <c r="D90" s="848"/>
      <c r="E90" s="848"/>
      <c r="F90" s="848"/>
      <c r="G90" s="848"/>
      <c r="H90" s="848"/>
      <c r="I90" s="93"/>
      <c r="J90" s="94"/>
      <c r="K90" s="312">
        <v>0.2</v>
      </c>
      <c r="L90" s="849">
        <f>N85*K90</f>
        <v>38235.82663397368</v>
      </c>
      <c r="M90" s="850"/>
      <c r="N90" s="57"/>
    </row>
    <row r="91" spans="1:14">
      <c r="B91" s="95" t="s">
        <v>1057</v>
      </c>
      <c r="C91" s="96"/>
      <c r="D91" s="96"/>
      <c r="E91" s="96"/>
      <c r="F91" s="96"/>
      <c r="G91" s="96"/>
      <c r="H91" s="96"/>
      <c r="I91" s="93"/>
      <c r="J91" s="94"/>
      <c r="K91" s="312">
        <v>0.05</v>
      </c>
      <c r="L91" s="849">
        <f>N85*K91</f>
        <v>9558.95665849342</v>
      </c>
      <c r="M91" s="850"/>
      <c r="N91" s="57"/>
    </row>
    <row r="92" spans="1:14" ht="15.75" thickBot="1">
      <c r="B92" s="97" t="s">
        <v>1058</v>
      </c>
      <c r="C92" s="98"/>
      <c r="D92" s="98"/>
      <c r="E92" s="98"/>
      <c r="F92" s="98"/>
      <c r="G92" s="98"/>
      <c r="H92" s="98"/>
      <c r="I92" s="99"/>
      <c r="J92" s="100"/>
      <c r="K92" s="313">
        <v>0.05</v>
      </c>
      <c r="L92" s="851">
        <f>N85*K92</f>
        <v>9558.95665849342</v>
      </c>
      <c r="M92" s="852"/>
      <c r="N92" s="57"/>
    </row>
    <row r="93" spans="1:14" ht="15.75" thickBot="1">
      <c r="B93" s="814" t="s">
        <v>1037</v>
      </c>
      <c r="C93" s="815"/>
      <c r="D93" s="815"/>
      <c r="E93" s="815"/>
      <c r="F93" s="815"/>
      <c r="G93" s="815"/>
      <c r="H93" s="815"/>
      <c r="I93" s="815"/>
      <c r="J93" s="815"/>
      <c r="K93" s="815"/>
      <c r="L93" s="815"/>
      <c r="M93" s="816"/>
      <c r="N93" s="58">
        <f>L90+L91+L92</f>
        <v>57353.739950960524</v>
      </c>
    </row>
    <row r="94" spans="1:14" ht="15.75" thickBot="1">
      <c r="B94" s="39"/>
      <c r="C94" s="40"/>
      <c r="D94" s="40"/>
      <c r="E94" s="40"/>
      <c r="F94" s="40"/>
      <c r="G94" s="40"/>
      <c r="H94" s="40"/>
      <c r="I94" s="40"/>
      <c r="J94" s="40"/>
      <c r="K94" s="40"/>
      <c r="L94" s="40"/>
      <c r="M94" s="40"/>
      <c r="N94" s="41"/>
    </row>
    <row r="95" spans="1:14" ht="15.75" thickBot="1">
      <c r="A95" t="s">
        <v>2122</v>
      </c>
      <c r="B95" s="814" t="s">
        <v>1059</v>
      </c>
      <c r="C95" s="815"/>
      <c r="D95" s="815"/>
      <c r="E95" s="815"/>
      <c r="F95" s="815"/>
      <c r="G95" s="815"/>
      <c r="H95" s="815"/>
      <c r="I95" s="815"/>
      <c r="J95" s="815"/>
      <c r="K95" s="815"/>
      <c r="L95" s="815"/>
      <c r="M95" s="816"/>
      <c r="N95" s="196">
        <f>N85+N93</f>
        <v>248532.87312082891</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17" t="s">
        <v>2324</v>
      </c>
      <c r="C112" s="818"/>
      <c r="D112" s="818"/>
      <c r="E112" s="818"/>
      <c r="F112" s="818"/>
      <c r="G112" s="818"/>
      <c r="H112" s="818"/>
      <c r="I112" s="818"/>
      <c r="J112" s="818"/>
      <c r="K112" s="818"/>
      <c r="L112" s="818"/>
      <c r="M112" s="818"/>
      <c r="N112" s="819"/>
    </row>
    <row r="113" spans="2:14" ht="15" customHeight="1">
      <c r="B113" s="817"/>
      <c r="C113" s="818"/>
      <c r="D113" s="818"/>
      <c r="E113" s="818"/>
      <c r="F113" s="818"/>
      <c r="G113" s="818"/>
      <c r="H113" s="818"/>
      <c r="I113" s="818"/>
      <c r="J113" s="818"/>
      <c r="K113" s="818"/>
      <c r="L113" s="818"/>
      <c r="M113" s="818"/>
      <c r="N113" s="819"/>
    </row>
    <row r="114" spans="2:14" ht="30" customHeight="1">
      <c r="B114" s="820" t="s">
        <v>2325</v>
      </c>
      <c r="C114" s="821"/>
      <c r="D114" s="821"/>
      <c r="E114" s="821"/>
      <c r="F114" s="821"/>
      <c r="G114" s="821"/>
      <c r="H114" s="821"/>
      <c r="I114" s="821"/>
      <c r="J114" s="821"/>
      <c r="K114" s="821"/>
      <c r="L114" s="821"/>
      <c r="M114" s="821"/>
      <c r="N114" s="822"/>
    </row>
    <row r="115" spans="2:14">
      <c r="B115" s="820"/>
      <c r="C115" s="821"/>
      <c r="D115" s="821"/>
      <c r="E115" s="821"/>
      <c r="F115" s="821"/>
      <c r="G115" s="821"/>
      <c r="H115" s="821"/>
      <c r="I115" s="821"/>
      <c r="J115" s="821"/>
      <c r="K115" s="821"/>
      <c r="L115" s="821"/>
      <c r="M115" s="821"/>
      <c r="N115" s="82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0"/>
      <c r="K125" s="880"/>
      <c r="L125" s="880"/>
      <c r="M125" s="880"/>
      <c r="N125" s="881"/>
    </row>
    <row r="126" spans="2:14" ht="15.75" thickBot="1">
      <c r="B126" s="269" t="s">
        <v>2327</v>
      </c>
      <c r="C126" s="401"/>
      <c r="D126" s="401"/>
      <c r="E126" s="63"/>
      <c r="F126" s="63"/>
      <c r="G126" s="63"/>
      <c r="H126" s="63"/>
      <c r="I126" s="63"/>
      <c r="J126" s="882"/>
      <c r="K126" s="882"/>
      <c r="L126" s="882"/>
      <c r="M126" s="882"/>
      <c r="N126" s="883"/>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1153</v>
      </c>
      <c r="C31" s="87" t="s">
        <v>2174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10</v>
      </c>
      <c r="N38" s="280">
        <f t="shared" si="0"/>
        <v>11447.653682418053</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10</v>
      </c>
      <c r="N39" s="280">
        <f t="shared" si="0"/>
        <v>54505.211898680296</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10</v>
      </c>
      <c r="N42" s="280">
        <f t="shared" si="0"/>
        <v>15923.730417198811</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c r="B44" s="328"/>
      <c r="C44" s="329"/>
      <c r="D44" s="329"/>
      <c r="E44" s="329"/>
      <c r="F44" s="329"/>
      <c r="G44" s="329"/>
      <c r="H44" s="330"/>
      <c r="I44" s="275"/>
      <c r="J44" s="276"/>
      <c r="K44" s="277"/>
      <c r="L44" s="278"/>
      <c r="M44" s="279"/>
      <c r="N44" s="280"/>
    </row>
    <row r="45" spans="1:14">
      <c r="B45" s="863"/>
      <c r="C45" s="864"/>
      <c r="D45" s="864"/>
      <c r="E45" s="864"/>
      <c r="F45" s="864"/>
      <c r="G45" s="864"/>
      <c r="H45" s="865"/>
      <c r="I45" s="866"/>
      <c r="J45" s="867"/>
      <c r="K45" s="277"/>
      <c r="L45" s="868"/>
      <c r="M45" s="869"/>
      <c r="N45" s="280"/>
    </row>
    <row r="46" spans="1:14">
      <c r="B46" s="863"/>
      <c r="C46" s="864"/>
      <c r="D46" s="864"/>
      <c r="E46" s="870"/>
      <c r="F46" s="864"/>
      <c r="G46" s="864"/>
      <c r="H46" s="865"/>
      <c r="I46" s="42"/>
      <c r="J46" s="43"/>
      <c r="K46" s="282"/>
      <c r="L46" s="284"/>
      <c r="M46" s="285"/>
      <c r="N46" s="286"/>
    </row>
    <row r="47" spans="1:14">
      <c r="B47" s="871" t="s">
        <v>1036</v>
      </c>
      <c r="C47" s="872"/>
      <c r="D47" s="872"/>
      <c r="E47" s="44"/>
      <c r="F47" s="45"/>
      <c r="G47" s="45"/>
      <c r="H47" s="46"/>
      <c r="I47" s="42"/>
      <c r="J47" s="43"/>
      <c r="K47" s="287"/>
      <c r="L47" s="284"/>
      <c r="M47" s="409">
        <v>0.1</v>
      </c>
      <c r="N47" s="352">
        <f>N81*M47</f>
        <v>826.55375000000004</v>
      </c>
    </row>
    <row r="48" spans="1:14" ht="15.75" thickBot="1">
      <c r="B48" s="863"/>
      <c r="C48" s="864"/>
      <c r="D48" s="864"/>
      <c r="E48" s="864"/>
      <c r="F48" s="864"/>
      <c r="G48" s="864"/>
      <c r="H48" s="865"/>
      <c r="I48" s="873"/>
      <c r="J48" s="874"/>
      <c r="K48" s="47"/>
      <c r="L48" s="875"/>
      <c r="M48" s="876"/>
      <c r="N48" s="111"/>
    </row>
    <row r="49" spans="1:14" ht="15.75" thickBot="1">
      <c r="B49" s="814" t="s">
        <v>1037</v>
      </c>
      <c r="C49" s="815"/>
      <c r="D49" s="815"/>
      <c r="E49" s="815"/>
      <c r="F49" s="815"/>
      <c r="G49" s="815"/>
      <c r="H49" s="815"/>
      <c r="I49" s="815"/>
      <c r="J49" s="815"/>
      <c r="K49" s="815"/>
      <c r="L49" s="815"/>
      <c r="M49" s="816"/>
      <c r="N49" s="402">
        <f>SUM(N36:N48)</f>
        <v>128053.62516336741</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9" t="s">
        <v>1028</v>
      </c>
      <c r="C53" s="860"/>
      <c r="D53" s="860"/>
      <c r="E53" s="860"/>
      <c r="F53" s="860"/>
      <c r="G53" s="860"/>
      <c r="H53" s="860"/>
      <c r="I53" s="894"/>
      <c r="J53" s="323" t="s">
        <v>1029</v>
      </c>
      <c r="K53" s="91" t="s">
        <v>1030</v>
      </c>
      <c r="L53" s="895" t="s">
        <v>1039</v>
      </c>
      <c r="M53" s="894"/>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35630.687639365991</v>
      </c>
      <c r="N54" s="280">
        <f>K54*M54</f>
        <v>49882.962695112386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83.477611040800326</v>
      </c>
      <c r="N55" s="280">
        <f>K55*M55</f>
        <v>2086.9402760200082</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6"/>
      <c r="C58" s="897"/>
      <c r="D58" s="897"/>
      <c r="E58" s="897"/>
      <c r="F58" s="897"/>
      <c r="G58" s="897"/>
      <c r="H58" s="897"/>
      <c r="I58" s="867"/>
      <c r="J58" s="48"/>
      <c r="K58" s="50"/>
      <c r="L58" s="898"/>
      <c r="M58" s="899"/>
      <c r="N58" s="51"/>
    </row>
    <row r="59" spans="1:14" ht="15.75" thickBot="1">
      <c r="B59" s="814" t="s">
        <v>1037</v>
      </c>
      <c r="C59" s="815"/>
      <c r="D59" s="815"/>
      <c r="E59" s="815"/>
      <c r="F59" s="815"/>
      <c r="G59" s="815"/>
      <c r="H59" s="815"/>
      <c r="I59" s="815"/>
      <c r="J59" s="815"/>
      <c r="K59" s="815"/>
      <c r="L59" s="815"/>
      <c r="M59" s="816"/>
      <c r="N59" s="402">
        <f>SUM(N54:N58)</f>
        <v>51969.902971132396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1">
        <f>VLOOKUP(A64,TRANSPORTE!A5:D117,4,FALSE)</f>
        <v>1260.7002978406549</v>
      </c>
      <c r="M64" s="902"/>
      <c r="N64" s="295">
        <f>K64*L64</f>
        <v>1764.9804169769168</v>
      </c>
    </row>
    <row r="65" spans="1:15">
      <c r="A65" t="s">
        <v>1446</v>
      </c>
      <c r="B65" s="52" t="str">
        <f>VLOOKUP(A65,TRANSPORTE!A6:D117,3,FALSE)</f>
        <v>Transporte de Mezcla Densa en Caliente MDC-19</v>
      </c>
      <c r="C65" s="53"/>
      <c r="D65" s="53"/>
      <c r="E65" s="53"/>
      <c r="F65" s="53"/>
      <c r="G65" s="53"/>
      <c r="H65" s="319" t="s">
        <v>1552</v>
      </c>
      <c r="I65" s="287">
        <v>1.25</v>
      </c>
      <c r="J65" s="294">
        <v>1</v>
      </c>
      <c r="K65" s="287">
        <f>I65*J65</f>
        <v>1.25</v>
      </c>
      <c r="L65" s="901">
        <f>VLOOKUP(A65,TRANSPORTE!A6:D117,4,FALSE)</f>
        <v>900.0696947133282</v>
      </c>
      <c r="M65" s="902"/>
      <c r="N65" s="295">
        <f>K65*L65</f>
        <v>1125.0871183916602</v>
      </c>
    </row>
    <row r="66" spans="1:15">
      <c r="B66" s="52"/>
      <c r="C66" s="53"/>
      <c r="D66" s="53"/>
      <c r="E66" s="53"/>
      <c r="F66" s="53"/>
      <c r="G66" s="53"/>
      <c r="H66" s="296"/>
      <c r="I66" s="287"/>
      <c r="J66" s="287"/>
      <c r="K66" s="287"/>
      <c r="L66" s="901"/>
      <c r="M66" s="902"/>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2890.067535368577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303">
        <v>80</v>
      </c>
      <c r="N75" s="403">
        <f>K75/M75</f>
        <v>5086.4875000000002</v>
      </c>
      <c r="O75" s="112"/>
    </row>
    <row r="76" spans="1:15">
      <c r="A76"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307">
        <v>80</v>
      </c>
      <c r="N76" s="403">
        <f>K76/M76</f>
        <v>1271.6125</v>
      </c>
    </row>
    <row r="77" spans="1:15">
      <c r="A77" t="s">
        <v>54</v>
      </c>
      <c r="B77" s="55" t="str">
        <f>VLOOKUP(A77,'MANO DE OBRA'!A9:D70,3,FALSE)</f>
        <v>Rastrilleros (2)</v>
      </c>
      <c r="C77" s="53"/>
      <c r="D77" s="53"/>
      <c r="E77" s="53"/>
      <c r="F77" s="53"/>
      <c r="G77" s="53"/>
      <c r="H77" s="53"/>
      <c r="I77" s="300">
        <f>K77/J77*100</f>
        <v>82483.783783783787</v>
      </c>
      <c r="J77" s="301">
        <v>185</v>
      </c>
      <c r="K77" s="302">
        <f>VLOOKUP(A77,'MANO DE OBRA'!A9:D101,4,FALSE)</f>
        <v>152595</v>
      </c>
      <c r="L77" s="56"/>
      <c r="M77" s="307">
        <v>80</v>
      </c>
      <c r="N77" s="403">
        <f>K77/M77</f>
        <v>1907.4375</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8265.5375000000004</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191179.13316986838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38235.82663397368</v>
      </c>
      <c r="M88" s="850"/>
      <c r="N88" s="57"/>
    </row>
    <row r="89" spans="1:14">
      <c r="B89" s="95" t="s">
        <v>1057</v>
      </c>
      <c r="C89" s="96"/>
      <c r="D89" s="96"/>
      <c r="E89" s="96"/>
      <c r="F89" s="96"/>
      <c r="G89" s="96"/>
      <c r="H89" s="96"/>
      <c r="I89" s="93"/>
      <c r="J89" s="94"/>
      <c r="K89" s="312">
        <v>0.05</v>
      </c>
      <c r="L89" s="849">
        <f>N83*K89</f>
        <v>9558.95665849342</v>
      </c>
      <c r="M89" s="850"/>
      <c r="N89" s="57"/>
    </row>
    <row r="90" spans="1:14" ht="15.75" thickBot="1">
      <c r="B90" s="97" t="s">
        <v>1058</v>
      </c>
      <c r="C90" s="98"/>
      <c r="D90" s="98"/>
      <c r="E90" s="98"/>
      <c r="F90" s="98"/>
      <c r="G90" s="98"/>
      <c r="H90" s="98"/>
      <c r="I90" s="99"/>
      <c r="J90" s="100"/>
      <c r="K90" s="313">
        <v>0.05</v>
      </c>
      <c r="L90" s="851">
        <f>N83*K90</f>
        <v>9558.95665849342</v>
      </c>
      <c r="M90" s="852"/>
      <c r="N90" s="57"/>
    </row>
    <row r="91" spans="1:14" ht="15.75" thickBot="1">
      <c r="B91" s="814" t="s">
        <v>1037</v>
      </c>
      <c r="C91" s="815"/>
      <c r="D91" s="815"/>
      <c r="E91" s="815"/>
      <c r="F91" s="815"/>
      <c r="G91" s="815"/>
      <c r="H91" s="815"/>
      <c r="I91" s="815"/>
      <c r="J91" s="815"/>
      <c r="K91" s="815"/>
      <c r="L91" s="815"/>
      <c r="M91" s="816"/>
      <c r="N91" s="58">
        <f>L88+L89+L90</f>
        <v>57353.739950960524</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248532.87312082891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7" t="s">
        <v>2324</v>
      </c>
      <c r="C110" s="818"/>
      <c r="D110" s="818"/>
      <c r="E110" s="818"/>
      <c r="F110" s="818"/>
      <c r="G110" s="818"/>
      <c r="H110" s="818"/>
      <c r="I110" s="818"/>
      <c r="J110" s="818"/>
      <c r="K110" s="818"/>
      <c r="L110" s="818"/>
      <c r="M110" s="818"/>
      <c r="N110" s="819"/>
    </row>
    <row r="111" spans="2:14" ht="15" customHeight="1">
      <c r="B111" s="817"/>
      <c r="C111" s="818"/>
      <c r="D111" s="818"/>
      <c r="E111" s="818"/>
      <c r="F111" s="818"/>
      <c r="G111" s="818"/>
      <c r="H111" s="818"/>
      <c r="I111" s="818"/>
      <c r="J111" s="818"/>
      <c r="K111" s="818"/>
      <c r="L111" s="818"/>
      <c r="M111" s="818"/>
      <c r="N111" s="819"/>
    </row>
    <row r="112" spans="2:14" ht="30" customHeight="1">
      <c r="B112" s="820" t="s">
        <v>2325</v>
      </c>
      <c r="C112" s="821"/>
      <c r="D112" s="821"/>
      <c r="E112" s="821"/>
      <c r="F112" s="821"/>
      <c r="G112" s="821"/>
      <c r="H112" s="821"/>
      <c r="I112" s="821"/>
      <c r="J112" s="821"/>
      <c r="K112" s="821"/>
      <c r="L112" s="821"/>
      <c r="M112" s="821"/>
      <c r="N112" s="822"/>
    </row>
    <row r="113" spans="2:14">
      <c r="B113" s="820"/>
      <c r="C113" s="821"/>
      <c r="D113" s="821"/>
      <c r="E113" s="821"/>
      <c r="F113" s="821"/>
      <c r="G113" s="821"/>
      <c r="H113" s="821"/>
      <c r="I113" s="821"/>
      <c r="J113" s="821"/>
      <c r="K113" s="821"/>
      <c r="L113" s="821"/>
      <c r="M113" s="821"/>
      <c r="N113" s="82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0"/>
      <c r="K123" s="880"/>
      <c r="L123" s="880"/>
      <c r="M123" s="880"/>
      <c r="N123" s="881"/>
    </row>
    <row r="124" spans="2:14" ht="15.75" thickBot="1">
      <c r="B124" s="269" t="s">
        <v>2327</v>
      </c>
      <c r="C124" s="401"/>
      <c r="D124" s="401"/>
      <c r="E124" s="63"/>
      <c r="F124" s="63"/>
      <c r="G124" s="63"/>
      <c r="H124" s="63"/>
      <c r="I124" s="63"/>
      <c r="J124" s="882"/>
      <c r="K124" s="882"/>
      <c r="L124" s="882"/>
      <c r="M124" s="882"/>
      <c r="N124" s="883"/>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1154</v>
      </c>
      <c r="C31" s="87" t="s">
        <v>2175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10</v>
      </c>
      <c r="N38" s="280">
        <f t="shared" si="0"/>
        <v>11447.653682418053</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10</v>
      </c>
      <c r="N39" s="280">
        <f t="shared" si="0"/>
        <v>54505.211898680296</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10</v>
      </c>
      <c r="N42" s="280">
        <f t="shared" si="0"/>
        <v>15923.730417198811</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c r="B44" s="328"/>
      <c r="C44" s="329"/>
      <c r="D44" s="329"/>
      <c r="E44" s="329"/>
      <c r="F44" s="329"/>
      <c r="G44" s="329"/>
      <c r="H44" s="330"/>
      <c r="I44" s="275"/>
      <c r="J44" s="276"/>
      <c r="K44" s="277"/>
      <c r="L44" s="278"/>
      <c r="M44" s="279"/>
      <c r="N44" s="280"/>
    </row>
    <row r="45" spans="1:14">
      <c r="B45" s="863"/>
      <c r="C45" s="864"/>
      <c r="D45" s="864"/>
      <c r="E45" s="864"/>
      <c r="F45" s="864"/>
      <c r="G45" s="864"/>
      <c r="H45" s="865"/>
      <c r="I45" s="866"/>
      <c r="J45" s="867"/>
      <c r="K45" s="277"/>
      <c r="L45" s="868"/>
      <c r="M45" s="869"/>
      <c r="N45" s="280"/>
    </row>
    <row r="46" spans="1:14">
      <c r="B46" s="863"/>
      <c r="C46" s="864"/>
      <c r="D46" s="864"/>
      <c r="E46" s="870"/>
      <c r="F46" s="864"/>
      <c r="G46" s="864"/>
      <c r="H46" s="865"/>
      <c r="I46" s="42"/>
      <c r="J46" s="43"/>
      <c r="K46" s="282"/>
      <c r="L46" s="284"/>
      <c r="M46" s="285"/>
      <c r="N46" s="286"/>
    </row>
    <row r="47" spans="1:14">
      <c r="B47" s="871" t="s">
        <v>1036</v>
      </c>
      <c r="C47" s="872"/>
      <c r="D47" s="872"/>
      <c r="E47" s="44"/>
      <c r="F47" s="45"/>
      <c r="G47" s="45"/>
      <c r="H47" s="46"/>
      <c r="I47" s="42"/>
      <c r="J47" s="43"/>
      <c r="K47" s="287"/>
      <c r="L47" s="284"/>
      <c r="M47" s="409">
        <v>0.1</v>
      </c>
      <c r="N47" s="352">
        <f>N81*M47</f>
        <v>826.55375000000004</v>
      </c>
    </row>
    <row r="48" spans="1:14" ht="15.75" thickBot="1">
      <c r="B48" s="863"/>
      <c r="C48" s="864"/>
      <c r="D48" s="864"/>
      <c r="E48" s="864"/>
      <c r="F48" s="864"/>
      <c r="G48" s="864"/>
      <c r="H48" s="865"/>
      <c r="I48" s="873"/>
      <c r="J48" s="874"/>
      <c r="K48" s="47"/>
      <c r="L48" s="875"/>
      <c r="M48" s="876"/>
      <c r="N48" s="111"/>
    </row>
    <row r="49" spans="1:14" ht="15.75" thickBot="1">
      <c r="B49" s="814" t="s">
        <v>1037</v>
      </c>
      <c r="C49" s="815"/>
      <c r="D49" s="815"/>
      <c r="E49" s="815"/>
      <c r="F49" s="815"/>
      <c r="G49" s="815"/>
      <c r="H49" s="815"/>
      <c r="I49" s="815"/>
      <c r="J49" s="815"/>
      <c r="K49" s="815"/>
      <c r="L49" s="815"/>
      <c r="M49" s="816"/>
      <c r="N49" s="402">
        <f>SUM(N36:N48)</f>
        <v>128053.62516336741</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9" t="s">
        <v>1028</v>
      </c>
      <c r="C53" s="860"/>
      <c r="D53" s="860"/>
      <c r="E53" s="860"/>
      <c r="F53" s="860"/>
      <c r="G53" s="860"/>
      <c r="H53" s="860"/>
      <c r="I53" s="894"/>
      <c r="J53" s="323" t="s">
        <v>1029</v>
      </c>
      <c r="K53" s="91" t="s">
        <v>1030</v>
      </c>
      <c r="L53" s="895" t="s">
        <v>1039</v>
      </c>
      <c r="M53" s="894"/>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35630.687639365991</v>
      </c>
      <c r="N54" s="280">
        <f>K54*M54</f>
        <v>49882.962695112386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83.477611040800326</v>
      </c>
      <c r="N55" s="280">
        <f>K55*M55</f>
        <v>2086.9402760200082</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6"/>
      <c r="C58" s="897"/>
      <c r="D58" s="897"/>
      <c r="E58" s="897"/>
      <c r="F58" s="897"/>
      <c r="G58" s="897"/>
      <c r="H58" s="897"/>
      <c r="I58" s="867"/>
      <c r="J58" s="48"/>
      <c r="K58" s="50"/>
      <c r="L58" s="898"/>
      <c r="M58" s="899"/>
      <c r="N58" s="51"/>
    </row>
    <row r="59" spans="1:14" ht="15.75" thickBot="1">
      <c r="B59" s="814" t="s">
        <v>1037</v>
      </c>
      <c r="C59" s="815"/>
      <c r="D59" s="815"/>
      <c r="E59" s="815"/>
      <c r="F59" s="815"/>
      <c r="G59" s="815"/>
      <c r="H59" s="815"/>
      <c r="I59" s="815"/>
      <c r="J59" s="815"/>
      <c r="K59" s="815"/>
      <c r="L59" s="815"/>
      <c r="M59" s="816"/>
      <c r="N59" s="402">
        <f>SUM(N54:N58)</f>
        <v>51969.902971132396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1">
        <f>VLOOKUP(A64,TRANSPORTE!A5:D117,4,FALSE)</f>
        <v>1260.7002978406549</v>
      </c>
      <c r="M64" s="902"/>
      <c r="N64" s="295">
        <f>K64*L64</f>
        <v>1764.9804169769168</v>
      </c>
    </row>
    <row r="65" spans="1:15">
      <c r="A65" t="s">
        <v>1460</v>
      </c>
      <c r="B65" s="52" t="str">
        <f>VLOOKUP(A65,TRANSPORTE!A6:D117,3,FALSE)</f>
        <v>Transporte de Mezcla Densa en Caliente MDC-10</v>
      </c>
      <c r="C65" s="53"/>
      <c r="D65" s="53"/>
      <c r="E65" s="53"/>
      <c r="F65" s="53"/>
      <c r="G65" s="53"/>
      <c r="H65" s="319" t="s">
        <v>1552</v>
      </c>
      <c r="I65" s="287">
        <v>1.25</v>
      </c>
      <c r="J65" s="294">
        <v>1</v>
      </c>
      <c r="K65" s="287">
        <f>I65*J65</f>
        <v>1.25</v>
      </c>
      <c r="L65" s="901">
        <f>VLOOKUP(A65,TRANSPORTE!A6:D117,4,FALSE)</f>
        <v>900.0696947133282</v>
      </c>
      <c r="M65" s="902"/>
      <c r="N65" s="295">
        <f>K65*L65</f>
        <v>1125.0871183916602</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2890.067535368577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303">
        <v>80</v>
      </c>
      <c r="N75" s="403">
        <f>K75/M75</f>
        <v>5086.4875000000002</v>
      </c>
      <c r="O75" s="112"/>
    </row>
    <row r="76" spans="1:15">
      <c r="A76"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307">
        <v>80</v>
      </c>
      <c r="N76" s="403">
        <f>K76/M76</f>
        <v>1271.6125</v>
      </c>
    </row>
    <row r="77" spans="1:15">
      <c r="A77" t="s">
        <v>54</v>
      </c>
      <c r="B77" s="55" t="str">
        <f>VLOOKUP(A77,'MANO DE OBRA'!A9:D70,3,FALSE)</f>
        <v>Rastrilleros (2)</v>
      </c>
      <c r="C77" s="53"/>
      <c r="D77" s="53"/>
      <c r="E77" s="53"/>
      <c r="F77" s="53"/>
      <c r="G77" s="53"/>
      <c r="H77" s="53"/>
      <c r="I77" s="300">
        <f>K77/J77*100</f>
        <v>82483.783783783787</v>
      </c>
      <c r="J77" s="301">
        <v>185</v>
      </c>
      <c r="K77" s="302">
        <f>VLOOKUP(A77,'MANO DE OBRA'!A9:D101,4,FALSE)</f>
        <v>152595</v>
      </c>
      <c r="L77" s="56"/>
      <c r="M77" s="307">
        <v>80</v>
      </c>
      <c r="N77" s="403">
        <f>K77/M77</f>
        <v>1907.4375</v>
      </c>
    </row>
    <row r="78" spans="1:15">
      <c r="B78" s="55"/>
      <c r="C78" s="53"/>
      <c r="D78" s="53"/>
      <c r="E78" s="53"/>
      <c r="F78" s="53"/>
      <c r="G78" s="53"/>
      <c r="H78" s="53"/>
      <c r="I78" s="287"/>
      <c r="J78" s="305"/>
      <c r="K78" s="306"/>
      <c r="L78" s="326"/>
      <c r="M78" s="308"/>
      <c r="N78" s="403"/>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8265.5375000000004</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191179.13316986838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38235.82663397368</v>
      </c>
      <c r="M88" s="850"/>
      <c r="N88" s="57"/>
    </row>
    <row r="89" spans="1:14">
      <c r="B89" s="95" t="s">
        <v>1057</v>
      </c>
      <c r="C89" s="96"/>
      <c r="D89" s="96"/>
      <c r="E89" s="96"/>
      <c r="F89" s="96"/>
      <c r="G89" s="96"/>
      <c r="H89" s="96"/>
      <c r="I89" s="93"/>
      <c r="J89" s="94"/>
      <c r="K89" s="312">
        <v>0.05</v>
      </c>
      <c r="L89" s="849">
        <f>N83*K89</f>
        <v>9558.95665849342</v>
      </c>
      <c r="M89" s="850"/>
      <c r="N89" s="57"/>
    </row>
    <row r="90" spans="1:14" ht="15.75" thickBot="1">
      <c r="B90" s="97" t="s">
        <v>1058</v>
      </c>
      <c r="C90" s="98"/>
      <c r="D90" s="98"/>
      <c r="E90" s="98"/>
      <c r="F90" s="98"/>
      <c r="G90" s="98"/>
      <c r="H90" s="98"/>
      <c r="I90" s="99"/>
      <c r="J90" s="100"/>
      <c r="K90" s="313">
        <v>0.05</v>
      </c>
      <c r="L90" s="851">
        <f>N83*K90</f>
        <v>9558.95665849342</v>
      </c>
      <c r="M90" s="852"/>
      <c r="N90" s="57"/>
    </row>
    <row r="91" spans="1:14" ht="15.75" thickBot="1">
      <c r="B91" s="814" t="s">
        <v>1037</v>
      </c>
      <c r="C91" s="815"/>
      <c r="D91" s="815"/>
      <c r="E91" s="815"/>
      <c r="F91" s="815"/>
      <c r="G91" s="815"/>
      <c r="H91" s="815"/>
      <c r="I91" s="815"/>
      <c r="J91" s="815"/>
      <c r="K91" s="815"/>
      <c r="L91" s="815"/>
      <c r="M91" s="816"/>
      <c r="N91" s="58">
        <f>L88+L89+L90</f>
        <v>57353.739950960524</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248532.87312082891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7" t="s">
        <v>2324</v>
      </c>
      <c r="C110" s="818"/>
      <c r="D110" s="818"/>
      <c r="E110" s="818"/>
      <c r="F110" s="818"/>
      <c r="G110" s="818"/>
      <c r="H110" s="818"/>
      <c r="I110" s="818"/>
      <c r="J110" s="818"/>
      <c r="K110" s="818"/>
      <c r="L110" s="818"/>
      <c r="M110" s="818"/>
      <c r="N110" s="819"/>
    </row>
    <row r="111" spans="2:14" ht="15" customHeight="1">
      <c r="B111" s="817"/>
      <c r="C111" s="818"/>
      <c r="D111" s="818"/>
      <c r="E111" s="818"/>
      <c r="F111" s="818"/>
      <c r="G111" s="818"/>
      <c r="H111" s="818"/>
      <c r="I111" s="818"/>
      <c r="J111" s="818"/>
      <c r="K111" s="818"/>
      <c r="L111" s="818"/>
      <c r="M111" s="818"/>
      <c r="N111" s="819"/>
    </row>
    <row r="112" spans="2:14" ht="30" customHeight="1">
      <c r="B112" s="820" t="s">
        <v>2325</v>
      </c>
      <c r="C112" s="821"/>
      <c r="D112" s="821"/>
      <c r="E112" s="821"/>
      <c r="F112" s="821"/>
      <c r="G112" s="821"/>
      <c r="H112" s="821"/>
      <c r="I112" s="821"/>
      <c r="J112" s="821"/>
      <c r="K112" s="821"/>
      <c r="L112" s="821"/>
      <c r="M112" s="821"/>
      <c r="N112" s="822"/>
    </row>
    <row r="113" spans="2:14">
      <c r="B113" s="820"/>
      <c r="C113" s="821"/>
      <c r="D113" s="821"/>
      <c r="E113" s="821"/>
      <c r="F113" s="821"/>
      <c r="G113" s="821"/>
      <c r="H113" s="821"/>
      <c r="I113" s="821"/>
      <c r="J113" s="821"/>
      <c r="K113" s="821"/>
      <c r="L113" s="821"/>
      <c r="M113" s="821"/>
      <c r="N113" s="82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0"/>
      <c r="K123" s="880"/>
      <c r="L123" s="880"/>
      <c r="M123" s="880"/>
      <c r="N123" s="881"/>
    </row>
    <row r="124" spans="2:14" ht="15.75" thickBot="1">
      <c r="B124" s="269" t="s">
        <v>2327</v>
      </c>
      <c r="C124" s="401"/>
      <c r="D124" s="401"/>
      <c r="E124" s="63"/>
      <c r="F124" s="63"/>
      <c r="G124" s="63"/>
      <c r="H124" s="63"/>
      <c r="I124" s="63"/>
      <c r="J124" s="882"/>
      <c r="K124" s="882"/>
      <c r="L124" s="882"/>
      <c r="M124" s="882"/>
      <c r="N124" s="88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 customHeight="1" thickBot="1">
      <c r="A31" t="s">
        <v>1929</v>
      </c>
      <c r="B31" s="86" t="s">
        <v>1155</v>
      </c>
      <c r="C31" s="87" t="s">
        <v>2176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10</v>
      </c>
      <c r="N38" s="280">
        <f t="shared" si="0"/>
        <v>11447.653682418053</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10</v>
      </c>
      <c r="N39" s="280">
        <f t="shared" si="0"/>
        <v>54505.211898680296</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10</v>
      </c>
      <c r="N42" s="280">
        <f t="shared" si="0"/>
        <v>15923.730417198811</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ht="15" customHeight="1">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N80*M46</f>
        <v>826.55375000000004</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128053.62516336741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35630.687639365991</v>
      </c>
      <c r="N53" s="280">
        <f>K53*M53</f>
        <v>49882.962695112386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83.477611040800326</v>
      </c>
      <c r="N54" s="280">
        <f>K54*M54</f>
        <v>2086.9402760200082</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6"/>
      <c r="C57" s="897"/>
      <c r="D57" s="897"/>
      <c r="E57" s="897"/>
      <c r="F57" s="897"/>
      <c r="G57" s="897"/>
      <c r="H57" s="897"/>
      <c r="I57" s="867"/>
      <c r="J57" s="48"/>
      <c r="K57" s="50"/>
      <c r="L57" s="898"/>
      <c r="M57" s="899"/>
      <c r="N57" s="51"/>
    </row>
    <row r="58" spans="1:14" ht="15.75" thickBot="1">
      <c r="B58" s="814" t="s">
        <v>1037</v>
      </c>
      <c r="C58" s="815"/>
      <c r="D58" s="815"/>
      <c r="E58" s="815"/>
      <c r="F58" s="815"/>
      <c r="G58" s="815"/>
      <c r="H58" s="815"/>
      <c r="I58" s="815"/>
      <c r="J58" s="815"/>
      <c r="K58" s="815"/>
      <c r="L58" s="815"/>
      <c r="M58" s="816"/>
      <c r="N58" s="402">
        <f>SUM(N53:N57)</f>
        <v>51969.902971132396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1">
        <f>VLOOKUP(A63,TRANSPORTE!A5:D117,4,FALSE)</f>
        <v>1260.7002978406549</v>
      </c>
      <c r="M63" s="902"/>
      <c r="N63" s="295">
        <f>K63*L63</f>
        <v>1764.9804169769168</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901">
        <f>VLOOKUP(A64,TRANSPORTE!A6:D117,4,FALSE)</f>
        <v>900.0696947133282</v>
      </c>
      <c r="M64" s="902"/>
      <c r="N64" s="295">
        <f>K64*L64</f>
        <v>1125.0871183916602</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2"/>
      <c r="M68" s="893"/>
      <c r="N68" s="133"/>
    </row>
    <row r="69" spans="1:15" ht="15.75" thickBot="1">
      <c r="B69" s="903" t="s">
        <v>1037</v>
      </c>
      <c r="C69" s="857"/>
      <c r="D69" s="857"/>
      <c r="E69" s="857"/>
      <c r="F69" s="857"/>
      <c r="G69" s="857"/>
      <c r="H69" s="857"/>
      <c r="I69" s="857"/>
      <c r="J69" s="857"/>
      <c r="K69" s="857"/>
      <c r="L69" s="857"/>
      <c r="M69" s="858"/>
      <c r="N69" s="110">
        <f>N63+N64+N65+N66+N67</f>
        <v>2890.067535368577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3" t="s">
        <v>1047</v>
      </c>
      <c r="C73" s="854"/>
      <c r="D73" s="854"/>
      <c r="E73" s="854"/>
      <c r="F73" s="854"/>
      <c r="G73" s="854"/>
      <c r="H73" s="854"/>
      <c r="I73" s="79" t="s">
        <v>1048</v>
      </c>
      <c r="J73" s="81" t="s">
        <v>1494</v>
      </c>
      <c r="K73" s="80" t="s">
        <v>1050</v>
      </c>
      <c r="L73" s="855" t="s">
        <v>1034</v>
      </c>
      <c r="M73" s="856"/>
      <c r="N73" s="104" t="s">
        <v>1035</v>
      </c>
    </row>
    <row r="74" spans="1:15">
      <c r="A74" t="s">
        <v>19</v>
      </c>
      <c r="B74" s="55" t="str">
        <f>VLOOKUP(A74,'MANO DE OBRA'!A8:D68,3,FALSE)</f>
        <v>Obrero (8)</v>
      </c>
      <c r="C74" s="53"/>
      <c r="D74" s="53"/>
      <c r="E74" s="53"/>
      <c r="F74" s="53"/>
      <c r="G74" s="53"/>
      <c r="H74" s="53"/>
      <c r="I74" s="300">
        <f>K74/J74*100</f>
        <v>219956.21621621621</v>
      </c>
      <c r="J74" s="301">
        <v>185</v>
      </c>
      <c r="K74" s="302">
        <f>VLOOKUP(A74,'MANO DE OBRA'!A8:D99,4,FALSE)</f>
        <v>406919</v>
      </c>
      <c r="L74" s="56"/>
      <c r="M74" s="303">
        <v>80</v>
      </c>
      <c r="N74" s="403">
        <f>K74/M74</f>
        <v>5086.4875000000002</v>
      </c>
      <c r="O74" s="112"/>
    </row>
    <row r="75" spans="1:15">
      <c r="A75" t="s">
        <v>30</v>
      </c>
      <c r="B75" s="55" t="str">
        <f>VLOOKUP(A75,'MANO DE OBRA'!A8:D69,3,FALSE)</f>
        <v>Oficial</v>
      </c>
      <c r="C75" s="53"/>
      <c r="D75" s="53"/>
      <c r="E75" s="53"/>
      <c r="F75" s="53"/>
      <c r="G75" s="53"/>
      <c r="H75" s="53"/>
      <c r="I75" s="300">
        <f>K75/J75*100</f>
        <v>54988.648648648646</v>
      </c>
      <c r="J75" s="301">
        <v>185</v>
      </c>
      <c r="K75" s="302">
        <f>VLOOKUP(A75,'MANO DE OBRA'!A8:D100,4,FALSE)</f>
        <v>101729</v>
      </c>
      <c r="L75" s="56"/>
      <c r="M75" s="307">
        <v>80</v>
      </c>
      <c r="N75" s="403">
        <f>K75/M75</f>
        <v>1271.6125</v>
      </c>
    </row>
    <row r="76" spans="1:15">
      <c r="A76" t="s">
        <v>54</v>
      </c>
      <c r="B76" s="55" t="str">
        <f>VLOOKUP(A76,'MANO DE OBRA'!A9:D70,3,FALSE)</f>
        <v>Rastrilleros (2)</v>
      </c>
      <c r="C76" s="53"/>
      <c r="D76" s="53"/>
      <c r="E76" s="53"/>
      <c r="F76" s="53"/>
      <c r="G76" s="53"/>
      <c r="H76" s="53"/>
      <c r="I76" s="300">
        <f>K76/J76*100</f>
        <v>82483.783783783787</v>
      </c>
      <c r="J76" s="301">
        <v>185</v>
      </c>
      <c r="K76" s="302">
        <f>VLOOKUP(A76,'MANO DE OBRA'!A9:D101,4,FALSE)</f>
        <v>152595</v>
      </c>
      <c r="L76" s="56"/>
      <c r="M76" s="308">
        <v>80</v>
      </c>
      <c r="N76" s="403">
        <f>K76/M76</f>
        <v>1907.4375</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0"/>
      <c r="C79" s="891"/>
      <c r="D79" s="891"/>
      <c r="E79" s="891"/>
      <c r="F79" s="891"/>
      <c r="G79" s="891"/>
      <c r="H79" s="891"/>
      <c r="I79" s="132"/>
      <c r="J79" s="132"/>
      <c r="K79" s="132"/>
      <c r="L79" s="904"/>
      <c r="M79" s="904"/>
      <c r="N79" s="51"/>
    </row>
    <row r="80" spans="1:15" ht="15.75" thickBot="1">
      <c r="B80" s="903" t="s">
        <v>1037</v>
      </c>
      <c r="C80" s="857"/>
      <c r="D80" s="857"/>
      <c r="E80" s="857"/>
      <c r="F80" s="857"/>
      <c r="G80" s="857"/>
      <c r="H80" s="857"/>
      <c r="I80" s="857"/>
      <c r="J80" s="857"/>
      <c r="K80" s="857"/>
      <c r="L80" s="857"/>
      <c r="M80" s="858"/>
      <c r="N80" s="309">
        <f>SUM(N74:N79)</f>
        <v>8265.5375000000004</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191179.13316986838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9" t="s">
        <v>1053</v>
      </c>
      <c r="C86" s="860"/>
      <c r="D86" s="860"/>
      <c r="E86" s="860"/>
      <c r="F86" s="860"/>
      <c r="G86" s="860"/>
      <c r="H86" s="860"/>
      <c r="I86" s="322"/>
      <c r="J86" s="342"/>
      <c r="K86" s="310" t="s">
        <v>1054</v>
      </c>
      <c r="L86" s="861" t="s">
        <v>1055</v>
      </c>
      <c r="M86" s="862"/>
      <c r="N86" s="311"/>
    </row>
    <row r="87" spans="1:14">
      <c r="B87" s="847" t="s">
        <v>1056</v>
      </c>
      <c r="C87" s="848"/>
      <c r="D87" s="848"/>
      <c r="E87" s="848"/>
      <c r="F87" s="848"/>
      <c r="G87" s="848"/>
      <c r="H87" s="848"/>
      <c r="I87" s="93"/>
      <c r="J87" s="94"/>
      <c r="K87" s="312">
        <v>0.2</v>
      </c>
      <c r="L87" s="849">
        <f>N82*K87</f>
        <v>38235.82663397368</v>
      </c>
      <c r="M87" s="850"/>
      <c r="N87" s="57"/>
    </row>
    <row r="88" spans="1:14">
      <c r="B88" s="95" t="s">
        <v>1057</v>
      </c>
      <c r="C88" s="96"/>
      <c r="D88" s="96"/>
      <c r="E88" s="96"/>
      <c r="F88" s="96"/>
      <c r="G88" s="96"/>
      <c r="H88" s="96"/>
      <c r="I88" s="93"/>
      <c r="J88" s="94"/>
      <c r="K88" s="312">
        <v>0.05</v>
      </c>
      <c r="L88" s="849">
        <f>N82*K88</f>
        <v>9558.95665849342</v>
      </c>
      <c r="M88" s="850"/>
      <c r="N88" s="57"/>
    </row>
    <row r="89" spans="1:14" ht="15.75" thickBot="1">
      <c r="B89" s="97" t="s">
        <v>1058</v>
      </c>
      <c r="C89" s="98"/>
      <c r="D89" s="98"/>
      <c r="E89" s="98"/>
      <c r="F89" s="98"/>
      <c r="G89" s="98"/>
      <c r="H89" s="98"/>
      <c r="I89" s="99"/>
      <c r="J89" s="100"/>
      <c r="K89" s="313">
        <v>0.05</v>
      </c>
      <c r="L89" s="851">
        <f>N82*K89</f>
        <v>9558.95665849342</v>
      </c>
      <c r="M89" s="852"/>
      <c r="N89" s="57"/>
    </row>
    <row r="90" spans="1:14" ht="15.75" thickBot="1">
      <c r="B90" s="814" t="s">
        <v>1037</v>
      </c>
      <c r="C90" s="815"/>
      <c r="D90" s="815"/>
      <c r="E90" s="815"/>
      <c r="F90" s="815"/>
      <c r="G90" s="815"/>
      <c r="H90" s="815"/>
      <c r="I90" s="815"/>
      <c r="J90" s="815"/>
      <c r="K90" s="815"/>
      <c r="L90" s="815"/>
      <c r="M90" s="816"/>
      <c r="N90" s="58">
        <f>L87+L88+L89</f>
        <v>57353.739950960524</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248532.87312082891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7" t="s">
        <v>2324</v>
      </c>
      <c r="C109" s="818"/>
      <c r="D109" s="818"/>
      <c r="E109" s="818"/>
      <c r="F109" s="818"/>
      <c r="G109" s="818"/>
      <c r="H109" s="818"/>
      <c r="I109" s="818"/>
      <c r="J109" s="818"/>
      <c r="K109" s="818"/>
      <c r="L109" s="818"/>
      <c r="M109" s="818"/>
      <c r="N109" s="819"/>
    </row>
    <row r="110" spans="2:14" ht="15" customHeight="1">
      <c r="B110" s="817"/>
      <c r="C110" s="818"/>
      <c r="D110" s="818"/>
      <c r="E110" s="818"/>
      <c r="F110" s="818"/>
      <c r="G110" s="818"/>
      <c r="H110" s="818"/>
      <c r="I110" s="818"/>
      <c r="J110" s="818"/>
      <c r="K110" s="818"/>
      <c r="L110" s="818"/>
      <c r="M110" s="818"/>
      <c r="N110" s="819"/>
    </row>
    <row r="111" spans="2:14" ht="30" customHeight="1">
      <c r="B111" s="820" t="s">
        <v>2325</v>
      </c>
      <c r="C111" s="821"/>
      <c r="D111" s="821"/>
      <c r="E111" s="821"/>
      <c r="F111" s="821"/>
      <c r="G111" s="821"/>
      <c r="H111" s="821"/>
      <c r="I111" s="821"/>
      <c r="J111" s="821"/>
      <c r="K111" s="821"/>
      <c r="L111" s="821"/>
      <c r="M111" s="821"/>
      <c r="N111" s="822"/>
    </row>
    <row r="112" spans="2:14">
      <c r="B112" s="820"/>
      <c r="C112" s="821"/>
      <c r="D112" s="821"/>
      <c r="E112" s="821"/>
      <c r="F112" s="821"/>
      <c r="G112" s="821"/>
      <c r="H112" s="821"/>
      <c r="I112" s="821"/>
      <c r="J112" s="821"/>
      <c r="K112" s="821"/>
      <c r="L112" s="821"/>
      <c r="M112" s="821"/>
      <c r="N112" s="822"/>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0"/>
      <c r="K122" s="880"/>
      <c r="L122" s="880"/>
      <c r="M122" s="880"/>
      <c r="N122" s="881"/>
    </row>
    <row r="123" spans="2:14" ht="15.75" thickBot="1">
      <c r="B123" s="269" t="s">
        <v>2327</v>
      </c>
      <c r="C123" s="401"/>
      <c r="D123" s="401"/>
      <c r="E123" s="63"/>
      <c r="F123" s="63"/>
      <c r="G123" s="63"/>
      <c r="H123" s="63"/>
      <c r="I123" s="63"/>
      <c r="J123" s="882"/>
      <c r="K123" s="882"/>
      <c r="L123" s="882"/>
      <c r="M123" s="882"/>
      <c r="N123" s="88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1156</v>
      </c>
      <c r="C31" s="87" t="s">
        <v>2177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10</v>
      </c>
      <c r="N38" s="280">
        <f t="shared" si="0"/>
        <v>11447.653682418053</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10</v>
      </c>
      <c r="N39" s="280">
        <f t="shared" si="0"/>
        <v>54505.211898680296</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10</v>
      </c>
      <c r="N42" s="280">
        <f t="shared" si="0"/>
        <v>15923.730417198811</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N80*M46</f>
        <v>826.55375000000004</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128053.62516336741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35630.687639365991</v>
      </c>
      <c r="N53" s="280">
        <f>K53*M53</f>
        <v>49882.962695112386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83.477611040800326</v>
      </c>
      <c r="N54" s="280">
        <f>K54*M54</f>
        <v>2086.9402760200082</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6"/>
      <c r="C57" s="897"/>
      <c r="D57" s="897"/>
      <c r="E57" s="897"/>
      <c r="F57" s="897"/>
      <c r="G57" s="897"/>
      <c r="H57" s="897"/>
      <c r="I57" s="867"/>
      <c r="J57" s="48"/>
      <c r="K57" s="50"/>
      <c r="L57" s="898"/>
      <c r="M57" s="899"/>
      <c r="N57" s="51"/>
    </row>
    <row r="58" spans="1:14" ht="15.75" thickBot="1">
      <c r="B58" s="814" t="s">
        <v>1037</v>
      </c>
      <c r="C58" s="815"/>
      <c r="D58" s="815"/>
      <c r="E58" s="815"/>
      <c r="F58" s="815"/>
      <c r="G58" s="815"/>
      <c r="H58" s="815"/>
      <c r="I58" s="815"/>
      <c r="J58" s="815"/>
      <c r="K58" s="815"/>
      <c r="L58" s="815"/>
      <c r="M58" s="816"/>
      <c r="N58" s="402">
        <f>SUM(N53:N57)</f>
        <v>51969.902971132396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1">
        <f>VLOOKUP(A63,TRANSPORTE!A5:D117,4,FALSE)</f>
        <v>1260.7002978406549</v>
      </c>
      <c r="M63" s="902"/>
      <c r="N63" s="295">
        <f>K63*L63</f>
        <v>1764.9804169769168</v>
      </c>
    </row>
    <row r="64" spans="1:14">
      <c r="A64" t="s">
        <v>1423</v>
      </c>
      <c r="B64" s="52" t="str">
        <f>VLOOKUP(A64,TRANSPORTE!A6:D117,3,FALSE)</f>
        <v>Transporte de Mezcla Semi- Densa en Caliente MSC-19</v>
      </c>
      <c r="C64" s="53"/>
      <c r="D64" s="53"/>
      <c r="E64" s="53"/>
      <c r="F64" s="53"/>
      <c r="G64" s="53"/>
      <c r="H64" s="319" t="s">
        <v>1552</v>
      </c>
      <c r="I64" s="287">
        <v>1.25</v>
      </c>
      <c r="J64" s="294">
        <v>1</v>
      </c>
      <c r="K64" s="287">
        <f>I64*J64</f>
        <v>1.25</v>
      </c>
      <c r="L64" s="901">
        <f>VLOOKUP(A64,TRANSPORTE!A6:D117,4,FALSE)</f>
        <v>900.0696947133282</v>
      </c>
      <c r="M64" s="902"/>
      <c r="N64" s="295">
        <f>K64*L64</f>
        <v>1125.0871183916602</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92"/>
      <c r="M68" s="893"/>
      <c r="N68" s="133"/>
    </row>
    <row r="69" spans="1:15" ht="15.75" thickBot="1">
      <c r="B69" s="903" t="s">
        <v>1037</v>
      </c>
      <c r="C69" s="857"/>
      <c r="D69" s="857"/>
      <c r="E69" s="857"/>
      <c r="F69" s="857"/>
      <c r="G69" s="857"/>
      <c r="H69" s="857"/>
      <c r="I69" s="857"/>
      <c r="J69" s="857"/>
      <c r="K69" s="857"/>
      <c r="L69" s="857"/>
      <c r="M69" s="858"/>
      <c r="N69" s="110">
        <f>N63+N64+N65+N66+N67</f>
        <v>2890.067535368577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3" t="s">
        <v>1047</v>
      </c>
      <c r="C73" s="854"/>
      <c r="D73" s="854"/>
      <c r="E73" s="854"/>
      <c r="F73" s="854"/>
      <c r="G73" s="854"/>
      <c r="H73" s="854"/>
      <c r="I73" s="79" t="s">
        <v>1048</v>
      </c>
      <c r="J73" s="81" t="s">
        <v>1494</v>
      </c>
      <c r="K73" s="80" t="s">
        <v>1050</v>
      </c>
      <c r="L73" s="855" t="s">
        <v>1034</v>
      </c>
      <c r="M73" s="856"/>
      <c r="N73" s="104" t="s">
        <v>1035</v>
      </c>
    </row>
    <row r="74" spans="1:15">
      <c r="A74" t="s">
        <v>19</v>
      </c>
      <c r="B74" s="55" t="str">
        <f>VLOOKUP(A74,'MANO DE OBRA'!A8:D68,3,FALSE)</f>
        <v>Obrero (8)</v>
      </c>
      <c r="C74" s="53"/>
      <c r="D74" s="53"/>
      <c r="E74" s="53"/>
      <c r="F74" s="53"/>
      <c r="G74" s="53"/>
      <c r="H74" s="53"/>
      <c r="I74" s="300">
        <f>K74/J74*100</f>
        <v>219956.21621621621</v>
      </c>
      <c r="J74" s="301">
        <v>185</v>
      </c>
      <c r="K74" s="302">
        <f>VLOOKUP(A74,'MANO DE OBRA'!A8:D99,4,FALSE)</f>
        <v>406919</v>
      </c>
      <c r="L74" s="56"/>
      <c r="M74" s="303">
        <v>80</v>
      </c>
      <c r="N74" s="403">
        <f>K74/M74</f>
        <v>5086.4875000000002</v>
      </c>
      <c r="O74" s="112"/>
    </row>
    <row r="75" spans="1:15">
      <c r="A75" t="s">
        <v>30</v>
      </c>
      <c r="B75" s="55" t="str">
        <f>VLOOKUP(A75,'MANO DE OBRA'!A8:D69,3,FALSE)</f>
        <v>Oficial</v>
      </c>
      <c r="C75" s="53"/>
      <c r="D75" s="53"/>
      <c r="E75" s="53"/>
      <c r="F75" s="53"/>
      <c r="G75" s="53"/>
      <c r="H75" s="53"/>
      <c r="I75" s="300">
        <f>K75/J75*100</f>
        <v>54988.648648648646</v>
      </c>
      <c r="J75" s="301">
        <v>185</v>
      </c>
      <c r="K75" s="302">
        <f>VLOOKUP(A75,'MANO DE OBRA'!A8:D100,4,FALSE)</f>
        <v>101729</v>
      </c>
      <c r="L75" s="56"/>
      <c r="M75" s="307">
        <v>80</v>
      </c>
      <c r="N75" s="403">
        <f>K75/M75</f>
        <v>1271.6125</v>
      </c>
    </row>
    <row r="76" spans="1:15">
      <c r="A76" t="s">
        <v>54</v>
      </c>
      <c r="B76" s="55" t="str">
        <f>VLOOKUP(A76,'MANO DE OBRA'!A9:D70,3,FALSE)</f>
        <v>Rastrilleros (2)</v>
      </c>
      <c r="C76" s="53"/>
      <c r="D76" s="53"/>
      <c r="E76" s="53"/>
      <c r="F76" s="53"/>
      <c r="G76" s="53"/>
      <c r="H76" s="53"/>
      <c r="I76" s="300">
        <f>K76/J76*100</f>
        <v>82483.783783783787</v>
      </c>
      <c r="J76" s="301">
        <v>185</v>
      </c>
      <c r="K76" s="302">
        <f>VLOOKUP(A76,'MANO DE OBRA'!A9:D101,4,FALSE)</f>
        <v>152595</v>
      </c>
      <c r="L76" s="56"/>
      <c r="M76" s="308">
        <v>80</v>
      </c>
      <c r="N76" s="403">
        <f>K76/M76</f>
        <v>1907.4375</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0"/>
      <c r="C79" s="891"/>
      <c r="D79" s="891"/>
      <c r="E79" s="891"/>
      <c r="F79" s="891"/>
      <c r="G79" s="891"/>
      <c r="H79" s="891"/>
      <c r="I79" s="132"/>
      <c r="J79" s="132"/>
      <c r="K79" s="132"/>
      <c r="L79" s="904"/>
      <c r="M79" s="904"/>
      <c r="N79" s="51"/>
    </row>
    <row r="80" spans="1:15" ht="15.75" thickBot="1">
      <c r="B80" s="903" t="s">
        <v>1037</v>
      </c>
      <c r="C80" s="857"/>
      <c r="D80" s="857"/>
      <c r="E80" s="857"/>
      <c r="F80" s="857"/>
      <c r="G80" s="857"/>
      <c r="H80" s="857"/>
      <c r="I80" s="857"/>
      <c r="J80" s="857"/>
      <c r="K80" s="857"/>
      <c r="L80" s="857"/>
      <c r="M80" s="858"/>
      <c r="N80" s="309">
        <f>SUM(N74:N79)</f>
        <v>8265.5375000000004</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191179.13316986838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9" t="s">
        <v>1053</v>
      </c>
      <c r="C86" s="860"/>
      <c r="D86" s="860"/>
      <c r="E86" s="860"/>
      <c r="F86" s="860"/>
      <c r="G86" s="860"/>
      <c r="H86" s="860"/>
      <c r="I86" s="322"/>
      <c r="J86" s="342"/>
      <c r="K86" s="310" t="s">
        <v>1054</v>
      </c>
      <c r="L86" s="861" t="s">
        <v>1055</v>
      </c>
      <c r="M86" s="862"/>
      <c r="N86" s="311"/>
    </row>
    <row r="87" spans="1:14">
      <c r="B87" s="847" t="s">
        <v>1056</v>
      </c>
      <c r="C87" s="848"/>
      <c r="D87" s="848"/>
      <c r="E87" s="848"/>
      <c r="F87" s="848"/>
      <c r="G87" s="848"/>
      <c r="H87" s="848"/>
      <c r="I87" s="93"/>
      <c r="J87" s="94"/>
      <c r="K87" s="312">
        <v>0.2</v>
      </c>
      <c r="L87" s="849">
        <f>N82*K87</f>
        <v>38235.82663397368</v>
      </c>
      <c r="M87" s="850"/>
      <c r="N87" s="57"/>
    </row>
    <row r="88" spans="1:14">
      <c r="B88" s="95" t="s">
        <v>1057</v>
      </c>
      <c r="C88" s="96"/>
      <c r="D88" s="96"/>
      <c r="E88" s="96"/>
      <c r="F88" s="96"/>
      <c r="G88" s="96"/>
      <c r="H88" s="96"/>
      <c r="I88" s="93"/>
      <c r="J88" s="94"/>
      <c r="K88" s="312">
        <v>0.05</v>
      </c>
      <c r="L88" s="849">
        <f>N82*K88</f>
        <v>9558.95665849342</v>
      </c>
      <c r="M88" s="850"/>
      <c r="N88" s="57"/>
    </row>
    <row r="89" spans="1:14" ht="15.75" thickBot="1">
      <c r="B89" s="97" t="s">
        <v>1058</v>
      </c>
      <c r="C89" s="98"/>
      <c r="D89" s="98"/>
      <c r="E89" s="98"/>
      <c r="F89" s="98"/>
      <c r="G89" s="98"/>
      <c r="H89" s="98"/>
      <c r="I89" s="99"/>
      <c r="J89" s="100"/>
      <c r="K89" s="313">
        <v>0.05</v>
      </c>
      <c r="L89" s="851">
        <f>N82*K89</f>
        <v>9558.95665849342</v>
      </c>
      <c r="M89" s="852"/>
      <c r="N89" s="57"/>
    </row>
    <row r="90" spans="1:14" ht="15.75" thickBot="1">
      <c r="B90" s="814" t="s">
        <v>1037</v>
      </c>
      <c r="C90" s="815"/>
      <c r="D90" s="815"/>
      <c r="E90" s="815"/>
      <c r="F90" s="815"/>
      <c r="G90" s="815"/>
      <c r="H90" s="815"/>
      <c r="I90" s="815"/>
      <c r="J90" s="815"/>
      <c r="K90" s="815"/>
      <c r="L90" s="815"/>
      <c r="M90" s="816"/>
      <c r="N90" s="58">
        <f>L87+L88+L89</f>
        <v>57353.739950960524</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248532.87312082891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7" t="s">
        <v>2324</v>
      </c>
      <c r="C109" s="818"/>
      <c r="D109" s="818"/>
      <c r="E109" s="818"/>
      <c r="F109" s="818"/>
      <c r="G109" s="818"/>
      <c r="H109" s="818"/>
      <c r="I109" s="818"/>
      <c r="J109" s="818"/>
      <c r="K109" s="818"/>
      <c r="L109" s="818"/>
      <c r="M109" s="818"/>
      <c r="N109" s="819"/>
    </row>
    <row r="110" spans="2:14" ht="15" customHeight="1">
      <c r="B110" s="817"/>
      <c r="C110" s="818"/>
      <c r="D110" s="818"/>
      <c r="E110" s="818"/>
      <c r="F110" s="818"/>
      <c r="G110" s="818"/>
      <c r="H110" s="818"/>
      <c r="I110" s="818"/>
      <c r="J110" s="818"/>
      <c r="K110" s="818"/>
      <c r="L110" s="818"/>
      <c r="M110" s="818"/>
      <c r="N110" s="819"/>
    </row>
    <row r="111" spans="2:14" ht="30" customHeight="1">
      <c r="B111" s="820" t="s">
        <v>2325</v>
      </c>
      <c r="C111" s="821"/>
      <c r="D111" s="821"/>
      <c r="E111" s="821"/>
      <c r="F111" s="821"/>
      <c r="G111" s="821"/>
      <c r="H111" s="821"/>
      <c r="I111" s="821"/>
      <c r="J111" s="821"/>
      <c r="K111" s="821"/>
      <c r="L111" s="821"/>
      <c r="M111" s="821"/>
      <c r="N111" s="822"/>
    </row>
    <row r="112" spans="2:14">
      <c r="B112" s="820"/>
      <c r="C112" s="821"/>
      <c r="D112" s="821"/>
      <c r="E112" s="821"/>
      <c r="F112" s="821"/>
      <c r="G112" s="821"/>
      <c r="H112" s="821"/>
      <c r="I112" s="821"/>
      <c r="J112" s="821"/>
      <c r="K112" s="821"/>
      <c r="L112" s="821"/>
      <c r="M112" s="821"/>
      <c r="N112" s="822"/>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0"/>
      <c r="K122" s="880"/>
      <c r="L122" s="880"/>
      <c r="M122" s="880"/>
      <c r="N122" s="881"/>
    </row>
    <row r="123" spans="2:14" ht="15.75" thickBot="1">
      <c r="B123" s="269" t="s">
        <v>2327</v>
      </c>
      <c r="C123" s="401"/>
      <c r="D123" s="401"/>
      <c r="E123" s="63"/>
      <c r="F123" s="63"/>
      <c r="G123" s="63"/>
      <c r="H123" s="63"/>
      <c r="I123" s="63"/>
      <c r="J123" s="882"/>
      <c r="K123" s="882"/>
      <c r="L123" s="882"/>
      <c r="M123" s="882"/>
      <c r="N123" s="88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5.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1157</v>
      </c>
      <c r="C31" s="87" t="s">
        <v>1665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10</v>
      </c>
      <c r="N38" s="280">
        <f t="shared" si="0"/>
        <v>11447.653682418053</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10</v>
      </c>
      <c r="N39" s="280">
        <f t="shared" si="0"/>
        <v>54505.211898680296</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10</v>
      </c>
      <c r="N42" s="280">
        <f t="shared" si="0"/>
        <v>15923.730417198811</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c r="B44" s="328"/>
      <c r="C44" s="329"/>
      <c r="D44" s="329"/>
      <c r="E44" s="329"/>
      <c r="F44" s="329"/>
      <c r="G44" s="329"/>
      <c r="H44" s="330"/>
      <c r="I44" s="275"/>
      <c r="J44" s="276"/>
      <c r="K44" s="277"/>
      <c r="L44" s="278"/>
      <c r="M44" s="279"/>
      <c r="N44" s="280"/>
    </row>
    <row r="45" spans="1:14">
      <c r="B45" s="863"/>
      <c r="C45" s="864"/>
      <c r="D45" s="864"/>
      <c r="E45" s="864"/>
      <c r="F45" s="864"/>
      <c r="G45" s="864"/>
      <c r="H45" s="865"/>
      <c r="I45" s="866"/>
      <c r="J45" s="867"/>
      <c r="K45" s="277"/>
      <c r="L45" s="868"/>
      <c r="M45" s="869"/>
      <c r="N45" s="280"/>
    </row>
    <row r="46" spans="1:14">
      <c r="B46" s="863"/>
      <c r="C46" s="864"/>
      <c r="D46" s="864"/>
      <c r="E46" s="870"/>
      <c r="F46" s="864"/>
      <c r="G46" s="864"/>
      <c r="H46" s="865"/>
      <c r="I46" s="42"/>
      <c r="J46" s="43"/>
      <c r="K46" s="282"/>
      <c r="L46" s="284"/>
      <c r="M46" s="285"/>
      <c r="N46" s="286"/>
    </row>
    <row r="47" spans="1:14">
      <c r="B47" s="871" t="s">
        <v>1036</v>
      </c>
      <c r="C47" s="872"/>
      <c r="D47" s="872"/>
      <c r="E47" s="44"/>
      <c r="F47" s="45"/>
      <c r="G47" s="45"/>
      <c r="H47" s="46"/>
      <c r="I47" s="42"/>
      <c r="J47" s="43"/>
      <c r="K47" s="287"/>
      <c r="L47" s="284"/>
      <c r="M47" s="409">
        <v>0.1</v>
      </c>
      <c r="N47" s="352">
        <f>N81*M47</f>
        <v>826.55375000000004</v>
      </c>
    </row>
    <row r="48" spans="1:14" ht="15.75" thickBot="1">
      <c r="B48" s="863"/>
      <c r="C48" s="864"/>
      <c r="D48" s="864"/>
      <c r="E48" s="864"/>
      <c r="F48" s="864"/>
      <c r="G48" s="864"/>
      <c r="H48" s="865"/>
      <c r="I48" s="873"/>
      <c r="J48" s="874"/>
      <c r="K48" s="47"/>
      <c r="L48" s="875"/>
      <c r="M48" s="876"/>
      <c r="N48" s="111"/>
    </row>
    <row r="49" spans="1:14" ht="15.75" thickBot="1">
      <c r="B49" s="814" t="s">
        <v>1037</v>
      </c>
      <c r="C49" s="815"/>
      <c r="D49" s="815"/>
      <c r="E49" s="815"/>
      <c r="F49" s="815"/>
      <c r="G49" s="815"/>
      <c r="H49" s="815"/>
      <c r="I49" s="815"/>
      <c r="J49" s="815"/>
      <c r="K49" s="815"/>
      <c r="L49" s="815"/>
      <c r="M49" s="816"/>
      <c r="N49" s="402">
        <f>SUM(N36:N48)</f>
        <v>128053.62516336741</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9" t="s">
        <v>1028</v>
      </c>
      <c r="C53" s="860"/>
      <c r="D53" s="860"/>
      <c r="E53" s="860"/>
      <c r="F53" s="860"/>
      <c r="G53" s="860"/>
      <c r="H53" s="860"/>
      <c r="I53" s="894"/>
      <c r="J53" s="323" t="s">
        <v>1029</v>
      </c>
      <c r="K53" s="91" t="s">
        <v>1030</v>
      </c>
      <c r="L53" s="895" t="s">
        <v>1039</v>
      </c>
      <c r="M53" s="894"/>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35630.687639365991</v>
      </c>
      <c r="N54" s="280">
        <f>K54*M54</f>
        <v>49882.962695112386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83.477611040800326</v>
      </c>
      <c r="N55" s="280">
        <f>K55*M55</f>
        <v>2086.9402760200082</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6"/>
      <c r="C58" s="897"/>
      <c r="D58" s="897"/>
      <c r="E58" s="897"/>
      <c r="F58" s="897"/>
      <c r="G58" s="897"/>
      <c r="H58" s="897"/>
      <c r="I58" s="867"/>
      <c r="J58" s="48"/>
      <c r="K58" s="50"/>
      <c r="L58" s="898"/>
      <c r="M58" s="899"/>
      <c r="N58" s="51"/>
    </row>
    <row r="59" spans="1:14" ht="15.75" thickBot="1">
      <c r="B59" s="814" t="s">
        <v>1037</v>
      </c>
      <c r="C59" s="815"/>
      <c r="D59" s="815"/>
      <c r="E59" s="815"/>
      <c r="F59" s="815"/>
      <c r="G59" s="815"/>
      <c r="H59" s="815"/>
      <c r="I59" s="815"/>
      <c r="J59" s="815"/>
      <c r="K59" s="815"/>
      <c r="L59" s="815"/>
      <c r="M59" s="816"/>
      <c r="N59" s="402">
        <f>SUM(N54:N58)</f>
        <v>51969.902971132396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1">
        <f>VLOOKUP(A64,TRANSPORTE!A5:D117,4,FALSE)</f>
        <v>1260.7002978406549</v>
      </c>
      <c r="M64" s="902"/>
      <c r="N64" s="295">
        <f>K64*L64</f>
        <v>1764.9804169769168</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901">
        <f>VLOOKUP(A65,TRANSPORTE!A6:D117,4,FALSE)</f>
        <v>900.0696947133282</v>
      </c>
      <c r="M65" s="902"/>
      <c r="N65" s="295">
        <f>K65*L65</f>
        <v>1125.0871183916602</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2890.067535368577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303">
        <v>80</v>
      </c>
      <c r="N75" s="403">
        <f>K75/M75</f>
        <v>5086.4875000000002</v>
      </c>
      <c r="O75" s="112"/>
    </row>
    <row r="76" spans="1:15">
      <c r="A76"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307">
        <v>80</v>
      </c>
      <c r="N76" s="403">
        <f>K76/M76</f>
        <v>1271.6125</v>
      </c>
    </row>
    <row r="77" spans="1:15">
      <c r="A77" t="s">
        <v>54</v>
      </c>
      <c r="B77" s="55" t="str">
        <f>VLOOKUP(A77,'MANO DE OBRA'!A9:D70,3,FALSE)</f>
        <v>Rastrilleros (2)</v>
      </c>
      <c r="C77" s="53"/>
      <c r="D77" s="53"/>
      <c r="E77" s="53"/>
      <c r="F77" s="53"/>
      <c r="G77" s="53"/>
      <c r="H77" s="53"/>
      <c r="I77" s="300">
        <f>K77/J77*100</f>
        <v>82483.783783783787</v>
      </c>
      <c r="J77" s="301">
        <v>185</v>
      </c>
      <c r="K77" s="302">
        <f>VLOOKUP(A77,'MANO DE OBRA'!A9:D101,4,FALSE)</f>
        <v>152595</v>
      </c>
      <c r="L77" s="56"/>
      <c r="M77" s="308">
        <v>80</v>
      </c>
      <c r="N77" s="403">
        <f>K77/M77</f>
        <v>1907.4375</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8265.5375000000004</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191179.13316986838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38235.82663397368</v>
      </c>
      <c r="M88" s="850"/>
      <c r="N88" s="57"/>
    </row>
    <row r="89" spans="1:14">
      <c r="B89" s="95" t="s">
        <v>1057</v>
      </c>
      <c r="C89" s="96"/>
      <c r="D89" s="96"/>
      <c r="E89" s="96"/>
      <c r="F89" s="96"/>
      <c r="G89" s="96"/>
      <c r="H89" s="96"/>
      <c r="I89" s="93"/>
      <c r="J89" s="94"/>
      <c r="K89" s="312">
        <v>0.05</v>
      </c>
      <c r="L89" s="849">
        <f>N83*K89</f>
        <v>9558.95665849342</v>
      </c>
      <c r="M89" s="850"/>
      <c r="N89" s="57"/>
    </row>
    <row r="90" spans="1:14" ht="15.75" thickBot="1">
      <c r="B90" s="97" t="s">
        <v>1058</v>
      </c>
      <c r="C90" s="98"/>
      <c r="D90" s="98"/>
      <c r="E90" s="98"/>
      <c r="F90" s="98"/>
      <c r="G90" s="98"/>
      <c r="H90" s="98"/>
      <c r="I90" s="99"/>
      <c r="J90" s="100"/>
      <c r="K90" s="313">
        <v>0.05</v>
      </c>
      <c r="L90" s="851">
        <f>N83*K90</f>
        <v>9558.95665849342</v>
      </c>
      <c r="M90" s="852"/>
      <c r="N90" s="57"/>
    </row>
    <row r="91" spans="1:14" ht="15.75" thickBot="1">
      <c r="B91" s="814" t="s">
        <v>1037</v>
      </c>
      <c r="C91" s="815"/>
      <c r="D91" s="815"/>
      <c r="E91" s="815"/>
      <c r="F91" s="815"/>
      <c r="G91" s="815"/>
      <c r="H91" s="815"/>
      <c r="I91" s="815"/>
      <c r="J91" s="815"/>
      <c r="K91" s="815"/>
      <c r="L91" s="815"/>
      <c r="M91" s="816"/>
      <c r="N91" s="58">
        <f>L88+L89+L90</f>
        <v>57353.739950960524</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248532.87312082891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7" t="s">
        <v>2324</v>
      </c>
      <c r="C110" s="818"/>
      <c r="D110" s="818"/>
      <c r="E110" s="818"/>
      <c r="F110" s="818"/>
      <c r="G110" s="818"/>
      <c r="H110" s="818"/>
      <c r="I110" s="818"/>
      <c r="J110" s="818"/>
      <c r="K110" s="818"/>
      <c r="L110" s="818"/>
      <c r="M110" s="818"/>
      <c r="N110" s="819"/>
    </row>
    <row r="111" spans="2:14" ht="15" customHeight="1">
      <c r="B111" s="817"/>
      <c r="C111" s="818"/>
      <c r="D111" s="818"/>
      <c r="E111" s="818"/>
      <c r="F111" s="818"/>
      <c r="G111" s="818"/>
      <c r="H111" s="818"/>
      <c r="I111" s="818"/>
      <c r="J111" s="818"/>
      <c r="K111" s="818"/>
      <c r="L111" s="818"/>
      <c r="M111" s="818"/>
      <c r="N111" s="819"/>
    </row>
    <row r="112" spans="2:14" ht="30" customHeight="1">
      <c r="B112" s="820" t="s">
        <v>2325</v>
      </c>
      <c r="C112" s="821"/>
      <c r="D112" s="821"/>
      <c r="E112" s="821"/>
      <c r="F112" s="821"/>
      <c r="G112" s="821"/>
      <c r="H112" s="821"/>
      <c r="I112" s="821"/>
      <c r="J112" s="821"/>
      <c r="K112" s="821"/>
      <c r="L112" s="821"/>
      <c r="M112" s="821"/>
      <c r="N112" s="822"/>
    </row>
    <row r="113" spans="2:14">
      <c r="B113" s="820"/>
      <c r="C113" s="821"/>
      <c r="D113" s="821"/>
      <c r="E113" s="821"/>
      <c r="F113" s="821"/>
      <c r="G113" s="821"/>
      <c r="H113" s="821"/>
      <c r="I113" s="821"/>
      <c r="J113" s="821"/>
      <c r="K113" s="821"/>
      <c r="L113" s="821"/>
      <c r="M113" s="821"/>
      <c r="N113" s="82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0"/>
      <c r="K123" s="880"/>
      <c r="L123" s="880"/>
      <c r="M123" s="880"/>
      <c r="N123" s="881"/>
    </row>
    <row r="124" spans="2:14" ht="15.75" thickBot="1">
      <c r="B124" s="269" t="s">
        <v>2327</v>
      </c>
      <c r="C124" s="401"/>
      <c r="D124" s="401"/>
      <c r="E124" s="63"/>
      <c r="F124" s="63"/>
      <c r="G124" s="63"/>
      <c r="H124" s="63"/>
      <c r="I124" s="63"/>
      <c r="J124" s="882"/>
      <c r="K124" s="882"/>
      <c r="L124" s="882"/>
      <c r="M124" s="882"/>
      <c r="N124" s="88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1158</v>
      </c>
      <c r="C31" s="87" t="s">
        <v>1666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10</v>
      </c>
      <c r="N38" s="280">
        <f t="shared" si="0"/>
        <v>11447.653682418053</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10</v>
      </c>
      <c r="N39" s="280">
        <f t="shared" si="0"/>
        <v>54505.211898680296</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10</v>
      </c>
      <c r="N42" s="280">
        <f t="shared" si="0"/>
        <v>15923.730417198811</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c r="B44" s="328"/>
      <c r="C44" s="329"/>
      <c r="D44" s="329"/>
      <c r="E44" s="329"/>
      <c r="F44" s="329"/>
      <c r="G44" s="329"/>
      <c r="H44" s="330"/>
      <c r="I44" s="275"/>
      <c r="J44" s="276"/>
      <c r="K44" s="277"/>
      <c r="L44" s="278"/>
      <c r="M44" s="279"/>
      <c r="N44" s="280"/>
    </row>
    <row r="45" spans="1:14">
      <c r="B45" s="863"/>
      <c r="C45" s="864"/>
      <c r="D45" s="864"/>
      <c r="E45" s="864"/>
      <c r="F45" s="864"/>
      <c r="G45" s="864"/>
      <c r="H45" s="865"/>
      <c r="I45" s="866"/>
      <c r="J45" s="867"/>
      <c r="K45" s="277"/>
      <c r="L45" s="868"/>
      <c r="M45" s="869"/>
      <c r="N45" s="280"/>
    </row>
    <row r="46" spans="1:14">
      <c r="B46" s="863"/>
      <c r="C46" s="864"/>
      <c r="D46" s="864"/>
      <c r="E46" s="870"/>
      <c r="F46" s="864"/>
      <c r="G46" s="864"/>
      <c r="H46" s="865"/>
      <c r="I46" s="42"/>
      <c r="J46" s="43"/>
      <c r="K46" s="282"/>
      <c r="L46" s="284"/>
      <c r="M46" s="285"/>
      <c r="N46" s="286"/>
    </row>
    <row r="47" spans="1:14">
      <c r="B47" s="871" t="s">
        <v>1036</v>
      </c>
      <c r="C47" s="872"/>
      <c r="D47" s="872"/>
      <c r="E47" s="44"/>
      <c r="F47" s="45"/>
      <c r="G47" s="45"/>
      <c r="H47" s="46"/>
      <c r="I47" s="42"/>
      <c r="J47" s="43"/>
      <c r="K47" s="287"/>
      <c r="L47" s="284"/>
      <c r="M47" s="409">
        <v>0.1</v>
      </c>
      <c r="N47" s="352">
        <f>N81*M47</f>
        <v>826.55375000000004</v>
      </c>
    </row>
    <row r="48" spans="1:14" ht="15.75" thickBot="1">
      <c r="B48" s="863"/>
      <c r="C48" s="864"/>
      <c r="D48" s="864"/>
      <c r="E48" s="864"/>
      <c r="F48" s="864"/>
      <c r="G48" s="864"/>
      <c r="H48" s="865"/>
      <c r="I48" s="873"/>
      <c r="J48" s="874"/>
      <c r="K48" s="47"/>
      <c r="L48" s="875"/>
      <c r="M48" s="876"/>
      <c r="N48" s="111"/>
    </row>
    <row r="49" spans="1:14" ht="15.75" thickBot="1">
      <c r="B49" s="814" t="s">
        <v>1037</v>
      </c>
      <c r="C49" s="815"/>
      <c r="D49" s="815"/>
      <c r="E49" s="815"/>
      <c r="F49" s="815"/>
      <c r="G49" s="815"/>
      <c r="H49" s="815"/>
      <c r="I49" s="815"/>
      <c r="J49" s="815"/>
      <c r="K49" s="815"/>
      <c r="L49" s="815"/>
      <c r="M49" s="816"/>
      <c r="N49" s="402">
        <f>SUM(N36:N48)</f>
        <v>128053.62516336741</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9" t="s">
        <v>1028</v>
      </c>
      <c r="C53" s="860"/>
      <c r="D53" s="860"/>
      <c r="E53" s="860"/>
      <c r="F53" s="860"/>
      <c r="G53" s="860"/>
      <c r="H53" s="860"/>
      <c r="I53" s="894"/>
      <c r="J53" s="323" t="s">
        <v>1029</v>
      </c>
      <c r="K53" s="91" t="s">
        <v>1030</v>
      </c>
      <c r="L53" s="895" t="s">
        <v>1039</v>
      </c>
      <c r="M53" s="894"/>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35630.687639365991</v>
      </c>
      <c r="N54" s="280">
        <f>K54*M54</f>
        <v>49882.962695112386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83.477611040800326</v>
      </c>
      <c r="N55" s="280">
        <f>K55*M55</f>
        <v>2086.9402760200082</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6"/>
      <c r="C58" s="897"/>
      <c r="D58" s="897"/>
      <c r="E58" s="897"/>
      <c r="F58" s="897"/>
      <c r="G58" s="897"/>
      <c r="H58" s="897"/>
      <c r="I58" s="867"/>
      <c r="J58" s="48"/>
      <c r="K58" s="50"/>
      <c r="L58" s="898"/>
      <c r="M58" s="899"/>
      <c r="N58" s="51"/>
    </row>
    <row r="59" spans="1:14" ht="15.75" thickBot="1">
      <c r="B59" s="814" t="s">
        <v>1037</v>
      </c>
      <c r="C59" s="815"/>
      <c r="D59" s="815"/>
      <c r="E59" s="815"/>
      <c r="F59" s="815"/>
      <c r="G59" s="815"/>
      <c r="H59" s="815"/>
      <c r="I59" s="815"/>
      <c r="J59" s="815"/>
      <c r="K59" s="815"/>
      <c r="L59" s="815"/>
      <c r="M59" s="816"/>
      <c r="N59" s="402">
        <f>SUM(N54:N58)</f>
        <v>51969.902971132396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1">
        <f>VLOOKUP(A64,TRANSPORTE!A5:D117,4,FALSE)</f>
        <v>1260.7002978406549</v>
      </c>
      <c r="M64" s="902"/>
      <c r="N64" s="295">
        <f>K64*L64</f>
        <v>1764.9804169769168</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901">
        <f>VLOOKUP(A65,TRANSPORTE!A6:D117,4,FALSE)</f>
        <v>900.0696947133282</v>
      </c>
      <c r="M65" s="902"/>
      <c r="N65" s="295">
        <f>K65*L65</f>
        <v>1125.0871183916602</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2890.067535368577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303">
        <v>80</v>
      </c>
      <c r="N75" s="403">
        <f>K75/M75</f>
        <v>5086.4875000000002</v>
      </c>
      <c r="O75" s="112"/>
    </row>
    <row r="76" spans="1:15">
      <c r="A76"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307">
        <v>80</v>
      </c>
      <c r="N76" s="403">
        <f>K76/M76</f>
        <v>1271.6125</v>
      </c>
    </row>
    <row r="77" spans="1:15">
      <c r="A77" t="s">
        <v>54</v>
      </c>
      <c r="B77" s="55" t="str">
        <f>VLOOKUP(A77,'MANO DE OBRA'!A9:D70,3,FALSE)</f>
        <v>Rastrilleros (2)</v>
      </c>
      <c r="C77" s="53"/>
      <c r="D77" s="53"/>
      <c r="E77" s="53"/>
      <c r="F77" s="53"/>
      <c r="G77" s="53"/>
      <c r="H77" s="53"/>
      <c r="I77" s="300">
        <f>K77/J77*100</f>
        <v>82483.783783783787</v>
      </c>
      <c r="J77" s="301">
        <v>185</v>
      </c>
      <c r="K77" s="302">
        <f>VLOOKUP(A77,'MANO DE OBRA'!A9:D101,4,FALSE)</f>
        <v>152595</v>
      </c>
      <c r="L77" s="56"/>
      <c r="M77" s="308">
        <v>80</v>
      </c>
      <c r="N77" s="403">
        <f>K77/M77</f>
        <v>1907.4375</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8265.5375000000004</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191179.13316986838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38235.82663397368</v>
      </c>
      <c r="M88" s="850"/>
      <c r="N88" s="57"/>
    </row>
    <row r="89" spans="1:14">
      <c r="B89" s="95" t="s">
        <v>1057</v>
      </c>
      <c r="C89" s="96"/>
      <c r="D89" s="96"/>
      <c r="E89" s="96"/>
      <c r="F89" s="96"/>
      <c r="G89" s="96"/>
      <c r="H89" s="96"/>
      <c r="I89" s="93"/>
      <c r="J89" s="94"/>
      <c r="K89" s="312">
        <v>0.05</v>
      </c>
      <c r="L89" s="849">
        <f>N83*K89</f>
        <v>9558.95665849342</v>
      </c>
      <c r="M89" s="850"/>
      <c r="N89" s="57"/>
    </row>
    <row r="90" spans="1:14" ht="15.75" thickBot="1">
      <c r="B90" s="97" t="s">
        <v>1058</v>
      </c>
      <c r="C90" s="98"/>
      <c r="D90" s="98"/>
      <c r="E90" s="98"/>
      <c r="F90" s="98"/>
      <c r="G90" s="98"/>
      <c r="H90" s="98"/>
      <c r="I90" s="99"/>
      <c r="J90" s="100"/>
      <c r="K90" s="313">
        <v>0.05</v>
      </c>
      <c r="L90" s="851">
        <f>N83*K90</f>
        <v>9558.95665849342</v>
      </c>
      <c r="M90" s="852"/>
      <c r="N90" s="57"/>
    </row>
    <row r="91" spans="1:14" ht="15.75" thickBot="1">
      <c r="B91" s="814" t="s">
        <v>1037</v>
      </c>
      <c r="C91" s="815"/>
      <c r="D91" s="815"/>
      <c r="E91" s="815"/>
      <c r="F91" s="815"/>
      <c r="G91" s="815"/>
      <c r="H91" s="815"/>
      <c r="I91" s="815"/>
      <c r="J91" s="815"/>
      <c r="K91" s="815"/>
      <c r="L91" s="815"/>
      <c r="M91" s="816"/>
      <c r="N91" s="58">
        <f>L88+L89+L90</f>
        <v>57353.739950960524</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248532.87312082891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7" t="s">
        <v>2324</v>
      </c>
      <c r="C110" s="818"/>
      <c r="D110" s="818"/>
      <c r="E110" s="818"/>
      <c r="F110" s="818"/>
      <c r="G110" s="818"/>
      <c r="H110" s="818"/>
      <c r="I110" s="818"/>
      <c r="J110" s="818"/>
      <c r="K110" s="818"/>
      <c r="L110" s="818"/>
      <c r="M110" s="818"/>
      <c r="N110" s="819"/>
    </row>
    <row r="111" spans="2:14" ht="15" customHeight="1">
      <c r="B111" s="817"/>
      <c r="C111" s="818"/>
      <c r="D111" s="818"/>
      <c r="E111" s="818"/>
      <c r="F111" s="818"/>
      <c r="G111" s="818"/>
      <c r="H111" s="818"/>
      <c r="I111" s="818"/>
      <c r="J111" s="818"/>
      <c r="K111" s="818"/>
      <c r="L111" s="818"/>
      <c r="M111" s="818"/>
      <c r="N111" s="819"/>
    </row>
    <row r="112" spans="2:14" ht="30" customHeight="1">
      <c r="B112" s="820" t="s">
        <v>2325</v>
      </c>
      <c r="C112" s="821"/>
      <c r="D112" s="821"/>
      <c r="E112" s="821"/>
      <c r="F112" s="821"/>
      <c r="G112" s="821"/>
      <c r="H112" s="821"/>
      <c r="I112" s="821"/>
      <c r="J112" s="821"/>
      <c r="K112" s="821"/>
      <c r="L112" s="821"/>
      <c r="M112" s="821"/>
      <c r="N112" s="822"/>
    </row>
    <row r="113" spans="2:14">
      <c r="B113" s="820"/>
      <c r="C113" s="821"/>
      <c r="D113" s="821"/>
      <c r="E113" s="821"/>
      <c r="F113" s="821"/>
      <c r="G113" s="821"/>
      <c r="H113" s="821"/>
      <c r="I113" s="821"/>
      <c r="J113" s="821"/>
      <c r="K113" s="821"/>
      <c r="L113" s="821"/>
      <c r="M113" s="821"/>
      <c r="N113" s="82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0"/>
      <c r="K123" s="880"/>
      <c r="L123" s="880"/>
      <c r="M123" s="880"/>
      <c r="N123" s="881"/>
    </row>
    <row r="124" spans="2:14" ht="15.75" thickBot="1">
      <c r="B124" s="269" t="s">
        <v>2327</v>
      </c>
      <c r="C124" s="401"/>
      <c r="D124" s="401"/>
      <c r="E124" s="63"/>
      <c r="F124" s="63"/>
      <c r="G124" s="63"/>
      <c r="H124" s="63"/>
      <c r="I124" s="63"/>
      <c r="J124" s="882"/>
      <c r="K124" s="882"/>
      <c r="L124" s="882"/>
      <c r="M124" s="882"/>
      <c r="N124" s="88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1159</v>
      </c>
      <c r="C31" s="87" t="s">
        <v>1667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10</v>
      </c>
      <c r="N38" s="280">
        <f t="shared" si="0"/>
        <v>11447.653682418053</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10</v>
      </c>
      <c r="N39" s="280">
        <f t="shared" si="0"/>
        <v>54505.211898680296</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10</v>
      </c>
      <c r="N42" s="280">
        <f t="shared" si="0"/>
        <v>15923.730417198811</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c r="B44" s="328"/>
      <c r="C44" s="329"/>
      <c r="D44" s="329"/>
      <c r="E44" s="329"/>
      <c r="F44" s="329"/>
      <c r="G44" s="329"/>
      <c r="H44" s="330"/>
      <c r="I44" s="275"/>
      <c r="J44" s="276"/>
      <c r="K44" s="277"/>
      <c r="L44" s="278"/>
      <c r="M44" s="279"/>
      <c r="N44" s="280"/>
    </row>
    <row r="45" spans="1:14">
      <c r="B45" s="863"/>
      <c r="C45" s="864"/>
      <c r="D45" s="864"/>
      <c r="E45" s="864"/>
      <c r="F45" s="864"/>
      <c r="G45" s="864"/>
      <c r="H45" s="865"/>
      <c r="I45" s="866"/>
      <c r="J45" s="867"/>
      <c r="K45" s="277"/>
      <c r="L45" s="868"/>
      <c r="M45" s="869"/>
      <c r="N45" s="280"/>
    </row>
    <row r="46" spans="1:14">
      <c r="B46" s="863"/>
      <c r="C46" s="864"/>
      <c r="D46" s="864"/>
      <c r="E46" s="870"/>
      <c r="F46" s="864"/>
      <c r="G46" s="864"/>
      <c r="H46" s="865"/>
      <c r="I46" s="42"/>
      <c r="J46" s="43"/>
      <c r="K46" s="282"/>
      <c r="L46" s="284"/>
      <c r="M46" s="285"/>
      <c r="N46" s="286"/>
    </row>
    <row r="47" spans="1:14">
      <c r="B47" s="871" t="s">
        <v>1036</v>
      </c>
      <c r="C47" s="872"/>
      <c r="D47" s="872"/>
      <c r="E47" s="44"/>
      <c r="F47" s="45"/>
      <c r="G47" s="45"/>
      <c r="H47" s="46"/>
      <c r="I47" s="42"/>
      <c r="J47" s="43"/>
      <c r="K47" s="287"/>
      <c r="L47" s="284"/>
      <c r="M47" s="409">
        <v>0.1</v>
      </c>
      <c r="N47" s="352">
        <f>N81*M47</f>
        <v>826.55375000000004</v>
      </c>
    </row>
    <row r="48" spans="1:14" ht="15.75" thickBot="1">
      <c r="B48" s="863"/>
      <c r="C48" s="864"/>
      <c r="D48" s="864"/>
      <c r="E48" s="864"/>
      <c r="F48" s="864"/>
      <c r="G48" s="864"/>
      <c r="H48" s="865"/>
      <c r="I48" s="873"/>
      <c r="J48" s="874"/>
      <c r="K48" s="47"/>
      <c r="L48" s="875"/>
      <c r="M48" s="876"/>
      <c r="N48" s="111"/>
    </row>
    <row r="49" spans="1:14" ht="15.75" thickBot="1">
      <c r="B49" s="814" t="s">
        <v>1037</v>
      </c>
      <c r="C49" s="815"/>
      <c r="D49" s="815"/>
      <c r="E49" s="815"/>
      <c r="F49" s="815"/>
      <c r="G49" s="815"/>
      <c r="H49" s="815"/>
      <c r="I49" s="815"/>
      <c r="J49" s="815"/>
      <c r="K49" s="815"/>
      <c r="L49" s="815"/>
      <c r="M49" s="816"/>
      <c r="N49" s="402">
        <f>SUM(N36:N48)</f>
        <v>128053.62516336741</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9" t="s">
        <v>1028</v>
      </c>
      <c r="C53" s="860"/>
      <c r="D53" s="860"/>
      <c r="E53" s="860"/>
      <c r="F53" s="860"/>
      <c r="G53" s="860"/>
      <c r="H53" s="860"/>
      <c r="I53" s="894"/>
      <c r="J53" s="323" t="s">
        <v>1029</v>
      </c>
      <c r="K53" s="91" t="s">
        <v>1030</v>
      </c>
      <c r="L53" s="895" t="s">
        <v>1039</v>
      </c>
      <c r="M53" s="894"/>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35630.687639365991</v>
      </c>
      <c r="N54" s="280">
        <f>K54*M54</f>
        <v>49882.962695112386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83.477611040800326</v>
      </c>
      <c r="N55" s="280">
        <f>K55*M55</f>
        <v>2086.9402760200082</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6"/>
      <c r="C58" s="897"/>
      <c r="D58" s="897"/>
      <c r="E58" s="897"/>
      <c r="F58" s="897"/>
      <c r="G58" s="897"/>
      <c r="H58" s="897"/>
      <c r="I58" s="867"/>
      <c r="J58" s="48"/>
      <c r="K58" s="50"/>
      <c r="L58" s="898"/>
      <c r="M58" s="899"/>
      <c r="N58" s="51"/>
    </row>
    <row r="59" spans="1:14" ht="15.75" thickBot="1">
      <c r="B59" s="814" t="s">
        <v>1037</v>
      </c>
      <c r="C59" s="815"/>
      <c r="D59" s="815"/>
      <c r="E59" s="815"/>
      <c r="F59" s="815"/>
      <c r="G59" s="815"/>
      <c r="H59" s="815"/>
      <c r="I59" s="815"/>
      <c r="J59" s="815"/>
      <c r="K59" s="815"/>
      <c r="L59" s="815"/>
      <c r="M59" s="816"/>
      <c r="N59" s="402">
        <f>SUM(N54:N58)</f>
        <v>51969.902971132396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1">
        <f>VLOOKUP(A64,TRANSPORTE!A5:D117,4,FALSE)</f>
        <v>1260.7002978406549</v>
      </c>
      <c r="M64" s="902"/>
      <c r="N64" s="295">
        <f>K64*L64</f>
        <v>1764.9804169769168</v>
      </c>
    </row>
    <row r="65" spans="1:15">
      <c r="A65" t="s">
        <v>1377</v>
      </c>
      <c r="B65" s="52" t="str">
        <f>VLOOKUP(A65,TRANSPORTE!A6:D117,3,FALSE)</f>
        <v>Transporte de mezcla</v>
      </c>
      <c r="C65" s="53"/>
      <c r="D65" s="53"/>
      <c r="E65" s="53"/>
      <c r="F65" s="53"/>
      <c r="G65" s="53"/>
      <c r="H65" s="319" t="s">
        <v>1552</v>
      </c>
      <c r="I65" s="287">
        <v>1.25</v>
      </c>
      <c r="J65" s="294">
        <v>1</v>
      </c>
      <c r="K65" s="287">
        <f>I65*J65</f>
        <v>1.25</v>
      </c>
      <c r="L65" s="901">
        <f>VLOOKUP(A65,TRANSPORTE!A6:D117,4,FALSE)</f>
        <v>900.0696947133282</v>
      </c>
      <c r="M65" s="902"/>
      <c r="N65" s="295">
        <f>K65*L65</f>
        <v>1125.0871183916602</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2890.067535368577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303">
        <v>80</v>
      </c>
      <c r="N75" s="403">
        <f>K75/M75</f>
        <v>5086.4875000000002</v>
      </c>
      <c r="O75" s="112"/>
    </row>
    <row r="76" spans="1:15">
      <c r="A76"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307">
        <v>80</v>
      </c>
      <c r="N76" s="403">
        <f>K76/M76</f>
        <v>1271.6125</v>
      </c>
    </row>
    <row r="77" spans="1:15">
      <c r="A77" t="s">
        <v>54</v>
      </c>
      <c r="B77" s="55" t="str">
        <f>VLOOKUP(A77,'MANO DE OBRA'!A9:D70,3,FALSE)</f>
        <v>Rastrilleros (2)</v>
      </c>
      <c r="C77" s="53"/>
      <c r="D77" s="53"/>
      <c r="E77" s="53"/>
      <c r="F77" s="53"/>
      <c r="G77" s="53"/>
      <c r="H77" s="53"/>
      <c r="I77" s="300">
        <f>K77/J77*100</f>
        <v>82483.783783783787</v>
      </c>
      <c r="J77" s="301">
        <v>185</v>
      </c>
      <c r="K77" s="302">
        <f>VLOOKUP(A77,'MANO DE OBRA'!A9:D101,4,FALSE)</f>
        <v>152595</v>
      </c>
      <c r="L77" s="56"/>
      <c r="M77" s="308">
        <v>80</v>
      </c>
      <c r="N77" s="403">
        <f>K77/M77</f>
        <v>1907.4375</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8265.5375000000004</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191179.13316986838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38235.82663397368</v>
      </c>
      <c r="M88" s="850"/>
      <c r="N88" s="57"/>
    </row>
    <row r="89" spans="1:14">
      <c r="B89" s="95" t="s">
        <v>1057</v>
      </c>
      <c r="C89" s="96"/>
      <c r="D89" s="96"/>
      <c r="E89" s="96"/>
      <c r="F89" s="96"/>
      <c r="G89" s="96"/>
      <c r="H89" s="96"/>
      <c r="I89" s="93"/>
      <c r="J89" s="94"/>
      <c r="K89" s="312">
        <v>0.05</v>
      </c>
      <c r="L89" s="849">
        <f>N83*K89</f>
        <v>9558.95665849342</v>
      </c>
      <c r="M89" s="850"/>
      <c r="N89" s="57"/>
    </row>
    <row r="90" spans="1:14" ht="15.75" thickBot="1">
      <c r="B90" s="97" t="s">
        <v>1058</v>
      </c>
      <c r="C90" s="98"/>
      <c r="D90" s="98"/>
      <c r="E90" s="98"/>
      <c r="F90" s="98"/>
      <c r="G90" s="98"/>
      <c r="H90" s="98"/>
      <c r="I90" s="99"/>
      <c r="J90" s="100"/>
      <c r="K90" s="313">
        <v>0.05</v>
      </c>
      <c r="L90" s="851">
        <f>N83*K90</f>
        <v>9558.95665849342</v>
      </c>
      <c r="M90" s="852"/>
      <c r="N90" s="57"/>
    </row>
    <row r="91" spans="1:14" ht="15.75" thickBot="1">
      <c r="B91" s="814" t="s">
        <v>1037</v>
      </c>
      <c r="C91" s="815"/>
      <c r="D91" s="815"/>
      <c r="E91" s="815"/>
      <c r="F91" s="815"/>
      <c r="G91" s="815"/>
      <c r="H91" s="815"/>
      <c r="I91" s="815"/>
      <c r="J91" s="815"/>
      <c r="K91" s="815"/>
      <c r="L91" s="815"/>
      <c r="M91" s="816"/>
      <c r="N91" s="58">
        <f>L88+L89+L90</f>
        <v>57353.739950960524</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248532.87312082891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7" t="s">
        <v>2324</v>
      </c>
      <c r="C110" s="818"/>
      <c r="D110" s="818"/>
      <c r="E110" s="818"/>
      <c r="F110" s="818"/>
      <c r="G110" s="818"/>
      <c r="H110" s="818"/>
      <c r="I110" s="818"/>
      <c r="J110" s="818"/>
      <c r="K110" s="818"/>
      <c r="L110" s="818"/>
      <c r="M110" s="818"/>
      <c r="N110" s="819"/>
    </row>
    <row r="111" spans="2:14" ht="15" customHeight="1">
      <c r="B111" s="817"/>
      <c r="C111" s="818"/>
      <c r="D111" s="818"/>
      <c r="E111" s="818"/>
      <c r="F111" s="818"/>
      <c r="G111" s="818"/>
      <c r="H111" s="818"/>
      <c r="I111" s="818"/>
      <c r="J111" s="818"/>
      <c r="K111" s="818"/>
      <c r="L111" s="818"/>
      <c r="M111" s="818"/>
      <c r="N111" s="819"/>
    </row>
    <row r="112" spans="2:14" ht="30" customHeight="1">
      <c r="B112" s="820" t="s">
        <v>2325</v>
      </c>
      <c r="C112" s="821"/>
      <c r="D112" s="821"/>
      <c r="E112" s="821"/>
      <c r="F112" s="821"/>
      <c r="G112" s="821"/>
      <c r="H112" s="821"/>
      <c r="I112" s="821"/>
      <c r="J112" s="821"/>
      <c r="K112" s="821"/>
      <c r="L112" s="821"/>
      <c r="M112" s="821"/>
      <c r="N112" s="822"/>
    </row>
    <row r="113" spans="2:14">
      <c r="B113" s="820"/>
      <c r="C113" s="821"/>
      <c r="D113" s="821"/>
      <c r="E113" s="821"/>
      <c r="F113" s="821"/>
      <c r="G113" s="821"/>
      <c r="H113" s="821"/>
      <c r="I113" s="821"/>
      <c r="J113" s="821"/>
      <c r="K113" s="821"/>
      <c r="L113" s="821"/>
      <c r="M113" s="821"/>
      <c r="N113" s="82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0"/>
      <c r="K123" s="880"/>
      <c r="L123" s="880"/>
      <c r="M123" s="880"/>
      <c r="N123" s="881"/>
    </row>
    <row r="124" spans="2:14" ht="15.75" thickBot="1">
      <c r="B124" s="269" t="s">
        <v>2327</v>
      </c>
      <c r="C124" s="401"/>
      <c r="D124" s="401"/>
      <c r="E124" s="63"/>
      <c r="F124" s="63"/>
      <c r="G124" s="63"/>
      <c r="H124" s="63"/>
      <c r="I124" s="63"/>
      <c r="J124" s="882"/>
      <c r="K124" s="882"/>
      <c r="L124" s="882"/>
      <c r="M124" s="882"/>
      <c r="N124" s="88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1668</v>
      </c>
      <c r="C31" s="87" t="s">
        <v>1669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8</v>
      </c>
      <c r="N37" s="280">
        <f t="shared" ref="N37:N43" si="0">K37/M37</f>
        <v>16777.602703277993</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8</v>
      </c>
      <c r="N38" s="280">
        <f t="shared" si="0"/>
        <v>14309.567103022566</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8</v>
      </c>
      <c r="N39" s="280">
        <f t="shared" si="0"/>
        <v>68131.514873350374</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8</v>
      </c>
      <c r="N42" s="280">
        <f t="shared" si="0"/>
        <v>19904.663021498513</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8</v>
      </c>
      <c r="N43" s="280">
        <f t="shared" si="0"/>
        <v>7496.0754576415511</v>
      </c>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N80*M46</f>
        <v>918.39305555555552</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153469.34910068117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35630.687639365991</v>
      </c>
      <c r="N53" s="280">
        <f>K53*M53</f>
        <v>49882.962695112386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83.477611040800326</v>
      </c>
      <c r="N54" s="280">
        <f>K54*M54</f>
        <v>2086.9402760200082</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6"/>
      <c r="C57" s="897"/>
      <c r="D57" s="897"/>
      <c r="E57" s="897"/>
      <c r="F57" s="897"/>
      <c r="G57" s="897"/>
      <c r="H57" s="897"/>
      <c r="I57" s="867"/>
      <c r="J57" s="48"/>
      <c r="K57" s="50"/>
      <c r="L57" s="898"/>
      <c r="M57" s="899"/>
      <c r="N57" s="51"/>
    </row>
    <row r="58" spans="1:14" ht="15.75" thickBot="1">
      <c r="B58" s="814" t="s">
        <v>1037</v>
      </c>
      <c r="C58" s="815"/>
      <c r="D58" s="815"/>
      <c r="E58" s="815"/>
      <c r="F58" s="815"/>
      <c r="G58" s="815"/>
      <c r="H58" s="815"/>
      <c r="I58" s="815"/>
      <c r="J58" s="815"/>
      <c r="K58" s="815"/>
      <c r="L58" s="815"/>
      <c r="M58" s="816"/>
      <c r="N58" s="402">
        <f>SUM(N53:N57)</f>
        <v>51969.902971132396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1">
        <f>VLOOKUP(A63,TRANSPORTE!A5:D117,4,FALSE)</f>
        <v>1260.7002978406549</v>
      </c>
      <c r="M63" s="902"/>
      <c r="N63" s="295">
        <f>K63*L63</f>
        <v>1764.9804169769168</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901">
        <f>VLOOKUP(A64,TRANSPORTE!A6:D117,4,FALSE)</f>
        <v>900.0696947133282</v>
      </c>
      <c r="M64" s="902"/>
      <c r="N64" s="295">
        <f>K64*L64</f>
        <v>1125.0871183916602</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2"/>
      <c r="M68" s="893"/>
      <c r="N68" s="133"/>
    </row>
    <row r="69" spans="1:15" ht="15.75" thickBot="1">
      <c r="B69" s="903" t="s">
        <v>1037</v>
      </c>
      <c r="C69" s="857"/>
      <c r="D69" s="857"/>
      <c r="E69" s="857"/>
      <c r="F69" s="857"/>
      <c r="G69" s="857"/>
      <c r="H69" s="857"/>
      <c r="I69" s="857"/>
      <c r="J69" s="857"/>
      <c r="K69" s="857"/>
      <c r="L69" s="857"/>
      <c r="M69" s="858"/>
      <c r="N69" s="110">
        <f>N63+N64+N65+N66+N67</f>
        <v>2890.067535368577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3" t="s">
        <v>1047</v>
      </c>
      <c r="C73" s="854"/>
      <c r="D73" s="854"/>
      <c r="E73" s="854"/>
      <c r="F73" s="854"/>
      <c r="G73" s="854"/>
      <c r="H73" s="854"/>
      <c r="I73" s="79" t="s">
        <v>1048</v>
      </c>
      <c r="J73" s="81" t="s">
        <v>1494</v>
      </c>
      <c r="K73" s="80" t="s">
        <v>1050</v>
      </c>
      <c r="L73" s="855" t="s">
        <v>1034</v>
      </c>
      <c r="M73" s="856"/>
      <c r="N73" s="104" t="s">
        <v>1035</v>
      </c>
    </row>
    <row r="74" spans="1:15">
      <c r="A74" t="s">
        <v>19</v>
      </c>
      <c r="B74" s="55" t="str">
        <f>VLOOKUP(A74,'MANO DE OBRA'!A8:D68,3,FALSE)</f>
        <v>Obrero (8)</v>
      </c>
      <c r="C74" s="53"/>
      <c r="D74" s="53"/>
      <c r="E74" s="53"/>
      <c r="F74" s="53"/>
      <c r="G74" s="53"/>
      <c r="H74" s="53"/>
      <c r="I74" s="300">
        <f>K74/J74*100</f>
        <v>219956.21621621621</v>
      </c>
      <c r="J74" s="301">
        <v>185</v>
      </c>
      <c r="K74" s="302">
        <f>VLOOKUP(A74,'MANO DE OBRA'!A8:D99,4,FALSE)</f>
        <v>406919</v>
      </c>
      <c r="L74" s="56"/>
      <c r="M74" s="303">
        <v>72</v>
      </c>
      <c r="N74" s="403">
        <f>K74/M74</f>
        <v>5651.6527777777774</v>
      </c>
      <c r="O74" s="112"/>
    </row>
    <row r="75" spans="1:15">
      <c r="A75" t="s">
        <v>30</v>
      </c>
      <c r="B75" s="55" t="str">
        <f>VLOOKUP(A75,'MANO DE OBRA'!A8:D69,3,FALSE)</f>
        <v>Oficial</v>
      </c>
      <c r="C75" s="53"/>
      <c r="D75" s="53"/>
      <c r="E75" s="53"/>
      <c r="F75" s="53"/>
      <c r="G75" s="53"/>
      <c r="H75" s="53"/>
      <c r="I75" s="300">
        <f>K75/J75*100</f>
        <v>54988.648648648646</v>
      </c>
      <c r="J75" s="301">
        <v>185</v>
      </c>
      <c r="K75" s="302">
        <f>VLOOKUP(A75,'MANO DE OBRA'!A8:D100,4,FALSE)</f>
        <v>101729</v>
      </c>
      <c r="L75" s="56"/>
      <c r="M75" s="307">
        <v>72</v>
      </c>
      <c r="N75" s="403">
        <f>K75/M75</f>
        <v>1412.9027777777778</v>
      </c>
    </row>
    <row r="76" spans="1:15">
      <c r="A76" t="s">
        <v>54</v>
      </c>
      <c r="B76" s="55" t="str">
        <f>VLOOKUP(A76,'MANO DE OBRA'!A9:D70,3,FALSE)</f>
        <v>Rastrilleros (2)</v>
      </c>
      <c r="C76" s="53"/>
      <c r="D76" s="53"/>
      <c r="E76" s="53"/>
      <c r="F76" s="53"/>
      <c r="G76" s="53"/>
      <c r="H76" s="53"/>
      <c r="I76" s="300">
        <f>K76/J76*100</f>
        <v>82483.783783783787</v>
      </c>
      <c r="J76" s="301">
        <v>185</v>
      </c>
      <c r="K76" s="302">
        <f>VLOOKUP(A76,'MANO DE OBRA'!A9:D101,4,FALSE)</f>
        <v>152595</v>
      </c>
      <c r="L76" s="56"/>
      <c r="M76" s="308">
        <v>72</v>
      </c>
      <c r="N76" s="403">
        <f>K76/M76</f>
        <v>2119.375</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0"/>
      <c r="C79" s="891"/>
      <c r="D79" s="891"/>
      <c r="E79" s="891"/>
      <c r="F79" s="891"/>
      <c r="G79" s="891"/>
      <c r="H79" s="891"/>
      <c r="I79" s="132"/>
      <c r="J79" s="132"/>
      <c r="K79" s="132"/>
      <c r="L79" s="904"/>
      <c r="M79" s="904"/>
      <c r="N79" s="51"/>
    </row>
    <row r="80" spans="1:15" ht="15.75" thickBot="1">
      <c r="B80" s="903" t="s">
        <v>1037</v>
      </c>
      <c r="C80" s="857"/>
      <c r="D80" s="857"/>
      <c r="E80" s="857"/>
      <c r="F80" s="857"/>
      <c r="G80" s="857"/>
      <c r="H80" s="857"/>
      <c r="I80" s="857"/>
      <c r="J80" s="857"/>
      <c r="K80" s="857"/>
      <c r="L80" s="857"/>
      <c r="M80" s="858"/>
      <c r="N80" s="309">
        <f>SUM(N74:N79)</f>
        <v>9183.9305555555547</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217513.25016273771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9" t="s">
        <v>1053</v>
      </c>
      <c r="C86" s="860"/>
      <c r="D86" s="860"/>
      <c r="E86" s="860"/>
      <c r="F86" s="860"/>
      <c r="G86" s="860"/>
      <c r="H86" s="860"/>
      <c r="I86" s="322"/>
      <c r="J86" s="342"/>
      <c r="K86" s="310" t="s">
        <v>1054</v>
      </c>
      <c r="L86" s="861" t="s">
        <v>1055</v>
      </c>
      <c r="M86" s="862"/>
      <c r="N86" s="311"/>
    </row>
    <row r="87" spans="1:14">
      <c r="B87" s="847" t="s">
        <v>1056</v>
      </c>
      <c r="C87" s="848"/>
      <c r="D87" s="848"/>
      <c r="E87" s="848"/>
      <c r="F87" s="848"/>
      <c r="G87" s="848"/>
      <c r="H87" s="848"/>
      <c r="I87" s="93"/>
      <c r="J87" s="94"/>
      <c r="K87" s="312">
        <v>0.2</v>
      </c>
      <c r="L87" s="849">
        <f>N82*K87</f>
        <v>43502.650032547543</v>
      </c>
      <c r="M87" s="850"/>
      <c r="N87" s="57"/>
    </row>
    <row r="88" spans="1:14">
      <c r="B88" s="95" t="s">
        <v>1057</v>
      </c>
      <c r="C88" s="96"/>
      <c r="D88" s="96"/>
      <c r="E88" s="96"/>
      <c r="F88" s="96"/>
      <c r="G88" s="96"/>
      <c r="H88" s="96"/>
      <c r="I88" s="93"/>
      <c r="J88" s="94"/>
      <c r="K88" s="312">
        <v>0.05</v>
      </c>
      <c r="L88" s="849">
        <f>N82*K88</f>
        <v>10875.662508136886</v>
      </c>
      <c r="M88" s="850"/>
      <c r="N88" s="57"/>
    </row>
    <row r="89" spans="1:14" ht="15.75" thickBot="1">
      <c r="B89" s="97" t="s">
        <v>1058</v>
      </c>
      <c r="C89" s="98"/>
      <c r="D89" s="98"/>
      <c r="E89" s="98"/>
      <c r="F89" s="98"/>
      <c r="G89" s="98"/>
      <c r="H89" s="98"/>
      <c r="I89" s="99"/>
      <c r="J89" s="100"/>
      <c r="K89" s="313">
        <v>0.05</v>
      </c>
      <c r="L89" s="851">
        <f>N82*K89</f>
        <v>10875.662508136886</v>
      </c>
      <c r="M89" s="852"/>
      <c r="N89" s="57"/>
    </row>
    <row r="90" spans="1:14" ht="15.75" thickBot="1">
      <c r="B90" s="814" t="s">
        <v>1037</v>
      </c>
      <c r="C90" s="815"/>
      <c r="D90" s="815"/>
      <c r="E90" s="815"/>
      <c r="F90" s="815"/>
      <c r="G90" s="815"/>
      <c r="H90" s="815"/>
      <c r="I90" s="815"/>
      <c r="J90" s="815"/>
      <c r="K90" s="815"/>
      <c r="L90" s="815"/>
      <c r="M90" s="816"/>
      <c r="N90" s="58">
        <f>L87+L88+L89</f>
        <v>65253.97504882131</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282767.22521155904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7" t="s">
        <v>2324</v>
      </c>
      <c r="C109" s="818"/>
      <c r="D109" s="818"/>
      <c r="E109" s="818"/>
      <c r="F109" s="818"/>
      <c r="G109" s="818"/>
      <c r="H109" s="818"/>
      <c r="I109" s="818"/>
      <c r="J109" s="818"/>
      <c r="K109" s="818"/>
      <c r="L109" s="818"/>
      <c r="M109" s="818"/>
      <c r="N109" s="819"/>
    </row>
    <row r="110" spans="2:14" ht="15" customHeight="1">
      <c r="B110" s="817"/>
      <c r="C110" s="818"/>
      <c r="D110" s="818"/>
      <c r="E110" s="818"/>
      <c r="F110" s="818"/>
      <c r="G110" s="818"/>
      <c r="H110" s="818"/>
      <c r="I110" s="818"/>
      <c r="J110" s="818"/>
      <c r="K110" s="818"/>
      <c r="L110" s="818"/>
      <c r="M110" s="818"/>
      <c r="N110" s="819"/>
    </row>
    <row r="111" spans="2:14" ht="30" customHeight="1">
      <c r="B111" s="820" t="s">
        <v>2325</v>
      </c>
      <c r="C111" s="821"/>
      <c r="D111" s="821"/>
      <c r="E111" s="821"/>
      <c r="F111" s="821"/>
      <c r="G111" s="821"/>
      <c r="H111" s="821"/>
      <c r="I111" s="821"/>
      <c r="J111" s="821"/>
      <c r="K111" s="821"/>
      <c r="L111" s="821"/>
      <c r="M111" s="821"/>
      <c r="N111" s="822"/>
    </row>
    <row r="112" spans="2:14">
      <c r="B112" s="820"/>
      <c r="C112" s="821"/>
      <c r="D112" s="821"/>
      <c r="E112" s="821"/>
      <c r="F112" s="821"/>
      <c r="G112" s="821"/>
      <c r="H112" s="821"/>
      <c r="I112" s="821"/>
      <c r="J112" s="821"/>
      <c r="K112" s="821"/>
      <c r="L112" s="821"/>
      <c r="M112" s="821"/>
      <c r="N112" s="822"/>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0"/>
      <c r="K122" s="880"/>
      <c r="L122" s="880"/>
      <c r="M122" s="880"/>
      <c r="N122" s="881"/>
    </row>
    <row r="123" spans="2:14" ht="15.75" thickBot="1">
      <c r="B123" s="269" t="s">
        <v>2327</v>
      </c>
      <c r="C123" s="401"/>
      <c r="D123" s="401"/>
      <c r="E123" s="63"/>
      <c r="F123" s="63"/>
      <c r="G123" s="63"/>
      <c r="H123" s="63"/>
      <c r="I123" s="63"/>
      <c r="J123" s="882"/>
      <c r="K123" s="882"/>
      <c r="L123" s="882"/>
      <c r="M123" s="882"/>
      <c r="N123" s="88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1670</v>
      </c>
      <c r="C31" s="87" t="s">
        <v>1671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8</v>
      </c>
      <c r="N37" s="280">
        <f t="shared" ref="N37:N43" si="0">K37/M37</f>
        <v>16777.602703277993</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8</v>
      </c>
      <c r="N38" s="280">
        <f t="shared" si="0"/>
        <v>14309.567103022566</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8</v>
      </c>
      <c r="N39" s="280">
        <f t="shared" si="0"/>
        <v>68131.514873350374</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8</v>
      </c>
      <c r="N42" s="280">
        <f t="shared" si="0"/>
        <v>19904.663021498513</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8</v>
      </c>
      <c r="N43" s="280">
        <f t="shared" si="0"/>
        <v>7496.0754576415511</v>
      </c>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N80*M46</f>
        <v>918.39305555555552</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153469.34910068117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35630.687639365991</v>
      </c>
      <c r="N53" s="280">
        <f>K53*M53</f>
        <v>49882.962695112386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83.477611040800326</v>
      </c>
      <c r="N54" s="280">
        <f>K54*M54</f>
        <v>2086.9402760200082</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6"/>
      <c r="C57" s="897"/>
      <c r="D57" s="897"/>
      <c r="E57" s="897"/>
      <c r="F57" s="897"/>
      <c r="G57" s="897"/>
      <c r="H57" s="897"/>
      <c r="I57" s="867"/>
      <c r="J57" s="48"/>
      <c r="K57" s="50"/>
      <c r="L57" s="898"/>
      <c r="M57" s="899"/>
      <c r="N57" s="51"/>
    </row>
    <row r="58" spans="1:14" ht="15.75" thickBot="1">
      <c r="B58" s="814" t="s">
        <v>1037</v>
      </c>
      <c r="C58" s="815"/>
      <c r="D58" s="815"/>
      <c r="E58" s="815"/>
      <c r="F58" s="815"/>
      <c r="G58" s="815"/>
      <c r="H58" s="815"/>
      <c r="I58" s="815"/>
      <c r="J58" s="815"/>
      <c r="K58" s="815"/>
      <c r="L58" s="815"/>
      <c r="M58" s="816"/>
      <c r="N58" s="402">
        <f>SUM(N53:N57)</f>
        <v>51969.902971132396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1">
        <f>VLOOKUP(A63,TRANSPORTE!A5:D117,4,FALSE)</f>
        <v>1260.7002978406549</v>
      </c>
      <c r="M63" s="902"/>
      <c r="N63" s="295">
        <f>K63*L63</f>
        <v>1764.9804169769168</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901">
        <f>VLOOKUP(A64,TRANSPORTE!A6:D117,4,FALSE)</f>
        <v>900.0696947133282</v>
      </c>
      <c r="M64" s="902"/>
      <c r="N64" s="295">
        <f>K64*L64</f>
        <v>1125.0871183916602</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92"/>
      <c r="M68" s="893"/>
      <c r="N68" s="133"/>
    </row>
    <row r="69" spans="1:15" ht="15.75" thickBot="1">
      <c r="B69" s="903" t="s">
        <v>1037</v>
      </c>
      <c r="C69" s="857"/>
      <c r="D69" s="857"/>
      <c r="E69" s="857"/>
      <c r="F69" s="857"/>
      <c r="G69" s="857"/>
      <c r="H69" s="857"/>
      <c r="I69" s="857"/>
      <c r="J69" s="857"/>
      <c r="K69" s="857"/>
      <c r="L69" s="857"/>
      <c r="M69" s="858"/>
      <c r="N69" s="110">
        <f>N63+N64+N65+N66+N67</f>
        <v>2890.067535368577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3" t="s">
        <v>1047</v>
      </c>
      <c r="C73" s="854"/>
      <c r="D73" s="854"/>
      <c r="E73" s="854"/>
      <c r="F73" s="854"/>
      <c r="G73" s="854"/>
      <c r="H73" s="854"/>
      <c r="I73" s="79" t="s">
        <v>1048</v>
      </c>
      <c r="J73" s="81" t="s">
        <v>1494</v>
      </c>
      <c r="K73" s="80" t="s">
        <v>1050</v>
      </c>
      <c r="L73" s="855" t="s">
        <v>1034</v>
      </c>
      <c r="M73" s="856"/>
      <c r="N73" s="104" t="s">
        <v>1035</v>
      </c>
    </row>
    <row r="74" spans="1:15">
      <c r="A74" t="s">
        <v>19</v>
      </c>
      <c r="B74" s="55" t="str">
        <f>VLOOKUP(A74,'MANO DE OBRA'!A8:D68,3,FALSE)</f>
        <v>Obrero (8)</v>
      </c>
      <c r="C74" s="53"/>
      <c r="D74" s="53"/>
      <c r="E74" s="53"/>
      <c r="F74" s="53"/>
      <c r="G74" s="53"/>
      <c r="H74" s="53"/>
      <c r="I74" s="300">
        <f>K74/J74*100</f>
        <v>219956.21621621621</v>
      </c>
      <c r="J74" s="301">
        <v>185</v>
      </c>
      <c r="K74" s="302">
        <f>VLOOKUP(A74,'MANO DE OBRA'!A8:D99,4,FALSE)</f>
        <v>406919</v>
      </c>
      <c r="L74" s="56"/>
      <c r="M74" s="303">
        <v>72</v>
      </c>
      <c r="N74" s="403">
        <f>K74/M74</f>
        <v>5651.6527777777774</v>
      </c>
      <c r="O74" s="112"/>
    </row>
    <row r="75" spans="1:15">
      <c r="A75" t="s">
        <v>30</v>
      </c>
      <c r="B75" s="55" t="str">
        <f>VLOOKUP(A75,'MANO DE OBRA'!A8:D69,3,FALSE)</f>
        <v>Oficial</v>
      </c>
      <c r="C75" s="53"/>
      <c r="D75" s="53"/>
      <c r="E75" s="53"/>
      <c r="F75" s="53"/>
      <c r="G75" s="53"/>
      <c r="H75" s="53"/>
      <c r="I75" s="300">
        <f>K75/J75*100</f>
        <v>54988.648648648646</v>
      </c>
      <c r="J75" s="301">
        <v>185</v>
      </c>
      <c r="K75" s="302">
        <f>VLOOKUP(A75,'MANO DE OBRA'!A8:D100,4,FALSE)</f>
        <v>101729</v>
      </c>
      <c r="L75" s="56"/>
      <c r="M75" s="307">
        <v>72</v>
      </c>
      <c r="N75" s="403">
        <f>K75/M75</f>
        <v>1412.9027777777778</v>
      </c>
    </row>
    <row r="76" spans="1:15">
      <c r="A76" t="s">
        <v>54</v>
      </c>
      <c r="B76" s="55" t="str">
        <f>VLOOKUP(A76,'MANO DE OBRA'!A9:D70,3,FALSE)</f>
        <v>Rastrilleros (2)</v>
      </c>
      <c r="C76" s="53"/>
      <c r="D76" s="53"/>
      <c r="E76" s="53"/>
      <c r="F76" s="53"/>
      <c r="G76" s="53"/>
      <c r="H76" s="53"/>
      <c r="I76" s="300">
        <f>K76/J76*100</f>
        <v>82483.783783783787</v>
      </c>
      <c r="J76" s="301">
        <v>185</v>
      </c>
      <c r="K76" s="302">
        <f>VLOOKUP(A76,'MANO DE OBRA'!A9:D101,4,FALSE)</f>
        <v>152595</v>
      </c>
      <c r="L76" s="56"/>
      <c r="M76" s="308">
        <v>72</v>
      </c>
      <c r="N76" s="403">
        <f>K76/M76</f>
        <v>2119.375</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0"/>
      <c r="C79" s="891"/>
      <c r="D79" s="891"/>
      <c r="E79" s="891"/>
      <c r="F79" s="891"/>
      <c r="G79" s="891"/>
      <c r="H79" s="891"/>
      <c r="I79" s="132"/>
      <c r="J79" s="132"/>
      <c r="K79" s="132"/>
      <c r="L79" s="904"/>
      <c r="M79" s="904"/>
      <c r="N79" s="133"/>
    </row>
    <row r="80" spans="1:15" ht="15.75" thickBot="1">
      <c r="B80" s="903" t="s">
        <v>1037</v>
      </c>
      <c r="C80" s="857"/>
      <c r="D80" s="857"/>
      <c r="E80" s="857"/>
      <c r="F80" s="857"/>
      <c r="G80" s="857"/>
      <c r="H80" s="857"/>
      <c r="I80" s="857"/>
      <c r="J80" s="857"/>
      <c r="K80" s="857"/>
      <c r="L80" s="857"/>
      <c r="M80" s="858"/>
      <c r="N80" s="468">
        <f>SUM(N74:N79)</f>
        <v>9183.9305555555547</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217513.25016273771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9" t="s">
        <v>1053</v>
      </c>
      <c r="C86" s="860"/>
      <c r="D86" s="860"/>
      <c r="E86" s="860"/>
      <c r="F86" s="860"/>
      <c r="G86" s="860"/>
      <c r="H86" s="860"/>
      <c r="I86" s="322"/>
      <c r="J86" s="342"/>
      <c r="K86" s="310" t="s">
        <v>1054</v>
      </c>
      <c r="L86" s="861" t="s">
        <v>1055</v>
      </c>
      <c r="M86" s="862"/>
      <c r="N86" s="311"/>
    </row>
    <row r="87" spans="1:14">
      <c r="B87" s="847" t="s">
        <v>1056</v>
      </c>
      <c r="C87" s="848"/>
      <c r="D87" s="848"/>
      <c r="E87" s="848"/>
      <c r="F87" s="848"/>
      <c r="G87" s="848"/>
      <c r="H87" s="848"/>
      <c r="I87" s="93"/>
      <c r="J87" s="94"/>
      <c r="K87" s="312">
        <v>0.2</v>
      </c>
      <c r="L87" s="849">
        <f>N82*K87</f>
        <v>43502.650032547543</v>
      </c>
      <c r="M87" s="850"/>
      <c r="N87" s="57"/>
    </row>
    <row r="88" spans="1:14">
      <c r="B88" s="95" t="s">
        <v>1057</v>
      </c>
      <c r="C88" s="96"/>
      <c r="D88" s="96"/>
      <c r="E88" s="96"/>
      <c r="F88" s="96"/>
      <c r="G88" s="96"/>
      <c r="H88" s="96"/>
      <c r="I88" s="93"/>
      <c r="J88" s="94"/>
      <c r="K88" s="312">
        <v>0.05</v>
      </c>
      <c r="L88" s="849">
        <f>N82*K88</f>
        <v>10875.662508136886</v>
      </c>
      <c r="M88" s="850"/>
      <c r="N88" s="57"/>
    </row>
    <row r="89" spans="1:14" ht="15.75" thickBot="1">
      <c r="B89" s="97" t="s">
        <v>1058</v>
      </c>
      <c r="C89" s="98"/>
      <c r="D89" s="98"/>
      <c r="E89" s="98"/>
      <c r="F89" s="98"/>
      <c r="G89" s="98"/>
      <c r="H89" s="98"/>
      <c r="I89" s="99"/>
      <c r="J89" s="100"/>
      <c r="K89" s="313">
        <v>0.05</v>
      </c>
      <c r="L89" s="851">
        <f>N82*K89</f>
        <v>10875.662508136886</v>
      </c>
      <c r="M89" s="852"/>
      <c r="N89" s="57"/>
    </row>
    <row r="90" spans="1:14" ht="15.75" thickBot="1">
      <c r="B90" s="814" t="s">
        <v>1037</v>
      </c>
      <c r="C90" s="815"/>
      <c r="D90" s="815"/>
      <c r="E90" s="815"/>
      <c r="F90" s="815"/>
      <c r="G90" s="815"/>
      <c r="H90" s="815"/>
      <c r="I90" s="815"/>
      <c r="J90" s="815"/>
      <c r="K90" s="815"/>
      <c r="L90" s="815"/>
      <c r="M90" s="816"/>
      <c r="N90" s="58">
        <f>L87+L88+L89</f>
        <v>65253.97504882131</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282767.22521155904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7" t="s">
        <v>2324</v>
      </c>
      <c r="C109" s="818"/>
      <c r="D109" s="818"/>
      <c r="E109" s="818"/>
      <c r="F109" s="818"/>
      <c r="G109" s="818"/>
      <c r="H109" s="818"/>
      <c r="I109" s="818"/>
      <c r="J109" s="818"/>
      <c r="K109" s="818"/>
      <c r="L109" s="818"/>
      <c r="M109" s="818"/>
      <c r="N109" s="819"/>
    </row>
    <row r="110" spans="2:14" ht="15" customHeight="1">
      <c r="B110" s="817"/>
      <c r="C110" s="818"/>
      <c r="D110" s="818"/>
      <c r="E110" s="818"/>
      <c r="F110" s="818"/>
      <c r="G110" s="818"/>
      <c r="H110" s="818"/>
      <c r="I110" s="818"/>
      <c r="J110" s="818"/>
      <c r="K110" s="818"/>
      <c r="L110" s="818"/>
      <c r="M110" s="818"/>
      <c r="N110" s="819"/>
    </row>
    <row r="111" spans="2:14" ht="30" customHeight="1">
      <c r="B111" s="820" t="s">
        <v>2325</v>
      </c>
      <c r="C111" s="821"/>
      <c r="D111" s="821"/>
      <c r="E111" s="821"/>
      <c r="F111" s="821"/>
      <c r="G111" s="821"/>
      <c r="H111" s="821"/>
      <c r="I111" s="821"/>
      <c r="J111" s="821"/>
      <c r="K111" s="821"/>
      <c r="L111" s="821"/>
      <c r="M111" s="821"/>
      <c r="N111" s="822"/>
    </row>
    <row r="112" spans="2:14">
      <c r="B112" s="820"/>
      <c r="C112" s="821"/>
      <c r="D112" s="821"/>
      <c r="E112" s="821"/>
      <c r="F112" s="821"/>
      <c r="G112" s="821"/>
      <c r="H112" s="821"/>
      <c r="I112" s="821"/>
      <c r="J112" s="821"/>
      <c r="K112" s="821"/>
      <c r="L112" s="821"/>
      <c r="M112" s="821"/>
      <c r="N112" s="822"/>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0"/>
      <c r="K122" s="880"/>
      <c r="L122" s="880"/>
      <c r="M122" s="880"/>
      <c r="N122" s="881"/>
    </row>
    <row r="123" spans="2:14" ht="15.75" thickBot="1">
      <c r="B123" s="269" t="s">
        <v>2327</v>
      </c>
      <c r="C123" s="401"/>
      <c r="D123" s="401"/>
      <c r="E123" s="63"/>
      <c r="F123" s="63"/>
      <c r="G123" s="63"/>
      <c r="H123" s="63"/>
      <c r="I123" s="63"/>
      <c r="J123" s="882"/>
      <c r="K123" s="882"/>
      <c r="L123" s="882"/>
      <c r="M123" s="882"/>
      <c r="N123" s="88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1672</v>
      </c>
      <c r="C31" s="87" t="s">
        <v>1673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8</v>
      </c>
      <c r="N37" s="280">
        <f t="shared" ref="N37:N43" si="0">K37/M37</f>
        <v>16777.602703277993</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8</v>
      </c>
      <c r="N38" s="280">
        <f t="shared" si="0"/>
        <v>14309.567103022566</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8</v>
      </c>
      <c r="N39" s="280">
        <f t="shared" si="0"/>
        <v>68131.514873350374</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8</v>
      </c>
      <c r="N42" s="280">
        <f t="shared" si="0"/>
        <v>19904.663021498513</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8</v>
      </c>
      <c r="N43" s="280">
        <f t="shared" si="0"/>
        <v>7496.0754576415511</v>
      </c>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N80*M46</f>
        <v>918.39305555555552</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153469.34910068117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35630.687639365991</v>
      </c>
      <c r="N53" s="280">
        <f>K53*M53</f>
        <v>49882.962695112386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83.477611040800326</v>
      </c>
      <c r="N54" s="280">
        <f>K54*M54</f>
        <v>2086.9402760200082</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6"/>
      <c r="C57" s="897"/>
      <c r="D57" s="897"/>
      <c r="E57" s="897"/>
      <c r="F57" s="897"/>
      <c r="G57" s="897"/>
      <c r="H57" s="897"/>
      <c r="I57" s="867"/>
      <c r="J57" s="48"/>
      <c r="K57" s="50"/>
      <c r="L57" s="898"/>
      <c r="M57" s="899"/>
      <c r="N57" s="51"/>
    </row>
    <row r="58" spans="1:14" ht="15.75" thickBot="1">
      <c r="B58" s="814" t="s">
        <v>1037</v>
      </c>
      <c r="C58" s="815"/>
      <c r="D58" s="815"/>
      <c r="E58" s="815"/>
      <c r="F58" s="815"/>
      <c r="G58" s="815"/>
      <c r="H58" s="815"/>
      <c r="I58" s="815"/>
      <c r="J58" s="815"/>
      <c r="K58" s="815"/>
      <c r="L58" s="815"/>
      <c r="M58" s="816"/>
      <c r="N58" s="402">
        <f>SUM(N53:N57)</f>
        <v>51969.902971132396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1">
        <f>VLOOKUP(A63,TRANSPORTE!A5:D117,4,FALSE)</f>
        <v>1260.7002978406549</v>
      </c>
      <c r="M63" s="902"/>
      <c r="N63" s="295">
        <f>K63*L63</f>
        <v>1764.9804169769168</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901">
        <f>VLOOKUP(A64,TRANSPORTE!A6:D117,4,FALSE)</f>
        <v>900.0696947133282</v>
      </c>
      <c r="M64" s="902"/>
      <c r="N64" s="295">
        <f>K64*L64</f>
        <v>1125.0871183916602</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2"/>
      <c r="M68" s="893"/>
      <c r="N68" s="133"/>
    </row>
    <row r="69" spans="1:15" ht="15.75" thickBot="1">
      <c r="B69" s="903" t="s">
        <v>1037</v>
      </c>
      <c r="C69" s="857"/>
      <c r="D69" s="857"/>
      <c r="E69" s="857"/>
      <c r="F69" s="857"/>
      <c r="G69" s="857"/>
      <c r="H69" s="857"/>
      <c r="I69" s="857"/>
      <c r="J69" s="857"/>
      <c r="K69" s="857"/>
      <c r="L69" s="857"/>
      <c r="M69" s="858"/>
      <c r="N69" s="110">
        <f>N63+N64+N65+N66+N67</f>
        <v>2890.067535368577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3" t="s">
        <v>1047</v>
      </c>
      <c r="C73" s="854"/>
      <c r="D73" s="854"/>
      <c r="E73" s="854"/>
      <c r="F73" s="854"/>
      <c r="G73" s="854"/>
      <c r="H73" s="854"/>
      <c r="I73" s="79" t="s">
        <v>1048</v>
      </c>
      <c r="J73" s="81" t="s">
        <v>1494</v>
      </c>
      <c r="K73" s="80" t="s">
        <v>1050</v>
      </c>
      <c r="L73" s="855" t="s">
        <v>1034</v>
      </c>
      <c r="M73" s="856"/>
      <c r="N73" s="104" t="s">
        <v>1035</v>
      </c>
    </row>
    <row r="74" spans="1:15">
      <c r="A74" t="s">
        <v>19</v>
      </c>
      <c r="B74" s="55" t="str">
        <f>VLOOKUP(A74,'MANO DE OBRA'!A8:D68,3,FALSE)</f>
        <v>Obrero (8)</v>
      </c>
      <c r="C74" s="53"/>
      <c r="D74" s="53"/>
      <c r="E74" s="53"/>
      <c r="F74" s="53"/>
      <c r="G74" s="53"/>
      <c r="H74" s="53"/>
      <c r="I74" s="300">
        <f>K74/J74*100</f>
        <v>219956.21621621621</v>
      </c>
      <c r="J74" s="301">
        <v>185</v>
      </c>
      <c r="K74" s="302">
        <f>VLOOKUP(A74,'MANO DE OBRA'!A8:D99,4,FALSE)</f>
        <v>406919</v>
      </c>
      <c r="L74" s="56"/>
      <c r="M74" s="303">
        <v>72</v>
      </c>
      <c r="N74" s="403">
        <f>K74/M74</f>
        <v>5651.6527777777774</v>
      </c>
      <c r="O74" s="112"/>
    </row>
    <row r="75" spans="1:15">
      <c r="A75" t="s">
        <v>30</v>
      </c>
      <c r="B75" s="55" t="str">
        <f>VLOOKUP(A75,'MANO DE OBRA'!A8:D69,3,FALSE)</f>
        <v>Oficial</v>
      </c>
      <c r="C75" s="53"/>
      <c r="D75" s="53"/>
      <c r="E75" s="53"/>
      <c r="F75" s="53"/>
      <c r="G75" s="53"/>
      <c r="H75" s="53"/>
      <c r="I75" s="300">
        <f>K75/J75*100</f>
        <v>54988.648648648646</v>
      </c>
      <c r="J75" s="301">
        <v>185</v>
      </c>
      <c r="K75" s="302">
        <f>VLOOKUP(A75,'MANO DE OBRA'!A8:D100,4,FALSE)</f>
        <v>101729</v>
      </c>
      <c r="L75" s="56"/>
      <c r="M75" s="307">
        <v>72</v>
      </c>
      <c r="N75" s="403">
        <f>K75/M75</f>
        <v>1412.9027777777778</v>
      </c>
    </row>
    <row r="76" spans="1:15">
      <c r="A76" t="s">
        <v>54</v>
      </c>
      <c r="B76" s="55" t="str">
        <f>VLOOKUP(A76,'MANO DE OBRA'!A9:D70,3,FALSE)</f>
        <v>Rastrilleros (2)</v>
      </c>
      <c r="C76" s="53"/>
      <c r="D76" s="53"/>
      <c r="E76" s="53"/>
      <c r="F76" s="53"/>
      <c r="G76" s="53"/>
      <c r="H76" s="53"/>
      <c r="I76" s="300">
        <f>K76/J76*100</f>
        <v>82483.783783783787</v>
      </c>
      <c r="J76" s="301">
        <v>185</v>
      </c>
      <c r="K76" s="302">
        <f>VLOOKUP(A76,'MANO DE OBRA'!A9:D101,4,FALSE)</f>
        <v>152595</v>
      </c>
      <c r="L76" s="56"/>
      <c r="M76" s="308">
        <v>72</v>
      </c>
      <c r="N76" s="403">
        <f>K76/M76</f>
        <v>2119.375</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0"/>
      <c r="C79" s="891"/>
      <c r="D79" s="891"/>
      <c r="E79" s="891"/>
      <c r="F79" s="891"/>
      <c r="G79" s="891"/>
      <c r="H79" s="891"/>
      <c r="I79" s="132"/>
      <c r="J79" s="132"/>
      <c r="K79" s="132"/>
      <c r="L79" s="904"/>
      <c r="M79" s="904"/>
      <c r="N79" s="51"/>
    </row>
    <row r="80" spans="1:15" ht="15.75" thickBot="1">
      <c r="B80" s="903" t="s">
        <v>1037</v>
      </c>
      <c r="C80" s="857"/>
      <c r="D80" s="857"/>
      <c r="E80" s="857"/>
      <c r="F80" s="857"/>
      <c r="G80" s="857"/>
      <c r="H80" s="857"/>
      <c r="I80" s="857"/>
      <c r="J80" s="857"/>
      <c r="K80" s="857"/>
      <c r="L80" s="857"/>
      <c r="M80" s="858"/>
      <c r="N80" s="309">
        <f>SUM(N74:N79)</f>
        <v>9183.9305555555547</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217513.25016273771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9" t="s">
        <v>1053</v>
      </c>
      <c r="C86" s="860"/>
      <c r="D86" s="860"/>
      <c r="E86" s="860"/>
      <c r="F86" s="860"/>
      <c r="G86" s="860"/>
      <c r="H86" s="860"/>
      <c r="I86" s="322"/>
      <c r="J86" s="342"/>
      <c r="K86" s="310" t="s">
        <v>1054</v>
      </c>
      <c r="L86" s="861" t="s">
        <v>1055</v>
      </c>
      <c r="M86" s="862"/>
      <c r="N86" s="311"/>
    </row>
    <row r="87" spans="1:14">
      <c r="B87" s="847" t="s">
        <v>1056</v>
      </c>
      <c r="C87" s="848"/>
      <c r="D87" s="848"/>
      <c r="E87" s="848"/>
      <c r="F87" s="848"/>
      <c r="G87" s="848"/>
      <c r="H87" s="848"/>
      <c r="I87" s="93"/>
      <c r="J87" s="94"/>
      <c r="K87" s="312">
        <v>0.2</v>
      </c>
      <c r="L87" s="849">
        <f>N82*K87</f>
        <v>43502.650032547543</v>
      </c>
      <c r="M87" s="850"/>
      <c r="N87" s="57"/>
    </row>
    <row r="88" spans="1:14">
      <c r="B88" s="95" t="s">
        <v>1057</v>
      </c>
      <c r="C88" s="96"/>
      <c r="D88" s="96"/>
      <c r="E88" s="96"/>
      <c r="F88" s="96"/>
      <c r="G88" s="96"/>
      <c r="H88" s="96"/>
      <c r="I88" s="93"/>
      <c r="J88" s="94"/>
      <c r="K88" s="312">
        <v>0.05</v>
      </c>
      <c r="L88" s="849">
        <f>N82*K88</f>
        <v>10875.662508136886</v>
      </c>
      <c r="M88" s="850"/>
      <c r="N88" s="57"/>
    </row>
    <row r="89" spans="1:14" ht="15.75" thickBot="1">
      <c r="B89" s="97" t="s">
        <v>1058</v>
      </c>
      <c r="C89" s="98"/>
      <c r="D89" s="98"/>
      <c r="E89" s="98"/>
      <c r="F89" s="98"/>
      <c r="G89" s="98"/>
      <c r="H89" s="98"/>
      <c r="I89" s="99"/>
      <c r="J89" s="100"/>
      <c r="K89" s="313">
        <v>0.05</v>
      </c>
      <c r="L89" s="851">
        <f>N82*K89</f>
        <v>10875.662508136886</v>
      </c>
      <c r="M89" s="852"/>
      <c r="N89" s="57"/>
    </row>
    <row r="90" spans="1:14" ht="15.75" thickBot="1">
      <c r="B90" s="814" t="s">
        <v>1037</v>
      </c>
      <c r="C90" s="815"/>
      <c r="D90" s="815"/>
      <c r="E90" s="815"/>
      <c r="F90" s="815"/>
      <c r="G90" s="815"/>
      <c r="H90" s="815"/>
      <c r="I90" s="815"/>
      <c r="J90" s="815"/>
      <c r="K90" s="815"/>
      <c r="L90" s="815"/>
      <c r="M90" s="816"/>
      <c r="N90" s="58">
        <f>L87+L88+L89</f>
        <v>65253.97504882131</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282767.22521155904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7" t="s">
        <v>2324</v>
      </c>
      <c r="C109" s="818"/>
      <c r="D109" s="818"/>
      <c r="E109" s="818"/>
      <c r="F109" s="818"/>
      <c r="G109" s="818"/>
      <c r="H109" s="818"/>
      <c r="I109" s="818"/>
      <c r="J109" s="818"/>
      <c r="K109" s="818"/>
      <c r="L109" s="818"/>
      <c r="M109" s="818"/>
      <c r="N109" s="819"/>
    </row>
    <row r="110" spans="2:14" ht="15" customHeight="1">
      <c r="B110" s="817"/>
      <c r="C110" s="818"/>
      <c r="D110" s="818"/>
      <c r="E110" s="818"/>
      <c r="F110" s="818"/>
      <c r="G110" s="818"/>
      <c r="H110" s="818"/>
      <c r="I110" s="818"/>
      <c r="J110" s="818"/>
      <c r="K110" s="818"/>
      <c r="L110" s="818"/>
      <c r="M110" s="818"/>
      <c r="N110" s="819"/>
    </row>
    <row r="111" spans="2:14" ht="30" customHeight="1">
      <c r="B111" s="820" t="s">
        <v>2325</v>
      </c>
      <c r="C111" s="821"/>
      <c r="D111" s="821"/>
      <c r="E111" s="821"/>
      <c r="F111" s="821"/>
      <c r="G111" s="821"/>
      <c r="H111" s="821"/>
      <c r="I111" s="821"/>
      <c r="J111" s="821"/>
      <c r="K111" s="821"/>
      <c r="L111" s="821"/>
      <c r="M111" s="821"/>
      <c r="N111" s="822"/>
    </row>
    <row r="112" spans="2:14">
      <c r="B112" s="820"/>
      <c r="C112" s="821"/>
      <c r="D112" s="821"/>
      <c r="E112" s="821"/>
      <c r="F112" s="821"/>
      <c r="G112" s="821"/>
      <c r="H112" s="821"/>
      <c r="I112" s="821"/>
      <c r="J112" s="821"/>
      <c r="K112" s="821"/>
      <c r="L112" s="821"/>
      <c r="M112" s="821"/>
      <c r="N112" s="822"/>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0"/>
      <c r="K122" s="880"/>
      <c r="L122" s="880"/>
      <c r="M122" s="880"/>
      <c r="N122" s="881"/>
    </row>
    <row r="123" spans="2:14" ht="15.75" thickBot="1">
      <c r="B123" s="269" t="s">
        <v>2327</v>
      </c>
      <c r="C123" s="401"/>
      <c r="D123" s="401"/>
      <c r="E123" s="63"/>
      <c r="F123" s="63"/>
      <c r="G123" s="63"/>
      <c r="H123" s="63"/>
      <c r="I123" s="63"/>
      <c r="J123" s="882"/>
      <c r="K123" s="882"/>
      <c r="L123" s="882"/>
      <c r="M123" s="882"/>
      <c r="N123" s="88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1160</v>
      </c>
      <c r="C31" s="87" t="s">
        <v>2138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10</v>
      </c>
      <c r="N38" s="280">
        <f t="shared" si="0"/>
        <v>11447.653682418053</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10</v>
      </c>
      <c r="N39" s="280">
        <f t="shared" si="0"/>
        <v>54505.211898680296</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10</v>
      </c>
      <c r="N42" s="280">
        <f t="shared" si="0"/>
        <v>15923.730417198811</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N80*M46</f>
        <v>826.55375000000004</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128053.62516336741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35630.687639365991</v>
      </c>
      <c r="N53" s="280">
        <f>K53*M53</f>
        <v>49882.962695112386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83.477611040800326</v>
      </c>
      <c r="N54" s="280">
        <f>K54*M54</f>
        <v>2086.9402760200082</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6"/>
      <c r="C57" s="897"/>
      <c r="D57" s="897"/>
      <c r="E57" s="897"/>
      <c r="F57" s="897"/>
      <c r="G57" s="897"/>
      <c r="H57" s="897"/>
      <c r="I57" s="867"/>
      <c r="J57" s="48"/>
      <c r="K57" s="50"/>
      <c r="L57" s="898"/>
      <c r="M57" s="899"/>
      <c r="N57" s="51"/>
    </row>
    <row r="58" spans="1:14" ht="15.75" thickBot="1">
      <c r="B58" s="814" t="s">
        <v>1037</v>
      </c>
      <c r="C58" s="815"/>
      <c r="D58" s="815"/>
      <c r="E58" s="815"/>
      <c r="F58" s="815"/>
      <c r="G58" s="815"/>
      <c r="H58" s="815"/>
      <c r="I58" s="815"/>
      <c r="J58" s="815"/>
      <c r="K58" s="815"/>
      <c r="L58" s="815"/>
      <c r="M58" s="816"/>
      <c r="N58" s="402">
        <f>SUM(N53:N57)</f>
        <v>51969.902971132396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1">
        <f>VLOOKUP(A63,TRANSPORTE!A5:D117,4,FALSE)</f>
        <v>1260.7002978406549</v>
      </c>
      <c r="M63" s="902"/>
      <c r="N63" s="295">
        <f>K63*L63</f>
        <v>1764.9804169769168</v>
      </c>
    </row>
    <row r="64" spans="1:14">
      <c r="A64" t="s">
        <v>1462</v>
      </c>
      <c r="B64" s="52" t="str">
        <f>VLOOKUP(A64,TRANSPORTE!A6:D117,3,FALSE)</f>
        <v>Transporte de mezcla abierta en caliente MAC-75</v>
      </c>
      <c r="C64" s="53"/>
      <c r="D64" s="53"/>
      <c r="E64" s="53"/>
      <c r="F64" s="53"/>
      <c r="G64" s="53"/>
      <c r="H64" s="319" t="s">
        <v>1552</v>
      </c>
      <c r="I64" s="287">
        <v>1.25</v>
      </c>
      <c r="J64" s="294">
        <v>1</v>
      </c>
      <c r="K64" s="287">
        <f>I64*J64</f>
        <v>1.25</v>
      </c>
      <c r="L64" s="901">
        <f>VLOOKUP(A64,TRANSPORTE!A6:D117,4,FALSE)</f>
        <v>900.0696947133282</v>
      </c>
      <c r="M64" s="902"/>
      <c r="N64" s="295">
        <f>K64*L64</f>
        <v>1125.0871183916602</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2"/>
      <c r="M68" s="893"/>
      <c r="N68" s="133"/>
    </row>
    <row r="69" spans="1:15" ht="15.75" thickBot="1">
      <c r="B69" s="903" t="s">
        <v>1037</v>
      </c>
      <c r="C69" s="857"/>
      <c r="D69" s="857"/>
      <c r="E69" s="857"/>
      <c r="F69" s="857"/>
      <c r="G69" s="857"/>
      <c r="H69" s="857"/>
      <c r="I69" s="857"/>
      <c r="J69" s="857"/>
      <c r="K69" s="857"/>
      <c r="L69" s="857"/>
      <c r="M69" s="858"/>
      <c r="N69" s="110">
        <f>N63+N64+N65+N66+N67</f>
        <v>2890.067535368577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3" t="s">
        <v>1047</v>
      </c>
      <c r="C73" s="854"/>
      <c r="D73" s="854"/>
      <c r="E73" s="854"/>
      <c r="F73" s="854"/>
      <c r="G73" s="854"/>
      <c r="H73" s="854"/>
      <c r="I73" s="79" t="s">
        <v>1048</v>
      </c>
      <c r="J73" s="81" t="s">
        <v>1494</v>
      </c>
      <c r="K73" s="80" t="s">
        <v>1050</v>
      </c>
      <c r="L73" s="855" t="s">
        <v>1034</v>
      </c>
      <c r="M73" s="856"/>
      <c r="N73" s="104" t="s">
        <v>1035</v>
      </c>
    </row>
    <row r="74" spans="1:15">
      <c r="A74" t="s">
        <v>19</v>
      </c>
      <c r="B74" s="55" t="str">
        <f>VLOOKUP(A74,'MANO DE OBRA'!A8:D68,3,FALSE)</f>
        <v>Obrero (8)</v>
      </c>
      <c r="C74" s="53"/>
      <c r="D74" s="53"/>
      <c r="E74" s="53"/>
      <c r="F74" s="53"/>
      <c r="G74" s="53"/>
      <c r="H74" s="53"/>
      <c r="I74" s="300">
        <f>K74/J74*100</f>
        <v>219956.21621621621</v>
      </c>
      <c r="J74" s="301">
        <v>185</v>
      </c>
      <c r="K74" s="302">
        <f>VLOOKUP(A74,'MANO DE OBRA'!A8:D99,4,FALSE)</f>
        <v>406919</v>
      </c>
      <c r="L74" s="56"/>
      <c r="M74" s="303">
        <v>80</v>
      </c>
      <c r="N74" s="403">
        <f>K74/M74</f>
        <v>5086.4875000000002</v>
      </c>
      <c r="O74" s="112"/>
    </row>
    <row r="75" spans="1:15">
      <c r="A75" t="s">
        <v>30</v>
      </c>
      <c r="B75" s="55" t="str">
        <f>VLOOKUP(A75,'MANO DE OBRA'!A8:D69,3,FALSE)</f>
        <v>Oficial</v>
      </c>
      <c r="C75" s="53"/>
      <c r="D75" s="53"/>
      <c r="E75" s="53"/>
      <c r="F75" s="53"/>
      <c r="G75" s="53"/>
      <c r="H75" s="53"/>
      <c r="I75" s="300">
        <f>K75/J75*100</f>
        <v>54988.648648648646</v>
      </c>
      <c r="J75" s="301">
        <v>185</v>
      </c>
      <c r="K75" s="302">
        <f>VLOOKUP(A75,'MANO DE OBRA'!A8:D100,4,FALSE)</f>
        <v>101729</v>
      </c>
      <c r="L75" s="56"/>
      <c r="M75" s="307">
        <v>80</v>
      </c>
      <c r="N75" s="403">
        <f>K75/M75</f>
        <v>1271.6125</v>
      </c>
    </row>
    <row r="76" spans="1:15">
      <c r="A76" t="s">
        <v>54</v>
      </c>
      <c r="B76" s="55" t="str">
        <f>VLOOKUP(A76,'MANO DE OBRA'!A9:D70,3,FALSE)</f>
        <v>Rastrilleros (2)</v>
      </c>
      <c r="C76" s="53"/>
      <c r="D76" s="53"/>
      <c r="E76" s="53"/>
      <c r="F76" s="53"/>
      <c r="G76" s="53"/>
      <c r="H76" s="53"/>
      <c r="I76" s="300">
        <f>K76/J76*100</f>
        <v>82483.783783783787</v>
      </c>
      <c r="J76" s="301">
        <v>185</v>
      </c>
      <c r="K76" s="302">
        <f>VLOOKUP(A76,'MANO DE OBRA'!A9:D101,4,FALSE)</f>
        <v>152595</v>
      </c>
      <c r="L76" s="56"/>
      <c r="M76" s="308">
        <v>80</v>
      </c>
      <c r="N76" s="403">
        <f>K76/M76</f>
        <v>1907.4375</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0"/>
      <c r="C79" s="891"/>
      <c r="D79" s="891"/>
      <c r="E79" s="891"/>
      <c r="F79" s="891"/>
      <c r="G79" s="891"/>
      <c r="H79" s="891"/>
      <c r="I79" s="132"/>
      <c r="J79" s="132"/>
      <c r="K79" s="132"/>
      <c r="L79" s="904"/>
      <c r="M79" s="904"/>
      <c r="N79" s="51"/>
    </row>
    <row r="80" spans="1:15" ht="15.75" thickBot="1">
      <c r="B80" s="903" t="s">
        <v>1037</v>
      </c>
      <c r="C80" s="857"/>
      <c r="D80" s="857"/>
      <c r="E80" s="857"/>
      <c r="F80" s="857"/>
      <c r="G80" s="857"/>
      <c r="H80" s="857"/>
      <c r="I80" s="857"/>
      <c r="J80" s="857"/>
      <c r="K80" s="857"/>
      <c r="L80" s="857"/>
      <c r="M80" s="858"/>
      <c r="N80" s="309">
        <f>SUM(N74:N79)</f>
        <v>8265.5375000000004</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191179.13316986838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9" t="s">
        <v>1053</v>
      </c>
      <c r="C86" s="860"/>
      <c r="D86" s="860"/>
      <c r="E86" s="860"/>
      <c r="F86" s="860"/>
      <c r="G86" s="860"/>
      <c r="H86" s="860"/>
      <c r="I86" s="322"/>
      <c r="J86" s="342"/>
      <c r="K86" s="310" t="s">
        <v>1054</v>
      </c>
      <c r="L86" s="861" t="s">
        <v>1055</v>
      </c>
      <c r="M86" s="862"/>
      <c r="N86" s="311"/>
    </row>
    <row r="87" spans="1:14">
      <c r="B87" s="847" t="s">
        <v>1056</v>
      </c>
      <c r="C87" s="848"/>
      <c r="D87" s="848"/>
      <c r="E87" s="848"/>
      <c r="F87" s="848"/>
      <c r="G87" s="848"/>
      <c r="H87" s="848"/>
      <c r="I87" s="93"/>
      <c r="J87" s="94"/>
      <c r="K87" s="312">
        <v>0.2</v>
      </c>
      <c r="L87" s="849">
        <f>N82*K87</f>
        <v>38235.82663397368</v>
      </c>
      <c r="M87" s="850"/>
      <c r="N87" s="57"/>
    </row>
    <row r="88" spans="1:14">
      <c r="B88" s="95" t="s">
        <v>1057</v>
      </c>
      <c r="C88" s="96"/>
      <c r="D88" s="96"/>
      <c r="E88" s="96"/>
      <c r="F88" s="96"/>
      <c r="G88" s="96"/>
      <c r="H88" s="96"/>
      <c r="I88" s="93"/>
      <c r="J88" s="94"/>
      <c r="K88" s="312">
        <v>0.05</v>
      </c>
      <c r="L88" s="849">
        <f>N82*K88</f>
        <v>9558.95665849342</v>
      </c>
      <c r="M88" s="850"/>
      <c r="N88" s="57"/>
    </row>
    <row r="89" spans="1:14" ht="15.75" thickBot="1">
      <c r="B89" s="97" t="s">
        <v>1058</v>
      </c>
      <c r="C89" s="98"/>
      <c r="D89" s="98"/>
      <c r="E89" s="98"/>
      <c r="F89" s="98"/>
      <c r="G89" s="98"/>
      <c r="H89" s="98"/>
      <c r="I89" s="99"/>
      <c r="J89" s="100"/>
      <c r="K89" s="313">
        <v>0.05</v>
      </c>
      <c r="L89" s="851">
        <f>N82*K89</f>
        <v>9558.95665849342</v>
      </c>
      <c r="M89" s="852"/>
      <c r="N89" s="57"/>
    </row>
    <row r="90" spans="1:14" ht="15.75" thickBot="1">
      <c r="B90" s="814" t="s">
        <v>1037</v>
      </c>
      <c r="C90" s="815"/>
      <c r="D90" s="815"/>
      <c r="E90" s="815"/>
      <c r="F90" s="815"/>
      <c r="G90" s="815"/>
      <c r="H90" s="815"/>
      <c r="I90" s="815"/>
      <c r="J90" s="815"/>
      <c r="K90" s="815"/>
      <c r="L90" s="815"/>
      <c r="M90" s="816"/>
      <c r="N90" s="58">
        <f>L87+L88+L89</f>
        <v>57353.739950960524</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248532.87312082891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7" t="s">
        <v>2324</v>
      </c>
      <c r="C109" s="818"/>
      <c r="D109" s="818"/>
      <c r="E109" s="818"/>
      <c r="F109" s="818"/>
      <c r="G109" s="818"/>
      <c r="H109" s="818"/>
      <c r="I109" s="818"/>
      <c r="J109" s="818"/>
      <c r="K109" s="818"/>
      <c r="L109" s="818"/>
      <c r="M109" s="818"/>
      <c r="N109" s="819"/>
    </row>
    <row r="110" spans="2:14" ht="15" customHeight="1">
      <c r="B110" s="817"/>
      <c r="C110" s="818"/>
      <c r="D110" s="818"/>
      <c r="E110" s="818"/>
      <c r="F110" s="818"/>
      <c r="G110" s="818"/>
      <c r="H110" s="818"/>
      <c r="I110" s="818"/>
      <c r="J110" s="818"/>
      <c r="K110" s="818"/>
      <c r="L110" s="818"/>
      <c r="M110" s="818"/>
      <c r="N110" s="819"/>
    </row>
    <row r="111" spans="2:14" ht="30" customHeight="1">
      <c r="B111" s="820" t="s">
        <v>2325</v>
      </c>
      <c r="C111" s="821"/>
      <c r="D111" s="821"/>
      <c r="E111" s="821"/>
      <c r="F111" s="821"/>
      <c r="G111" s="821"/>
      <c r="H111" s="821"/>
      <c r="I111" s="821"/>
      <c r="J111" s="821"/>
      <c r="K111" s="821"/>
      <c r="L111" s="821"/>
      <c r="M111" s="821"/>
      <c r="N111" s="822"/>
    </row>
    <row r="112" spans="2:14">
      <c r="B112" s="820"/>
      <c r="C112" s="821"/>
      <c r="D112" s="821"/>
      <c r="E112" s="821"/>
      <c r="F112" s="821"/>
      <c r="G112" s="821"/>
      <c r="H112" s="821"/>
      <c r="I112" s="821"/>
      <c r="J112" s="821"/>
      <c r="K112" s="821"/>
      <c r="L112" s="821"/>
      <c r="M112" s="821"/>
      <c r="N112" s="822"/>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0"/>
      <c r="K122" s="880"/>
      <c r="L122" s="880"/>
      <c r="M122" s="880"/>
      <c r="N122" s="881"/>
    </row>
    <row r="123" spans="2:14" ht="15.75" thickBot="1">
      <c r="B123" s="269" t="s">
        <v>2327</v>
      </c>
      <c r="C123" s="401"/>
      <c r="D123" s="401"/>
      <c r="E123" s="63"/>
      <c r="F123" s="63"/>
      <c r="G123" s="63"/>
      <c r="H123" s="63"/>
      <c r="I123" s="63"/>
      <c r="J123" s="882"/>
      <c r="K123" s="882"/>
      <c r="L123" s="882"/>
      <c r="M123" s="882"/>
      <c r="N123" s="88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1161</v>
      </c>
      <c r="C31" s="87" t="s">
        <v>1674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10</v>
      </c>
      <c r="N38" s="280">
        <f t="shared" si="0"/>
        <v>11447.653682418053</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10</v>
      </c>
      <c r="N39" s="280">
        <f t="shared" si="0"/>
        <v>54505.211898680296</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10</v>
      </c>
      <c r="N42" s="280">
        <f t="shared" si="0"/>
        <v>15923.730417198811</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c r="B44" s="328"/>
      <c r="C44" s="329"/>
      <c r="D44" s="329"/>
      <c r="E44" s="329"/>
      <c r="F44" s="329"/>
      <c r="G44" s="329"/>
      <c r="H44" s="330"/>
      <c r="I44" s="275"/>
      <c r="J44" s="276"/>
      <c r="K44" s="277"/>
      <c r="L44" s="278"/>
      <c r="M44" s="279"/>
      <c r="N44" s="280"/>
    </row>
    <row r="45" spans="1:14">
      <c r="B45" s="863"/>
      <c r="C45" s="864"/>
      <c r="D45" s="864"/>
      <c r="E45" s="864"/>
      <c r="F45" s="864"/>
      <c r="G45" s="864"/>
      <c r="H45" s="865"/>
      <c r="I45" s="866"/>
      <c r="J45" s="867"/>
      <c r="K45" s="277"/>
      <c r="L45" s="868"/>
      <c r="M45" s="869"/>
      <c r="N45" s="280"/>
    </row>
    <row r="46" spans="1:14">
      <c r="B46" s="863"/>
      <c r="C46" s="864"/>
      <c r="D46" s="864"/>
      <c r="E46" s="870"/>
      <c r="F46" s="864"/>
      <c r="G46" s="864"/>
      <c r="H46" s="865"/>
      <c r="I46" s="42"/>
      <c r="J46" s="43"/>
      <c r="K46" s="282"/>
      <c r="L46" s="284"/>
      <c r="M46" s="285"/>
      <c r="N46" s="286"/>
    </row>
    <row r="47" spans="1:14">
      <c r="B47" s="871" t="s">
        <v>1036</v>
      </c>
      <c r="C47" s="872"/>
      <c r="D47" s="872"/>
      <c r="E47" s="44"/>
      <c r="F47" s="45"/>
      <c r="G47" s="45"/>
      <c r="H47" s="46"/>
      <c r="I47" s="42"/>
      <c r="J47" s="43"/>
      <c r="K47" s="287"/>
      <c r="L47" s="284"/>
      <c r="M47" s="409">
        <v>0.1</v>
      </c>
      <c r="N47" s="352">
        <f>N81*M47</f>
        <v>826.55375000000004</v>
      </c>
    </row>
    <row r="48" spans="1:14" ht="15.75" thickBot="1">
      <c r="B48" s="863"/>
      <c r="C48" s="864"/>
      <c r="D48" s="864"/>
      <c r="E48" s="864"/>
      <c r="F48" s="864"/>
      <c r="G48" s="864"/>
      <c r="H48" s="865"/>
      <c r="I48" s="873"/>
      <c r="J48" s="874"/>
      <c r="K48" s="47"/>
      <c r="L48" s="875"/>
      <c r="M48" s="876"/>
      <c r="N48" s="111"/>
    </row>
    <row r="49" spans="1:14" ht="15.75" thickBot="1">
      <c r="B49" s="814" t="s">
        <v>1037</v>
      </c>
      <c r="C49" s="815"/>
      <c r="D49" s="815"/>
      <c r="E49" s="815"/>
      <c r="F49" s="815"/>
      <c r="G49" s="815"/>
      <c r="H49" s="815"/>
      <c r="I49" s="815"/>
      <c r="J49" s="815"/>
      <c r="K49" s="815"/>
      <c r="L49" s="815"/>
      <c r="M49" s="816"/>
      <c r="N49" s="402">
        <f>SUM(N36:N48)</f>
        <v>128053.62516336741</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9" t="s">
        <v>1028</v>
      </c>
      <c r="C53" s="860"/>
      <c r="D53" s="860"/>
      <c r="E53" s="860"/>
      <c r="F53" s="860"/>
      <c r="G53" s="860"/>
      <c r="H53" s="860"/>
      <c r="I53" s="894"/>
      <c r="J53" s="323" t="s">
        <v>1029</v>
      </c>
      <c r="K53" s="91" t="s">
        <v>1030</v>
      </c>
      <c r="L53" s="895" t="s">
        <v>1039</v>
      </c>
      <c r="M53" s="894"/>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35630.687639365991</v>
      </c>
      <c r="N54" s="280">
        <f>K54*M54</f>
        <v>49882.962695112386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83.477611040800326</v>
      </c>
      <c r="N55" s="280">
        <f>K55*M55</f>
        <v>2086.9402760200082</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6"/>
      <c r="C58" s="897"/>
      <c r="D58" s="897"/>
      <c r="E58" s="897"/>
      <c r="F58" s="897"/>
      <c r="G58" s="897"/>
      <c r="H58" s="897"/>
      <c r="I58" s="867"/>
      <c r="J58" s="48"/>
      <c r="K58" s="50"/>
      <c r="L58" s="898"/>
      <c r="M58" s="899"/>
      <c r="N58" s="51"/>
    </row>
    <row r="59" spans="1:14" ht="15.75" thickBot="1">
      <c r="B59" s="814" t="s">
        <v>1037</v>
      </c>
      <c r="C59" s="815"/>
      <c r="D59" s="815"/>
      <c r="E59" s="815"/>
      <c r="F59" s="815"/>
      <c r="G59" s="815"/>
      <c r="H59" s="815"/>
      <c r="I59" s="815"/>
      <c r="J59" s="815"/>
      <c r="K59" s="815"/>
      <c r="L59" s="815"/>
      <c r="M59" s="816"/>
      <c r="N59" s="402">
        <f>SUM(N54:N58)</f>
        <v>51969.902971132396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1">
        <f>VLOOKUP(A64,TRANSPORTE!A5:D117,4,FALSE)</f>
        <v>1260.7002978406549</v>
      </c>
      <c r="M64" s="902"/>
      <c r="N64" s="295">
        <f>K64*L64</f>
        <v>1764.9804169769168</v>
      </c>
    </row>
    <row r="65" spans="1:15">
      <c r="A65" t="s">
        <v>1463</v>
      </c>
      <c r="B65" s="52" t="str">
        <f>VLOOKUP(A65,TRANSPORTE!A6:D117,3,FALSE)</f>
        <v>Transporte de mezcla abierta en caliente MAC-63</v>
      </c>
      <c r="C65" s="53"/>
      <c r="D65" s="53"/>
      <c r="E65" s="53"/>
      <c r="F65" s="53"/>
      <c r="G65" s="53"/>
      <c r="H65" s="319" t="s">
        <v>1552</v>
      </c>
      <c r="I65" s="287">
        <v>1.25</v>
      </c>
      <c r="J65" s="294">
        <v>1</v>
      </c>
      <c r="K65" s="287">
        <f>I65*J65</f>
        <v>1.25</v>
      </c>
      <c r="L65" s="901">
        <f>VLOOKUP(A65,TRANSPORTE!A6:D117,4,FALSE)</f>
        <v>900.0696947133282</v>
      </c>
      <c r="M65" s="902"/>
      <c r="N65" s="295">
        <f>K65*L65</f>
        <v>1125.0871183916602</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2890.067535368577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303">
        <v>80</v>
      </c>
      <c r="N75" s="403">
        <f>K75/M75</f>
        <v>5086.4875000000002</v>
      </c>
      <c r="O75" s="112"/>
    </row>
    <row r="76" spans="1:15">
      <c r="A76"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307">
        <v>80</v>
      </c>
      <c r="N76" s="403">
        <f>K76/M76</f>
        <v>1271.6125</v>
      </c>
    </row>
    <row r="77" spans="1:15">
      <c r="A77" t="s">
        <v>54</v>
      </c>
      <c r="B77" s="55" t="str">
        <f>VLOOKUP(A77,'MANO DE OBRA'!A9:D70,3,FALSE)</f>
        <v>Rastrilleros (2)</v>
      </c>
      <c r="C77" s="53"/>
      <c r="D77" s="53"/>
      <c r="E77" s="53"/>
      <c r="F77" s="53"/>
      <c r="G77" s="53"/>
      <c r="H77" s="53"/>
      <c r="I77" s="300">
        <f>K77/J77*100</f>
        <v>82483.783783783787</v>
      </c>
      <c r="J77" s="301">
        <v>185</v>
      </c>
      <c r="K77" s="302">
        <f>VLOOKUP(A77,'MANO DE OBRA'!A9:D101,4,FALSE)</f>
        <v>152595</v>
      </c>
      <c r="L77" s="56"/>
      <c r="M77" s="308">
        <v>80</v>
      </c>
      <c r="N77" s="403">
        <f>K77/M77</f>
        <v>1907.4375</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133"/>
    </row>
    <row r="81" spans="1:14" ht="15.75" thickBot="1">
      <c r="B81" s="903" t="s">
        <v>1037</v>
      </c>
      <c r="C81" s="857"/>
      <c r="D81" s="857"/>
      <c r="E81" s="857"/>
      <c r="F81" s="857"/>
      <c r="G81" s="857"/>
      <c r="H81" s="857"/>
      <c r="I81" s="857"/>
      <c r="J81" s="857"/>
      <c r="K81" s="857"/>
      <c r="L81" s="857"/>
      <c r="M81" s="858"/>
      <c r="N81" s="468">
        <f>SUM(N75:N80)</f>
        <v>8265.5375000000004</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191179.13316986838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38235.82663397368</v>
      </c>
      <c r="M88" s="850"/>
      <c r="N88" s="57"/>
    </row>
    <row r="89" spans="1:14">
      <c r="B89" s="95" t="s">
        <v>1057</v>
      </c>
      <c r="C89" s="96"/>
      <c r="D89" s="96"/>
      <c r="E89" s="96"/>
      <c r="F89" s="96"/>
      <c r="G89" s="96"/>
      <c r="H89" s="96"/>
      <c r="I89" s="93"/>
      <c r="J89" s="94"/>
      <c r="K89" s="312">
        <v>0.05</v>
      </c>
      <c r="L89" s="849">
        <f>N83*K89</f>
        <v>9558.95665849342</v>
      </c>
      <c r="M89" s="850"/>
      <c r="N89" s="57"/>
    </row>
    <row r="90" spans="1:14" ht="15.75" thickBot="1">
      <c r="B90" s="97" t="s">
        <v>1058</v>
      </c>
      <c r="C90" s="98"/>
      <c r="D90" s="98"/>
      <c r="E90" s="98"/>
      <c r="F90" s="98"/>
      <c r="G90" s="98"/>
      <c r="H90" s="98"/>
      <c r="I90" s="99"/>
      <c r="J90" s="100"/>
      <c r="K90" s="313">
        <v>0.05</v>
      </c>
      <c r="L90" s="851">
        <f>N83*K90</f>
        <v>9558.95665849342</v>
      </c>
      <c r="M90" s="852"/>
      <c r="N90" s="57"/>
    </row>
    <row r="91" spans="1:14" ht="15.75" thickBot="1">
      <c r="B91" s="814" t="s">
        <v>1037</v>
      </c>
      <c r="C91" s="815"/>
      <c r="D91" s="815"/>
      <c r="E91" s="815"/>
      <c r="F91" s="815"/>
      <c r="G91" s="815"/>
      <c r="H91" s="815"/>
      <c r="I91" s="815"/>
      <c r="J91" s="815"/>
      <c r="K91" s="815"/>
      <c r="L91" s="815"/>
      <c r="M91" s="816"/>
      <c r="N91" s="58">
        <f>L88+L89+L90</f>
        <v>57353.739950960524</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248532.87312082891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7" t="s">
        <v>2324</v>
      </c>
      <c r="C110" s="818"/>
      <c r="D110" s="818"/>
      <c r="E110" s="818"/>
      <c r="F110" s="818"/>
      <c r="G110" s="818"/>
      <c r="H110" s="818"/>
      <c r="I110" s="818"/>
      <c r="J110" s="818"/>
      <c r="K110" s="818"/>
      <c r="L110" s="818"/>
      <c r="M110" s="818"/>
      <c r="N110" s="819"/>
    </row>
    <row r="111" spans="2:14" ht="15" customHeight="1">
      <c r="B111" s="817"/>
      <c r="C111" s="818"/>
      <c r="D111" s="818"/>
      <c r="E111" s="818"/>
      <c r="F111" s="818"/>
      <c r="G111" s="818"/>
      <c r="H111" s="818"/>
      <c r="I111" s="818"/>
      <c r="J111" s="818"/>
      <c r="K111" s="818"/>
      <c r="L111" s="818"/>
      <c r="M111" s="818"/>
      <c r="N111" s="819"/>
    </row>
    <row r="112" spans="2:14" ht="30" customHeight="1">
      <c r="B112" s="820" t="s">
        <v>2325</v>
      </c>
      <c r="C112" s="821"/>
      <c r="D112" s="821"/>
      <c r="E112" s="821"/>
      <c r="F112" s="821"/>
      <c r="G112" s="821"/>
      <c r="H112" s="821"/>
      <c r="I112" s="821"/>
      <c r="J112" s="821"/>
      <c r="K112" s="821"/>
      <c r="L112" s="821"/>
      <c r="M112" s="821"/>
      <c r="N112" s="822"/>
    </row>
    <row r="113" spans="2:14">
      <c r="B113" s="820"/>
      <c r="C113" s="821"/>
      <c r="D113" s="821"/>
      <c r="E113" s="821"/>
      <c r="F113" s="821"/>
      <c r="G113" s="821"/>
      <c r="H113" s="821"/>
      <c r="I113" s="821"/>
      <c r="J113" s="821"/>
      <c r="K113" s="821"/>
      <c r="L113" s="821"/>
      <c r="M113" s="821"/>
      <c r="N113" s="82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0"/>
      <c r="K123" s="880"/>
      <c r="L123" s="880"/>
      <c r="M123" s="880"/>
      <c r="N123" s="881"/>
    </row>
    <row r="124" spans="2:14" ht="15.75" thickBot="1">
      <c r="B124" s="269" t="s">
        <v>2327</v>
      </c>
      <c r="C124" s="401"/>
      <c r="D124" s="401"/>
      <c r="E124" s="63"/>
      <c r="F124" s="63"/>
      <c r="G124" s="63"/>
      <c r="H124" s="63"/>
      <c r="I124" s="63"/>
      <c r="J124" s="882"/>
      <c r="K124" s="882"/>
      <c r="L124" s="882"/>
      <c r="M124" s="882"/>
      <c r="N124" s="88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1162</v>
      </c>
      <c r="C31" s="87" t="s">
        <v>1675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10</v>
      </c>
      <c r="N38" s="280">
        <f t="shared" si="0"/>
        <v>11447.653682418053</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10</v>
      </c>
      <c r="N39" s="280">
        <f t="shared" si="0"/>
        <v>54505.211898680296</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10</v>
      </c>
      <c r="N42" s="280">
        <f t="shared" si="0"/>
        <v>15923.730417198811</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N80*M46</f>
        <v>826.55375000000004</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128053.62516336741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35630.687639365991</v>
      </c>
      <c r="N53" s="280">
        <f>K53*M53</f>
        <v>49882.962695112386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83.477611040800326</v>
      </c>
      <c r="N54" s="280">
        <f>K54*M54</f>
        <v>2086.9402760200082</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6"/>
      <c r="C57" s="897"/>
      <c r="D57" s="897"/>
      <c r="E57" s="897"/>
      <c r="F57" s="897"/>
      <c r="G57" s="897"/>
      <c r="H57" s="897"/>
      <c r="I57" s="867"/>
      <c r="J57" s="48"/>
      <c r="K57" s="50"/>
      <c r="L57" s="898"/>
      <c r="M57" s="899"/>
      <c r="N57" s="51"/>
    </row>
    <row r="58" spans="1:14" ht="15.75" thickBot="1">
      <c r="B58" s="814" t="s">
        <v>1037</v>
      </c>
      <c r="C58" s="815"/>
      <c r="D58" s="815"/>
      <c r="E58" s="815"/>
      <c r="F58" s="815"/>
      <c r="G58" s="815"/>
      <c r="H58" s="815"/>
      <c r="I58" s="815"/>
      <c r="J58" s="815"/>
      <c r="K58" s="815"/>
      <c r="L58" s="815"/>
      <c r="M58" s="816"/>
      <c r="N58" s="402">
        <f>SUM(N53:N57)</f>
        <v>51969.902971132396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1">
        <f>VLOOKUP(A63,TRANSPORTE!A5:D117,4,FALSE)</f>
        <v>1260.7002978406549</v>
      </c>
      <c r="M63" s="902"/>
      <c r="N63" s="295">
        <f>K63*L63</f>
        <v>1764.9804169769168</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901">
        <f>VLOOKUP(A64,TRANSPORTE!A6:D117,4,FALSE)</f>
        <v>900.0696947133282</v>
      </c>
      <c r="M64" s="902"/>
      <c r="N64" s="295">
        <f>K64*L64</f>
        <v>1125.0871183916602</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2"/>
      <c r="M68" s="893"/>
      <c r="N68" s="133"/>
    </row>
    <row r="69" spans="1:15" ht="15.75" thickBot="1">
      <c r="B69" s="903" t="s">
        <v>1037</v>
      </c>
      <c r="C69" s="857"/>
      <c r="D69" s="857"/>
      <c r="E69" s="857"/>
      <c r="F69" s="857"/>
      <c r="G69" s="857"/>
      <c r="H69" s="857"/>
      <c r="I69" s="857"/>
      <c r="J69" s="857"/>
      <c r="K69" s="857"/>
      <c r="L69" s="857"/>
      <c r="M69" s="858"/>
      <c r="N69" s="110">
        <f>N63+N64+N65+N66+N67</f>
        <v>2890.067535368577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3" t="s">
        <v>1047</v>
      </c>
      <c r="C73" s="854"/>
      <c r="D73" s="854"/>
      <c r="E73" s="854"/>
      <c r="F73" s="854"/>
      <c r="G73" s="854"/>
      <c r="H73" s="854"/>
      <c r="I73" s="79" t="s">
        <v>1048</v>
      </c>
      <c r="J73" s="81" t="s">
        <v>1494</v>
      </c>
      <c r="K73" s="80" t="s">
        <v>1050</v>
      </c>
      <c r="L73" s="855" t="s">
        <v>1034</v>
      </c>
      <c r="M73" s="856"/>
      <c r="N73" s="104" t="s">
        <v>1035</v>
      </c>
    </row>
    <row r="74" spans="1:15">
      <c r="A74" t="s">
        <v>19</v>
      </c>
      <c r="B74" s="55" t="str">
        <f>VLOOKUP(A74,'MANO DE OBRA'!A8:D68,3,FALSE)</f>
        <v>Obrero (8)</v>
      </c>
      <c r="C74" s="53"/>
      <c r="D74" s="53"/>
      <c r="E74" s="53"/>
      <c r="F74" s="53"/>
      <c r="G74" s="53"/>
      <c r="H74" s="53"/>
      <c r="I74" s="300">
        <f>K74/J74*100</f>
        <v>219956.21621621621</v>
      </c>
      <c r="J74" s="301">
        <v>185</v>
      </c>
      <c r="K74" s="302">
        <f>VLOOKUP(A74,'MANO DE OBRA'!A8:D99,4,FALSE)</f>
        <v>406919</v>
      </c>
      <c r="L74" s="56"/>
      <c r="M74" s="303">
        <v>80</v>
      </c>
      <c r="N74" s="403">
        <f>K74/M74</f>
        <v>5086.4875000000002</v>
      </c>
      <c r="O74" s="112"/>
    </row>
    <row r="75" spans="1:15">
      <c r="A75" t="s">
        <v>30</v>
      </c>
      <c r="B75" s="55" t="str">
        <f>VLOOKUP(A75,'MANO DE OBRA'!A8:D69,3,FALSE)</f>
        <v>Oficial</v>
      </c>
      <c r="C75" s="53"/>
      <c r="D75" s="53"/>
      <c r="E75" s="53"/>
      <c r="F75" s="53"/>
      <c r="G75" s="53"/>
      <c r="H75" s="53"/>
      <c r="I75" s="300">
        <f>K75/J75*100</f>
        <v>54988.648648648646</v>
      </c>
      <c r="J75" s="301">
        <v>185</v>
      </c>
      <c r="K75" s="302">
        <f>VLOOKUP(A75,'MANO DE OBRA'!A8:D100,4,FALSE)</f>
        <v>101729</v>
      </c>
      <c r="L75" s="56"/>
      <c r="M75" s="307">
        <v>80</v>
      </c>
      <c r="N75" s="403">
        <f>K75/M75</f>
        <v>1271.6125</v>
      </c>
    </row>
    <row r="76" spans="1:15">
      <c r="A76" t="s">
        <v>54</v>
      </c>
      <c r="B76" s="55" t="str">
        <f>VLOOKUP(A76,'MANO DE OBRA'!A9:D70,3,FALSE)</f>
        <v>Rastrilleros (2)</v>
      </c>
      <c r="C76" s="53"/>
      <c r="D76" s="53"/>
      <c r="E76" s="53"/>
      <c r="F76" s="53"/>
      <c r="G76" s="53"/>
      <c r="H76" s="53"/>
      <c r="I76" s="300">
        <f>K76/J76*100</f>
        <v>82483.783783783787</v>
      </c>
      <c r="J76" s="301">
        <v>185</v>
      </c>
      <c r="K76" s="302">
        <f>VLOOKUP(A76,'MANO DE OBRA'!A9:D101,4,FALSE)</f>
        <v>152595</v>
      </c>
      <c r="L76" s="56"/>
      <c r="M76" s="308">
        <v>80</v>
      </c>
      <c r="N76" s="403">
        <f>K76/M76</f>
        <v>1907.4375</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0"/>
      <c r="C79" s="891"/>
      <c r="D79" s="891"/>
      <c r="E79" s="891"/>
      <c r="F79" s="891"/>
      <c r="G79" s="891"/>
      <c r="H79" s="891"/>
      <c r="I79" s="132"/>
      <c r="J79" s="132"/>
      <c r="K79" s="132"/>
      <c r="L79" s="904"/>
      <c r="M79" s="904"/>
      <c r="N79" s="51"/>
    </row>
    <row r="80" spans="1:15" ht="15.75" thickBot="1">
      <c r="B80" s="903" t="s">
        <v>1037</v>
      </c>
      <c r="C80" s="857"/>
      <c r="D80" s="857"/>
      <c r="E80" s="857"/>
      <c r="F80" s="857"/>
      <c r="G80" s="857"/>
      <c r="H80" s="857"/>
      <c r="I80" s="857"/>
      <c r="J80" s="857"/>
      <c r="K80" s="857"/>
      <c r="L80" s="857"/>
      <c r="M80" s="858"/>
      <c r="N80" s="309">
        <f>SUM(N74:N79)</f>
        <v>8265.5375000000004</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191179.13316986838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9" t="s">
        <v>1053</v>
      </c>
      <c r="C86" s="860"/>
      <c r="D86" s="860"/>
      <c r="E86" s="860"/>
      <c r="F86" s="860"/>
      <c r="G86" s="860"/>
      <c r="H86" s="860"/>
      <c r="I86" s="322"/>
      <c r="J86" s="342"/>
      <c r="K86" s="310" t="s">
        <v>1054</v>
      </c>
      <c r="L86" s="861" t="s">
        <v>1055</v>
      </c>
      <c r="M86" s="862"/>
      <c r="N86" s="311"/>
    </row>
    <row r="87" spans="1:14">
      <c r="B87" s="847" t="s">
        <v>1056</v>
      </c>
      <c r="C87" s="848"/>
      <c r="D87" s="848"/>
      <c r="E87" s="848"/>
      <c r="F87" s="848"/>
      <c r="G87" s="848"/>
      <c r="H87" s="848"/>
      <c r="I87" s="93"/>
      <c r="J87" s="94"/>
      <c r="K87" s="312">
        <v>0.2</v>
      </c>
      <c r="L87" s="849">
        <f>N82*K87</f>
        <v>38235.82663397368</v>
      </c>
      <c r="M87" s="850"/>
      <c r="N87" s="57"/>
    </row>
    <row r="88" spans="1:14">
      <c r="B88" s="95" t="s">
        <v>1057</v>
      </c>
      <c r="C88" s="96"/>
      <c r="D88" s="96"/>
      <c r="E88" s="96"/>
      <c r="F88" s="96"/>
      <c r="G88" s="96"/>
      <c r="H88" s="96"/>
      <c r="I88" s="93"/>
      <c r="J88" s="94"/>
      <c r="K88" s="312">
        <v>0.05</v>
      </c>
      <c r="L88" s="849">
        <f>N82*K88</f>
        <v>9558.95665849342</v>
      </c>
      <c r="M88" s="850"/>
      <c r="N88" s="57"/>
    </row>
    <row r="89" spans="1:14" ht="15.75" thickBot="1">
      <c r="B89" s="97" t="s">
        <v>1058</v>
      </c>
      <c r="C89" s="98"/>
      <c r="D89" s="98"/>
      <c r="E89" s="98"/>
      <c r="F89" s="98"/>
      <c r="G89" s="98"/>
      <c r="H89" s="98"/>
      <c r="I89" s="99"/>
      <c r="J89" s="100"/>
      <c r="K89" s="313">
        <v>0.05</v>
      </c>
      <c r="L89" s="851">
        <f>N82*K89</f>
        <v>9558.95665849342</v>
      </c>
      <c r="M89" s="852"/>
      <c r="N89" s="57"/>
    </row>
    <row r="90" spans="1:14" ht="15.75" thickBot="1">
      <c r="B90" s="814" t="s">
        <v>1037</v>
      </c>
      <c r="C90" s="815"/>
      <c r="D90" s="815"/>
      <c r="E90" s="815"/>
      <c r="F90" s="815"/>
      <c r="G90" s="815"/>
      <c r="H90" s="815"/>
      <c r="I90" s="815"/>
      <c r="J90" s="815"/>
      <c r="K90" s="815"/>
      <c r="L90" s="815"/>
      <c r="M90" s="816"/>
      <c r="N90" s="58">
        <f>L87+L88+L89</f>
        <v>57353.739950960524</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248532.87312082891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7" t="s">
        <v>2324</v>
      </c>
      <c r="C109" s="818"/>
      <c r="D109" s="818"/>
      <c r="E109" s="818"/>
      <c r="F109" s="818"/>
      <c r="G109" s="818"/>
      <c r="H109" s="818"/>
      <c r="I109" s="818"/>
      <c r="J109" s="818"/>
      <c r="K109" s="818"/>
      <c r="L109" s="818"/>
      <c r="M109" s="818"/>
      <c r="N109" s="819"/>
    </row>
    <row r="110" spans="2:14" ht="15" customHeight="1">
      <c r="B110" s="817"/>
      <c r="C110" s="818"/>
      <c r="D110" s="818"/>
      <c r="E110" s="818"/>
      <c r="F110" s="818"/>
      <c r="G110" s="818"/>
      <c r="H110" s="818"/>
      <c r="I110" s="818"/>
      <c r="J110" s="818"/>
      <c r="K110" s="818"/>
      <c r="L110" s="818"/>
      <c r="M110" s="818"/>
      <c r="N110" s="819"/>
    </row>
    <row r="111" spans="2:14" ht="30" customHeight="1">
      <c r="B111" s="820" t="s">
        <v>2325</v>
      </c>
      <c r="C111" s="821"/>
      <c r="D111" s="821"/>
      <c r="E111" s="821"/>
      <c r="F111" s="821"/>
      <c r="G111" s="821"/>
      <c r="H111" s="821"/>
      <c r="I111" s="821"/>
      <c r="J111" s="821"/>
      <c r="K111" s="821"/>
      <c r="L111" s="821"/>
      <c r="M111" s="821"/>
      <c r="N111" s="822"/>
    </row>
    <row r="112" spans="2:14">
      <c r="B112" s="820"/>
      <c r="C112" s="821"/>
      <c r="D112" s="821"/>
      <c r="E112" s="821"/>
      <c r="F112" s="821"/>
      <c r="G112" s="821"/>
      <c r="H112" s="821"/>
      <c r="I112" s="821"/>
      <c r="J112" s="821"/>
      <c r="K112" s="821"/>
      <c r="L112" s="821"/>
      <c r="M112" s="821"/>
      <c r="N112" s="822"/>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0"/>
      <c r="K122" s="880"/>
      <c r="L122" s="880"/>
      <c r="M122" s="880"/>
      <c r="N122" s="881"/>
    </row>
    <row r="123" spans="2:14" ht="15.75" thickBot="1">
      <c r="B123" s="269" t="s">
        <v>2327</v>
      </c>
      <c r="C123" s="401"/>
      <c r="D123" s="401"/>
      <c r="E123" s="63"/>
      <c r="F123" s="63"/>
      <c r="G123" s="63"/>
      <c r="H123" s="63"/>
      <c r="I123" s="63"/>
      <c r="J123" s="882"/>
      <c r="K123" s="882"/>
      <c r="L123" s="882"/>
      <c r="M123" s="882"/>
      <c r="N123" s="88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1163</v>
      </c>
      <c r="C31" s="87" t="s">
        <v>1676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8</v>
      </c>
      <c r="N37" s="280">
        <f t="shared" ref="N37:N43" si="0">K37/M37</f>
        <v>16777.602703277993</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8</v>
      </c>
      <c r="N38" s="280">
        <f t="shared" si="0"/>
        <v>14309.567103022566</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8</v>
      </c>
      <c r="N39" s="280">
        <f t="shared" si="0"/>
        <v>68131.514873350374</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8</v>
      </c>
      <c r="N42" s="280">
        <f t="shared" si="0"/>
        <v>19904.663021498513</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8</v>
      </c>
      <c r="N43" s="280">
        <f t="shared" si="0"/>
        <v>7496.0754576415511</v>
      </c>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N80*M46</f>
        <v>918.39305555555552</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153469.34910068117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35630.687639365991</v>
      </c>
      <c r="N53" s="280">
        <f>K53*M53</f>
        <v>49882.962695112386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83.477611040800326</v>
      </c>
      <c r="N54" s="280">
        <f>K54*M54</f>
        <v>2086.9402760200082</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6"/>
      <c r="C57" s="897"/>
      <c r="D57" s="897"/>
      <c r="E57" s="897"/>
      <c r="F57" s="897"/>
      <c r="G57" s="897"/>
      <c r="H57" s="897"/>
      <c r="I57" s="867"/>
      <c r="J57" s="48"/>
      <c r="K57" s="50"/>
      <c r="L57" s="898"/>
      <c r="M57" s="899"/>
      <c r="N57" s="51"/>
    </row>
    <row r="58" spans="1:14" ht="15.75" thickBot="1">
      <c r="B58" s="814" t="s">
        <v>1037</v>
      </c>
      <c r="C58" s="815"/>
      <c r="D58" s="815"/>
      <c r="E58" s="815"/>
      <c r="F58" s="815"/>
      <c r="G58" s="815"/>
      <c r="H58" s="815"/>
      <c r="I58" s="815"/>
      <c r="J58" s="815"/>
      <c r="K58" s="815"/>
      <c r="L58" s="815"/>
      <c r="M58" s="816"/>
      <c r="N58" s="402">
        <f>SUM(N53:N57)</f>
        <v>51969.902971132396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1">
        <f>VLOOKUP(A63,TRANSPORTE!A5:D117,4,FALSE)</f>
        <v>1260.7002978406549</v>
      </c>
      <c r="M63" s="902"/>
      <c r="N63" s="295">
        <f>K63*L63</f>
        <v>1764.9804169769168</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901">
        <f>VLOOKUP(A64,TRANSPORTE!A6:D117,4,FALSE)</f>
        <v>900.0696947133282</v>
      </c>
      <c r="M64" s="902"/>
      <c r="N64" s="295">
        <f>K64*L64</f>
        <v>1125.0871183916602</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2"/>
      <c r="M68" s="893"/>
      <c r="N68" s="133"/>
    </row>
    <row r="69" spans="1:15" ht="15.75" thickBot="1">
      <c r="B69" s="903" t="s">
        <v>1037</v>
      </c>
      <c r="C69" s="857"/>
      <c r="D69" s="857"/>
      <c r="E69" s="857"/>
      <c r="F69" s="857"/>
      <c r="G69" s="857"/>
      <c r="H69" s="857"/>
      <c r="I69" s="857"/>
      <c r="J69" s="857"/>
      <c r="K69" s="857"/>
      <c r="L69" s="857"/>
      <c r="M69" s="858"/>
      <c r="N69" s="110">
        <f>N63+N64+N65+N66+N67</f>
        <v>2890.067535368577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3" t="s">
        <v>1047</v>
      </c>
      <c r="C73" s="854"/>
      <c r="D73" s="854"/>
      <c r="E73" s="854"/>
      <c r="F73" s="854"/>
      <c r="G73" s="854"/>
      <c r="H73" s="854"/>
      <c r="I73" s="79" t="s">
        <v>1048</v>
      </c>
      <c r="J73" s="81" t="s">
        <v>1494</v>
      </c>
      <c r="K73" s="80" t="s">
        <v>1050</v>
      </c>
      <c r="L73" s="855" t="s">
        <v>1034</v>
      </c>
      <c r="M73" s="856"/>
      <c r="N73" s="104" t="s">
        <v>1035</v>
      </c>
    </row>
    <row r="74" spans="1:15">
      <c r="A74" t="s">
        <v>19</v>
      </c>
      <c r="B74" s="55" t="str">
        <f>VLOOKUP(A74,'MANO DE OBRA'!A8:D68,3,FALSE)</f>
        <v>Obrero (8)</v>
      </c>
      <c r="C74" s="53"/>
      <c r="D74" s="53"/>
      <c r="E74" s="53"/>
      <c r="F74" s="53"/>
      <c r="G74" s="53"/>
      <c r="H74" s="53"/>
      <c r="I74" s="300">
        <f>K74/J74*100</f>
        <v>219956.21621621621</v>
      </c>
      <c r="J74" s="301">
        <v>185</v>
      </c>
      <c r="K74" s="302">
        <f>VLOOKUP(A74,'MANO DE OBRA'!A8:D99,4,FALSE)</f>
        <v>406919</v>
      </c>
      <c r="L74" s="56"/>
      <c r="M74" s="303">
        <v>72</v>
      </c>
      <c r="N74" s="403">
        <f>K74/M74</f>
        <v>5651.6527777777774</v>
      </c>
      <c r="O74" s="112"/>
    </row>
    <row r="75" spans="1:15">
      <c r="A75" t="s">
        <v>30</v>
      </c>
      <c r="B75" s="55" t="str">
        <f>VLOOKUP(A75,'MANO DE OBRA'!A8:D69,3,FALSE)</f>
        <v>Oficial</v>
      </c>
      <c r="C75" s="53"/>
      <c r="D75" s="53"/>
      <c r="E75" s="53"/>
      <c r="F75" s="53"/>
      <c r="G75" s="53"/>
      <c r="H75" s="53"/>
      <c r="I75" s="300">
        <f>K75/J75*100</f>
        <v>54988.648648648646</v>
      </c>
      <c r="J75" s="301">
        <v>185</v>
      </c>
      <c r="K75" s="302">
        <f>VLOOKUP(A75,'MANO DE OBRA'!A8:D100,4,FALSE)</f>
        <v>101729</v>
      </c>
      <c r="L75" s="56"/>
      <c r="M75" s="307">
        <v>72</v>
      </c>
      <c r="N75" s="403">
        <f>K75/M75</f>
        <v>1412.9027777777778</v>
      </c>
    </row>
    <row r="76" spans="1:15">
      <c r="A76" t="s">
        <v>54</v>
      </c>
      <c r="B76" s="55" t="str">
        <f>VLOOKUP(A76,'MANO DE OBRA'!A9:D70,3,FALSE)</f>
        <v>Rastrilleros (2)</v>
      </c>
      <c r="C76" s="53"/>
      <c r="D76" s="53"/>
      <c r="E76" s="53"/>
      <c r="F76" s="53"/>
      <c r="G76" s="53"/>
      <c r="H76" s="53"/>
      <c r="I76" s="300">
        <f>K76/J76*100</f>
        <v>82483.783783783787</v>
      </c>
      <c r="J76" s="301">
        <v>185</v>
      </c>
      <c r="K76" s="302">
        <f>VLOOKUP(A76,'MANO DE OBRA'!A9:D101,4,FALSE)</f>
        <v>152595</v>
      </c>
      <c r="L76" s="56"/>
      <c r="M76" s="308">
        <v>72</v>
      </c>
      <c r="N76" s="403">
        <f>K76/M76</f>
        <v>2119.375</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0"/>
      <c r="C79" s="891"/>
      <c r="D79" s="891"/>
      <c r="E79" s="891"/>
      <c r="F79" s="891"/>
      <c r="G79" s="891"/>
      <c r="H79" s="891"/>
      <c r="I79" s="132"/>
      <c r="J79" s="132"/>
      <c r="K79" s="132"/>
      <c r="L79" s="904"/>
      <c r="M79" s="904"/>
      <c r="N79" s="51"/>
    </row>
    <row r="80" spans="1:15" ht="15.75" thickBot="1">
      <c r="B80" s="903" t="s">
        <v>1037</v>
      </c>
      <c r="C80" s="857"/>
      <c r="D80" s="857"/>
      <c r="E80" s="857"/>
      <c r="F80" s="857"/>
      <c r="G80" s="857"/>
      <c r="H80" s="857"/>
      <c r="I80" s="857"/>
      <c r="J80" s="857"/>
      <c r="K80" s="857"/>
      <c r="L80" s="857"/>
      <c r="M80" s="858"/>
      <c r="N80" s="309">
        <f>SUM(N74:N79)</f>
        <v>9183.9305555555547</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217513.25016273771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9" t="s">
        <v>1053</v>
      </c>
      <c r="C86" s="860"/>
      <c r="D86" s="860"/>
      <c r="E86" s="860"/>
      <c r="F86" s="860"/>
      <c r="G86" s="860"/>
      <c r="H86" s="860"/>
      <c r="I86" s="322"/>
      <c r="J86" s="342"/>
      <c r="K86" s="310" t="s">
        <v>1054</v>
      </c>
      <c r="L86" s="861" t="s">
        <v>1055</v>
      </c>
      <c r="M86" s="862"/>
      <c r="N86" s="311"/>
    </row>
    <row r="87" spans="1:14">
      <c r="B87" s="847" t="s">
        <v>1056</v>
      </c>
      <c r="C87" s="848"/>
      <c r="D87" s="848"/>
      <c r="E87" s="848"/>
      <c r="F87" s="848"/>
      <c r="G87" s="848"/>
      <c r="H87" s="848"/>
      <c r="I87" s="93"/>
      <c r="J87" s="94"/>
      <c r="K87" s="312">
        <v>0.2</v>
      </c>
      <c r="L87" s="849">
        <f>N82*K87</f>
        <v>43502.650032547543</v>
      </c>
      <c r="M87" s="850"/>
      <c r="N87" s="57"/>
    </row>
    <row r="88" spans="1:14">
      <c r="B88" s="95" t="s">
        <v>1057</v>
      </c>
      <c r="C88" s="96"/>
      <c r="D88" s="96"/>
      <c r="E88" s="96"/>
      <c r="F88" s="96"/>
      <c r="G88" s="96"/>
      <c r="H88" s="96"/>
      <c r="I88" s="93"/>
      <c r="J88" s="94"/>
      <c r="K88" s="312">
        <v>0.05</v>
      </c>
      <c r="L88" s="849">
        <f>N82*K88</f>
        <v>10875.662508136886</v>
      </c>
      <c r="M88" s="850"/>
      <c r="N88" s="57"/>
    </row>
    <row r="89" spans="1:14" ht="15.75" thickBot="1">
      <c r="B89" s="97" t="s">
        <v>1058</v>
      </c>
      <c r="C89" s="98"/>
      <c r="D89" s="98"/>
      <c r="E89" s="98"/>
      <c r="F89" s="98"/>
      <c r="G89" s="98"/>
      <c r="H89" s="98"/>
      <c r="I89" s="99"/>
      <c r="J89" s="100"/>
      <c r="K89" s="313">
        <v>0.05</v>
      </c>
      <c r="L89" s="851">
        <f>N82*K89</f>
        <v>10875.662508136886</v>
      </c>
      <c r="M89" s="852"/>
      <c r="N89" s="57"/>
    </row>
    <row r="90" spans="1:14" ht="15.75" thickBot="1">
      <c r="B90" s="814" t="s">
        <v>1037</v>
      </c>
      <c r="C90" s="815"/>
      <c r="D90" s="815"/>
      <c r="E90" s="815"/>
      <c r="F90" s="815"/>
      <c r="G90" s="815"/>
      <c r="H90" s="815"/>
      <c r="I90" s="815"/>
      <c r="J90" s="815"/>
      <c r="K90" s="815"/>
      <c r="L90" s="815"/>
      <c r="M90" s="816"/>
      <c r="N90" s="58">
        <f>L87+L88+L89</f>
        <v>65253.97504882131</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282767.22521155904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7" t="s">
        <v>2324</v>
      </c>
      <c r="C109" s="818"/>
      <c r="D109" s="818"/>
      <c r="E109" s="818"/>
      <c r="F109" s="818"/>
      <c r="G109" s="818"/>
      <c r="H109" s="818"/>
      <c r="I109" s="818"/>
      <c r="J109" s="818"/>
      <c r="K109" s="818"/>
      <c r="L109" s="818"/>
      <c r="M109" s="818"/>
      <c r="N109" s="819"/>
    </row>
    <row r="110" spans="2:14" ht="15" customHeight="1">
      <c r="B110" s="817"/>
      <c r="C110" s="818"/>
      <c r="D110" s="818"/>
      <c r="E110" s="818"/>
      <c r="F110" s="818"/>
      <c r="G110" s="818"/>
      <c r="H110" s="818"/>
      <c r="I110" s="818"/>
      <c r="J110" s="818"/>
      <c r="K110" s="818"/>
      <c r="L110" s="818"/>
      <c r="M110" s="818"/>
      <c r="N110" s="819"/>
    </row>
    <row r="111" spans="2:14" ht="30" customHeight="1">
      <c r="B111" s="820" t="s">
        <v>2325</v>
      </c>
      <c r="C111" s="821"/>
      <c r="D111" s="821"/>
      <c r="E111" s="821"/>
      <c r="F111" s="821"/>
      <c r="G111" s="821"/>
      <c r="H111" s="821"/>
      <c r="I111" s="821"/>
      <c r="J111" s="821"/>
      <c r="K111" s="821"/>
      <c r="L111" s="821"/>
      <c r="M111" s="821"/>
      <c r="N111" s="822"/>
    </row>
    <row r="112" spans="2:14">
      <c r="B112" s="820"/>
      <c r="C112" s="821"/>
      <c r="D112" s="821"/>
      <c r="E112" s="821"/>
      <c r="F112" s="821"/>
      <c r="G112" s="821"/>
      <c r="H112" s="821"/>
      <c r="I112" s="821"/>
      <c r="J112" s="821"/>
      <c r="K112" s="821"/>
      <c r="L112" s="821"/>
      <c r="M112" s="821"/>
      <c r="N112" s="822"/>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0"/>
      <c r="K122" s="880"/>
      <c r="L122" s="880"/>
      <c r="M122" s="880"/>
      <c r="N122" s="881"/>
    </row>
    <row r="123" spans="2:14" ht="15.75" thickBot="1">
      <c r="B123" s="269" t="s">
        <v>2327</v>
      </c>
      <c r="C123" s="401"/>
      <c r="D123" s="401"/>
      <c r="E123" s="63"/>
      <c r="F123" s="63"/>
      <c r="G123" s="63"/>
      <c r="H123" s="63"/>
      <c r="I123" s="63"/>
      <c r="J123" s="882"/>
      <c r="K123" s="882"/>
      <c r="L123" s="882"/>
      <c r="M123" s="882"/>
      <c r="N123" s="88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1164</v>
      </c>
      <c r="C31" s="87" t="s">
        <v>1677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10</v>
      </c>
      <c r="N38" s="280">
        <f t="shared" si="0"/>
        <v>11447.653682418053</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10</v>
      </c>
      <c r="N39" s="280">
        <f t="shared" si="0"/>
        <v>54505.211898680296</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10</v>
      </c>
      <c r="N42" s="280">
        <f t="shared" si="0"/>
        <v>15923.730417198811</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c r="B44" s="328"/>
      <c r="C44" s="329"/>
      <c r="D44" s="329"/>
      <c r="E44" s="329"/>
      <c r="F44" s="329"/>
      <c r="G44" s="329"/>
      <c r="H44" s="330"/>
      <c r="I44" s="275"/>
      <c r="J44" s="276"/>
      <c r="K44" s="277"/>
      <c r="L44" s="278"/>
      <c r="M44" s="279"/>
      <c r="N44" s="280"/>
    </row>
    <row r="45" spans="1:14">
      <c r="B45" s="863"/>
      <c r="C45" s="864"/>
      <c r="D45" s="864"/>
      <c r="E45" s="864"/>
      <c r="F45" s="864"/>
      <c r="G45" s="864"/>
      <c r="H45" s="865"/>
      <c r="I45" s="866"/>
      <c r="J45" s="867"/>
      <c r="K45" s="277"/>
      <c r="L45" s="868"/>
      <c r="M45" s="869"/>
      <c r="N45" s="280"/>
    </row>
    <row r="46" spans="1:14">
      <c r="B46" s="863"/>
      <c r="C46" s="864"/>
      <c r="D46" s="864"/>
      <c r="E46" s="870"/>
      <c r="F46" s="864"/>
      <c r="G46" s="864"/>
      <c r="H46" s="865"/>
      <c r="I46" s="42"/>
      <c r="J46" s="43"/>
      <c r="K46" s="282"/>
      <c r="L46" s="284"/>
      <c r="M46" s="285"/>
      <c r="N46" s="286"/>
    </row>
    <row r="47" spans="1:14">
      <c r="B47" s="871" t="s">
        <v>1036</v>
      </c>
      <c r="C47" s="872"/>
      <c r="D47" s="872"/>
      <c r="E47" s="44"/>
      <c r="F47" s="45"/>
      <c r="G47" s="45"/>
      <c r="H47" s="46"/>
      <c r="I47" s="42"/>
      <c r="J47" s="43"/>
      <c r="K47" s="287"/>
      <c r="L47" s="284"/>
      <c r="M47" s="409">
        <v>0.1</v>
      </c>
      <c r="N47" s="352">
        <f>N81*M47</f>
        <v>826.55375000000004</v>
      </c>
    </row>
    <row r="48" spans="1:14" ht="15.75" thickBot="1">
      <c r="B48" s="863"/>
      <c r="C48" s="864"/>
      <c r="D48" s="864"/>
      <c r="E48" s="864"/>
      <c r="F48" s="864"/>
      <c r="G48" s="864"/>
      <c r="H48" s="865"/>
      <c r="I48" s="873"/>
      <c r="J48" s="874"/>
      <c r="K48" s="47"/>
      <c r="L48" s="875"/>
      <c r="M48" s="876"/>
      <c r="N48" s="111"/>
    </row>
    <row r="49" spans="1:14" ht="15.75" thickBot="1">
      <c r="B49" s="814" t="s">
        <v>1037</v>
      </c>
      <c r="C49" s="815"/>
      <c r="D49" s="815"/>
      <c r="E49" s="815"/>
      <c r="F49" s="815"/>
      <c r="G49" s="815"/>
      <c r="H49" s="815"/>
      <c r="I49" s="815"/>
      <c r="J49" s="815"/>
      <c r="K49" s="815"/>
      <c r="L49" s="815"/>
      <c r="M49" s="816"/>
      <c r="N49" s="402">
        <f>SUM(N36:N48)</f>
        <v>128053.62516336741</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9" t="s">
        <v>1028</v>
      </c>
      <c r="C53" s="860"/>
      <c r="D53" s="860"/>
      <c r="E53" s="860"/>
      <c r="F53" s="860"/>
      <c r="G53" s="860"/>
      <c r="H53" s="860"/>
      <c r="I53" s="894"/>
      <c r="J53" s="323" t="s">
        <v>1029</v>
      </c>
      <c r="K53" s="91" t="s">
        <v>1030</v>
      </c>
      <c r="L53" s="895" t="s">
        <v>1039</v>
      </c>
      <c r="M53" s="894"/>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35630.687639365991</v>
      </c>
      <c r="N54" s="280">
        <f>K54*M54</f>
        <v>49882.962695112386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83.477611040800326</v>
      </c>
      <c r="N55" s="280">
        <f>K55*M55</f>
        <v>2086.9402760200082</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6"/>
      <c r="C58" s="897"/>
      <c r="D58" s="897"/>
      <c r="E58" s="897"/>
      <c r="F58" s="897"/>
      <c r="G58" s="897"/>
      <c r="H58" s="897"/>
      <c r="I58" s="867"/>
      <c r="J58" s="48"/>
      <c r="K58" s="50"/>
      <c r="L58" s="898"/>
      <c r="M58" s="899"/>
      <c r="N58" s="51"/>
    </row>
    <row r="59" spans="1:14" ht="15.75" thickBot="1">
      <c r="B59" s="814" t="s">
        <v>1037</v>
      </c>
      <c r="C59" s="815"/>
      <c r="D59" s="815"/>
      <c r="E59" s="815"/>
      <c r="F59" s="815"/>
      <c r="G59" s="815"/>
      <c r="H59" s="815"/>
      <c r="I59" s="815"/>
      <c r="J59" s="815"/>
      <c r="K59" s="815"/>
      <c r="L59" s="815"/>
      <c r="M59" s="816"/>
      <c r="N59" s="402">
        <f>SUM(N54:N58)</f>
        <v>51969.902971132396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1">
        <f>VLOOKUP(A64,TRANSPORTE!A5:D117,4,FALSE)</f>
        <v>1260.7002978406549</v>
      </c>
      <c r="M64" s="902"/>
      <c r="N64" s="295">
        <f>K64*L64</f>
        <v>1764.9804169769168</v>
      </c>
    </row>
    <row r="65" spans="1:15">
      <c r="A65" t="s">
        <v>1465</v>
      </c>
      <c r="B65" s="52" t="str">
        <f>VLOOKUP(A65,TRANSPORTE!A6:D117,3,FALSE)</f>
        <v>Transporte de mezcla discontinua en caliente tipo M-13</v>
      </c>
      <c r="C65" s="53"/>
      <c r="D65" s="53"/>
      <c r="E65" s="53"/>
      <c r="F65" s="53"/>
      <c r="G65" s="53"/>
      <c r="H65" s="319" t="s">
        <v>1552</v>
      </c>
      <c r="I65" s="287">
        <v>1.25</v>
      </c>
      <c r="J65" s="294">
        <v>1</v>
      </c>
      <c r="K65" s="287">
        <f>I65*J65</f>
        <v>1.25</v>
      </c>
      <c r="L65" s="901">
        <f>VLOOKUP(A65,TRANSPORTE!A6:D117,4,FALSE)</f>
        <v>900.0696947133282</v>
      </c>
      <c r="M65" s="902"/>
      <c r="N65" s="295">
        <f>K65*L65</f>
        <v>1125.0871183916602</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2890.067535368577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303">
        <v>80</v>
      </c>
      <c r="N75" s="403">
        <f>K75/M75</f>
        <v>5086.4875000000002</v>
      </c>
      <c r="O75" s="112"/>
    </row>
    <row r="76" spans="1:15">
      <c r="A76"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307">
        <v>80</v>
      </c>
      <c r="N76" s="403">
        <f>K76/M76</f>
        <v>1271.6125</v>
      </c>
    </row>
    <row r="77" spans="1:15">
      <c r="A77" t="s">
        <v>54</v>
      </c>
      <c r="B77" s="55" t="str">
        <f>VLOOKUP(A77,'MANO DE OBRA'!A9:D70,3,FALSE)</f>
        <v>Rastrilleros (2)</v>
      </c>
      <c r="C77" s="53"/>
      <c r="D77" s="53"/>
      <c r="E77" s="53"/>
      <c r="F77" s="53"/>
      <c r="G77" s="53"/>
      <c r="H77" s="53"/>
      <c r="I77" s="300">
        <f>K77/J77*100</f>
        <v>82483.783783783787</v>
      </c>
      <c r="J77" s="301">
        <v>185</v>
      </c>
      <c r="K77" s="302">
        <f>VLOOKUP(A77,'MANO DE OBRA'!A9:D101,4,FALSE)</f>
        <v>152595</v>
      </c>
      <c r="L77" s="56"/>
      <c r="M77" s="308">
        <v>80</v>
      </c>
      <c r="N77" s="403">
        <f>K77/M77</f>
        <v>1907.4375</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8265.5375000000004</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191179.13316986838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38235.82663397368</v>
      </c>
      <c r="M88" s="850"/>
      <c r="N88" s="57"/>
    </row>
    <row r="89" spans="1:14">
      <c r="B89" s="95" t="s">
        <v>1057</v>
      </c>
      <c r="C89" s="96"/>
      <c r="D89" s="96"/>
      <c r="E89" s="96"/>
      <c r="F89" s="96"/>
      <c r="G89" s="96"/>
      <c r="H89" s="96"/>
      <c r="I89" s="93"/>
      <c r="J89" s="94"/>
      <c r="K89" s="312">
        <v>0.05</v>
      </c>
      <c r="L89" s="849">
        <f>N83*K89</f>
        <v>9558.95665849342</v>
      </c>
      <c r="M89" s="850"/>
      <c r="N89" s="57"/>
    </row>
    <row r="90" spans="1:14" ht="15.75" thickBot="1">
      <c r="B90" s="97" t="s">
        <v>1058</v>
      </c>
      <c r="C90" s="98"/>
      <c r="D90" s="98"/>
      <c r="E90" s="98"/>
      <c r="F90" s="98"/>
      <c r="G90" s="98"/>
      <c r="H90" s="98"/>
      <c r="I90" s="99"/>
      <c r="J90" s="100"/>
      <c r="K90" s="313">
        <v>0.05</v>
      </c>
      <c r="L90" s="851">
        <f>N83*K90</f>
        <v>9558.95665849342</v>
      </c>
      <c r="M90" s="852"/>
      <c r="N90" s="57"/>
    </row>
    <row r="91" spans="1:14" ht="15.75" thickBot="1">
      <c r="B91" s="814" t="s">
        <v>1037</v>
      </c>
      <c r="C91" s="815"/>
      <c r="D91" s="815"/>
      <c r="E91" s="815"/>
      <c r="F91" s="815"/>
      <c r="G91" s="815"/>
      <c r="H91" s="815"/>
      <c r="I91" s="815"/>
      <c r="J91" s="815"/>
      <c r="K91" s="815"/>
      <c r="L91" s="815"/>
      <c r="M91" s="816"/>
      <c r="N91" s="58">
        <f>L88+L89+L90</f>
        <v>57353.739950960524</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248532.87312082891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7" t="s">
        <v>2324</v>
      </c>
      <c r="C110" s="818"/>
      <c r="D110" s="818"/>
      <c r="E110" s="818"/>
      <c r="F110" s="818"/>
      <c r="G110" s="818"/>
      <c r="H110" s="818"/>
      <c r="I110" s="818"/>
      <c r="J110" s="818"/>
      <c r="K110" s="818"/>
      <c r="L110" s="818"/>
      <c r="M110" s="818"/>
      <c r="N110" s="819"/>
    </row>
    <row r="111" spans="2:14" ht="15" customHeight="1">
      <c r="B111" s="817"/>
      <c r="C111" s="818"/>
      <c r="D111" s="818"/>
      <c r="E111" s="818"/>
      <c r="F111" s="818"/>
      <c r="G111" s="818"/>
      <c r="H111" s="818"/>
      <c r="I111" s="818"/>
      <c r="J111" s="818"/>
      <c r="K111" s="818"/>
      <c r="L111" s="818"/>
      <c r="M111" s="818"/>
      <c r="N111" s="819"/>
    </row>
    <row r="112" spans="2:14" ht="30" customHeight="1">
      <c r="B112" s="820" t="s">
        <v>2325</v>
      </c>
      <c r="C112" s="821"/>
      <c r="D112" s="821"/>
      <c r="E112" s="821"/>
      <c r="F112" s="821"/>
      <c r="G112" s="821"/>
      <c r="H112" s="821"/>
      <c r="I112" s="821"/>
      <c r="J112" s="821"/>
      <c r="K112" s="821"/>
      <c r="L112" s="821"/>
      <c r="M112" s="821"/>
      <c r="N112" s="822"/>
    </row>
    <row r="113" spans="2:14">
      <c r="B113" s="820"/>
      <c r="C113" s="821"/>
      <c r="D113" s="821"/>
      <c r="E113" s="821"/>
      <c r="F113" s="821"/>
      <c r="G113" s="821"/>
      <c r="H113" s="821"/>
      <c r="I113" s="821"/>
      <c r="J113" s="821"/>
      <c r="K113" s="821"/>
      <c r="L113" s="821"/>
      <c r="M113" s="821"/>
      <c r="N113" s="82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0"/>
      <c r="K123" s="880"/>
      <c r="L123" s="880"/>
      <c r="M123" s="880"/>
      <c r="N123" s="881"/>
    </row>
    <row r="124" spans="2:14" ht="15.75" thickBot="1">
      <c r="B124" s="269" t="s">
        <v>2327</v>
      </c>
      <c r="C124" s="401"/>
      <c r="D124" s="401"/>
      <c r="E124" s="63"/>
      <c r="F124" s="63"/>
      <c r="G124" s="63"/>
      <c r="H124" s="63"/>
      <c r="I124" s="63"/>
      <c r="J124" s="882"/>
      <c r="K124" s="882"/>
      <c r="L124" s="882"/>
      <c r="M124" s="882"/>
      <c r="N124" s="883"/>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1165</v>
      </c>
      <c r="C31" s="87" t="s">
        <v>1678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10</v>
      </c>
      <c r="N38" s="280">
        <f t="shared" si="0"/>
        <v>11447.653682418053</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10</v>
      </c>
      <c r="N39" s="280">
        <f t="shared" si="0"/>
        <v>54505.211898680296</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10</v>
      </c>
      <c r="N42" s="280">
        <f t="shared" si="0"/>
        <v>15923.730417198811</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c r="B44" s="328"/>
      <c r="C44" s="329"/>
      <c r="D44" s="329"/>
      <c r="E44" s="329"/>
      <c r="F44" s="329"/>
      <c r="G44" s="329"/>
      <c r="H44" s="330"/>
      <c r="I44" s="275"/>
      <c r="J44" s="276"/>
      <c r="K44" s="277"/>
      <c r="L44" s="278"/>
      <c r="M44" s="279"/>
      <c r="N44" s="280"/>
    </row>
    <row r="45" spans="1:14">
      <c r="B45" s="863"/>
      <c r="C45" s="864"/>
      <c r="D45" s="864"/>
      <c r="E45" s="864"/>
      <c r="F45" s="864"/>
      <c r="G45" s="864"/>
      <c r="H45" s="865"/>
      <c r="I45" s="866"/>
      <c r="J45" s="867"/>
      <c r="K45" s="277"/>
      <c r="L45" s="868"/>
      <c r="M45" s="869"/>
      <c r="N45" s="280"/>
    </row>
    <row r="46" spans="1:14">
      <c r="B46" s="863"/>
      <c r="C46" s="864"/>
      <c r="D46" s="864"/>
      <c r="E46" s="870"/>
      <c r="F46" s="864"/>
      <c r="G46" s="864"/>
      <c r="H46" s="865"/>
      <c r="I46" s="42"/>
      <c r="J46" s="43"/>
      <c r="K46" s="282"/>
      <c r="L46" s="284"/>
      <c r="M46" s="285"/>
      <c r="N46" s="286"/>
    </row>
    <row r="47" spans="1:14">
      <c r="B47" s="871" t="s">
        <v>1036</v>
      </c>
      <c r="C47" s="872"/>
      <c r="D47" s="872"/>
      <c r="E47" s="44"/>
      <c r="F47" s="45"/>
      <c r="G47" s="45"/>
      <c r="H47" s="46"/>
      <c r="I47" s="42"/>
      <c r="J47" s="43"/>
      <c r="K47" s="287"/>
      <c r="L47" s="284"/>
      <c r="M47" s="409">
        <v>0.1</v>
      </c>
      <c r="N47" s="352">
        <f>N81*M47</f>
        <v>826.55375000000004</v>
      </c>
    </row>
    <row r="48" spans="1:14" ht="15.75" thickBot="1">
      <c r="B48" s="863"/>
      <c r="C48" s="864"/>
      <c r="D48" s="864"/>
      <c r="E48" s="864"/>
      <c r="F48" s="864"/>
      <c r="G48" s="864"/>
      <c r="H48" s="865"/>
      <c r="I48" s="873"/>
      <c r="J48" s="874"/>
      <c r="K48" s="47"/>
      <c r="L48" s="875"/>
      <c r="M48" s="876"/>
      <c r="N48" s="111"/>
    </row>
    <row r="49" spans="1:14" ht="15.75" thickBot="1">
      <c r="B49" s="814" t="s">
        <v>1037</v>
      </c>
      <c r="C49" s="815"/>
      <c r="D49" s="815"/>
      <c r="E49" s="815"/>
      <c r="F49" s="815"/>
      <c r="G49" s="815"/>
      <c r="H49" s="815"/>
      <c r="I49" s="815"/>
      <c r="J49" s="815"/>
      <c r="K49" s="815"/>
      <c r="L49" s="815"/>
      <c r="M49" s="816"/>
      <c r="N49" s="402">
        <f>SUM(N36:N48)</f>
        <v>128053.62516336741</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9" t="s">
        <v>1028</v>
      </c>
      <c r="C53" s="860"/>
      <c r="D53" s="860"/>
      <c r="E53" s="860"/>
      <c r="F53" s="860"/>
      <c r="G53" s="860"/>
      <c r="H53" s="860"/>
      <c r="I53" s="894"/>
      <c r="J53" s="323" t="s">
        <v>1029</v>
      </c>
      <c r="K53" s="91" t="s">
        <v>1030</v>
      </c>
      <c r="L53" s="895" t="s">
        <v>1039</v>
      </c>
      <c r="M53" s="894"/>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35630.687639365991</v>
      </c>
      <c r="N54" s="280">
        <f>K54*M54</f>
        <v>49882.962695112386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83.477611040800326</v>
      </c>
      <c r="N55" s="280">
        <f>K55*M55</f>
        <v>2086.9402760200082</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6"/>
      <c r="C58" s="897"/>
      <c r="D58" s="897"/>
      <c r="E58" s="897"/>
      <c r="F58" s="897"/>
      <c r="G58" s="897"/>
      <c r="H58" s="897"/>
      <c r="I58" s="867"/>
      <c r="J58" s="48"/>
      <c r="K58" s="50"/>
      <c r="L58" s="898"/>
      <c r="M58" s="899"/>
      <c r="N58" s="51"/>
    </row>
    <row r="59" spans="1:14" ht="15.75" thickBot="1">
      <c r="B59" s="814" t="s">
        <v>1037</v>
      </c>
      <c r="C59" s="815"/>
      <c r="D59" s="815"/>
      <c r="E59" s="815"/>
      <c r="F59" s="815"/>
      <c r="G59" s="815"/>
      <c r="H59" s="815"/>
      <c r="I59" s="815"/>
      <c r="J59" s="815"/>
      <c r="K59" s="815"/>
      <c r="L59" s="815"/>
      <c r="M59" s="816"/>
      <c r="N59" s="402">
        <f>SUM(N54:N58)</f>
        <v>51969.902971132396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1">
        <f>VLOOKUP(A64,TRANSPORTE!A5:D117,4,FALSE)</f>
        <v>1260.7002978406549</v>
      </c>
      <c r="M64" s="902"/>
      <c r="N64" s="295">
        <f>K64*L64</f>
        <v>1764.9804169769168</v>
      </c>
    </row>
    <row r="65" spans="1:15">
      <c r="A65" t="s">
        <v>1466</v>
      </c>
      <c r="B65" s="52" t="str">
        <f>VLOOKUP(A65,TRANSPORTE!A6:D117,3,FALSE)</f>
        <v>Transporte de mezcla discontinua en caliente tipo M-10</v>
      </c>
      <c r="C65" s="53"/>
      <c r="D65" s="53"/>
      <c r="E65" s="53"/>
      <c r="F65" s="53"/>
      <c r="G65" s="53"/>
      <c r="H65" s="319" t="s">
        <v>1552</v>
      </c>
      <c r="I65" s="287">
        <v>1.25</v>
      </c>
      <c r="J65" s="294">
        <v>1</v>
      </c>
      <c r="K65" s="287">
        <f>I65*J65</f>
        <v>1.25</v>
      </c>
      <c r="L65" s="901">
        <f>VLOOKUP(A65,TRANSPORTE!A6:D117,4,FALSE)</f>
        <v>900.0696947133282</v>
      </c>
      <c r="M65" s="902"/>
      <c r="N65" s="295">
        <f>K65*L65</f>
        <v>1125.0871183916602</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2890.067535368577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303">
        <v>80</v>
      </c>
      <c r="N75" s="403">
        <f>K75/M75</f>
        <v>5086.4875000000002</v>
      </c>
      <c r="O75" s="112"/>
    </row>
    <row r="76" spans="1:15">
      <c r="A76"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307">
        <v>80</v>
      </c>
      <c r="N76" s="403">
        <f>K76/M76</f>
        <v>1271.6125</v>
      </c>
    </row>
    <row r="77" spans="1:15">
      <c r="A77" t="s">
        <v>54</v>
      </c>
      <c r="B77" s="55" t="str">
        <f>VLOOKUP(A77,'MANO DE OBRA'!A9:D70,3,FALSE)</f>
        <v>Rastrilleros (2)</v>
      </c>
      <c r="C77" s="53"/>
      <c r="D77" s="53"/>
      <c r="E77" s="53"/>
      <c r="F77" s="53"/>
      <c r="G77" s="53"/>
      <c r="H77" s="53"/>
      <c r="I77" s="300">
        <f>K77/J77*100</f>
        <v>82483.783783783787</v>
      </c>
      <c r="J77" s="301">
        <v>185</v>
      </c>
      <c r="K77" s="302">
        <f>VLOOKUP(A77,'MANO DE OBRA'!A9:D101,4,FALSE)</f>
        <v>152595</v>
      </c>
      <c r="L77" s="56"/>
      <c r="M77" s="308">
        <v>80</v>
      </c>
      <c r="N77" s="403">
        <f>K77/M77</f>
        <v>1907.4375</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8265.5375000000004</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191179.13316986838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38235.82663397368</v>
      </c>
      <c r="M88" s="850"/>
      <c r="N88" s="57"/>
    </row>
    <row r="89" spans="1:14">
      <c r="B89" s="95" t="s">
        <v>1057</v>
      </c>
      <c r="C89" s="96"/>
      <c r="D89" s="96"/>
      <c r="E89" s="96"/>
      <c r="F89" s="96"/>
      <c r="G89" s="96"/>
      <c r="H89" s="96"/>
      <c r="I89" s="93"/>
      <c r="J89" s="94"/>
      <c r="K89" s="312">
        <v>0.05</v>
      </c>
      <c r="L89" s="849">
        <f>N83*K89</f>
        <v>9558.95665849342</v>
      </c>
      <c r="M89" s="850"/>
      <c r="N89" s="57"/>
    </row>
    <row r="90" spans="1:14" ht="15.75" thickBot="1">
      <c r="B90" s="97" t="s">
        <v>1058</v>
      </c>
      <c r="C90" s="98"/>
      <c r="D90" s="98"/>
      <c r="E90" s="98"/>
      <c r="F90" s="98"/>
      <c r="G90" s="98"/>
      <c r="H90" s="98"/>
      <c r="I90" s="99"/>
      <c r="J90" s="100"/>
      <c r="K90" s="313">
        <v>0.05</v>
      </c>
      <c r="L90" s="851">
        <f>N83*K90</f>
        <v>9558.95665849342</v>
      </c>
      <c r="M90" s="852"/>
      <c r="N90" s="57"/>
    </row>
    <row r="91" spans="1:14" ht="15.75" thickBot="1">
      <c r="B91" s="814" t="s">
        <v>1037</v>
      </c>
      <c r="C91" s="815"/>
      <c r="D91" s="815"/>
      <c r="E91" s="815"/>
      <c r="F91" s="815"/>
      <c r="G91" s="815"/>
      <c r="H91" s="815"/>
      <c r="I91" s="815"/>
      <c r="J91" s="815"/>
      <c r="K91" s="815"/>
      <c r="L91" s="815"/>
      <c r="M91" s="816"/>
      <c r="N91" s="58">
        <f>L88+L89+L90</f>
        <v>57353.739950960524</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248532.87312082891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7" t="s">
        <v>2324</v>
      </c>
      <c r="C110" s="818"/>
      <c r="D110" s="818"/>
      <c r="E110" s="818"/>
      <c r="F110" s="818"/>
      <c r="G110" s="818"/>
      <c r="H110" s="818"/>
      <c r="I110" s="818"/>
      <c r="J110" s="818"/>
      <c r="K110" s="818"/>
      <c r="L110" s="818"/>
      <c r="M110" s="818"/>
      <c r="N110" s="819"/>
    </row>
    <row r="111" spans="2:14" ht="15" customHeight="1">
      <c r="B111" s="817"/>
      <c r="C111" s="818"/>
      <c r="D111" s="818"/>
      <c r="E111" s="818"/>
      <c r="F111" s="818"/>
      <c r="G111" s="818"/>
      <c r="H111" s="818"/>
      <c r="I111" s="818"/>
      <c r="J111" s="818"/>
      <c r="K111" s="818"/>
      <c r="L111" s="818"/>
      <c r="M111" s="818"/>
      <c r="N111" s="819"/>
    </row>
    <row r="112" spans="2:14" ht="30" customHeight="1">
      <c r="B112" s="820" t="s">
        <v>2325</v>
      </c>
      <c r="C112" s="821"/>
      <c r="D112" s="821"/>
      <c r="E112" s="821"/>
      <c r="F112" s="821"/>
      <c r="G112" s="821"/>
      <c r="H112" s="821"/>
      <c r="I112" s="821"/>
      <c r="J112" s="821"/>
      <c r="K112" s="821"/>
      <c r="L112" s="821"/>
      <c r="M112" s="821"/>
      <c r="N112" s="822"/>
    </row>
    <row r="113" spans="2:14">
      <c r="B113" s="820"/>
      <c r="C113" s="821"/>
      <c r="D113" s="821"/>
      <c r="E113" s="821"/>
      <c r="F113" s="821"/>
      <c r="G113" s="821"/>
      <c r="H113" s="821"/>
      <c r="I113" s="821"/>
      <c r="J113" s="821"/>
      <c r="K113" s="821"/>
      <c r="L113" s="821"/>
      <c r="M113" s="821"/>
      <c r="N113" s="82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0"/>
      <c r="K123" s="880"/>
      <c r="L123" s="880"/>
      <c r="M123" s="880"/>
      <c r="N123" s="881"/>
    </row>
    <row r="124" spans="2:14" ht="15.75" thickBot="1">
      <c r="B124" s="269" t="s">
        <v>2327</v>
      </c>
      <c r="C124" s="401"/>
      <c r="D124" s="401"/>
      <c r="E124" s="63"/>
      <c r="F124" s="63"/>
      <c r="G124" s="63"/>
      <c r="H124" s="63"/>
      <c r="I124" s="63"/>
      <c r="J124" s="882"/>
      <c r="K124" s="882"/>
      <c r="L124" s="882"/>
      <c r="M124" s="882"/>
      <c r="N124" s="883"/>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225" t="s">
        <v>1166</v>
      </c>
      <c r="C31" s="87" t="s">
        <v>1679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10</v>
      </c>
      <c r="N38" s="280">
        <f t="shared" si="0"/>
        <v>11447.653682418053</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10</v>
      </c>
      <c r="N39" s="280">
        <f t="shared" si="0"/>
        <v>54505.211898680296</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10</v>
      </c>
      <c r="N42" s="280">
        <f t="shared" si="0"/>
        <v>15923.730417198811</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N80*M46</f>
        <v>826.55375000000004</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128053.62516336741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35630.687639365991</v>
      </c>
      <c r="N53" s="280">
        <f>K53*M53</f>
        <v>49882.962695112386</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83.477611040800326</v>
      </c>
      <c r="N54" s="280">
        <f>K54*M54</f>
        <v>2086.9402760200082</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6"/>
      <c r="C57" s="897"/>
      <c r="D57" s="897"/>
      <c r="E57" s="897"/>
      <c r="F57" s="897"/>
      <c r="G57" s="897"/>
      <c r="H57" s="897"/>
      <c r="I57" s="867"/>
      <c r="J57" s="48"/>
      <c r="K57" s="50"/>
      <c r="L57" s="898"/>
      <c r="M57" s="899"/>
      <c r="N57" s="51"/>
    </row>
    <row r="58" spans="1:14" ht="15.75" thickBot="1">
      <c r="B58" s="814" t="s">
        <v>1037</v>
      </c>
      <c r="C58" s="815"/>
      <c r="D58" s="815"/>
      <c r="E58" s="815"/>
      <c r="F58" s="815"/>
      <c r="G58" s="815"/>
      <c r="H58" s="815"/>
      <c r="I58" s="815"/>
      <c r="J58" s="815"/>
      <c r="K58" s="815"/>
      <c r="L58" s="815"/>
      <c r="M58" s="816"/>
      <c r="N58" s="402">
        <f>SUM(N53:N57)</f>
        <v>51969.902971132396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1">
        <f>VLOOKUP(A63,TRANSPORTE!A5:D117,4,FALSE)</f>
        <v>1260.7002978406549</v>
      </c>
      <c r="M63" s="902"/>
      <c r="N63" s="295">
        <f>K63*L63</f>
        <v>1764.9804169769168</v>
      </c>
    </row>
    <row r="64" spans="1:14">
      <c r="A64" t="s">
        <v>1467</v>
      </c>
      <c r="B64" s="52" t="str">
        <f>VLOOKUP(A64,TRANSPORTE!A6:D117,3,FALSE)</f>
        <v>Transporte de mezcla discontinua en caliente tipo F-13</v>
      </c>
      <c r="C64" s="53"/>
      <c r="D64" s="53"/>
      <c r="E64" s="53"/>
      <c r="F64" s="53"/>
      <c r="G64" s="53"/>
      <c r="H64" s="319" t="s">
        <v>1552</v>
      </c>
      <c r="I64" s="287">
        <v>1.25</v>
      </c>
      <c r="J64" s="294">
        <v>1</v>
      </c>
      <c r="K64" s="287">
        <f>I64*J64</f>
        <v>1.25</v>
      </c>
      <c r="L64" s="901">
        <f>VLOOKUP(A64,TRANSPORTE!A6:D117,4,FALSE)</f>
        <v>900.0696947133282</v>
      </c>
      <c r="M64" s="902"/>
      <c r="N64" s="295">
        <f>K64*L64</f>
        <v>1125.0871183916602</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2"/>
      <c r="M68" s="893"/>
      <c r="N68" s="133"/>
    </row>
    <row r="69" spans="1:15" ht="15.75" thickBot="1">
      <c r="B69" s="903" t="s">
        <v>1037</v>
      </c>
      <c r="C69" s="857"/>
      <c r="D69" s="857"/>
      <c r="E69" s="857"/>
      <c r="F69" s="857"/>
      <c r="G69" s="857"/>
      <c r="H69" s="857"/>
      <c r="I69" s="857"/>
      <c r="J69" s="857"/>
      <c r="K69" s="857"/>
      <c r="L69" s="857"/>
      <c r="M69" s="858"/>
      <c r="N69" s="110">
        <f>N63+N64+N65+N66+N67</f>
        <v>2890.067535368577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3" t="s">
        <v>1047</v>
      </c>
      <c r="C73" s="854"/>
      <c r="D73" s="854"/>
      <c r="E73" s="854"/>
      <c r="F73" s="854"/>
      <c r="G73" s="854"/>
      <c r="H73" s="854"/>
      <c r="I73" s="79" t="s">
        <v>1048</v>
      </c>
      <c r="J73" s="81" t="s">
        <v>1494</v>
      </c>
      <c r="K73" s="80" t="s">
        <v>1050</v>
      </c>
      <c r="L73" s="855" t="s">
        <v>1034</v>
      </c>
      <c r="M73" s="856"/>
      <c r="N73" s="104" t="s">
        <v>1035</v>
      </c>
    </row>
    <row r="74" spans="1:15">
      <c r="A74" t="s">
        <v>19</v>
      </c>
      <c r="B74" s="55" t="str">
        <f>VLOOKUP(A74,'MANO DE OBRA'!A8:D68,3,FALSE)</f>
        <v>Obrero (8)</v>
      </c>
      <c r="C74" s="53"/>
      <c r="D74" s="53"/>
      <c r="E74" s="53"/>
      <c r="F74" s="53"/>
      <c r="G74" s="53"/>
      <c r="H74" s="53"/>
      <c r="I74" s="300">
        <f>K74/J74*100</f>
        <v>219956.21621621621</v>
      </c>
      <c r="J74" s="301">
        <v>185</v>
      </c>
      <c r="K74" s="302">
        <f>VLOOKUP(A74,'MANO DE OBRA'!A8:D99,4,FALSE)</f>
        <v>406919</v>
      </c>
      <c r="L74" s="56"/>
      <c r="M74" s="303">
        <v>80</v>
      </c>
      <c r="N74" s="403">
        <f>K74/M74</f>
        <v>5086.4875000000002</v>
      </c>
      <c r="O74" s="112"/>
    </row>
    <row r="75" spans="1:15">
      <c r="A75" t="s">
        <v>30</v>
      </c>
      <c r="B75" s="55" t="str">
        <f>VLOOKUP(A75,'MANO DE OBRA'!A8:D69,3,FALSE)</f>
        <v>Oficial</v>
      </c>
      <c r="C75" s="53"/>
      <c r="D75" s="53"/>
      <c r="E75" s="53"/>
      <c r="F75" s="53"/>
      <c r="G75" s="53"/>
      <c r="H75" s="53"/>
      <c r="I75" s="300">
        <f>K75/J75*100</f>
        <v>54988.648648648646</v>
      </c>
      <c r="J75" s="301">
        <v>185</v>
      </c>
      <c r="K75" s="302">
        <f>VLOOKUP(A75,'MANO DE OBRA'!A8:D100,4,FALSE)</f>
        <v>101729</v>
      </c>
      <c r="L75" s="56"/>
      <c r="M75" s="307">
        <v>80</v>
      </c>
      <c r="N75" s="403">
        <f>K75/M75</f>
        <v>1271.6125</v>
      </c>
    </row>
    <row r="76" spans="1:15">
      <c r="A76" t="s">
        <v>54</v>
      </c>
      <c r="B76" s="55" t="str">
        <f>VLOOKUP(A76,'MANO DE OBRA'!A9:D70,3,FALSE)</f>
        <v>Rastrilleros (2)</v>
      </c>
      <c r="C76" s="53"/>
      <c r="D76" s="53"/>
      <c r="E76" s="53"/>
      <c r="F76" s="53"/>
      <c r="G76" s="53"/>
      <c r="H76" s="53"/>
      <c r="I76" s="300">
        <f>K76/J76*100</f>
        <v>82483.783783783787</v>
      </c>
      <c r="J76" s="301">
        <v>185</v>
      </c>
      <c r="K76" s="302">
        <f>VLOOKUP(A76,'MANO DE OBRA'!A9:D101,4,FALSE)</f>
        <v>152595</v>
      </c>
      <c r="L76" s="56"/>
      <c r="M76" s="308">
        <v>80</v>
      </c>
      <c r="N76" s="403">
        <f>K76/M76</f>
        <v>1907.4375</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0"/>
      <c r="C79" s="891"/>
      <c r="D79" s="891"/>
      <c r="E79" s="891"/>
      <c r="F79" s="891"/>
      <c r="G79" s="891"/>
      <c r="H79" s="891"/>
      <c r="I79" s="132"/>
      <c r="J79" s="132"/>
      <c r="K79" s="132"/>
      <c r="L79" s="904"/>
      <c r="M79" s="904"/>
      <c r="N79" s="51"/>
    </row>
    <row r="80" spans="1:15" ht="15.75" thickBot="1">
      <c r="B80" s="903" t="s">
        <v>1037</v>
      </c>
      <c r="C80" s="857"/>
      <c r="D80" s="857"/>
      <c r="E80" s="857"/>
      <c r="F80" s="857"/>
      <c r="G80" s="857"/>
      <c r="H80" s="857"/>
      <c r="I80" s="857"/>
      <c r="J80" s="857"/>
      <c r="K80" s="857"/>
      <c r="L80" s="857"/>
      <c r="M80" s="858"/>
      <c r="N80" s="309">
        <f>SUM(N74:N79)</f>
        <v>8265.5375000000004</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191179.13316986838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9" t="s">
        <v>1053</v>
      </c>
      <c r="C86" s="860"/>
      <c r="D86" s="860"/>
      <c r="E86" s="860"/>
      <c r="F86" s="860"/>
      <c r="G86" s="860"/>
      <c r="H86" s="860"/>
      <c r="I86" s="322"/>
      <c r="J86" s="342"/>
      <c r="K86" s="310" t="s">
        <v>1054</v>
      </c>
      <c r="L86" s="861" t="s">
        <v>1055</v>
      </c>
      <c r="M86" s="862"/>
      <c r="N86" s="311"/>
    </row>
    <row r="87" spans="1:14">
      <c r="B87" s="847" t="s">
        <v>1056</v>
      </c>
      <c r="C87" s="848"/>
      <c r="D87" s="848"/>
      <c r="E87" s="848"/>
      <c r="F87" s="848"/>
      <c r="G87" s="848"/>
      <c r="H87" s="848"/>
      <c r="I87" s="93"/>
      <c r="J87" s="94"/>
      <c r="K87" s="312">
        <v>0.2</v>
      </c>
      <c r="L87" s="849">
        <f>N82*K87</f>
        <v>38235.82663397368</v>
      </c>
      <c r="M87" s="850"/>
      <c r="N87" s="57"/>
    </row>
    <row r="88" spans="1:14">
      <c r="B88" s="95" t="s">
        <v>1057</v>
      </c>
      <c r="C88" s="96"/>
      <c r="D88" s="96"/>
      <c r="E88" s="96"/>
      <c r="F88" s="96"/>
      <c r="G88" s="96"/>
      <c r="H88" s="96"/>
      <c r="I88" s="93"/>
      <c r="J88" s="94"/>
      <c r="K88" s="312">
        <v>0.05</v>
      </c>
      <c r="L88" s="849">
        <f>N82*K88</f>
        <v>9558.95665849342</v>
      </c>
      <c r="M88" s="850"/>
      <c r="N88" s="57"/>
    </row>
    <row r="89" spans="1:14" ht="15.75" thickBot="1">
      <c r="B89" s="97" t="s">
        <v>1058</v>
      </c>
      <c r="C89" s="98"/>
      <c r="D89" s="98"/>
      <c r="E89" s="98"/>
      <c r="F89" s="98"/>
      <c r="G89" s="98"/>
      <c r="H89" s="98"/>
      <c r="I89" s="99"/>
      <c r="J89" s="100"/>
      <c r="K89" s="313">
        <v>0.05</v>
      </c>
      <c r="L89" s="851">
        <f>N82*K89</f>
        <v>9558.95665849342</v>
      </c>
      <c r="M89" s="852"/>
      <c r="N89" s="57"/>
    </row>
    <row r="90" spans="1:14" ht="15.75" thickBot="1">
      <c r="B90" s="814" t="s">
        <v>1037</v>
      </c>
      <c r="C90" s="815"/>
      <c r="D90" s="815"/>
      <c r="E90" s="815"/>
      <c r="F90" s="815"/>
      <c r="G90" s="815"/>
      <c r="H90" s="815"/>
      <c r="I90" s="815"/>
      <c r="J90" s="815"/>
      <c r="K90" s="815"/>
      <c r="L90" s="815"/>
      <c r="M90" s="816"/>
      <c r="N90" s="58">
        <f>L87+L88+L89</f>
        <v>57353.739950960524</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248532.87312082891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7" t="s">
        <v>2324</v>
      </c>
      <c r="C109" s="818"/>
      <c r="D109" s="818"/>
      <c r="E109" s="818"/>
      <c r="F109" s="818"/>
      <c r="G109" s="818"/>
      <c r="H109" s="818"/>
      <c r="I109" s="818"/>
      <c r="J109" s="818"/>
      <c r="K109" s="818"/>
      <c r="L109" s="818"/>
      <c r="M109" s="818"/>
      <c r="N109" s="819"/>
    </row>
    <row r="110" spans="2:14" ht="15" customHeight="1">
      <c r="B110" s="817"/>
      <c r="C110" s="818"/>
      <c r="D110" s="818"/>
      <c r="E110" s="818"/>
      <c r="F110" s="818"/>
      <c r="G110" s="818"/>
      <c r="H110" s="818"/>
      <c r="I110" s="818"/>
      <c r="J110" s="818"/>
      <c r="K110" s="818"/>
      <c r="L110" s="818"/>
      <c r="M110" s="818"/>
      <c r="N110" s="819"/>
    </row>
    <row r="111" spans="2:14" ht="30" customHeight="1">
      <c r="B111" s="820" t="s">
        <v>2325</v>
      </c>
      <c r="C111" s="821"/>
      <c r="D111" s="821"/>
      <c r="E111" s="821"/>
      <c r="F111" s="821"/>
      <c r="G111" s="821"/>
      <c r="H111" s="821"/>
      <c r="I111" s="821"/>
      <c r="J111" s="821"/>
      <c r="K111" s="821"/>
      <c r="L111" s="821"/>
      <c r="M111" s="821"/>
      <c r="N111" s="822"/>
    </row>
    <row r="112" spans="2:14">
      <c r="B112" s="820"/>
      <c r="C112" s="821"/>
      <c r="D112" s="821"/>
      <c r="E112" s="821"/>
      <c r="F112" s="821"/>
      <c r="G112" s="821"/>
      <c r="H112" s="821"/>
      <c r="I112" s="821"/>
      <c r="J112" s="821"/>
      <c r="K112" s="821"/>
      <c r="L112" s="821"/>
      <c r="M112" s="821"/>
      <c r="N112" s="822"/>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0"/>
      <c r="K122" s="880"/>
      <c r="L122" s="880"/>
      <c r="M122" s="880"/>
      <c r="N122" s="881"/>
    </row>
    <row r="123" spans="2:14" ht="15.75" thickBot="1">
      <c r="B123" s="269" t="s">
        <v>2327</v>
      </c>
      <c r="C123" s="401"/>
      <c r="D123" s="401"/>
      <c r="E123" s="63"/>
      <c r="F123" s="63"/>
      <c r="G123" s="63"/>
      <c r="H123" s="63"/>
      <c r="I123" s="63"/>
      <c r="J123" s="882"/>
      <c r="K123" s="882"/>
      <c r="L123" s="882"/>
      <c r="M123" s="882"/>
      <c r="N123" s="883"/>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1167</v>
      </c>
      <c r="C31" s="87" t="s">
        <v>1680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150</v>
      </c>
      <c r="B36" s="863" t="str">
        <f>VLOOKUP(A36,EQUIPOS!A6:D154,3,FALSE)</f>
        <v>Cargador : Potencia en el volante 125 hp, Clasificación de RPM del motor 2300.</v>
      </c>
      <c r="C36" s="864"/>
      <c r="D36" s="864"/>
      <c r="E36" s="864"/>
      <c r="F36" s="864"/>
      <c r="G36" s="864"/>
      <c r="H36" s="865"/>
      <c r="I36" s="275"/>
      <c r="J36" s="276"/>
      <c r="K36" s="277">
        <f>VLOOKUP(A36,EQUIPOS!A6:D163,4,FALSE)</f>
        <v>127026.60493827163</v>
      </c>
      <c r="L36" s="278"/>
      <c r="M36" s="279">
        <v>30</v>
      </c>
      <c r="N36" s="280">
        <f>K36/M36</f>
        <v>4234.2201646090543</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166</v>
      </c>
      <c r="B38" s="863" t="str">
        <f>VLOOKUP(A38,EQUIPOS!A8:D154,3,FALSE)</f>
        <v>Compactador de Rodillo POTENCIA: 99HP, PESO: 8 ton</v>
      </c>
      <c r="C38" s="864"/>
      <c r="D38" s="864"/>
      <c r="E38" s="864"/>
      <c r="F38" s="864"/>
      <c r="G38" s="864"/>
      <c r="H38" s="865"/>
      <c r="I38" s="275"/>
      <c r="J38" s="276"/>
      <c r="K38" s="277">
        <f>VLOOKUP(A38,EQUIPOS!A8:D165,4,FALSE)</f>
        <v>114476.53682418053</v>
      </c>
      <c r="L38" s="278"/>
      <c r="M38" s="279">
        <v>10</v>
      </c>
      <c r="N38" s="280">
        <f t="shared" si="0"/>
        <v>11447.653682418053</v>
      </c>
    </row>
    <row r="39" spans="1:14">
      <c r="A39" t="s">
        <v>284</v>
      </c>
      <c r="B39" s="863" t="str">
        <f>VLOOKUP(A39,EQUIPOS!A9:D154,3,FALSE)</f>
        <v>Planta de asfalto en caliente</v>
      </c>
      <c r="C39" s="864"/>
      <c r="D39" s="864"/>
      <c r="E39" s="864"/>
      <c r="F39" s="864"/>
      <c r="G39" s="864"/>
      <c r="H39" s="865"/>
      <c r="I39" s="275"/>
      <c r="J39" s="276"/>
      <c r="K39" s="277">
        <f>VLOOKUP(A39,EQUIPOS!A9:D166,4,FALSE)</f>
        <v>545052.11898680299</v>
      </c>
      <c r="L39" s="278"/>
      <c r="M39" s="279">
        <v>10</v>
      </c>
      <c r="N39" s="280">
        <f t="shared" si="0"/>
        <v>54505.211898680296</v>
      </c>
    </row>
    <row r="40" spans="1:14">
      <c r="A40" t="s">
        <v>290</v>
      </c>
      <c r="B40" s="863" t="str">
        <f>VLOOKUP(A40,EQUIPOS!A10:D154,3,FALSE)</f>
        <v>Planta trituradora</v>
      </c>
      <c r="C40" s="864"/>
      <c r="D40" s="864"/>
      <c r="E40" s="864"/>
      <c r="F40" s="864"/>
      <c r="G40" s="864"/>
      <c r="H40" s="865"/>
      <c r="I40" s="275"/>
      <c r="J40" s="276"/>
      <c r="K40" s="277">
        <f>VLOOKUP(A40,EQUIPOS!A10:D167,4,FALSE)</f>
        <v>468103.83354618994</v>
      </c>
      <c r="L40" s="278"/>
      <c r="M40" s="279">
        <v>30</v>
      </c>
      <c r="N40" s="280">
        <f t="shared" si="0"/>
        <v>15603.461118206331</v>
      </c>
    </row>
    <row r="41" spans="1:14">
      <c r="A41" t="s">
        <v>314</v>
      </c>
      <c r="B41" s="863" t="str">
        <f>VLOOKUP(A41,EQUIPOS!A11:D155,3,FALSE)</f>
        <v xml:space="preserve">Retroexcavadora E-200 sobre orugas
</v>
      </c>
      <c r="C41" s="864"/>
      <c r="D41" s="864"/>
      <c r="E41" s="864"/>
      <c r="F41" s="864"/>
      <c r="G41" s="864"/>
      <c r="H41" s="865"/>
      <c r="I41" s="275"/>
      <c r="J41" s="276"/>
      <c r="K41" s="277">
        <f>VLOOKUP(A41,EQUIPOS!A11:D168,4,FALSE)</f>
        <v>182815.54810557686</v>
      </c>
      <c r="L41" s="278"/>
      <c r="M41" s="279">
        <v>30</v>
      </c>
      <c r="N41" s="280">
        <f t="shared" si="0"/>
        <v>6093.8516035192288</v>
      </c>
    </row>
    <row r="42" spans="1:14">
      <c r="A42" t="s">
        <v>358</v>
      </c>
      <c r="B42" s="863" t="str">
        <f>VLOOKUP(A42,EQUIPOS!A12:D156,3,FALSE)</f>
        <v xml:space="preserve">Terminadora de asfalto (Finisher), potencia en el volante 174 HP, R=20M3/H, velocidad de desplazamiento 114 m/min
</v>
      </c>
      <c r="C42" s="864"/>
      <c r="D42" s="864"/>
      <c r="E42" s="864"/>
      <c r="F42" s="864"/>
      <c r="G42" s="864"/>
      <c r="H42" s="865"/>
      <c r="I42" s="275"/>
      <c r="J42" s="276"/>
      <c r="K42" s="277">
        <f>VLOOKUP(A42,EQUIPOS!A12:D169,4,FALSE)</f>
        <v>159237.3041719881</v>
      </c>
      <c r="L42" s="278"/>
      <c r="M42" s="279">
        <v>10</v>
      </c>
      <c r="N42" s="280">
        <f t="shared" si="0"/>
        <v>15923.730417198811</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c r="B44" s="328"/>
      <c r="C44" s="329"/>
      <c r="D44" s="329"/>
      <c r="E44" s="329"/>
      <c r="F44" s="329"/>
      <c r="G44" s="329"/>
      <c r="H44" s="330"/>
      <c r="I44" s="275"/>
      <c r="J44" s="276"/>
      <c r="K44" s="277"/>
      <c r="L44" s="278"/>
      <c r="M44" s="279"/>
      <c r="N44" s="280"/>
    </row>
    <row r="45" spans="1:14">
      <c r="B45" s="863"/>
      <c r="C45" s="864"/>
      <c r="D45" s="864"/>
      <c r="E45" s="864"/>
      <c r="F45" s="864"/>
      <c r="G45" s="864"/>
      <c r="H45" s="865"/>
      <c r="I45" s="866"/>
      <c r="J45" s="867"/>
      <c r="K45" s="277"/>
      <c r="L45" s="868"/>
      <c r="M45" s="869"/>
      <c r="N45" s="280"/>
    </row>
    <row r="46" spans="1:14">
      <c r="B46" s="863"/>
      <c r="C46" s="864"/>
      <c r="D46" s="864"/>
      <c r="E46" s="870"/>
      <c r="F46" s="864"/>
      <c r="G46" s="864"/>
      <c r="H46" s="865"/>
      <c r="I46" s="42"/>
      <c r="J46" s="43"/>
      <c r="K46" s="282"/>
      <c r="L46" s="284"/>
      <c r="M46" s="285"/>
      <c r="N46" s="286"/>
    </row>
    <row r="47" spans="1:14">
      <c r="B47" s="871" t="s">
        <v>1036</v>
      </c>
      <c r="C47" s="872"/>
      <c r="D47" s="872"/>
      <c r="E47" s="44"/>
      <c r="F47" s="45"/>
      <c r="G47" s="45"/>
      <c r="H47" s="46"/>
      <c r="I47" s="42"/>
      <c r="J47" s="43"/>
      <c r="K47" s="287"/>
      <c r="L47" s="284"/>
      <c r="M47" s="409">
        <v>0.1</v>
      </c>
      <c r="N47" s="352">
        <f>N81*M47</f>
        <v>826.55375000000004</v>
      </c>
    </row>
    <row r="48" spans="1:14" ht="15.75" thickBot="1">
      <c r="B48" s="863"/>
      <c r="C48" s="864"/>
      <c r="D48" s="864"/>
      <c r="E48" s="864"/>
      <c r="F48" s="864"/>
      <c r="G48" s="864"/>
      <c r="H48" s="865"/>
      <c r="I48" s="873"/>
      <c r="J48" s="874"/>
      <c r="K48" s="47"/>
      <c r="L48" s="875"/>
      <c r="M48" s="876"/>
      <c r="N48" s="111"/>
    </row>
    <row r="49" spans="1:14" ht="15.75" thickBot="1">
      <c r="B49" s="814" t="s">
        <v>1037</v>
      </c>
      <c r="C49" s="815"/>
      <c r="D49" s="815"/>
      <c r="E49" s="815"/>
      <c r="F49" s="815"/>
      <c r="G49" s="815"/>
      <c r="H49" s="815"/>
      <c r="I49" s="815"/>
      <c r="J49" s="815"/>
      <c r="K49" s="815"/>
      <c r="L49" s="815"/>
      <c r="M49" s="816"/>
      <c r="N49" s="402">
        <f>SUM(N36:N48)</f>
        <v>128053.62516336741</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9" t="s">
        <v>1028</v>
      </c>
      <c r="C53" s="860"/>
      <c r="D53" s="860"/>
      <c r="E53" s="860"/>
      <c r="F53" s="860"/>
      <c r="G53" s="860"/>
      <c r="H53" s="860"/>
      <c r="I53" s="894"/>
      <c r="J53" s="323" t="s">
        <v>1029</v>
      </c>
      <c r="K53" s="91" t="s">
        <v>1030</v>
      </c>
      <c r="L53" s="895" t="s">
        <v>1039</v>
      </c>
      <c r="M53" s="894"/>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35630.687639365991</v>
      </c>
      <c r="N54" s="280">
        <f>K54*M54</f>
        <v>49882.962695112386</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83.477611040800326</v>
      </c>
      <c r="N55" s="280">
        <f>K55*M55</f>
        <v>2086.9402760200082</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96"/>
      <c r="C58" s="897"/>
      <c r="D58" s="897"/>
      <c r="E58" s="897"/>
      <c r="F58" s="897"/>
      <c r="G58" s="897"/>
      <c r="H58" s="897"/>
      <c r="I58" s="867"/>
      <c r="J58" s="48"/>
      <c r="K58" s="50"/>
      <c r="L58" s="898"/>
      <c r="M58" s="899"/>
      <c r="N58" s="51"/>
    </row>
    <row r="59" spans="1:14" ht="15.75" thickBot="1">
      <c r="B59" s="814" t="s">
        <v>1037</v>
      </c>
      <c r="C59" s="815"/>
      <c r="D59" s="815"/>
      <c r="E59" s="815"/>
      <c r="F59" s="815"/>
      <c r="G59" s="815"/>
      <c r="H59" s="815"/>
      <c r="I59" s="815"/>
      <c r="J59" s="815"/>
      <c r="K59" s="815"/>
      <c r="L59" s="815"/>
      <c r="M59" s="816"/>
      <c r="N59" s="402">
        <f>SUM(N54:N58)</f>
        <v>51969.902971132396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1">
        <f>VLOOKUP(A64,TRANSPORTE!A5:D117,4,FALSE)</f>
        <v>1260.7002978406549</v>
      </c>
      <c r="M64" s="902"/>
      <c r="N64" s="295">
        <f>K64*L64</f>
        <v>1764.9804169769168</v>
      </c>
    </row>
    <row r="65" spans="1:15">
      <c r="A65" t="s">
        <v>1468</v>
      </c>
      <c r="B65" s="52" t="str">
        <f>VLOOKUP(A65,TRANSPORTE!A6:D117,3,FALSE)</f>
        <v>Transporte de mezcla discontinua en caliente tipo F-10</v>
      </c>
      <c r="C65" s="53"/>
      <c r="D65" s="53"/>
      <c r="E65" s="53"/>
      <c r="F65" s="53"/>
      <c r="G65" s="53"/>
      <c r="H65" s="319" t="s">
        <v>1552</v>
      </c>
      <c r="I65" s="287">
        <v>1.25</v>
      </c>
      <c r="J65" s="294">
        <v>1</v>
      </c>
      <c r="K65" s="287">
        <f>I65*J65</f>
        <v>1.25</v>
      </c>
      <c r="L65" s="901">
        <f>VLOOKUP(A65,TRANSPORTE!A6:D117,4,FALSE)</f>
        <v>900.0696947133282</v>
      </c>
      <c r="M65" s="902"/>
      <c r="N65" s="295">
        <f>K65*L65</f>
        <v>1125.0871183916602</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2890.067535368577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303">
        <v>80</v>
      </c>
      <c r="N75" s="403">
        <f>K75/M75</f>
        <v>5086.4875000000002</v>
      </c>
      <c r="O75" s="112"/>
    </row>
    <row r="76" spans="1:15">
      <c r="A76"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307">
        <v>80</v>
      </c>
      <c r="N76" s="403">
        <f>K76/M76</f>
        <v>1271.6125</v>
      </c>
    </row>
    <row r="77" spans="1:15">
      <c r="A77" t="s">
        <v>54</v>
      </c>
      <c r="B77" s="55" t="str">
        <f>VLOOKUP(A77,'MANO DE OBRA'!A9:D70,3,FALSE)</f>
        <v>Rastrilleros (2)</v>
      </c>
      <c r="C77" s="53"/>
      <c r="D77" s="53"/>
      <c r="E77" s="53"/>
      <c r="F77" s="53"/>
      <c r="G77" s="53"/>
      <c r="H77" s="53"/>
      <c r="I77" s="300">
        <f>K77/J77*100</f>
        <v>82483.783783783787</v>
      </c>
      <c r="J77" s="301">
        <v>185</v>
      </c>
      <c r="K77" s="302">
        <f>VLOOKUP(A77,'MANO DE OBRA'!A9:D101,4,FALSE)</f>
        <v>152595</v>
      </c>
      <c r="L77" s="56"/>
      <c r="M77" s="308">
        <v>80</v>
      </c>
      <c r="N77" s="403">
        <f>K77/M77</f>
        <v>1907.4375</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8265.5375000000004</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191179.13316986838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38235.82663397368</v>
      </c>
      <c r="M88" s="850"/>
      <c r="N88" s="57"/>
    </row>
    <row r="89" spans="1:14">
      <c r="B89" s="95" t="s">
        <v>1057</v>
      </c>
      <c r="C89" s="96"/>
      <c r="D89" s="96"/>
      <c r="E89" s="96"/>
      <c r="F89" s="96"/>
      <c r="G89" s="96"/>
      <c r="H89" s="96"/>
      <c r="I89" s="93"/>
      <c r="J89" s="94"/>
      <c r="K89" s="312">
        <v>0.05</v>
      </c>
      <c r="L89" s="849">
        <f>N83*K89</f>
        <v>9558.95665849342</v>
      </c>
      <c r="M89" s="850"/>
      <c r="N89" s="57"/>
    </row>
    <row r="90" spans="1:14" ht="15.75" thickBot="1">
      <c r="B90" s="97" t="s">
        <v>1058</v>
      </c>
      <c r="C90" s="98"/>
      <c r="D90" s="98"/>
      <c r="E90" s="98"/>
      <c r="F90" s="98"/>
      <c r="G90" s="98"/>
      <c r="H90" s="98"/>
      <c r="I90" s="99"/>
      <c r="J90" s="100"/>
      <c r="K90" s="313">
        <v>0.05</v>
      </c>
      <c r="L90" s="851">
        <f>N83*K90</f>
        <v>9558.95665849342</v>
      </c>
      <c r="M90" s="852"/>
      <c r="N90" s="57"/>
    </row>
    <row r="91" spans="1:14" ht="15.75" thickBot="1">
      <c r="B91" s="814" t="s">
        <v>1037</v>
      </c>
      <c r="C91" s="815"/>
      <c r="D91" s="815"/>
      <c r="E91" s="815"/>
      <c r="F91" s="815"/>
      <c r="G91" s="815"/>
      <c r="H91" s="815"/>
      <c r="I91" s="815"/>
      <c r="J91" s="815"/>
      <c r="K91" s="815"/>
      <c r="L91" s="815"/>
      <c r="M91" s="816"/>
      <c r="N91" s="58">
        <f>L88+L89+L90</f>
        <v>57353.739950960524</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248532.87312082891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17" t="s">
        <v>2324</v>
      </c>
      <c r="C110" s="818"/>
      <c r="D110" s="818"/>
      <c r="E110" s="818"/>
      <c r="F110" s="818"/>
      <c r="G110" s="818"/>
      <c r="H110" s="818"/>
      <c r="I110" s="818"/>
      <c r="J110" s="818"/>
      <c r="K110" s="818"/>
      <c r="L110" s="818"/>
      <c r="M110" s="818"/>
      <c r="N110" s="819"/>
    </row>
    <row r="111" spans="2:14" ht="15" customHeight="1">
      <c r="B111" s="817"/>
      <c r="C111" s="818"/>
      <c r="D111" s="818"/>
      <c r="E111" s="818"/>
      <c r="F111" s="818"/>
      <c r="G111" s="818"/>
      <c r="H111" s="818"/>
      <c r="I111" s="818"/>
      <c r="J111" s="818"/>
      <c r="K111" s="818"/>
      <c r="L111" s="818"/>
      <c r="M111" s="818"/>
      <c r="N111" s="819"/>
    </row>
    <row r="112" spans="2:14" ht="30" customHeight="1">
      <c r="B112" s="820" t="s">
        <v>2325</v>
      </c>
      <c r="C112" s="821"/>
      <c r="D112" s="821"/>
      <c r="E112" s="821"/>
      <c r="F112" s="821"/>
      <c r="G112" s="821"/>
      <c r="H112" s="821"/>
      <c r="I112" s="821"/>
      <c r="J112" s="821"/>
      <c r="K112" s="821"/>
      <c r="L112" s="821"/>
      <c r="M112" s="821"/>
      <c r="N112" s="822"/>
    </row>
    <row r="113" spans="2:14">
      <c r="B113" s="820"/>
      <c r="C113" s="821"/>
      <c r="D113" s="821"/>
      <c r="E113" s="821"/>
      <c r="F113" s="821"/>
      <c r="G113" s="821"/>
      <c r="H113" s="821"/>
      <c r="I113" s="821"/>
      <c r="J113" s="821"/>
      <c r="K113" s="821"/>
      <c r="L113" s="821"/>
      <c r="M113" s="821"/>
      <c r="N113" s="82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0"/>
      <c r="K123" s="880"/>
      <c r="L123" s="880"/>
      <c r="M123" s="880"/>
      <c r="N123" s="881"/>
    </row>
    <row r="124" spans="2:14" ht="15.75" thickBot="1">
      <c r="B124" s="269" t="s">
        <v>2327</v>
      </c>
      <c r="C124" s="401"/>
      <c r="D124" s="401"/>
      <c r="E124" s="63"/>
      <c r="F124" s="63"/>
      <c r="G124" s="63"/>
      <c r="H124" s="63"/>
      <c r="I124" s="63"/>
      <c r="J124" s="882"/>
      <c r="K124" s="882"/>
      <c r="L124" s="882"/>
      <c r="M124" s="882"/>
      <c r="N124" s="883"/>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1168</v>
      </c>
      <c r="C31" s="87" t="s">
        <v>1681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148</v>
      </c>
      <c r="B36" s="863" t="str">
        <f>VLOOKUP(A36,EQUIPOS!A6:D154,3,FALSE)</f>
        <v>Cargador : Potencia en el volante 110 hp, Clasificación de RPM del motor 2300.</v>
      </c>
      <c r="C36" s="864"/>
      <c r="D36" s="864"/>
      <c r="E36" s="864"/>
      <c r="F36" s="864"/>
      <c r="G36" s="864"/>
      <c r="H36" s="865"/>
      <c r="I36" s="275"/>
      <c r="J36" s="276"/>
      <c r="K36" s="277">
        <f>VLOOKUP(A36,EQUIPOS!A6:D163,4,FALSE)</f>
        <v>118941.42613878248</v>
      </c>
      <c r="L36" s="278"/>
      <c r="M36" s="279">
        <v>30</v>
      </c>
      <c r="N36" s="280">
        <f>K36/M36</f>
        <v>3964.7142046260828</v>
      </c>
    </row>
    <row r="37" spans="1:14">
      <c r="A37" s="119" t="s">
        <v>173</v>
      </c>
      <c r="B37" s="863" t="str">
        <f>VLOOKUP(A37,EQUIPOS!A7:D154,3,FALSE)</f>
        <v>Compactador neumático de Potencia 70 HP, peso de 13 ton</v>
      </c>
      <c r="C37" s="864"/>
      <c r="D37" s="864"/>
      <c r="E37" s="864"/>
      <c r="F37" s="864"/>
      <c r="G37" s="864"/>
      <c r="H37" s="865"/>
      <c r="I37" s="275"/>
      <c r="J37" s="276"/>
      <c r="K37" s="277">
        <f>VLOOKUP(A37,EQUIPOS!A7:D164,4,FALSE)</f>
        <v>134220.82162622394</v>
      </c>
      <c r="L37" s="278"/>
      <c r="M37" s="279">
        <v>10</v>
      </c>
      <c r="N37" s="280">
        <f t="shared" ref="N37:N43" si="0">K37/M37</f>
        <v>13422.082162622395</v>
      </c>
    </row>
    <row r="38" spans="1:14">
      <c r="A38" t="s">
        <v>284</v>
      </c>
      <c r="B38" s="863" t="str">
        <f>VLOOKUP(A38,EQUIPOS!A8:D154,3,FALSE)</f>
        <v>Planta de asfalto en caliente</v>
      </c>
      <c r="C38" s="864"/>
      <c r="D38" s="864"/>
      <c r="E38" s="864"/>
      <c r="F38" s="864"/>
      <c r="G38" s="864"/>
      <c r="H38" s="865"/>
      <c r="I38" s="275"/>
      <c r="J38" s="276"/>
      <c r="K38" s="277">
        <f>VLOOKUP(A38,EQUIPOS!A8:D165,4,FALSE)</f>
        <v>545052.11898680299</v>
      </c>
      <c r="L38" s="278"/>
      <c r="M38" s="279">
        <v>10</v>
      </c>
      <c r="N38" s="280">
        <f t="shared" si="0"/>
        <v>54505.211898680296</v>
      </c>
    </row>
    <row r="39" spans="1:14">
      <c r="A39" t="s">
        <v>290</v>
      </c>
      <c r="B39" s="863" t="str">
        <f>VLOOKUP(A39,EQUIPOS!A9:D154,3,FALSE)</f>
        <v>Planta trituradora</v>
      </c>
      <c r="C39" s="864"/>
      <c r="D39" s="864"/>
      <c r="E39" s="864"/>
      <c r="F39" s="864"/>
      <c r="G39" s="864"/>
      <c r="H39" s="865"/>
      <c r="I39" s="275"/>
      <c r="J39" s="276"/>
      <c r="K39" s="277">
        <f>VLOOKUP(A39,EQUIPOS!A9:D166,4,FALSE)</f>
        <v>468103.83354618994</v>
      </c>
      <c r="L39" s="278"/>
      <c r="M39" s="279">
        <v>30</v>
      </c>
      <c r="N39" s="280">
        <f t="shared" si="0"/>
        <v>15603.461118206331</v>
      </c>
    </row>
    <row r="40" spans="1:14">
      <c r="A40" t="s">
        <v>316</v>
      </c>
      <c r="B40" s="863" t="str">
        <f>VLOOKUP(A40,EQUIPOS!A10:D154,3,FALSE)</f>
        <v>Retroexcavadora Tipo E-200 o  Equivalente</v>
      </c>
      <c r="C40" s="864"/>
      <c r="D40" s="864"/>
      <c r="E40" s="864"/>
      <c r="F40" s="864"/>
      <c r="G40" s="864"/>
      <c r="H40" s="865"/>
      <c r="I40" s="275"/>
      <c r="J40" s="276"/>
      <c r="K40" s="277">
        <f>VLOOKUP(A40,EQUIPOS!A10:D167,4,FALSE)</f>
        <v>89773.50361856111</v>
      </c>
      <c r="L40" s="278"/>
      <c r="M40" s="279">
        <v>30</v>
      </c>
      <c r="N40" s="280">
        <f t="shared" si="0"/>
        <v>2992.4501206187037</v>
      </c>
    </row>
    <row r="41" spans="1:14">
      <c r="A41" t="s">
        <v>358</v>
      </c>
      <c r="B41" s="863" t="str">
        <f>VLOOKUP(A41,EQUIPOS!A11:D155,3,FALSE)</f>
        <v xml:space="preserve">Terminadora de asfalto (Finisher), potencia en el volante 174 HP, R=20M3/H, velocidad de desplazamiento 114 m/min
</v>
      </c>
      <c r="C41" s="864"/>
      <c r="D41" s="864"/>
      <c r="E41" s="864"/>
      <c r="F41" s="864"/>
      <c r="G41" s="864"/>
      <c r="H41" s="865"/>
      <c r="I41" s="275"/>
      <c r="J41" s="276"/>
      <c r="K41" s="277">
        <f>VLOOKUP(A41,EQUIPOS!A11:D168,4,FALSE)</f>
        <v>159237.3041719881</v>
      </c>
      <c r="L41" s="278"/>
      <c r="M41" s="279">
        <v>10</v>
      </c>
      <c r="N41" s="280">
        <f t="shared" si="0"/>
        <v>15923.730417198811</v>
      </c>
    </row>
    <row r="42" spans="1:14">
      <c r="A42" t="s">
        <v>166</v>
      </c>
      <c r="B42" s="863" t="str">
        <f>VLOOKUP(A42,EQUIPOS!A12:D156,3,FALSE)</f>
        <v>Compactador de Rodillo POTENCIA: 99HP, PESO: 8 ton</v>
      </c>
      <c r="C42" s="864"/>
      <c r="D42" s="864"/>
      <c r="E42" s="864"/>
      <c r="F42" s="864"/>
      <c r="G42" s="864"/>
      <c r="H42" s="865"/>
      <c r="I42" s="275"/>
      <c r="J42" s="276"/>
      <c r="K42" s="277">
        <f>VLOOKUP(A42,EQUIPOS!A12:D169,4,FALSE)</f>
        <v>114476.53682418053</v>
      </c>
      <c r="L42" s="278"/>
      <c r="M42" s="279">
        <v>10</v>
      </c>
      <c r="N42" s="280">
        <f t="shared" si="0"/>
        <v>11447.653682418053</v>
      </c>
    </row>
    <row r="43" spans="1:14">
      <c r="A43" t="s">
        <v>373</v>
      </c>
      <c r="B43" s="863" t="str">
        <f>VLOOKUP(A43,EQUIPOS!A13:D157,3,FALSE)</f>
        <v>Volqueta 6 m3</v>
      </c>
      <c r="C43" s="864"/>
      <c r="D43" s="864"/>
      <c r="E43" s="864"/>
      <c r="F43" s="864"/>
      <c r="G43" s="864"/>
      <c r="H43" s="865"/>
      <c r="I43" s="275"/>
      <c r="J43" s="276"/>
      <c r="K43" s="277">
        <f>VLOOKUP(A43,EQUIPOS!A13:D170,4,FALSE)</f>
        <v>59968.603661132409</v>
      </c>
      <c r="L43" s="278"/>
      <c r="M43" s="279">
        <v>10</v>
      </c>
      <c r="N43" s="280">
        <f t="shared" si="0"/>
        <v>5996.8603661132411</v>
      </c>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N80*M46</f>
        <v>1080.8799999999999</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124937.04397048389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35630.687639365991</v>
      </c>
      <c r="N53" s="280">
        <f>K53*M53</f>
        <v>49882.962695112386</v>
      </c>
    </row>
    <row r="54" spans="1:14">
      <c r="A54" s="114"/>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6"/>
      <c r="C57" s="897"/>
      <c r="D57" s="897"/>
      <c r="E57" s="897"/>
      <c r="F57" s="897"/>
      <c r="G57" s="897"/>
      <c r="H57" s="897"/>
      <c r="I57" s="867"/>
      <c r="J57" s="48"/>
      <c r="K57" s="50"/>
      <c r="L57" s="898"/>
      <c r="M57" s="899"/>
      <c r="N57" s="51"/>
    </row>
    <row r="58" spans="1:14" ht="15.75" thickBot="1">
      <c r="B58" s="814" t="s">
        <v>1037</v>
      </c>
      <c r="C58" s="815"/>
      <c r="D58" s="815"/>
      <c r="E58" s="815"/>
      <c r="F58" s="815"/>
      <c r="G58" s="815"/>
      <c r="H58" s="815"/>
      <c r="I58" s="815"/>
      <c r="J58" s="815"/>
      <c r="K58" s="815"/>
      <c r="L58" s="815"/>
      <c r="M58" s="816"/>
      <c r="N58" s="402">
        <f>SUM(N53:N57)</f>
        <v>49882.962695112386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1">
        <f>VLOOKUP(A63,TRANSPORTE!A5:D117,4,FALSE)</f>
        <v>1260.7002978406549</v>
      </c>
      <c r="M63" s="902"/>
      <c r="N63" s="295">
        <f>K63*L63</f>
        <v>1764.9804169769168</v>
      </c>
    </row>
    <row r="64" spans="1:14">
      <c r="A64" t="s">
        <v>1377</v>
      </c>
      <c r="B64" s="52" t="str">
        <f>VLOOKUP(A64,TRANSPORTE!A6:D117,3,FALSE)</f>
        <v>Transporte de mezcla</v>
      </c>
      <c r="C64" s="53"/>
      <c r="D64" s="53"/>
      <c r="E64" s="53"/>
      <c r="F64" s="53"/>
      <c r="G64" s="53"/>
      <c r="H64" s="319" t="s">
        <v>1552</v>
      </c>
      <c r="I64" s="287">
        <v>1.25</v>
      </c>
      <c r="J64" s="294">
        <v>1</v>
      </c>
      <c r="K64" s="287">
        <f>I64*J64</f>
        <v>1.25</v>
      </c>
      <c r="L64" s="901">
        <f>VLOOKUP(A64,TRANSPORTE!A6:D117,4,FALSE)</f>
        <v>900.0696947133282</v>
      </c>
      <c r="M64" s="902"/>
      <c r="N64" s="295">
        <f>K64*L64</f>
        <v>1125.0871183916602</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2"/>
      <c r="M68" s="893"/>
      <c r="N68" s="133"/>
    </row>
    <row r="69" spans="1:15" ht="15.75" thickBot="1">
      <c r="B69" s="903" t="s">
        <v>1037</v>
      </c>
      <c r="C69" s="857"/>
      <c r="D69" s="857"/>
      <c r="E69" s="857"/>
      <c r="F69" s="857"/>
      <c r="G69" s="857"/>
      <c r="H69" s="857"/>
      <c r="I69" s="857"/>
      <c r="J69" s="857"/>
      <c r="K69" s="857"/>
      <c r="L69" s="857"/>
      <c r="M69" s="858"/>
      <c r="N69" s="110">
        <f>N63+N64+N65+N66+N67</f>
        <v>2890.067535368577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3" t="s">
        <v>1047</v>
      </c>
      <c r="C73" s="854"/>
      <c r="D73" s="854"/>
      <c r="E73" s="854"/>
      <c r="F73" s="854"/>
      <c r="G73" s="854"/>
      <c r="H73" s="854"/>
      <c r="I73" s="79" t="s">
        <v>1048</v>
      </c>
      <c r="J73" s="81" t="s">
        <v>1494</v>
      </c>
      <c r="K73" s="80" t="s">
        <v>1050</v>
      </c>
      <c r="L73" s="855" t="s">
        <v>1034</v>
      </c>
      <c r="M73" s="856"/>
      <c r="N73" s="104" t="s">
        <v>1035</v>
      </c>
    </row>
    <row r="74" spans="1:15">
      <c r="A74" t="s">
        <v>19</v>
      </c>
      <c r="B74" s="55" t="str">
        <f>VLOOKUP(A74,'MANO DE OBRA'!A8:D68,3,FALSE)</f>
        <v>Obrero (8)</v>
      </c>
      <c r="C74" s="53"/>
      <c r="D74" s="53"/>
      <c r="E74" s="53"/>
      <c r="F74" s="53"/>
      <c r="G74" s="53"/>
      <c r="H74" s="53"/>
      <c r="I74" s="300">
        <f>K74/J74*100</f>
        <v>219956.21621621621</v>
      </c>
      <c r="J74" s="301">
        <v>185</v>
      </c>
      <c r="K74" s="302">
        <f>VLOOKUP(A74,'MANO DE OBRA'!A8:D99,4,FALSE)</f>
        <v>406919</v>
      </c>
      <c r="L74" s="56"/>
      <c r="M74" s="303">
        <v>80</v>
      </c>
      <c r="N74" s="403">
        <f>K74/M74</f>
        <v>5086.4875000000002</v>
      </c>
      <c r="O74" s="112"/>
    </row>
    <row r="75" spans="1:15">
      <c r="A75" t="s">
        <v>54</v>
      </c>
      <c r="B75" s="55" t="str">
        <f>VLOOKUP(A75,'MANO DE OBRA'!A8:D69,3,FALSE)</f>
        <v>Rastrilleros (2)</v>
      </c>
      <c r="C75" s="53"/>
      <c r="D75" s="53"/>
      <c r="E75" s="53"/>
      <c r="F75" s="53"/>
      <c r="G75" s="53"/>
      <c r="H75" s="53"/>
      <c r="I75" s="300">
        <f>K75/J75*100</f>
        <v>82483.783783783787</v>
      </c>
      <c r="J75" s="301">
        <v>185</v>
      </c>
      <c r="K75" s="302">
        <f>VLOOKUP(A75,'MANO DE OBRA'!A8:D100,4,FALSE)</f>
        <v>152595</v>
      </c>
      <c r="L75" s="56"/>
      <c r="M75" s="307">
        <v>80</v>
      </c>
      <c r="N75" s="403">
        <f>K75/M75</f>
        <v>1907.4375</v>
      </c>
    </row>
    <row r="76" spans="1:15">
      <c r="A76" t="s">
        <v>34</v>
      </c>
      <c r="B76" s="55" t="str">
        <f>VLOOKUP(A76,'MANO DE OBRA'!A9:D70,3,FALSE)</f>
        <v>Oficial (3)</v>
      </c>
      <c r="C76" s="53"/>
      <c r="D76" s="53"/>
      <c r="E76" s="53"/>
      <c r="F76" s="53"/>
      <c r="G76" s="53"/>
      <c r="H76" s="53"/>
      <c r="I76" s="300">
        <f>K76/J76*100</f>
        <v>164967.56756756757</v>
      </c>
      <c r="J76" s="301">
        <v>185</v>
      </c>
      <c r="K76" s="302">
        <f>VLOOKUP(A76,'MANO DE OBRA'!A9:D101,4,FALSE)</f>
        <v>305190</v>
      </c>
      <c r="L76" s="56"/>
      <c r="M76" s="308">
        <v>80</v>
      </c>
      <c r="N76" s="403">
        <f>K76/M76</f>
        <v>3814.875</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0"/>
      <c r="C79" s="891"/>
      <c r="D79" s="891"/>
      <c r="E79" s="891"/>
      <c r="F79" s="891"/>
      <c r="G79" s="891"/>
      <c r="H79" s="891"/>
      <c r="I79" s="132"/>
      <c r="J79" s="132"/>
      <c r="K79" s="132"/>
      <c r="L79" s="904"/>
      <c r="M79" s="904"/>
      <c r="N79" s="51"/>
    </row>
    <row r="80" spans="1:15" ht="15.75" thickBot="1">
      <c r="B80" s="903" t="s">
        <v>1037</v>
      </c>
      <c r="C80" s="857"/>
      <c r="D80" s="857"/>
      <c r="E80" s="857"/>
      <c r="F80" s="857"/>
      <c r="G80" s="857"/>
      <c r="H80" s="857"/>
      <c r="I80" s="857"/>
      <c r="J80" s="857"/>
      <c r="K80" s="857"/>
      <c r="L80" s="857"/>
      <c r="M80" s="858"/>
      <c r="N80" s="309">
        <f>SUM(N74:N79)</f>
        <v>10808.8</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188518.87420096484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9" t="s">
        <v>1053</v>
      </c>
      <c r="C86" s="860"/>
      <c r="D86" s="860"/>
      <c r="E86" s="860"/>
      <c r="F86" s="860"/>
      <c r="G86" s="860"/>
      <c r="H86" s="860"/>
      <c r="I86" s="322"/>
      <c r="J86" s="342"/>
      <c r="K86" s="310" t="s">
        <v>1054</v>
      </c>
      <c r="L86" s="861" t="s">
        <v>1055</v>
      </c>
      <c r="M86" s="862"/>
      <c r="N86" s="311"/>
    </row>
    <row r="87" spans="1:14">
      <c r="B87" s="847" t="s">
        <v>1056</v>
      </c>
      <c r="C87" s="848"/>
      <c r="D87" s="848"/>
      <c r="E87" s="848"/>
      <c r="F87" s="848"/>
      <c r="G87" s="848"/>
      <c r="H87" s="848"/>
      <c r="I87" s="93"/>
      <c r="J87" s="94"/>
      <c r="K87" s="312">
        <v>0.2</v>
      </c>
      <c r="L87" s="849">
        <f>N82*K87</f>
        <v>37703.774840192971</v>
      </c>
      <c r="M87" s="850"/>
      <c r="N87" s="57"/>
    </row>
    <row r="88" spans="1:14">
      <c r="B88" s="95" t="s">
        <v>1057</v>
      </c>
      <c r="C88" s="96"/>
      <c r="D88" s="96"/>
      <c r="E88" s="96"/>
      <c r="F88" s="96"/>
      <c r="G88" s="96"/>
      <c r="H88" s="96"/>
      <c r="I88" s="93"/>
      <c r="J88" s="94"/>
      <c r="K88" s="312">
        <v>0.05</v>
      </c>
      <c r="L88" s="849">
        <f>N82*K88</f>
        <v>9425.9437100482428</v>
      </c>
      <c r="M88" s="850"/>
      <c r="N88" s="57"/>
    </row>
    <row r="89" spans="1:14" ht="15.75" thickBot="1">
      <c r="B89" s="97" t="s">
        <v>1058</v>
      </c>
      <c r="C89" s="98"/>
      <c r="D89" s="98"/>
      <c r="E89" s="98"/>
      <c r="F89" s="98"/>
      <c r="G89" s="98"/>
      <c r="H89" s="98"/>
      <c r="I89" s="99"/>
      <c r="J89" s="100"/>
      <c r="K89" s="313">
        <v>0.05</v>
      </c>
      <c r="L89" s="851">
        <f>N82*K89</f>
        <v>9425.9437100482428</v>
      </c>
      <c r="M89" s="852"/>
      <c r="N89" s="57"/>
    </row>
    <row r="90" spans="1:14" ht="15.75" thickBot="1">
      <c r="B90" s="814" t="s">
        <v>1037</v>
      </c>
      <c r="C90" s="815"/>
      <c r="D90" s="815"/>
      <c r="E90" s="815"/>
      <c r="F90" s="815"/>
      <c r="G90" s="815"/>
      <c r="H90" s="815"/>
      <c r="I90" s="815"/>
      <c r="J90" s="815"/>
      <c r="K90" s="815"/>
      <c r="L90" s="815"/>
      <c r="M90" s="816"/>
      <c r="N90" s="58">
        <f>L87+L88+L89</f>
        <v>56555.662260289464</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245074.53646125429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7" t="s">
        <v>2324</v>
      </c>
      <c r="C109" s="818"/>
      <c r="D109" s="818"/>
      <c r="E109" s="818"/>
      <c r="F109" s="818"/>
      <c r="G109" s="818"/>
      <c r="H109" s="818"/>
      <c r="I109" s="818"/>
      <c r="J109" s="818"/>
      <c r="K109" s="818"/>
      <c r="L109" s="818"/>
      <c r="M109" s="818"/>
      <c r="N109" s="819"/>
    </row>
    <row r="110" spans="2:14" ht="15" customHeight="1">
      <c r="B110" s="817"/>
      <c r="C110" s="818"/>
      <c r="D110" s="818"/>
      <c r="E110" s="818"/>
      <c r="F110" s="818"/>
      <c r="G110" s="818"/>
      <c r="H110" s="818"/>
      <c r="I110" s="818"/>
      <c r="J110" s="818"/>
      <c r="K110" s="818"/>
      <c r="L110" s="818"/>
      <c r="M110" s="818"/>
      <c r="N110" s="819"/>
    </row>
    <row r="111" spans="2:14" ht="30" customHeight="1">
      <c r="B111" s="820" t="s">
        <v>2325</v>
      </c>
      <c r="C111" s="821"/>
      <c r="D111" s="821"/>
      <c r="E111" s="821"/>
      <c r="F111" s="821"/>
      <c r="G111" s="821"/>
      <c r="H111" s="821"/>
      <c r="I111" s="821"/>
      <c r="J111" s="821"/>
      <c r="K111" s="821"/>
      <c r="L111" s="821"/>
      <c r="M111" s="821"/>
      <c r="N111" s="822"/>
    </row>
    <row r="112" spans="2:14">
      <c r="B112" s="820"/>
      <c r="C112" s="821"/>
      <c r="D112" s="821"/>
      <c r="E112" s="821"/>
      <c r="F112" s="821"/>
      <c r="G112" s="821"/>
      <c r="H112" s="821"/>
      <c r="I112" s="821"/>
      <c r="J112" s="821"/>
      <c r="K112" s="821"/>
      <c r="L112" s="821"/>
      <c r="M112" s="821"/>
      <c r="N112" s="822"/>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0"/>
      <c r="K122" s="880"/>
      <c r="L122" s="880"/>
      <c r="M122" s="880"/>
      <c r="N122" s="881"/>
    </row>
    <row r="123" spans="2:14" ht="15.75" thickBot="1">
      <c r="B123" s="269" t="s">
        <v>2327</v>
      </c>
      <c r="C123" s="401"/>
      <c r="D123" s="401"/>
      <c r="E123" s="63"/>
      <c r="F123" s="63"/>
      <c r="G123" s="63"/>
      <c r="H123" s="63"/>
      <c r="I123" s="63"/>
      <c r="J123" s="882"/>
      <c r="K123" s="882"/>
      <c r="L123" s="882"/>
      <c r="M123" s="882"/>
      <c r="N123" s="883"/>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1169</v>
      </c>
      <c r="C31" s="87" t="s">
        <v>2178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117</v>
      </c>
      <c r="B36" s="863" t="str">
        <f>VLOOKUP(A36,EQUIPOS!A6:D154,3,FALSE)</f>
        <v xml:space="preserve">Barredora mecánica de cepillo de 3658 mm ; 6 m3 </v>
      </c>
      <c r="C36" s="864"/>
      <c r="D36" s="864"/>
      <c r="E36" s="864"/>
      <c r="F36" s="864"/>
      <c r="G36" s="864"/>
      <c r="H36" s="865"/>
      <c r="I36" s="275"/>
      <c r="J36" s="276"/>
      <c r="K36" s="277">
        <f>VLOOKUP(A36,EQUIPOS!A6:D163,4,FALSE)</f>
        <v>224882.26372924654</v>
      </c>
      <c r="L36" s="278"/>
      <c r="M36" s="279">
        <v>150</v>
      </c>
      <c r="N36" s="280">
        <f>K36/M36</f>
        <v>1499.2150915283103</v>
      </c>
    </row>
    <row r="37" spans="1:14">
      <c r="A37" s="119" t="s">
        <v>148</v>
      </c>
      <c r="B37" s="863" t="str">
        <f>VLOOKUP(A37,EQUIPOS!A7:D154,3,FALSE)</f>
        <v>Cargador : Potencia en el volante 110 hp, Clasificación de RPM del motor 2300.</v>
      </c>
      <c r="C37" s="864"/>
      <c r="D37" s="864"/>
      <c r="E37" s="864"/>
      <c r="F37" s="864"/>
      <c r="G37" s="864"/>
      <c r="H37" s="865"/>
      <c r="I37" s="275"/>
      <c r="J37" s="276"/>
      <c r="K37" s="277">
        <f>VLOOKUP(A37,EQUIPOS!A7:D164,4,FALSE)</f>
        <v>118941.42613878248</v>
      </c>
      <c r="L37" s="278"/>
      <c r="M37" s="279">
        <v>150</v>
      </c>
      <c r="N37" s="280">
        <f>K37/M37</f>
        <v>792.9428409252165</v>
      </c>
    </row>
    <row r="38" spans="1:14">
      <c r="A38" t="s">
        <v>236</v>
      </c>
      <c r="B38" s="863" t="str">
        <f>VLOOKUP(A38,EQUIPOS!A8:D154,3,FALSE)</f>
        <v>Fresadora de pavimento, potencia 255 HP, peso 19 Ton, PROFUNDIDAD DE CORTE 305 mm</v>
      </c>
      <c r="C38" s="864"/>
      <c r="D38" s="864"/>
      <c r="E38" s="864"/>
      <c r="F38" s="864"/>
      <c r="G38" s="864"/>
      <c r="H38" s="865"/>
      <c r="I38" s="275"/>
      <c r="J38" s="276"/>
      <c r="K38" s="277">
        <f>VLOOKUP(A38,EQUIPOS!A8:D165,4,FALSE)</f>
        <v>535098.33865474677</v>
      </c>
      <c r="L38" s="278"/>
      <c r="M38" s="279">
        <v>150</v>
      </c>
      <c r="N38" s="280">
        <f>K38/M38</f>
        <v>3567.3222576983117</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N75*M41</f>
        <v>1.6954916666666668</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5861.1756818185049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1317</v>
      </c>
      <c r="B58" s="52" t="str">
        <f>VLOOKUP(A58,TRANSPORTE!A5:D117,3,FALSE)</f>
        <v>Transporte de material fresado</v>
      </c>
      <c r="C58" s="325"/>
      <c r="D58" s="325"/>
      <c r="E58" s="325"/>
      <c r="F58" s="325"/>
      <c r="G58" s="325"/>
      <c r="H58" s="319" t="s">
        <v>1552</v>
      </c>
      <c r="I58" s="287">
        <v>0.13</v>
      </c>
      <c r="J58" s="294">
        <v>1</v>
      </c>
      <c r="K58" s="287">
        <f>I58*J58</f>
        <v>0.13</v>
      </c>
      <c r="L58" s="901">
        <f>VLOOKUP(A58,TRANSPORTE!A5:D117,4,FALSE)</f>
        <v>1260.7002978406549</v>
      </c>
      <c r="M58" s="902"/>
      <c r="N58" s="295">
        <f>K58*L58</f>
        <v>163.89103871928515</v>
      </c>
    </row>
    <row r="59" spans="1:14">
      <c r="B59" s="52"/>
      <c r="C59" s="53"/>
      <c r="D59" s="53"/>
      <c r="E59" s="53"/>
      <c r="F59" s="53"/>
      <c r="G59" s="53"/>
      <c r="H59" s="319"/>
      <c r="I59" s="287"/>
      <c r="J59" s="294"/>
      <c r="K59" s="287"/>
      <c r="L59" s="901"/>
      <c r="M59" s="902"/>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163.89103871928515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303">
        <v>1200</v>
      </c>
      <c r="N69" s="403">
        <f>K69/M69</f>
        <v>169.54916666666668</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133"/>
    </row>
    <row r="75" spans="1:15" ht="15.75" thickBot="1">
      <c r="B75" s="903" t="s">
        <v>1037</v>
      </c>
      <c r="C75" s="857"/>
      <c r="D75" s="857"/>
      <c r="E75" s="857"/>
      <c r="F75" s="857"/>
      <c r="G75" s="857"/>
      <c r="H75" s="857"/>
      <c r="I75" s="857"/>
      <c r="J75" s="857"/>
      <c r="K75" s="857"/>
      <c r="L75" s="857"/>
      <c r="M75" s="858"/>
      <c r="N75" s="468">
        <f>SUM(N69:N74)</f>
        <v>169.54916666666668</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6194.6158872044571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1238.9231774408915</v>
      </c>
      <c r="M82" s="850"/>
      <c r="N82" s="57"/>
    </row>
    <row r="83" spans="1:14">
      <c r="B83" s="95" t="s">
        <v>1057</v>
      </c>
      <c r="C83" s="96"/>
      <c r="D83" s="96"/>
      <c r="E83" s="96"/>
      <c r="F83" s="96"/>
      <c r="G83" s="96"/>
      <c r="H83" s="96"/>
      <c r="I83" s="93"/>
      <c r="J83" s="94"/>
      <c r="K83" s="312">
        <v>0.05</v>
      </c>
      <c r="L83" s="849">
        <f>N77*K83</f>
        <v>309.73079436022289</v>
      </c>
      <c r="M83" s="850"/>
      <c r="N83" s="57"/>
    </row>
    <row r="84" spans="1:14" ht="15.75" thickBot="1">
      <c r="B84" s="97" t="s">
        <v>1058</v>
      </c>
      <c r="C84" s="98"/>
      <c r="D84" s="98"/>
      <c r="E84" s="98"/>
      <c r="F84" s="98"/>
      <c r="G84" s="98"/>
      <c r="H84" s="98"/>
      <c r="I84" s="99"/>
      <c r="J84" s="100"/>
      <c r="K84" s="313">
        <v>0.05</v>
      </c>
      <c r="L84" s="851">
        <f>N77*K84</f>
        <v>309.73079436022289</v>
      </c>
      <c r="M84" s="852"/>
      <c r="N84" s="57"/>
    </row>
    <row r="85" spans="1:14" ht="15.75" thickBot="1">
      <c r="B85" s="814" t="s">
        <v>1037</v>
      </c>
      <c r="C85" s="815"/>
      <c r="D85" s="815"/>
      <c r="E85" s="815"/>
      <c r="F85" s="815"/>
      <c r="G85" s="815"/>
      <c r="H85" s="815"/>
      <c r="I85" s="815"/>
      <c r="J85" s="815"/>
      <c r="K85" s="815"/>
      <c r="L85" s="815"/>
      <c r="M85" s="816"/>
      <c r="N85" s="58">
        <f>L82+L83+L84</f>
        <v>1858.3847661613374</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8053.0006533657943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7" t="s">
        <v>2324</v>
      </c>
      <c r="C104" s="818"/>
      <c r="D104" s="818"/>
      <c r="E104" s="818"/>
      <c r="F104" s="818"/>
      <c r="G104" s="818"/>
      <c r="H104" s="818"/>
      <c r="I104" s="818"/>
      <c r="J104" s="818"/>
      <c r="K104" s="818"/>
      <c r="L104" s="818"/>
      <c r="M104" s="818"/>
      <c r="N104" s="819"/>
    </row>
    <row r="105" spans="2:14" ht="15" customHeight="1">
      <c r="B105" s="817"/>
      <c r="C105" s="818"/>
      <c r="D105" s="818"/>
      <c r="E105" s="818"/>
      <c r="F105" s="818"/>
      <c r="G105" s="818"/>
      <c r="H105" s="818"/>
      <c r="I105" s="818"/>
      <c r="J105" s="818"/>
      <c r="K105" s="818"/>
      <c r="L105" s="818"/>
      <c r="M105" s="818"/>
      <c r="N105" s="819"/>
    </row>
    <row r="106" spans="2:14" ht="30" customHeight="1">
      <c r="B106" s="820" t="s">
        <v>2325</v>
      </c>
      <c r="C106" s="821"/>
      <c r="D106" s="821"/>
      <c r="E106" s="821"/>
      <c r="F106" s="821"/>
      <c r="G106" s="821"/>
      <c r="H106" s="821"/>
      <c r="I106" s="821"/>
      <c r="J106" s="821"/>
      <c r="K106" s="821"/>
      <c r="L106" s="821"/>
      <c r="M106" s="821"/>
      <c r="N106" s="822"/>
    </row>
    <row r="107" spans="2:14">
      <c r="B107" s="820"/>
      <c r="C107" s="821"/>
      <c r="D107" s="821"/>
      <c r="E107" s="821"/>
      <c r="F107" s="821"/>
      <c r="G107" s="821"/>
      <c r="H107" s="821"/>
      <c r="I107" s="821"/>
      <c r="J107" s="821"/>
      <c r="K107" s="821"/>
      <c r="L107" s="821"/>
      <c r="M107" s="821"/>
      <c r="N107" s="82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0"/>
      <c r="K117" s="880"/>
      <c r="L117" s="880"/>
      <c r="M117" s="880"/>
      <c r="N117" s="881"/>
    </row>
    <row r="118" spans="2:14" ht="15.75" thickBot="1">
      <c r="B118" s="269" t="s">
        <v>2327</v>
      </c>
      <c r="C118" s="401"/>
      <c r="D118" s="401"/>
      <c r="E118" s="63"/>
      <c r="F118" s="63"/>
      <c r="G118" s="63"/>
      <c r="H118" s="63"/>
      <c r="I118" s="63"/>
      <c r="J118" s="882"/>
      <c r="K118" s="882"/>
      <c r="L118" s="882"/>
      <c r="M118" s="882"/>
      <c r="N118" s="883"/>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2123</v>
      </c>
      <c r="C31" s="87" t="s">
        <v>2180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117</v>
      </c>
      <c r="B36" s="863" t="str">
        <f>VLOOKUP(A36,EQUIPOS!A6:D154,3,FALSE)</f>
        <v xml:space="preserve">Barredora mecánica de cepillo de 3658 mm ; 6 m3 </v>
      </c>
      <c r="C36" s="864"/>
      <c r="D36" s="864"/>
      <c r="E36" s="864"/>
      <c r="F36" s="864"/>
      <c r="G36" s="864"/>
      <c r="H36" s="865"/>
      <c r="I36" s="275"/>
      <c r="J36" s="276"/>
      <c r="K36" s="277">
        <f>VLOOKUP(A36,EQUIPOS!A6:D163,4,FALSE)</f>
        <v>224882.26372924654</v>
      </c>
      <c r="L36" s="278"/>
      <c r="M36" s="279">
        <v>300</v>
      </c>
      <c r="N36" s="280">
        <f>K36/M36</f>
        <v>749.60754576415513</v>
      </c>
    </row>
    <row r="37" spans="1:14">
      <c r="A37" s="119" t="s">
        <v>148</v>
      </c>
      <c r="B37" s="863" t="str">
        <f>VLOOKUP(A37,EQUIPOS!A7:D154,3,FALSE)</f>
        <v>Cargador : Potencia en el volante 110 hp, Clasificación de RPM del motor 2300.</v>
      </c>
      <c r="C37" s="864"/>
      <c r="D37" s="864"/>
      <c r="E37" s="864"/>
      <c r="F37" s="864"/>
      <c r="G37" s="864"/>
      <c r="H37" s="865"/>
      <c r="I37" s="275"/>
      <c r="J37" s="276"/>
      <c r="K37" s="277">
        <f>VLOOKUP(A37,EQUIPOS!A7:D164,4,FALSE)</f>
        <v>118941.42613878248</v>
      </c>
      <c r="L37" s="278"/>
      <c r="M37" s="279">
        <v>300</v>
      </c>
      <c r="N37" s="280">
        <f>K37/M37</f>
        <v>396.47142046260825</v>
      </c>
    </row>
    <row r="38" spans="1:14">
      <c r="A38" t="s">
        <v>236</v>
      </c>
      <c r="B38" s="863" t="str">
        <f>VLOOKUP(A38,EQUIPOS!A8:D154,3,FALSE)</f>
        <v>Fresadora de pavimento, potencia 255 HP, peso 19 Ton, PROFUNDIDAD DE CORTE 305 mm</v>
      </c>
      <c r="C38" s="864"/>
      <c r="D38" s="864"/>
      <c r="E38" s="864"/>
      <c r="F38" s="864"/>
      <c r="G38" s="864"/>
      <c r="H38" s="865"/>
      <c r="I38" s="275"/>
      <c r="J38" s="276"/>
      <c r="K38" s="277">
        <f>VLOOKUP(A38,EQUIPOS!A8:D165,4,FALSE)</f>
        <v>535098.33865474677</v>
      </c>
      <c r="L38" s="278"/>
      <c r="M38" s="279">
        <v>300</v>
      </c>
      <c r="N38" s="280">
        <f>K38/M38</f>
        <v>1783.6611288491558</v>
      </c>
    </row>
    <row r="39" spans="1:14">
      <c r="B39" s="863"/>
      <c r="C39" s="864"/>
      <c r="D39" s="864"/>
      <c r="E39" s="864"/>
      <c r="F39" s="864"/>
      <c r="G39" s="864"/>
      <c r="H39" s="865"/>
      <c r="I39" s="866"/>
      <c r="J39" s="867"/>
      <c r="K39" s="277"/>
      <c r="L39" s="868"/>
      <c r="M39" s="869"/>
      <c r="N39" s="280"/>
    </row>
    <row r="40" spans="1:14">
      <c r="B40" s="863"/>
      <c r="C40" s="864"/>
      <c r="D40" s="864"/>
      <c r="E40" s="870"/>
      <c r="F40" s="864"/>
      <c r="G40" s="864"/>
      <c r="H40" s="865"/>
      <c r="I40" s="42"/>
      <c r="J40" s="43"/>
      <c r="K40" s="282"/>
      <c r="L40" s="284"/>
      <c r="M40" s="285"/>
      <c r="N40" s="286"/>
    </row>
    <row r="41" spans="1:14">
      <c r="B41" s="871" t="s">
        <v>1036</v>
      </c>
      <c r="C41" s="872"/>
      <c r="D41" s="872"/>
      <c r="E41" s="44"/>
      <c r="F41" s="45"/>
      <c r="G41" s="45"/>
      <c r="H41" s="46"/>
      <c r="I41" s="42"/>
      <c r="J41" s="43"/>
      <c r="K41" s="287"/>
      <c r="L41" s="284"/>
      <c r="M41" s="409">
        <v>0.01</v>
      </c>
      <c r="N41" s="352">
        <f>N75*M41</f>
        <v>0.84774583333333342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2930.5878409092525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1317</v>
      </c>
      <c r="B58" s="52" t="str">
        <f>VLOOKUP(A58,TRANSPORTE!A5:D117,3,FALSE)</f>
        <v>Transporte de material fresado</v>
      </c>
      <c r="C58" s="325"/>
      <c r="D58" s="325"/>
      <c r="E58" s="325"/>
      <c r="F58" s="325"/>
      <c r="G58" s="325"/>
      <c r="H58" s="319" t="s">
        <v>1552</v>
      </c>
      <c r="I58" s="421">
        <v>6.5000000000000002E-2</v>
      </c>
      <c r="J58" s="294">
        <v>1</v>
      </c>
      <c r="K58" s="421">
        <f>I58*J58</f>
        <v>6.5000000000000002E-2</v>
      </c>
      <c r="L58" s="901">
        <f>VLOOKUP(A58,TRANSPORTE!A5:D117,4,FALSE)</f>
        <v>1260.7002978406549</v>
      </c>
      <c r="M58" s="902"/>
      <c r="N58" s="295">
        <f>K58*L58</f>
        <v>81.945519359642574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81.945519359642574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303">
        <v>2400</v>
      </c>
      <c r="N69" s="403">
        <f>K69/M69</f>
        <v>84.774583333333339</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903" t="s">
        <v>1037</v>
      </c>
      <c r="C75" s="857"/>
      <c r="D75" s="857"/>
      <c r="E75" s="857"/>
      <c r="F75" s="857"/>
      <c r="G75" s="857"/>
      <c r="H75" s="857"/>
      <c r="I75" s="857"/>
      <c r="J75" s="857"/>
      <c r="K75" s="857"/>
      <c r="L75" s="857"/>
      <c r="M75" s="858"/>
      <c r="N75" s="309">
        <f>SUM(N69:N74)</f>
        <v>84.774583333333339</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3097.3079436022285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619.46158872044577</v>
      </c>
      <c r="M82" s="850"/>
      <c r="N82" s="57"/>
    </row>
    <row r="83" spans="1:14">
      <c r="B83" s="95" t="s">
        <v>1057</v>
      </c>
      <c r="C83" s="96"/>
      <c r="D83" s="96"/>
      <c r="E83" s="96"/>
      <c r="F83" s="96"/>
      <c r="G83" s="96"/>
      <c r="H83" s="96"/>
      <c r="I83" s="93"/>
      <c r="J83" s="94"/>
      <c r="K83" s="312">
        <v>0.05</v>
      </c>
      <c r="L83" s="849">
        <f>N77*K83</f>
        <v>154.86539718011144</v>
      </c>
      <c r="M83" s="850"/>
      <c r="N83" s="57"/>
    </row>
    <row r="84" spans="1:14" ht="15.75" thickBot="1">
      <c r="B84" s="97" t="s">
        <v>1058</v>
      </c>
      <c r="C84" s="98"/>
      <c r="D84" s="98"/>
      <c r="E84" s="98"/>
      <c r="F84" s="98"/>
      <c r="G84" s="98"/>
      <c r="H84" s="98"/>
      <c r="I84" s="99"/>
      <c r="J84" s="100"/>
      <c r="K84" s="313">
        <v>0.05</v>
      </c>
      <c r="L84" s="851">
        <f>N77*K84</f>
        <v>154.86539718011144</v>
      </c>
      <c r="M84" s="852"/>
      <c r="N84" s="57"/>
    </row>
    <row r="85" spans="1:14" ht="15.75" thickBot="1">
      <c r="B85" s="814" t="s">
        <v>1037</v>
      </c>
      <c r="C85" s="815"/>
      <c r="D85" s="815"/>
      <c r="E85" s="815"/>
      <c r="F85" s="815"/>
      <c r="G85" s="815"/>
      <c r="H85" s="815"/>
      <c r="I85" s="815"/>
      <c r="J85" s="815"/>
      <c r="K85" s="815"/>
      <c r="L85" s="815"/>
      <c r="M85" s="816"/>
      <c r="N85" s="58">
        <f>L82+L83+L84</f>
        <v>929.19238308066872</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4026.5003266828971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7" t="s">
        <v>2324</v>
      </c>
      <c r="C104" s="818"/>
      <c r="D104" s="818"/>
      <c r="E104" s="818"/>
      <c r="F104" s="818"/>
      <c r="G104" s="818"/>
      <c r="H104" s="818"/>
      <c r="I104" s="818"/>
      <c r="J104" s="818"/>
      <c r="K104" s="818"/>
      <c r="L104" s="818"/>
      <c r="M104" s="818"/>
      <c r="N104" s="819"/>
    </row>
    <row r="105" spans="2:14" ht="15" customHeight="1">
      <c r="B105" s="817"/>
      <c r="C105" s="818"/>
      <c r="D105" s="818"/>
      <c r="E105" s="818"/>
      <c r="F105" s="818"/>
      <c r="G105" s="818"/>
      <c r="H105" s="818"/>
      <c r="I105" s="818"/>
      <c r="J105" s="818"/>
      <c r="K105" s="818"/>
      <c r="L105" s="818"/>
      <c r="M105" s="818"/>
      <c r="N105" s="819"/>
    </row>
    <row r="106" spans="2:14" ht="30" customHeight="1">
      <c r="B106" s="820" t="s">
        <v>2325</v>
      </c>
      <c r="C106" s="821"/>
      <c r="D106" s="821"/>
      <c r="E106" s="821"/>
      <c r="F106" s="821"/>
      <c r="G106" s="821"/>
      <c r="H106" s="821"/>
      <c r="I106" s="821"/>
      <c r="J106" s="821"/>
      <c r="K106" s="821"/>
      <c r="L106" s="821"/>
      <c r="M106" s="821"/>
      <c r="N106" s="822"/>
    </row>
    <row r="107" spans="2:14">
      <c r="B107" s="820"/>
      <c r="C107" s="821"/>
      <c r="D107" s="821"/>
      <c r="E107" s="821"/>
      <c r="F107" s="821"/>
      <c r="G107" s="821"/>
      <c r="H107" s="821"/>
      <c r="I107" s="821"/>
      <c r="J107" s="821"/>
      <c r="K107" s="821"/>
      <c r="L107" s="821"/>
      <c r="M107" s="821"/>
      <c r="N107" s="82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0"/>
      <c r="K117" s="880"/>
      <c r="L117" s="880"/>
      <c r="M117" s="880"/>
      <c r="N117" s="881"/>
    </row>
    <row r="118" spans="2:14" ht="15.75" thickBot="1">
      <c r="B118" s="269" t="s">
        <v>2327</v>
      </c>
      <c r="C118" s="401"/>
      <c r="D118" s="401"/>
      <c r="E118" s="63"/>
      <c r="F118" s="63"/>
      <c r="G118" s="63"/>
      <c r="H118" s="63"/>
      <c r="I118" s="63"/>
      <c r="J118" s="882"/>
      <c r="K118" s="882"/>
      <c r="L118" s="882"/>
      <c r="M118" s="882"/>
      <c r="N118" s="88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1170</v>
      </c>
      <c r="C31" s="87" t="s">
        <v>2181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18</v>
      </c>
      <c r="N36" s="280">
        <f>K36/M36</f>
        <v>3589.3253039118304</v>
      </c>
    </row>
    <row r="37" spans="1:14">
      <c r="A37" s="119" t="s">
        <v>154</v>
      </c>
      <c r="B37" s="863" t="str">
        <f>VLOOKUP(A37,EQUIPOS!A7:D154,3,FALSE)</f>
        <v>Carrotanque Irrigador de asfalto, 1000 GALONES DE CAPACIDAD</v>
      </c>
      <c r="C37" s="864"/>
      <c r="D37" s="864"/>
      <c r="E37" s="864"/>
      <c r="F37" s="864"/>
      <c r="G37" s="864"/>
      <c r="H37" s="865"/>
      <c r="I37" s="275"/>
      <c r="J37" s="276"/>
      <c r="K37" s="277">
        <f>VLOOKUP(A37,EQUIPOS!A7:D164,4,FALSE)</f>
        <v>88319.138995317175</v>
      </c>
      <c r="L37" s="278"/>
      <c r="M37" s="279">
        <v>18</v>
      </c>
      <c r="N37" s="280">
        <f>K37/M37</f>
        <v>4906.6188330731766</v>
      </c>
    </row>
    <row r="38" spans="1:14">
      <c r="A38" t="s">
        <v>269</v>
      </c>
      <c r="B38" s="863" t="str">
        <f>VLOOKUP(A38,EQUIPOS!A8:D154,3,FALSE)</f>
        <v>Motoniveladora  potencia 215 HP, ancho de cuchilla 4,27 m, peso 18 ton.</v>
      </c>
      <c r="C38" s="864"/>
      <c r="D38" s="864"/>
      <c r="E38" s="864"/>
      <c r="F38" s="864"/>
      <c r="G38" s="864"/>
      <c r="H38" s="865"/>
      <c r="I38" s="275"/>
      <c r="J38" s="276"/>
      <c r="K38" s="277">
        <f>VLOOKUP(A38,EQUIPOS!A8:D165,4,FALSE)</f>
        <v>176926.53043848448</v>
      </c>
      <c r="L38" s="278"/>
      <c r="M38" s="279">
        <v>18</v>
      </c>
      <c r="N38" s="280">
        <f>K38/M38</f>
        <v>9829.2516910269151</v>
      </c>
    </row>
    <row r="39" spans="1:14">
      <c r="A39" t="s">
        <v>299</v>
      </c>
      <c r="B39" s="863" t="str">
        <f>VLOOKUP(A39,EQUIPOS!A9:D154,3,FALSE)</f>
        <v xml:space="preserve">Recicladora, potencia 430HP </v>
      </c>
      <c r="C39" s="864"/>
      <c r="D39" s="864"/>
      <c r="E39" s="864"/>
      <c r="F39" s="864"/>
      <c r="G39" s="864"/>
      <c r="H39" s="865"/>
      <c r="I39" s="866"/>
      <c r="J39" s="867"/>
      <c r="K39" s="277">
        <f>VLOOKUP(A39,EQUIPOS!A9:D166,4,FALSE)</f>
        <v>549938.30034057051</v>
      </c>
      <c r="L39" s="868">
        <v>18</v>
      </c>
      <c r="M39" s="869"/>
      <c r="N39" s="280">
        <f>K39/L39</f>
        <v>30552.127796698362</v>
      </c>
    </row>
    <row r="40" spans="1:14">
      <c r="A40" t="s">
        <v>365</v>
      </c>
      <c r="B40" s="863" t="str">
        <f>VLOOKUP(A40,EQUIPOS!A10:D154,3,FALSE)</f>
        <v xml:space="preserve">Vibrocompatador, potencia 153 HP, peso 10 Ton. </v>
      </c>
      <c r="C40" s="864"/>
      <c r="D40" s="864"/>
      <c r="E40" s="864"/>
      <c r="F40" s="864"/>
      <c r="G40" s="864"/>
      <c r="H40" s="865"/>
      <c r="I40" s="42"/>
      <c r="J40" s="43"/>
      <c r="K40" s="277">
        <f>VLOOKUP(A40,EQUIPOS!A10:D167,4,FALSE)</f>
        <v>106156.52298850576</v>
      </c>
      <c r="L40" s="284"/>
      <c r="M40" s="285">
        <v>18</v>
      </c>
      <c r="N40" s="280">
        <f>K40/M40</f>
        <v>5897.5846104725424</v>
      </c>
    </row>
    <row r="41" spans="1:14">
      <c r="B41" s="871" t="s">
        <v>1036</v>
      </c>
      <c r="C41" s="872"/>
      <c r="D41" s="872"/>
      <c r="E41" s="44"/>
      <c r="F41" s="45"/>
      <c r="G41" s="45"/>
      <c r="H41" s="46"/>
      <c r="I41" s="42"/>
      <c r="J41" s="43"/>
      <c r="K41" s="287"/>
      <c r="L41" s="284"/>
      <c r="M41" s="409">
        <v>0.01</v>
      </c>
      <c r="N41" s="352">
        <f>N75*M41</f>
        <v>28.258263888888887</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54803.166499071711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873</v>
      </c>
      <c r="B48" s="49" t="str">
        <f>VLOOKUP(A48,MATERIALES!A5:D373,3,FALSE)</f>
        <v>Arena lavada</v>
      </c>
      <c r="C48" s="289"/>
      <c r="D48" s="289"/>
      <c r="E48" s="289"/>
      <c r="F48" s="289"/>
      <c r="G48" s="289"/>
      <c r="H48" s="289"/>
      <c r="I48" s="276"/>
      <c r="J48" s="232" t="str">
        <f>VLOOKUP(A48,MATERIALES!A4:D640,2,FALSE)</f>
        <v>m3</v>
      </c>
      <c r="K48" s="290">
        <v>3.5000000000000003E-2</v>
      </c>
      <c r="L48" s="275"/>
      <c r="M48" s="410">
        <f>VLOOKUP(A48,MATERIALES!A5:D396,4,FALSE)</f>
        <v>55991.08057614656</v>
      </c>
      <c r="N48" s="280">
        <f>K48*M48</f>
        <v>1959.6878201651298</v>
      </c>
    </row>
    <row r="49" spans="1:14">
      <c r="A49" s="114" t="s">
        <v>833</v>
      </c>
      <c r="B49" s="49" t="str">
        <f>VLOOKUP(A49,MATERIALES!A6:D373,3,FALSE)</f>
        <v>Agregado petreo para mezclas asfálticas</v>
      </c>
      <c r="C49" s="289"/>
      <c r="D49" s="289"/>
      <c r="E49" s="289"/>
      <c r="F49" s="289"/>
      <c r="G49" s="289"/>
      <c r="H49" s="289"/>
      <c r="I49" s="276"/>
      <c r="J49" s="232" t="str">
        <f>VLOOKUP(A49,MATERIALES!A5:D641,2,FALSE)</f>
        <v>m3</v>
      </c>
      <c r="K49" s="290">
        <v>0.25</v>
      </c>
      <c r="L49" s="275"/>
      <c r="M49" s="410">
        <f>VLOOKUP(A49,MATERIALES!A6:D397,4,FALSE)</f>
        <v>90858.253480383282</v>
      </c>
      <c r="N49" s="280">
        <f>K49*M49</f>
        <v>22714.563370095821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96"/>
      <c r="C52" s="897"/>
      <c r="D52" s="897"/>
      <c r="E52" s="897"/>
      <c r="F52" s="897"/>
      <c r="G52" s="897"/>
      <c r="H52" s="897"/>
      <c r="I52" s="867"/>
      <c r="J52" s="48"/>
      <c r="K52" s="50"/>
      <c r="L52" s="898"/>
      <c r="M52" s="899"/>
      <c r="N52" s="51"/>
    </row>
    <row r="53" spans="1:14" ht="15.75" thickBot="1">
      <c r="B53" s="814" t="s">
        <v>1037</v>
      </c>
      <c r="C53" s="815"/>
      <c r="D53" s="815"/>
      <c r="E53" s="815"/>
      <c r="F53" s="815"/>
      <c r="G53" s="815"/>
      <c r="H53" s="815"/>
      <c r="I53" s="815"/>
      <c r="J53" s="815"/>
      <c r="K53" s="815"/>
      <c r="L53" s="815"/>
      <c r="M53" s="816"/>
      <c r="N53" s="402">
        <f>SUM(N48:N52)</f>
        <v>24674.251190260951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1401</v>
      </c>
      <c r="B58" s="52" t="str">
        <f>VLOOKUP(A58,TRANSPORTE!A5:D117,3,FALSE)</f>
        <v>Transporte de agregados pétreos</v>
      </c>
      <c r="C58" s="325"/>
      <c r="D58" s="325"/>
      <c r="E58" s="325"/>
      <c r="F58" s="325"/>
      <c r="G58" s="325"/>
      <c r="H58" s="319" t="s">
        <v>1552</v>
      </c>
      <c r="I58" s="421">
        <v>0.28500000000000003</v>
      </c>
      <c r="J58" s="294">
        <v>1</v>
      </c>
      <c r="K58" s="421">
        <f>I58*J58</f>
        <v>0.28500000000000003</v>
      </c>
      <c r="L58" s="901">
        <f>VLOOKUP(A58,TRANSPORTE!A5:D117,4,FALSE)</f>
        <v>1260.7002978406549</v>
      </c>
      <c r="M58" s="902"/>
      <c r="N58" s="295">
        <f>K58*L58</f>
        <v>359.29958488458669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359.29958488458669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t="s">
        <v>15</v>
      </c>
      <c r="B69" s="55" t="str">
        <f>VLOOKUP(A69,'MANO DE OBRA'!A8:D68,3,FALSE)</f>
        <v>Obrero (6)</v>
      </c>
      <c r="C69" s="53"/>
      <c r="D69" s="53"/>
      <c r="E69" s="53"/>
      <c r="F69" s="53"/>
      <c r="G69" s="53"/>
      <c r="H69" s="53"/>
      <c r="I69" s="300">
        <f>K69/J69*100</f>
        <v>164967.56756756757</v>
      </c>
      <c r="J69" s="301">
        <v>185</v>
      </c>
      <c r="K69" s="302">
        <f>VLOOKUP(A69,'MANO DE OBRA'!A8:D99,4,FALSE)</f>
        <v>305190</v>
      </c>
      <c r="L69" s="56"/>
      <c r="M69" s="303">
        <v>144</v>
      </c>
      <c r="N69" s="403">
        <f>K69/M69</f>
        <v>2119.375</v>
      </c>
      <c r="O69" s="112"/>
    </row>
    <row r="70" spans="1:15">
      <c r="A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307">
        <v>144</v>
      </c>
      <c r="N70" s="403">
        <f>K70/M70</f>
        <v>706.45138888888891</v>
      </c>
    </row>
    <row r="71" spans="1:15">
      <c r="B71" s="55"/>
      <c r="C71" s="53"/>
      <c r="D71" s="53"/>
      <c r="E71" s="53"/>
      <c r="F71" s="53"/>
      <c r="G71" s="53"/>
      <c r="H71" s="53"/>
      <c r="I71" s="300"/>
      <c r="J71" s="301"/>
      <c r="K71" s="302"/>
      <c r="L71" s="56"/>
      <c r="M71" s="308"/>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903" t="s">
        <v>1037</v>
      </c>
      <c r="C75" s="857"/>
      <c r="D75" s="857"/>
      <c r="E75" s="857"/>
      <c r="F75" s="857"/>
      <c r="G75" s="857"/>
      <c r="H75" s="857"/>
      <c r="I75" s="857"/>
      <c r="J75" s="857"/>
      <c r="K75" s="857"/>
      <c r="L75" s="857"/>
      <c r="M75" s="858"/>
      <c r="N75" s="309">
        <f>SUM(N69:N74)</f>
        <v>2825.8263888888887</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82662.543663106146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16532.508732621231</v>
      </c>
      <c r="M82" s="850"/>
      <c r="N82" s="57"/>
    </row>
    <row r="83" spans="1:14">
      <c r="B83" s="95" t="s">
        <v>1057</v>
      </c>
      <c r="C83" s="96"/>
      <c r="D83" s="96"/>
      <c r="E83" s="96"/>
      <c r="F83" s="96"/>
      <c r="G83" s="96"/>
      <c r="H83" s="96"/>
      <c r="I83" s="93"/>
      <c r="J83" s="94"/>
      <c r="K83" s="312">
        <v>0.05</v>
      </c>
      <c r="L83" s="849">
        <f>N77*K83</f>
        <v>4133.1271831553076</v>
      </c>
      <c r="M83" s="850"/>
      <c r="N83" s="57"/>
    </row>
    <row r="84" spans="1:14" ht="15.75" thickBot="1">
      <c r="B84" s="97" t="s">
        <v>1058</v>
      </c>
      <c r="C84" s="98"/>
      <c r="D84" s="98"/>
      <c r="E84" s="98"/>
      <c r="F84" s="98"/>
      <c r="G84" s="98"/>
      <c r="H84" s="98"/>
      <c r="I84" s="99"/>
      <c r="J84" s="100"/>
      <c r="K84" s="313">
        <v>0.05</v>
      </c>
      <c r="L84" s="851">
        <f>N77*K84</f>
        <v>4133.1271831553076</v>
      </c>
      <c r="M84" s="852"/>
      <c r="N84" s="57"/>
    </row>
    <row r="85" spans="1:14" ht="15.75" thickBot="1">
      <c r="B85" s="814" t="s">
        <v>1037</v>
      </c>
      <c r="C85" s="815"/>
      <c r="D85" s="815"/>
      <c r="E85" s="815"/>
      <c r="F85" s="815"/>
      <c r="G85" s="815"/>
      <c r="H85" s="815"/>
      <c r="I85" s="815"/>
      <c r="J85" s="815"/>
      <c r="K85" s="815"/>
      <c r="L85" s="815"/>
      <c r="M85" s="816"/>
      <c r="N85" s="58">
        <f>L82+L83+L84</f>
        <v>24798.76309893185</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107461.306762038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17" t="s">
        <v>2324</v>
      </c>
      <c r="C104" s="818"/>
      <c r="D104" s="818"/>
      <c r="E104" s="818"/>
      <c r="F104" s="818"/>
      <c r="G104" s="818"/>
      <c r="H104" s="818"/>
      <c r="I104" s="818"/>
      <c r="J104" s="818"/>
      <c r="K104" s="818"/>
      <c r="L104" s="818"/>
      <c r="M104" s="818"/>
      <c r="N104" s="819"/>
    </row>
    <row r="105" spans="2:14" ht="15" customHeight="1">
      <c r="B105" s="817"/>
      <c r="C105" s="818"/>
      <c r="D105" s="818"/>
      <c r="E105" s="818"/>
      <c r="F105" s="818"/>
      <c r="G105" s="818"/>
      <c r="H105" s="818"/>
      <c r="I105" s="818"/>
      <c r="J105" s="818"/>
      <c r="K105" s="818"/>
      <c r="L105" s="818"/>
      <c r="M105" s="818"/>
      <c r="N105" s="819"/>
    </row>
    <row r="106" spans="2:14" ht="30" customHeight="1">
      <c r="B106" s="820" t="s">
        <v>2325</v>
      </c>
      <c r="C106" s="821"/>
      <c r="D106" s="821"/>
      <c r="E106" s="821"/>
      <c r="F106" s="821"/>
      <c r="G106" s="821"/>
      <c r="H106" s="821"/>
      <c r="I106" s="821"/>
      <c r="J106" s="821"/>
      <c r="K106" s="821"/>
      <c r="L106" s="821"/>
      <c r="M106" s="821"/>
      <c r="N106" s="822"/>
    </row>
    <row r="107" spans="2:14">
      <c r="B107" s="820"/>
      <c r="C107" s="821"/>
      <c r="D107" s="821"/>
      <c r="E107" s="821"/>
      <c r="F107" s="821"/>
      <c r="G107" s="821"/>
      <c r="H107" s="821"/>
      <c r="I107" s="821"/>
      <c r="J107" s="821"/>
      <c r="K107" s="821"/>
      <c r="L107" s="821"/>
      <c r="M107" s="821"/>
      <c r="N107" s="82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0"/>
      <c r="K117" s="880"/>
      <c r="L117" s="880"/>
      <c r="M117" s="880"/>
      <c r="N117" s="881"/>
    </row>
    <row r="118" spans="2:14" ht="15.75" thickBot="1">
      <c r="B118" s="269" t="s">
        <v>2327</v>
      </c>
      <c r="C118" s="401"/>
      <c r="D118" s="401"/>
      <c r="E118" s="63"/>
      <c r="F118" s="63"/>
      <c r="G118" s="63"/>
      <c r="H118" s="63"/>
      <c r="I118" s="63"/>
      <c r="J118" s="882"/>
      <c r="K118" s="882"/>
      <c r="L118" s="882"/>
      <c r="M118" s="882"/>
      <c r="N118" s="88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1171</v>
      </c>
      <c r="C31" s="87" t="s">
        <v>2182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12</v>
      </c>
      <c r="N36" s="280">
        <f>K36/M36</f>
        <v>5383.9879558677458</v>
      </c>
    </row>
    <row r="37" spans="1:14">
      <c r="A37" s="119" t="s">
        <v>154</v>
      </c>
      <c r="B37" s="328" t="str">
        <f>VLOOKUP(A37,EQUIPOS!A6:D154,3,FALSE)</f>
        <v>Carrotanque Irrigador de asfalto, 1000 GALONES DE CAPACIDAD</v>
      </c>
      <c r="C37" s="329"/>
      <c r="D37" s="329"/>
      <c r="E37" s="329"/>
      <c r="F37" s="329"/>
      <c r="G37" s="329"/>
      <c r="H37" s="330"/>
      <c r="I37" s="275"/>
      <c r="J37" s="276"/>
      <c r="K37" s="277">
        <f>VLOOKUP(A37,EQUIPOS!A6:D163,4,FALSE)</f>
        <v>88319.138995317175</v>
      </c>
      <c r="L37" s="278"/>
      <c r="M37" s="279">
        <v>12</v>
      </c>
      <c r="N37" s="280">
        <f>K37/M37</f>
        <v>7359.9282496097649</v>
      </c>
    </row>
    <row r="38" spans="1:14">
      <c r="A38" s="119" t="s">
        <v>269</v>
      </c>
      <c r="B38" s="328" t="str">
        <f>VLOOKUP(A38,EQUIPOS!A6:D154,3,FALSE)</f>
        <v>Motoniveladora  potencia 215 HP, ancho de cuchilla 4,27 m, peso 18 ton.</v>
      </c>
      <c r="C38" s="329"/>
      <c r="D38" s="329"/>
      <c r="E38" s="329"/>
      <c r="F38" s="329"/>
      <c r="G38" s="329"/>
      <c r="H38" s="330"/>
      <c r="I38" s="275"/>
      <c r="J38" s="276"/>
      <c r="K38" s="277">
        <f>VLOOKUP(A38,EQUIPOS!A6:D163,4,FALSE)</f>
        <v>176926.53043848448</v>
      </c>
      <c r="L38" s="278"/>
      <c r="M38" s="279">
        <v>12</v>
      </c>
      <c r="N38" s="280">
        <f>K38/M38</f>
        <v>14743.877536540373</v>
      </c>
    </row>
    <row r="39" spans="1:14">
      <c r="A39" s="119" t="s">
        <v>299</v>
      </c>
      <c r="B39" s="863" t="str">
        <f>VLOOKUP(A39,EQUIPOS!A7:D154,3,FALSE)</f>
        <v xml:space="preserve">Recicladora, potencia 430HP </v>
      </c>
      <c r="C39" s="864"/>
      <c r="D39" s="864"/>
      <c r="E39" s="864"/>
      <c r="F39" s="864"/>
      <c r="G39" s="864"/>
      <c r="H39" s="865"/>
      <c r="I39" s="275"/>
      <c r="J39" s="276"/>
      <c r="K39" s="277">
        <f>VLOOKUP(A39,EQUIPOS!A7:D164,4,FALSE)</f>
        <v>549938.30034057051</v>
      </c>
      <c r="L39" s="278"/>
      <c r="M39" s="279">
        <v>12</v>
      </c>
      <c r="N39" s="280">
        <f>K39/M39</f>
        <v>45828.191695047542</v>
      </c>
    </row>
    <row r="40" spans="1:14">
      <c r="A40" t="s">
        <v>365</v>
      </c>
      <c r="B40" s="863" t="str">
        <f>VLOOKUP(A40,EQUIPOS!A8:D154,3,FALSE)</f>
        <v xml:space="preserve">Vibrocompatador, potencia 153 HP, peso 10 Ton. </v>
      </c>
      <c r="C40" s="864"/>
      <c r="D40" s="864"/>
      <c r="E40" s="864"/>
      <c r="F40" s="864"/>
      <c r="G40" s="864"/>
      <c r="H40" s="865"/>
      <c r="I40" s="275"/>
      <c r="J40" s="276"/>
      <c r="K40" s="277">
        <f>VLOOKUP(A40,EQUIPOS!A8:D165,4,FALSE)</f>
        <v>106156.52298850576</v>
      </c>
      <c r="L40" s="278"/>
      <c r="M40" s="279">
        <v>12</v>
      </c>
      <c r="N40" s="280">
        <f>K40/M40</f>
        <v>8846.3769157088136</v>
      </c>
    </row>
    <row r="41" spans="1:14">
      <c r="B41" s="863"/>
      <c r="C41" s="864"/>
      <c r="D41" s="864"/>
      <c r="E41" s="864"/>
      <c r="F41" s="864"/>
      <c r="G41" s="864"/>
      <c r="H41" s="865"/>
      <c r="I41" s="866"/>
      <c r="J41" s="867"/>
      <c r="K41" s="277"/>
      <c r="L41" s="868"/>
      <c r="M41" s="869"/>
      <c r="N41" s="280"/>
    </row>
    <row r="42" spans="1:14">
      <c r="B42" s="863"/>
      <c r="C42" s="864"/>
      <c r="D42" s="864"/>
      <c r="E42" s="870"/>
      <c r="F42" s="864"/>
      <c r="G42" s="864"/>
      <c r="H42" s="865"/>
      <c r="I42" s="42"/>
      <c r="J42" s="43"/>
      <c r="K42" s="282"/>
      <c r="L42" s="284"/>
      <c r="M42" s="285"/>
      <c r="N42" s="286"/>
    </row>
    <row r="43" spans="1:14">
      <c r="B43" s="871" t="s">
        <v>1036</v>
      </c>
      <c r="C43" s="949"/>
      <c r="D43" s="949"/>
      <c r="E43" s="44"/>
      <c r="F43" s="45"/>
      <c r="G43" s="45"/>
      <c r="H43" s="46"/>
      <c r="I43" s="42"/>
      <c r="J43" s="43"/>
      <c r="K43" s="287"/>
      <c r="L43" s="284"/>
      <c r="M43" s="409">
        <v>0.1</v>
      </c>
      <c r="N43" s="352">
        <f>N77*M43</f>
        <v>423.87395833333335</v>
      </c>
    </row>
    <row r="44" spans="1:14" ht="15.75" thickBot="1">
      <c r="B44" s="863"/>
      <c r="C44" s="864"/>
      <c r="D44" s="864"/>
      <c r="E44" s="864"/>
      <c r="F44" s="864"/>
      <c r="G44" s="864"/>
      <c r="H44" s="865"/>
      <c r="I44" s="873"/>
      <c r="J44" s="874"/>
      <c r="K44" s="47"/>
      <c r="L44" s="875"/>
      <c r="M44" s="876"/>
      <c r="N44" s="111"/>
    </row>
    <row r="45" spans="1:14" ht="15.75" thickBot="1">
      <c r="B45" s="814" t="s">
        <v>1037</v>
      </c>
      <c r="C45" s="815"/>
      <c r="D45" s="815"/>
      <c r="E45" s="815"/>
      <c r="F45" s="815"/>
      <c r="G45" s="815"/>
      <c r="H45" s="815"/>
      <c r="I45" s="815"/>
      <c r="J45" s="815"/>
      <c r="K45" s="815"/>
      <c r="L45" s="815"/>
      <c r="M45" s="816"/>
      <c r="N45" s="402">
        <f>SUM(N36:N44)</f>
        <v>82586.236311107568</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59" t="s">
        <v>1028</v>
      </c>
      <c r="C49" s="860"/>
      <c r="D49" s="860"/>
      <c r="E49" s="860"/>
      <c r="F49" s="860"/>
      <c r="G49" s="860"/>
      <c r="H49" s="860"/>
      <c r="I49" s="894"/>
      <c r="J49" s="323" t="s">
        <v>1029</v>
      </c>
      <c r="K49" s="91" t="s">
        <v>1030</v>
      </c>
      <c r="L49" s="895" t="s">
        <v>1039</v>
      </c>
      <c r="M49" s="894"/>
      <c r="N49" s="92" t="s">
        <v>1035</v>
      </c>
    </row>
    <row r="50" spans="1:14">
      <c r="A50" t="s">
        <v>845</v>
      </c>
      <c r="B50" s="49" t="str">
        <f>VLOOKUP(A50,MATERIALES!A5:D373,3,FALSE)</f>
        <v>Agua</v>
      </c>
      <c r="C50" s="289"/>
      <c r="D50" s="289"/>
      <c r="E50" s="289"/>
      <c r="F50" s="289"/>
      <c r="G50" s="289"/>
      <c r="H50" s="289"/>
      <c r="I50" s="276"/>
      <c r="J50" s="232" t="str">
        <f>VLOOKUP(A50,MATERIALES!A4:D640,2,FALSE)</f>
        <v>lt</v>
      </c>
      <c r="K50" s="290">
        <v>75</v>
      </c>
      <c r="L50" s="275"/>
      <c r="M50" s="410">
        <f>VLOOKUP(A50,MATERIALES!A5:D396,4,FALSE)</f>
        <v>83.477611040800326</v>
      </c>
      <c r="N50" s="280">
        <f>K50*M50</f>
        <v>6260.8208280600247</v>
      </c>
    </row>
    <row r="51" spans="1:14">
      <c r="A51" t="s">
        <v>879</v>
      </c>
      <c r="B51" s="49" t="str">
        <f>VLOOKUP(A51,MATERIALES!A5:D373,3,FALSE)</f>
        <v xml:space="preserve">Cemento Asfáltico </v>
      </c>
      <c r="C51" s="289"/>
      <c r="D51" s="289"/>
      <c r="E51" s="289"/>
      <c r="F51" s="289"/>
      <c r="G51" s="289"/>
      <c r="H51" s="289"/>
      <c r="I51" s="276"/>
      <c r="J51" s="232" t="str">
        <f>VLOOKUP(A51,MATERIALES!A4:D640,2,FALSE)</f>
        <v>kg</v>
      </c>
      <c r="K51" s="290">
        <v>1.3</v>
      </c>
      <c r="L51" s="275"/>
      <c r="M51" s="410">
        <f>VLOOKUP(A51,MATERIALES!A5:D396,4,FALSE)</f>
        <v>1198.2091243295363</v>
      </c>
      <c r="N51" s="280">
        <f>K51*M51</f>
        <v>1557.6718616283972</v>
      </c>
    </row>
    <row r="52" spans="1:14">
      <c r="B52" s="49"/>
      <c r="C52" s="289"/>
      <c r="D52" s="289"/>
      <c r="E52" s="289"/>
      <c r="F52" s="289"/>
      <c r="G52" s="289"/>
      <c r="H52" s="289"/>
      <c r="I52" s="276"/>
      <c r="J52" s="232"/>
      <c r="K52" s="290"/>
      <c r="L52" s="275"/>
      <c r="M52" s="291"/>
      <c r="N52" s="292"/>
    </row>
    <row r="53" spans="1:14">
      <c r="B53" s="49"/>
      <c r="C53" s="289"/>
      <c r="D53" s="289"/>
      <c r="E53" s="289"/>
      <c r="F53" s="289"/>
      <c r="G53" s="289"/>
      <c r="H53" s="289"/>
      <c r="I53" s="276"/>
      <c r="J53" s="232"/>
      <c r="K53" s="290"/>
      <c r="L53" s="275"/>
      <c r="M53" s="291"/>
      <c r="N53" s="292"/>
    </row>
    <row r="54" spans="1:14" ht="15.75" thickBot="1">
      <c r="B54" s="896"/>
      <c r="C54" s="897"/>
      <c r="D54" s="897"/>
      <c r="E54" s="897"/>
      <c r="F54" s="897"/>
      <c r="G54" s="897"/>
      <c r="H54" s="897"/>
      <c r="I54" s="867"/>
      <c r="J54" s="48"/>
      <c r="K54" s="50"/>
      <c r="L54" s="898"/>
      <c r="M54" s="899"/>
      <c r="N54" s="51"/>
    </row>
    <row r="55" spans="1:14" ht="15.75" thickBot="1">
      <c r="B55" s="814" t="s">
        <v>1037</v>
      </c>
      <c r="C55" s="815"/>
      <c r="D55" s="815"/>
      <c r="E55" s="815"/>
      <c r="F55" s="815"/>
      <c r="G55" s="815"/>
      <c r="H55" s="815"/>
      <c r="I55" s="815"/>
      <c r="J55" s="815"/>
      <c r="K55" s="815"/>
      <c r="L55" s="815"/>
      <c r="M55" s="816"/>
      <c r="N55" s="402">
        <f>SUM(N50:N54)</f>
        <v>7818.4926896884217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303">
        <v>96</v>
      </c>
      <c r="N71" s="403">
        <f>K71/M71</f>
        <v>1059.6770833333333</v>
      </c>
      <c r="O71" s="112"/>
    </row>
    <row r="72" spans="1:15">
      <c r="A72" t="s">
        <v>15</v>
      </c>
      <c r="B72" s="55" t="str">
        <f>VLOOKUP(A72,'MANO DE OBRA'!A8:D69,3,FALSE)</f>
        <v>Obrero (6)</v>
      </c>
      <c r="C72" s="53"/>
      <c r="D72" s="53"/>
      <c r="E72" s="53"/>
      <c r="F72" s="53"/>
      <c r="G72" s="53"/>
      <c r="H72" s="53"/>
      <c r="I72" s="300">
        <f>K72/J72*100</f>
        <v>164967.56756756757</v>
      </c>
      <c r="J72" s="301">
        <v>185</v>
      </c>
      <c r="K72" s="302">
        <f>VLOOKUP(A72,'MANO DE OBRA'!A8:D100,4,FALSE)</f>
        <v>305190</v>
      </c>
      <c r="L72" s="56"/>
      <c r="M72" s="307">
        <v>96</v>
      </c>
      <c r="N72" s="403">
        <f>K72/M72</f>
        <v>3179.0625</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4238.739583333333</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N45+N55+N66+N77</f>
        <v>94643.468584129325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18928.693716825866</v>
      </c>
      <c r="M84" s="850"/>
      <c r="N84" s="57"/>
    </row>
    <row r="85" spans="1:14">
      <c r="B85" s="95" t="s">
        <v>1057</v>
      </c>
      <c r="C85" s="96"/>
      <c r="D85" s="96"/>
      <c r="E85" s="96"/>
      <c r="F85" s="96"/>
      <c r="G85" s="96"/>
      <c r="H85" s="96"/>
      <c r="I85" s="93"/>
      <c r="J85" s="94"/>
      <c r="K85" s="312">
        <v>0.05</v>
      </c>
      <c r="L85" s="849">
        <f>N79*K85</f>
        <v>4732.1734292064666</v>
      </c>
      <c r="M85" s="850"/>
      <c r="N85" s="57"/>
    </row>
    <row r="86" spans="1:14" ht="15.75" thickBot="1">
      <c r="B86" s="97" t="s">
        <v>1058</v>
      </c>
      <c r="C86" s="98"/>
      <c r="D86" s="98"/>
      <c r="E86" s="98"/>
      <c r="F86" s="98"/>
      <c r="G86" s="98"/>
      <c r="H86" s="98"/>
      <c r="I86" s="99"/>
      <c r="J86" s="100"/>
      <c r="K86" s="313">
        <v>0.05</v>
      </c>
      <c r="L86" s="851">
        <f>N79*K86</f>
        <v>4732.1734292064666</v>
      </c>
      <c r="M86" s="852"/>
      <c r="N86" s="57"/>
    </row>
    <row r="87" spans="1:14" ht="15.75" thickBot="1">
      <c r="B87" s="814" t="s">
        <v>1037</v>
      </c>
      <c r="C87" s="815"/>
      <c r="D87" s="815"/>
      <c r="E87" s="815"/>
      <c r="F87" s="815"/>
      <c r="G87" s="815"/>
      <c r="H87" s="815"/>
      <c r="I87" s="815"/>
      <c r="J87" s="815"/>
      <c r="K87" s="815"/>
      <c r="L87" s="815"/>
      <c r="M87" s="816"/>
      <c r="N87" s="58">
        <f>L84+L85+L86</f>
        <v>28393.040575238796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123036.50915936811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17" t="s">
        <v>2324</v>
      </c>
      <c r="C106" s="818"/>
      <c r="D106" s="818"/>
      <c r="E106" s="818"/>
      <c r="F106" s="818"/>
      <c r="G106" s="818"/>
      <c r="H106" s="818"/>
      <c r="I106" s="818"/>
      <c r="J106" s="818"/>
      <c r="K106" s="818"/>
      <c r="L106" s="818"/>
      <c r="M106" s="818"/>
      <c r="N106" s="819"/>
    </row>
    <row r="107" spans="2:14" ht="15" customHeight="1">
      <c r="B107" s="817"/>
      <c r="C107" s="818"/>
      <c r="D107" s="818"/>
      <c r="E107" s="818"/>
      <c r="F107" s="818"/>
      <c r="G107" s="818"/>
      <c r="H107" s="818"/>
      <c r="I107" s="818"/>
      <c r="J107" s="818"/>
      <c r="K107" s="818"/>
      <c r="L107" s="818"/>
      <c r="M107" s="818"/>
      <c r="N107" s="819"/>
    </row>
    <row r="108" spans="2:14" ht="30" customHeight="1">
      <c r="B108" s="820" t="s">
        <v>2325</v>
      </c>
      <c r="C108" s="821"/>
      <c r="D108" s="821"/>
      <c r="E108" s="821"/>
      <c r="F108" s="821"/>
      <c r="G108" s="821"/>
      <c r="H108" s="821"/>
      <c r="I108" s="821"/>
      <c r="J108" s="821"/>
      <c r="K108" s="821"/>
      <c r="L108" s="821"/>
      <c r="M108" s="821"/>
      <c r="N108" s="822"/>
    </row>
    <row r="109" spans="2:14">
      <c r="B109" s="820"/>
      <c r="C109" s="821"/>
      <c r="D109" s="821"/>
      <c r="E109" s="821"/>
      <c r="F109" s="821"/>
      <c r="G109" s="821"/>
      <c r="H109" s="821"/>
      <c r="I109" s="821"/>
      <c r="J109" s="821"/>
      <c r="K109" s="821"/>
      <c r="L109" s="821"/>
      <c r="M109" s="821"/>
      <c r="N109" s="82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0"/>
      <c r="K119" s="880"/>
      <c r="L119" s="880"/>
      <c r="M119" s="880"/>
      <c r="N119" s="881"/>
    </row>
    <row r="120" spans="2:14" ht="15.75" thickBot="1">
      <c r="B120" s="269" t="s">
        <v>2327</v>
      </c>
      <c r="C120" s="401"/>
      <c r="D120" s="401"/>
      <c r="E120" s="63"/>
      <c r="F120" s="63"/>
      <c r="G120" s="63"/>
      <c r="H120" s="63"/>
      <c r="I120" s="63"/>
      <c r="J120" s="882"/>
      <c r="K120" s="882"/>
      <c r="L120" s="882"/>
      <c r="M120" s="882"/>
      <c r="N120" s="883"/>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1682</v>
      </c>
      <c r="C31" s="87" t="s">
        <v>2183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18</v>
      </c>
      <c r="N36" s="280">
        <f>K36/M36</f>
        <v>3589.3253039118304</v>
      </c>
    </row>
    <row r="37" spans="1:14">
      <c r="A37" s="119" t="s">
        <v>154</v>
      </c>
      <c r="B37" s="863" t="str">
        <f>VLOOKUP(A37,EQUIPOS!A7:D154,3,FALSE)</f>
        <v>Carrotanque Irrigador de asfalto, 1000 GALONES DE CAPACIDAD</v>
      </c>
      <c r="C37" s="864"/>
      <c r="D37" s="864"/>
      <c r="E37" s="864"/>
      <c r="F37" s="864"/>
      <c r="G37" s="864"/>
      <c r="H37" s="865"/>
      <c r="I37" s="275"/>
      <c r="J37" s="276"/>
      <c r="K37" s="277">
        <f>VLOOKUP(A37,EQUIPOS!A7:D164,4,FALSE)</f>
        <v>88319.138995317175</v>
      </c>
      <c r="L37" s="278"/>
      <c r="M37" s="279">
        <v>18</v>
      </c>
      <c r="N37" s="280">
        <f>K37/M37</f>
        <v>4906.6188330731766</v>
      </c>
    </row>
    <row r="38" spans="1:14">
      <c r="A38" t="s">
        <v>269</v>
      </c>
      <c r="B38" s="863" t="str">
        <f>VLOOKUP(A38,EQUIPOS!A8:D154,3,FALSE)</f>
        <v>Motoniveladora  potencia 215 HP, ancho de cuchilla 4,27 m, peso 18 ton.</v>
      </c>
      <c r="C38" s="864"/>
      <c r="D38" s="864"/>
      <c r="E38" s="864"/>
      <c r="F38" s="864"/>
      <c r="G38" s="864"/>
      <c r="H38" s="865"/>
      <c r="I38" s="275"/>
      <c r="J38" s="276"/>
      <c r="K38" s="277">
        <f>VLOOKUP(A38,EQUIPOS!A8:D165,4,FALSE)</f>
        <v>176926.53043848448</v>
      </c>
      <c r="L38" s="278"/>
      <c r="M38" s="279">
        <v>18</v>
      </c>
      <c r="N38" s="280">
        <f>K38/M38</f>
        <v>9829.2516910269151</v>
      </c>
    </row>
    <row r="39" spans="1:14">
      <c r="A39" t="s">
        <v>299</v>
      </c>
      <c r="B39" s="863" t="str">
        <f>VLOOKUP(A39,EQUIPOS!A9:D154,3,FALSE)</f>
        <v xml:space="preserve">Recicladora, potencia 430HP </v>
      </c>
      <c r="C39" s="864"/>
      <c r="D39" s="864"/>
      <c r="E39" s="864"/>
      <c r="F39" s="864"/>
      <c r="G39" s="864"/>
      <c r="H39" s="865"/>
      <c r="I39" s="866"/>
      <c r="J39" s="867"/>
      <c r="K39" s="277">
        <f>VLOOKUP(A39,EQUIPOS!A9:D166,4,FALSE)</f>
        <v>549938.30034057051</v>
      </c>
      <c r="L39" s="868">
        <v>18</v>
      </c>
      <c r="M39" s="869"/>
      <c r="N39" s="280">
        <f>K39/L39</f>
        <v>30552.127796698362</v>
      </c>
    </row>
    <row r="40" spans="1:14">
      <c r="A40" t="s">
        <v>365</v>
      </c>
      <c r="B40" s="863" t="str">
        <f>VLOOKUP(A40,EQUIPOS!A10:D154,3,FALSE)</f>
        <v xml:space="preserve">Vibrocompatador, potencia 153 HP, peso 10 Ton. </v>
      </c>
      <c r="C40" s="864"/>
      <c r="D40" s="864"/>
      <c r="E40" s="864"/>
      <c r="F40" s="864"/>
      <c r="G40" s="864"/>
      <c r="H40" s="865"/>
      <c r="I40" s="42"/>
      <c r="J40" s="43"/>
      <c r="K40" s="277">
        <f>VLOOKUP(A40,EQUIPOS!A10:D167,4,FALSE)</f>
        <v>106156.52298850576</v>
      </c>
      <c r="L40" s="284"/>
      <c r="M40" s="285">
        <v>18</v>
      </c>
      <c r="N40" s="280">
        <f>K40/M40</f>
        <v>5897.5846104725424</v>
      </c>
    </row>
    <row r="41" spans="1:14">
      <c r="B41" s="328"/>
      <c r="C41" s="329"/>
      <c r="D41" s="329"/>
      <c r="E41" s="329"/>
      <c r="F41" s="331"/>
      <c r="G41" s="331"/>
      <c r="H41" s="131"/>
      <c r="I41" s="42"/>
      <c r="J41" s="43"/>
      <c r="K41" s="282"/>
      <c r="L41" s="284"/>
      <c r="M41" s="285"/>
      <c r="N41" s="280"/>
    </row>
    <row r="42" spans="1:14">
      <c r="B42" s="871" t="s">
        <v>1036</v>
      </c>
      <c r="C42" s="872"/>
      <c r="D42" s="872"/>
      <c r="E42" s="44"/>
      <c r="F42" s="45"/>
      <c r="G42" s="45"/>
      <c r="H42" s="46"/>
      <c r="I42" s="42"/>
      <c r="J42" s="43"/>
      <c r="K42" s="287"/>
      <c r="L42" s="284"/>
      <c r="M42" s="409">
        <v>0.01</v>
      </c>
      <c r="N42" s="352">
        <f>N76*M42</f>
        <v>28.258263888888887</v>
      </c>
    </row>
    <row r="43" spans="1:14" ht="15.75" thickBot="1">
      <c r="B43" s="863"/>
      <c r="C43" s="864"/>
      <c r="D43" s="864"/>
      <c r="E43" s="864"/>
      <c r="F43" s="864"/>
      <c r="G43" s="864"/>
      <c r="H43" s="865"/>
      <c r="I43" s="873"/>
      <c r="J43" s="874"/>
      <c r="K43" s="47"/>
      <c r="L43" s="875"/>
      <c r="M43" s="876"/>
      <c r="N43" s="111"/>
    </row>
    <row r="44" spans="1:14" ht="15.75" thickBot="1">
      <c r="B44" s="814" t="s">
        <v>1037</v>
      </c>
      <c r="C44" s="815"/>
      <c r="D44" s="815"/>
      <c r="E44" s="815"/>
      <c r="F44" s="815"/>
      <c r="G44" s="815"/>
      <c r="H44" s="815"/>
      <c r="I44" s="815"/>
      <c r="J44" s="815"/>
      <c r="K44" s="815"/>
      <c r="L44" s="815"/>
      <c r="M44" s="816"/>
      <c r="N44" s="402">
        <f>SUM(N36:N43)</f>
        <v>54803.166499071711</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9" t="s">
        <v>1028</v>
      </c>
      <c r="C48" s="860"/>
      <c r="D48" s="860"/>
      <c r="E48" s="860"/>
      <c r="F48" s="860"/>
      <c r="G48" s="860"/>
      <c r="H48" s="860"/>
      <c r="I48" s="894"/>
      <c r="J48" s="323" t="s">
        <v>1029</v>
      </c>
      <c r="K48" s="91" t="s">
        <v>1030</v>
      </c>
      <c r="L48" s="895" t="s">
        <v>1039</v>
      </c>
      <c r="M48" s="894"/>
      <c r="N48" s="92" t="s">
        <v>1035</v>
      </c>
    </row>
    <row r="49" spans="1:14">
      <c r="A49" t="s">
        <v>583</v>
      </c>
      <c r="B49" s="49" t="str">
        <f>VLOOKUP(A49,MATERIALES!A5:D373,3,FALSE)</f>
        <v>Mezcla densa en Caliente MDC-25</v>
      </c>
      <c r="C49" s="289"/>
      <c r="D49" s="289"/>
      <c r="E49" s="289"/>
      <c r="F49" s="289"/>
      <c r="G49" s="289"/>
      <c r="H49" s="289"/>
      <c r="I49" s="276"/>
      <c r="J49" s="232" t="str">
        <f>VLOOKUP(A49,MATERIALES!A5:D641,2,FALSE)</f>
        <v>m3</v>
      </c>
      <c r="K49" s="290">
        <v>0.153</v>
      </c>
      <c r="L49" s="275"/>
      <c r="M49" s="410">
        <f>VLOOKUP(A49,MATERIALES!A5:D396,4,FALSE)</f>
        <v>410550</v>
      </c>
      <c r="N49" s="280">
        <f>K49*M49</f>
        <v>62814.15</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SUM(N49:N53)</f>
        <v>62814.15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901">
        <f>VLOOKUP(A59,TRANSPORTE!A5:D117,4,FALSE)</f>
        <v>900.0696947133282</v>
      </c>
      <c r="M59" s="902"/>
      <c r="N59" s="295">
        <f>K59*L59</f>
        <v>137.71066329113921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137.71066329113921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15</v>
      </c>
      <c r="B70" s="55" t="str">
        <f>VLOOKUP(A70,'MANO DE OBRA'!A8:D68,3,FALSE)</f>
        <v>Obrero (6)</v>
      </c>
      <c r="C70" s="53"/>
      <c r="D70" s="53"/>
      <c r="E70" s="53"/>
      <c r="F70" s="53"/>
      <c r="G70" s="53"/>
      <c r="H70" s="53"/>
      <c r="I70" s="300">
        <f>K70/J70*100</f>
        <v>164967.56756756757</v>
      </c>
      <c r="J70" s="301">
        <v>185</v>
      </c>
      <c r="K70" s="302">
        <f>VLOOKUP(A70,'MANO DE OBRA'!A8:D99,4,FALSE)</f>
        <v>305190</v>
      </c>
      <c r="L70" s="56"/>
      <c r="M70" s="303">
        <v>144</v>
      </c>
      <c r="N70" s="403">
        <f>K70/M70</f>
        <v>2119.375</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144</v>
      </c>
      <c r="N71" s="403">
        <f>K71/M71</f>
        <v>706.45138888888891</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2825.8263888888887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N44+N54+N65+N76</f>
        <v>120580.85355125176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24116.170710250353</v>
      </c>
      <c r="M83" s="850"/>
      <c r="N83" s="57"/>
    </row>
    <row r="84" spans="1:14">
      <c r="B84" s="95" t="s">
        <v>1057</v>
      </c>
      <c r="C84" s="96"/>
      <c r="D84" s="96"/>
      <c r="E84" s="96"/>
      <c r="F84" s="96"/>
      <c r="G84" s="96"/>
      <c r="H84" s="96"/>
      <c r="I84" s="93"/>
      <c r="J84" s="94"/>
      <c r="K84" s="312">
        <v>0.05</v>
      </c>
      <c r="L84" s="849">
        <f>N78*K84</f>
        <v>6029.0426775625883</v>
      </c>
      <c r="M84" s="850"/>
      <c r="N84" s="57"/>
    </row>
    <row r="85" spans="1:14" ht="15.75" thickBot="1">
      <c r="B85" s="97" t="s">
        <v>1058</v>
      </c>
      <c r="C85" s="98"/>
      <c r="D85" s="98"/>
      <c r="E85" s="98"/>
      <c r="F85" s="98"/>
      <c r="G85" s="98"/>
      <c r="H85" s="98"/>
      <c r="I85" s="99"/>
      <c r="J85" s="100"/>
      <c r="K85" s="313">
        <v>0.05</v>
      </c>
      <c r="L85" s="851">
        <f>N78*K85</f>
        <v>6029.0426775625883</v>
      </c>
      <c r="M85" s="852"/>
      <c r="N85" s="57"/>
    </row>
    <row r="86" spans="1:14" ht="15.75" thickBot="1">
      <c r="B86" s="814" t="s">
        <v>1037</v>
      </c>
      <c r="C86" s="815"/>
      <c r="D86" s="815"/>
      <c r="E86" s="815"/>
      <c r="F86" s="815"/>
      <c r="G86" s="815"/>
      <c r="H86" s="815"/>
      <c r="I86" s="815"/>
      <c r="J86" s="815"/>
      <c r="K86" s="815"/>
      <c r="L86" s="815"/>
      <c r="M86" s="816"/>
      <c r="N86" s="58">
        <f>L83+L84+L85</f>
        <v>36174.256065375528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156755.10961662728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1683</v>
      </c>
      <c r="C31" s="87" t="s">
        <v>2186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18</v>
      </c>
      <c r="N36" s="280">
        <f>K36/M36</f>
        <v>3589.3253039118304</v>
      </c>
    </row>
    <row r="37" spans="1:14">
      <c r="A37" s="119" t="s">
        <v>154</v>
      </c>
      <c r="B37" s="863" t="str">
        <f>VLOOKUP(A37,EQUIPOS!A7:D154,3,FALSE)</f>
        <v>Carrotanque Irrigador de asfalto, 1000 GALONES DE CAPACIDAD</v>
      </c>
      <c r="C37" s="864"/>
      <c r="D37" s="864"/>
      <c r="E37" s="864"/>
      <c r="F37" s="864"/>
      <c r="G37" s="864"/>
      <c r="H37" s="865"/>
      <c r="I37" s="275"/>
      <c r="J37" s="276"/>
      <c r="K37" s="277">
        <f>VLOOKUP(A37,EQUIPOS!A7:D164,4,FALSE)</f>
        <v>88319.138995317175</v>
      </c>
      <c r="L37" s="278"/>
      <c r="M37" s="279">
        <v>18</v>
      </c>
      <c r="N37" s="280">
        <f>K37/M37</f>
        <v>4906.6188330731766</v>
      </c>
    </row>
    <row r="38" spans="1:14">
      <c r="A38" t="s">
        <v>269</v>
      </c>
      <c r="B38" s="863" t="str">
        <f>VLOOKUP(A38,EQUIPOS!A8:D154,3,FALSE)</f>
        <v>Motoniveladora  potencia 215 HP, ancho de cuchilla 4,27 m, peso 18 ton.</v>
      </c>
      <c r="C38" s="864"/>
      <c r="D38" s="864"/>
      <c r="E38" s="864"/>
      <c r="F38" s="864"/>
      <c r="G38" s="864"/>
      <c r="H38" s="865"/>
      <c r="I38" s="275"/>
      <c r="J38" s="276"/>
      <c r="K38" s="277">
        <f>VLOOKUP(A38,EQUIPOS!A8:D165,4,FALSE)</f>
        <v>176926.53043848448</v>
      </c>
      <c r="L38" s="278"/>
      <c r="M38" s="279">
        <v>18</v>
      </c>
      <c r="N38" s="280">
        <f>K38/M38</f>
        <v>9829.2516910269151</v>
      </c>
    </row>
    <row r="39" spans="1:14">
      <c r="A39" t="s">
        <v>299</v>
      </c>
      <c r="B39" s="863" t="str">
        <f>VLOOKUP(A39,EQUIPOS!A9:D154,3,FALSE)</f>
        <v xml:space="preserve">Recicladora, potencia 430HP </v>
      </c>
      <c r="C39" s="864"/>
      <c r="D39" s="864"/>
      <c r="E39" s="864"/>
      <c r="F39" s="864"/>
      <c r="G39" s="864"/>
      <c r="H39" s="865"/>
      <c r="I39" s="866"/>
      <c r="J39" s="867"/>
      <c r="K39" s="277">
        <f>VLOOKUP(A39,EQUIPOS!A9:D166,4,FALSE)</f>
        <v>549938.30034057051</v>
      </c>
      <c r="L39" s="868">
        <v>18</v>
      </c>
      <c r="M39" s="869"/>
      <c r="N39" s="280">
        <f>K39/L39</f>
        <v>30552.127796698362</v>
      </c>
    </row>
    <row r="40" spans="1:14">
      <c r="A40" t="s">
        <v>365</v>
      </c>
      <c r="B40" s="863" t="str">
        <f>VLOOKUP(A40,EQUIPOS!A10:D154,3,FALSE)</f>
        <v xml:space="preserve">Vibrocompatador, potencia 153 HP, peso 10 Ton. </v>
      </c>
      <c r="C40" s="864"/>
      <c r="D40" s="864"/>
      <c r="E40" s="864"/>
      <c r="F40" s="864"/>
      <c r="G40" s="864"/>
      <c r="H40" s="865"/>
      <c r="I40" s="42"/>
      <c r="J40" s="43"/>
      <c r="K40" s="277">
        <f>VLOOKUP(A40,EQUIPOS!A10:D167,4,FALSE)</f>
        <v>106156.52298850576</v>
      </c>
      <c r="L40" s="284"/>
      <c r="M40" s="285">
        <v>18</v>
      </c>
      <c r="N40" s="280">
        <f>K40/M40</f>
        <v>5897.5846104725424</v>
      </c>
    </row>
    <row r="41" spans="1:14">
      <c r="B41" s="328"/>
      <c r="C41" s="329"/>
      <c r="D41" s="329"/>
      <c r="E41" s="329"/>
      <c r="F41" s="331"/>
      <c r="G41" s="331"/>
      <c r="H41" s="131"/>
      <c r="I41" s="42"/>
      <c r="J41" s="43"/>
      <c r="K41" s="282"/>
      <c r="L41" s="284"/>
      <c r="M41" s="285"/>
      <c r="N41" s="286"/>
    </row>
    <row r="42" spans="1:14">
      <c r="B42" s="871" t="s">
        <v>1036</v>
      </c>
      <c r="C42" s="872"/>
      <c r="D42" s="872"/>
      <c r="E42" s="44"/>
      <c r="F42" s="45"/>
      <c r="G42" s="45"/>
      <c r="H42" s="46"/>
      <c r="I42" s="42"/>
      <c r="J42" s="43"/>
      <c r="K42" s="287"/>
      <c r="L42" s="284"/>
      <c r="M42" s="409">
        <v>0.01</v>
      </c>
      <c r="N42" s="352">
        <f>N76*M42</f>
        <v>28.258263888888887</v>
      </c>
    </row>
    <row r="43" spans="1:14" ht="15.75" thickBot="1">
      <c r="B43" s="863"/>
      <c r="C43" s="864"/>
      <c r="D43" s="864"/>
      <c r="E43" s="864"/>
      <c r="F43" s="864"/>
      <c r="G43" s="864"/>
      <c r="H43" s="865"/>
      <c r="I43" s="873"/>
      <c r="J43" s="874"/>
      <c r="K43" s="47"/>
      <c r="L43" s="875"/>
      <c r="M43" s="876"/>
      <c r="N43" s="111"/>
    </row>
    <row r="44" spans="1:14" ht="15.75" thickBot="1">
      <c r="B44" s="814" t="s">
        <v>1037</v>
      </c>
      <c r="C44" s="815"/>
      <c r="D44" s="815"/>
      <c r="E44" s="815"/>
      <c r="F44" s="815"/>
      <c r="G44" s="815"/>
      <c r="H44" s="815"/>
      <c r="I44" s="815"/>
      <c r="J44" s="815"/>
      <c r="K44" s="815"/>
      <c r="L44" s="815"/>
      <c r="M44" s="816"/>
      <c r="N44" s="402">
        <f>SUM(N36:N43)</f>
        <v>54803.166499071711</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9" t="s">
        <v>1028</v>
      </c>
      <c r="C48" s="860"/>
      <c r="D48" s="860"/>
      <c r="E48" s="860"/>
      <c r="F48" s="860"/>
      <c r="G48" s="860"/>
      <c r="H48" s="860"/>
      <c r="I48" s="894"/>
      <c r="J48" s="323" t="s">
        <v>1029</v>
      </c>
      <c r="K48" s="91" t="s">
        <v>1030</v>
      </c>
      <c r="L48" s="895" t="s">
        <v>1039</v>
      </c>
      <c r="M48" s="894"/>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428400</v>
      </c>
      <c r="N49" s="280">
        <f>K49*M49</f>
        <v>65545.2</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SUM(N49:N53)</f>
        <v>65545.2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901">
        <f>VLOOKUP(A59,TRANSPORTE!A5:D117,4,FALSE)</f>
        <v>900.0696947133282</v>
      </c>
      <c r="M59" s="902"/>
      <c r="N59" s="295">
        <f>K59*L59</f>
        <v>137.71066329113921</v>
      </c>
    </row>
    <row r="60" spans="1:14">
      <c r="B60" s="52"/>
      <c r="C60" s="53"/>
      <c r="D60" s="53"/>
      <c r="E60" s="53"/>
      <c r="F60" s="53"/>
      <c r="G60" s="53"/>
      <c r="H60" s="319"/>
      <c r="I60" s="287"/>
      <c r="J60" s="294"/>
      <c r="K60" s="287"/>
      <c r="L60" s="901"/>
      <c r="M60" s="90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137.71066329113921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15</v>
      </c>
      <c r="B70" s="55" t="str">
        <f>VLOOKUP(A70,'MANO DE OBRA'!A8:D68,3,FALSE)</f>
        <v>Obrero (6)</v>
      </c>
      <c r="C70" s="53"/>
      <c r="D70" s="53"/>
      <c r="E70" s="53"/>
      <c r="F70" s="53"/>
      <c r="G70" s="53"/>
      <c r="H70" s="53"/>
      <c r="I70" s="300">
        <f>K70/J70*100</f>
        <v>164967.56756756757</v>
      </c>
      <c r="J70" s="301">
        <v>185</v>
      </c>
      <c r="K70" s="302">
        <f>VLOOKUP(A70,'MANO DE OBRA'!A8:D99,4,FALSE)</f>
        <v>305190</v>
      </c>
      <c r="L70" s="56"/>
      <c r="M70" s="303">
        <v>144</v>
      </c>
      <c r="N70" s="403">
        <f>K70/M70</f>
        <v>2119.375</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144</v>
      </c>
      <c r="N71" s="403">
        <f>K71/M71</f>
        <v>706.45138888888891</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2825.8263888888887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N44+N54+N65+N76</f>
        <v>123311.90355125174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24662.380710250349</v>
      </c>
      <c r="M83" s="850"/>
      <c r="N83" s="57"/>
    </row>
    <row r="84" spans="1:14">
      <c r="B84" s="95" t="s">
        <v>1057</v>
      </c>
      <c r="C84" s="96"/>
      <c r="D84" s="96"/>
      <c r="E84" s="96"/>
      <c r="F84" s="96"/>
      <c r="G84" s="96"/>
      <c r="H84" s="96"/>
      <c r="I84" s="93"/>
      <c r="J84" s="94"/>
      <c r="K84" s="312">
        <v>0.05</v>
      </c>
      <c r="L84" s="849">
        <f>N78*K84</f>
        <v>6165.5951775625872</v>
      </c>
      <c r="M84" s="850"/>
      <c r="N84" s="57"/>
    </row>
    <row r="85" spans="1:14" ht="15.75" thickBot="1">
      <c r="B85" s="97" t="s">
        <v>1058</v>
      </c>
      <c r="C85" s="98"/>
      <c r="D85" s="98"/>
      <c r="E85" s="98"/>
      <c r="F85" s="98"/>
      <c r="G85" s="98"/>
      <c r="H85" s="98"/>
      <c r="I85" s="99"/>
      <c r="J85" s="100"/>
      <c r="K85" s="313">
        <v>0.05</v>
      </c>
      <c r="L85" s="851">
        <f>N78*K85</f>
        <v>6165.5951775625872</v>
      </c>
      <c r="M85" s="852"/>
      <c r="N85" s="57"/>
    </row>
    <row r="86" spans="1:14" ht="15.75" thickBot="1">
      <c r="B86" s="814" t="s">
        <v>1037</v>
      </c>
      <c r="C86" s="815"/>
      <c r="D86" s="815"/>
      <c r="E86" s="815"/>
      <c r="F86" s="815"/>
      <c r="G86" s="815"/>
      <c r="H86" s="815"/>
      <c r="I86" s="815"/>
      <c r="J86" s="815"/>
      <c r="K86" s="815"/>
      <c r="L86" s="815"/>
      <c r="M86" s="816"/>
      <c r="N86" s="58">
        <f>L83+L84+L85</f>
        <v>36993.571065375523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160305.47461662727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1684</v>
      </c>
      <c r="C31" s="87" t="s">
        <v>2187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15</v>
      </c>
      <c r="N36" s="280">
        <f>K36/M36</f>
        <v>4307.1903646941964</v>
      </c>
    </row>
    <row r="37" spans="1:14">
      <c r="A37" s="119" t="s">
        <v>154</v>
      </c>
      <c r="B37" s="863" t="str">
        <f>VLOOKUP(A37,EQUIPOS!A7:D154,3,FALSE)</f>
        <v>Carrotanque Irrigador de asfalto, 1000 GALONES DE CAPACIDAD</v>
      </c>
      <c r="C37" s="864"/>
      <c r="D37" s="864"/>
      <c r="E37" s="864"/>
      <c r="F37" s="864"/>
      <c r="G37" s="864"/>
      <c r="H37" s="865"/>
      <c r="I37" s="275"/>
      <c r="J37" s="276"/>
      <c r="K37" s="277">
        <f>VLOOKUP(A37,EQUIPOS!A7:D164,4,FALSE)</f>
        <v>88319.138995317175</v>
      </c>
      <c r="L37" s="278"/>
      <c r="M37" s="279">
        <v>15</v>
      </c>
      <c r="N37" s="280">
        <f>K37/M37</f>
        <v>5887.9425996878117</v>
      </c>
    </row>
    <row r="38" spans="1:14">
      <c r="A38" t="s">
        <v>269</v>
      </c>
      <c r="B38" s="863" t="str">
        <f>VLOOKUP(A38,EQUIPOS!A8:D154,3,FALSE)</f>
        <v>Motoniveladora  potencia 215 HP, ancho de cuchilla 4,27 m, peso 18 ton.</v>
      </c>
      <c r="C38" s="864"/>
      <c r="D38" s="864"/>
      <c r="E38" s="864"/>
      <c r="F38" s="864"/>
      <c r="G38" s="864"/>
      <c r="H38" s="865"/>
      <c r="I38" s="275"/>
      <c r="J38" s="276"/>
      <c r="K38" s="277">
        <f>VLOOKUP(A38,EQUIPOS!A8:D165,4,FALSE)</f>
        <v>176926.53043848448</v>
      </c>
      <c r="L38" s="278"/>
      <c r="M38" s="279">
        <v>15</v>
      </c>
      <c r="N38" s="280">
        <f>K38/M38</f>
        <v>11795.102029232299</v>
      </c>
    </row>
    <row r="39" spans="1:14">
      <c r="A39" t="s">
        <v>299</v>
      </c>
      <c r="B39" s="863" t="str">
        <f>VLOOKUP(A39,EQUIPOS!A9:D154,3,FALSE)</f>
        <v xml:space="preserve">Recicladora, potencia 430HP </v>
      </c>
      <c r="C39" s="864"/>
      <c r="D39" s="864"/>
      <c r="E39" s="864"/>
      <c r="F39" s="864"/>
      <c r="G39" s="864"/>
      <c r="H39" s="865"/>
      <c r="I39" s="866"/>
      <c r="J39" s="867"/>
      <c r="K39" s="277">
        <f>VLOOKUP(A39,EQUIPOS!A9:D166,4,FALSE)</f>
        <v>549938.30034057051</v>
      </c>
      <c r="L39" s="868">
        <v>15</v>
      </c>
      <c r="M39" s="869"/>
      <c r="N39" s="280">
        <f>K39/L39</f>
        <v>36662.553356038035</v>
      </c>
    </row>
    <row r="40" spans="1:14">
      <c r="A40" t="s">
        <v>365</v>
      </c>
      <c r="B40" s="863" t="str">
        <f>VLOOKUP(A40,EQUIPOS!A10:D154,3,FALSE)</f>
        <v xml:space="preserve">Vibrocompatador, potencia 153 HP, peso 10 Ton. </v>
      </c>
      <c r="C40" s="864"/>
      <c r="D40" s="864"/>
      <c r="E40" s="864"/>
      <c r="F40" s="864"/>
      <c r="G40" s="864"/>
      <c r="H40" s="865"/>
      <c r="I40" s="42"/>
      <c r="J40" s="43"/>
      <c r="K40" s="277">
        <f>VLOOKUP(A40,EQUIPOS!A10:D167,4,FALSE)</f>
        <v>106156.52298850576</v>
      </c>
      <c r="L40" s="284"/>
      <c r="M40" s="285">
        <v>15</v>
      </c>
      <c r="N40" s="280">
        <f>K40/M40</f>
        <v>7077.1015325670505</v>
      </c>
    </row>
    <row r="41" spans="1:14">
      <c r="B41" s="328"/>
      <c r="C41" s="329"/>
      <c r="D41" s="329"/>
      <c r="E41" s="329"/>
      <c r="F41" s="331"/>
      <c r="G41" s="331"/>
      <c r="H41" s="131"/>
      <c r="I41" s="42"/>
      <c r="J41" s="43"/>
      <c r="K41" s="282"/>
      <c r="L41" s="284"/>
      <c r="M41" s="285"/>
      <c r="N41" s="286"/>
    </row>
    <row r="42" spans="1:14">
      <c r="B42" s="871" t="s">
        <v>1036</v>
      </c>
      <c r="C42" s="872"/>
      <c r="D42" s="872"/>
      <c r="E42" s="44"/>
      <c r="F42" s="45"/>
      <c r="G42" s="45"/>
      <c r="H42" s="46"/>
      <c r="I42" s="42"/>
      <c r="J42" s="43"/>
      <c r="K42" s="287"/>
      <c r="L42" s="284"/>
      <c r="M42" s="409">
        <v>0.01</v>
      </c>
      <c r="N42" s="352">
        <f>N76*M42</f>
        <v>33.909916666666668</v>
      </c>
    </row>
    <row r="43" spans="1:14" ht="15.75" thickBot="1">
      <c r="B43" s="863"/>
      <c r="C43" s="864"/>
      <c r="D43" s="864"/>
      <c r="E43" s="864"/>
      <c r="F43" s="864"/>
      <c r="G43" s="864"/>
      <c r="H43" s="865"/>
      <c r="I43" s="873"/>
      <c r="J43" s="874"/>
      <c r="K43" s="47"/>
      <c r="L43" s="875"/>
      <c r="M43" s="876"/>
      <c r="N43" s="111"/>
    </row>
    <row r="44" spans="1:14" ht="15.75" thickBot="1">
      <c r="B44" s="814" t="s">
        <v>1037</v>
      </c>
      <c r="C44" s="815"/>
      <c r="D44" s="815"/>
      <c r="E44" s="815"/>
      <c r="F44" s="815"/>
      <c r="G44" s="815"/>
      <c r="H44" s="815"/>
      <c r="I44" s="815"/>
      <c r="J44" s="815"/>
      <c r="K44" s="815"/>
      <c r="L44" s="815"/>
      <c r="M44" s="816"/>
      <c r="N44" s="402">
        <f>SUM(N36:N43)</f>
        <v>65763.799798886059</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9" t="s">
        <v>1028</v>
      </c>
      <c r="C48" s="860"/>
      <c r="D48" s="860"/>
      <c r="E48" s="860"/>
      <c r="F48" s="860"/>
      <c r="G48" s="860"/>
      <c r="H48" s="860"/>
      <c r="I48" s="894"/>
      <c r="J48" s="323" t="s">
        <v>1029</v>
      </c>
      <c r="K48" s="91" t="s">
        <v>1030</v>
      </c>
      <c r="L48" s="895" t="s">
        <v>1039</v>
      </c>
      <c r="M48" s="894"/>
      <c r="N48" s="92" t="s">
        <v>1035</v>
      </c>
    </row>
    <row r="49" spans="1:14">
      <c r="A49" t="s">
        <v>583</v>
      </c>
      <c r="B49" s="49" t="str">
        <f>VLOOKUP(A49,MATERIALES!A4:D373,3,FALSE)</f>
        <v>Mezcla densa en Caliente MDC-25</v>
      </c>
      <c r="C49" s="289"/>
      <c r="D49" s="289"/>
      <c r="E49" s="289"/>
      <c r="F49" s="289"/>
      <c r="G49" s="289"/>
      <c r="H49" s="289"/>
      <c r="I49" s="276"/>
      <c r="J49" s="232" t="str">
        <f>VLOOKUP(A49,MATERIALES!A5:D641,2,FALSE)</f>
        <v>m3</v>
      </c>
      <c r="K49" s="290">
        <v>0.153</v>
      </c>
      <c r="L49" s="275"/>
      <c r="M49" s="410">
        <f>VLOOKUP(A49,MATERIALES!A5:D396,4,FALSE)</f>
        <v>410550</v>
      </c>
      <c r="N49" s="280">
        <f>K49*M49</f>
        <v>62814.15</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SUM(N49:N53)</f>
        <v>62814.15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901">
        <f>VLOOKUP(A59,TRANSPORTE!A5:D117,4,FALSE)</f>
        <v>900.0696947133282</v>
      </c>
      <c r="M59" s="902"/>
      <c r="N59" s="295">
        <f>K59*L59</f>
        <v>137.71066329113921</v>
      </c>
    </row>
    <row r="60" spans="1:14">
      <c r="B60" s="52"/>
      <c r="C60" s="53"/>
      <c r="D60" s="53"/>
      <c r="E60" s="53"/>
      <c r="F60" s="53"/>
      <c r="G60" s="53"/>
      <c r="H60" s="319"/>
      <c r="I60" s="287"/>
      <c r="J60" s="294"/>
      <c r="K60" s="287"/>
      <c r="L60" s="901"/>
      <c r="M60" s="90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137.71066329113921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15</v>
      </c>
      <c r="B70" s="55" t="str">
        <f>VLOOKUP(A70,'MANO DE OBRA'!A8:D68,3,FALSE)</f>
        <v>Obrero (6)</v>
      </c>
      <c r="C70" s="53"/>
      <c r="D70" s="53"/>
      <c r="E70" s="53"/>
      <c r="F70" s="53"/>
      <c r="G70" s="53"/>
      <c r="H70" s="53"/>
      <c r="I70" s="300">
        <f>K70/J70*100</f>
        <v>164967.56756756757</v>
      </c>
      <c r="J70" s="301">
        <v>185</v>
      </c>
      <c r="K70" s="302">
        <f>VLOOKUP(A70,'MANO DE OBRA'!A8:D99,4,FALSE)</f>
        <v>305190</v>
      </c>
      <c r="L70" s="56"/>
      <c r="M70" s="303">
        <v>120</v>
      </c>
      <c r="N70" s="403">
        <f>K70/M70</f>
        <v>2543.25</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120</v>
      </c>
      <c r="N71" s="403">
        <f>K71/M71</f>
        <v>847.74166666666667</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3390.9916666666668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N44+N54+N65+N76</f>
        <v>132106.65212884385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26421.330425768771</v>
      </c>
      <c r="M83" s="850"/>
      <c r="N83" s="57"/>
    </row>
    <row r="84" spans="1:14">
      <c r="B84" s="95" t="s">
        <v>1057</v>
      </c>
      <c r="C84" s="96"/>
      <c r="D84" s="96"/>
      <c r="E84" s="96"/>
      <c r="F84" s="96"/>
      <c r="G84" s="96"/>
      <c r="H84" s="96"/>
      <c r="I84" s="93"/>
      <c r="J84" s="94"/>
      <c r="K84" s="312">
        <v>0.05</v>
      </c>
      <c r="L84" s="849">
        <f>N78*K84</f>
        <v>6605.3326064421926</v>
      </c>
      <c r="M84" s="850"/>
      <c r="N84" s="57"/>
    </row>
    <row r="85" spans="1:14" ht="15.75" thickBot="1">
      <c r="B85" s="97" t="s">
        <v>1058</v>
      </c>
      <c r="C85" s="98"/>
      <c r="D85" s="98"/>
      <c r="E85" s="98"/>
      <c r="F85" s="98"/>
      <c r="G85" s="98"/>
      <c r="H85" s="98"/>
      <c r="I85" s="99"/>
      <c r="J85" s="100"/>
      <c r="K85" s="313">
        <v>0.05</v>
      </c>
      <c r="L85" s="851">
        <f>N78*K85</f>
        <v>6605.3326064421926</v>
      </c>
      <c r="M85" s="852"/>
      <c r="N85" s="57"/>
    </row>
    <row r="86" spans="1:14" ht="15.75" thickBot="1">
      <c r="B86" s="814" t="s">
        <v>1037</v>
      </c>
      <c r="C86" s="815"/>
      <c r="D86" s="815"/>
      <c r="E86" s="815"/>
      <c r="F86" s="815"/>
      <c r="G86" s="815"/>
      <c r="H86" s="815"/>
      <c r="I86" s="815"/>
      <c r="J86" s="815"/>
      <c r="K86" s="815"/>
      <c r="L86" s="815"/>
      <c r="M86" s="816"/>
      <c r="N86" s="58">
        <f>L83+L84+L85</f>
        <v>39631.995638653156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171738.64776749699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1685</v>
      </c>
      <c r="C31" s="87" t="s">
        <v>2190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279">
        <v>15</v>
      </c>
      <c r="N36" s="280">
        <f>K36/M36</f>
        <v>4307.1903646941964</v>
      </c>
    </row>
    <row r="37" spans="1:14">
      <c r="A37" s="119" t="s">
        <v>154</v>
      </c>
      <c r="B37" s="863" t="str">
        <f>VLOOKUP(A37,EQUIPOS!A7:D154,3,FALSE)</f>
        <v>Carrotanque Irrigador de asfalto, 1000 GALONES DE CAPACIDAD</v>
      </c>
      <c r="C37" s="864"/>
      <c r="D37" s="864"/>
      <c r="E37" s="864"/>
      <c r="F37" s="864"/>
      <c r="G37" s="864"/>
      <c r="H37" s="865"/>
      <c r="I37" s="275"/>
      <c r="J37" s="276"/>
      <c r="K37" s="277">
        <f>VLOOKUP(A37,EQUIPOS!A7:D164,4,FALSE)</f>
        <v>88319.138995317175</v>
      </c>
      <c r="L37" s="278"/>
      <c r="M37" s="279">
        <v>15</v>
      </c>
      <c r="N37" s="280">
        <f>K37/M37</f>
        <v>5887.9425996878117</v>
      </c>
    </row>
    <row r="38" spans="1:14">
      <c r="A38" t="s">
        <v>269</v>
      </c>
      <c r="B38" s="863" t="str">
        <f>VLOOKUP(A38,EQUIPOS!A8:D154,3,FALSE)</f>
        <v>Motoniveladora  potencia 215 HP, ancho de cuchilla 4,27 m, peso 18 ton.</v>
      </c>
      <c r="C38" s="864"/>
      <c r="D38" s="864"/>
      <c r="E38" s="864"/>
      <c r="F38" s="864"/>
      <c r="G38" s="864"/>
      <c r="H38" s="865"/>
      <c r="I38" s="275"/>
      <c r="J38" s="276"/>
      <c r="K38" s="277">
        <f>VLOOKUP(A38,EQUIPOS!A8:D165,4,FALSE)</f>
        <v>176926.53043848448</v>
      </c>
      <c r="L38" s="278"/>
      <c r="M38" s="279">
        <v>15</v>
      </c>
      <c r="N38" s="280">
        <f>K38/M38</f>
        <v>11795.102029232299</v>
      </c>
    </row>
    <row r="39" spans="1:14">
      <c r="A39" t="s">
        <v>299</v>
      </c>
      <c r="B39" s="863" t="str">
        <f>VLOOKUP(A39,EQUIPOS!A9:D154,3,FALSE)</f>
        <v xml:space="preserve">Recicladora, potencia 430HP </v>
      </c>
      <c r="C39" s="864"/>
      <c r="D39" s="864"/>
      <c r="E39" s="864"/>
      <c r="F39" s="864"/>
      <c r="G39" s="864"/>
      <c r="H39" s="865"/>
      <c r="I39" s="866"/>
      <c r="J39" s="867"/>
      <c r="K39" s="277">
        <f>VLOOKUP(A39,EQUIPOS!A9:D166,4,FALSE)</f>
        <v>549938.30034057051</v>
      </c>
      <c r="L39" s="868">
        <v>15</v>
      </c>
      <c r="M39" s="869"/>
      <c r="N39" s="280">
        <f>K39/L39</f>
        <v>36662.553356038035</v>
      </c>
    </row>
    <row r="40" spans="1:14">
      <c r="A40" t="s">
        <v>365</v>
      </c>
      <c r="B40" s="863" t="str">
        <f>VLOOKUP(A40,EQUIPOS!A10:D154,3,FALSE)</f>
        <v xml:space="preserve">Vibrocompatador, potencia 153 HP, peso 10 Ton. </v>
      </c>
      <c r="C40" s="864"/>
      <c r="D40" s="864"/>
      <c r="E40" s="864"/>
      <c r="F40" s="864"/>
      <c r="G40" s="864"/>
      <c r="H40" s="865"/>
      <c r="I40" s="42"/>
      <c r="J40" s="43"/>
      <c r="K40" s="277">
        <f>VLOOKUP(A40,EQUIPOS!A10:D167,4,FALSE)</f>
        <v>106156.52298850576</v>
      </c>
      <c r="L40" s="284"/>
      <c r="M40" s="285">
        <v>15</v>
      </c>
      <c r="N40" s="280">
        <f>K40/M40</f>
        <v>7077.1015325670505</v>
      </c>
    </row>
    <row r="41" spans="1:14">
      <c r="B41" s="328"/>
      <c r="C41" s="329"/>
      <c r="D41" s="329"/>
      <c r="E41" s="329"/>
      <c r="F41" s="331"/>
      <c r="G41" s="331"/>
      <c r="H41" s="131"/>
      <c r="I41" s="42"/>
      <c r="J41" s="43"/>
      <c r="K41" s="282"/>
      <c r="L41" s="284"/>
      <c r="M41" s="285"/>
      <c r="N41" s="286"/>
    </row>
    <row r="42" spans="1:14">
      <c r="B42" s="871" t="s">
        <v>1036</v>
      </c>
      <c r="C42" s="872"/>
      <c r="D42" s="872"/>
      <c r="E42" s="44"/>
      <c r="F42" s="45"/>
      <c r="G42" s="45"/>
      <c r="H42" s="46"/>
      <c r="I42" s="42"/>
      <c r="J42" s="43"/>
      <c r="K42" s="287"/>
      <c r="L42" s="284"/>
      <c r="M42" s="409">
        <v>0.01</v>
      </c>
      <c r="N42" s="352">
        <f>N76*M42</f>
        <v>33.909916666666668</v>
      </c>
    </row>
    <row r="43" spans="1:14" ht="15.75" thickBot="1">
      <c r="B43" s="863"/>
      <c r="C43" s="864"/>
      <c r="D43" s="864"/>
      <c r="E43" s="864"/>
      <c r="F43" s="864"/>
      <c r="G43" s="864"/>
      <c r="H43" s="865"/>
      <c r="I43" s="873"/>
      <c r="J43" s="874"/>
      <c r="K43" s="47"/>
      <c r="L43" s="875"/>
      <c r="M43" s="876"/>
      <c r="N43" s="111"/>
    </row>
    <row r="44" spans="1:14" ht="15.75" thickBot="1">
      <c r="B44" s="814" t="s">
        <v>1037</v>
      </c>
      <c r="C44" s="815"/>
      <c r="D44" s="815"/>
      <c r="E44" s="815"/>
      <c r="F44" s="815"/>
      <c r="G44" s="815"/>
      <c r="H44" s="815"/>
      <c r="I44" s="815"/>
      <c r="J44" s="815"/>
      <c r="K44" s="815"/>
      <c r="L44" s="815"/>
      <c r="M44" s="816"/>
      <c r="N44" s="402">
        <f>SUM(N36:N43)</f>
        <v>65763.799798886059</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9" t="s">
        <v>1028</v>
      </c>
      <c r="C48" s="860"/>
      <c r="D48" s="860"/>
      <c r="E48" s="860"/>
      <c r="F48" s="860"/>
      <c r="G48" s="860"/>
      <c r="H48" s="860"/>
      <c r="I48" s="894"/>
      <c r="J48" s="323" t="s">
        <v>1029</v>
      </c>
      <c r="K48" s="91" t="s">
        <v>1030</v>
      </c>
      <c r="L48" s="895" t="s">
        <v>1039</v>
      </c>
      <c r="M48" s="894"/>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428400</v>
      </c>
      <c r="N49" s="280">
        <f>K49*M49</f>
        <v>65545.2</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SUM(N49:N53)</f>
        <v>65545.2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901">
        <f>VLOOKUP(A59,TRANSPORTE!A5:D117,4,FALSE)</f>
        <v>900.0696947133282</v>
      </c>
      <c r="M59" s="902"/>
      <c r="N59" s="295">
        <f>K59*L59</f>
        <v>137.71066329113921</v>
      </c>
    </row>
    <row r="60" spans="1:14">
      <c r="B60" s="52"/>
      <c r="C60" s="53"/>
      <c r="D60" s="53"/>
      <c r="E60" s="53"/>
      <c r="F60" s="53"/>
      <c r="G60" s="53"/>
      <c r="H60" s="319"/>
      <c r="I60" s="287"/>
      <c r="J60" s="294"/>
      <c r="K60" s="287"/>
      <c r="L60" s="901"/>
      <c r="M60" s="90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137.71066329113921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15</v>
      </c>
      <c r="B70" s="55" t="str">
        <f>VLOOKUP(A70,'MANO DE OBRA'!A8:D68,3,FALSE)</f>
        <v>Obrero (6)</v>
      </c>
      <c r="C70" s="53"/>
      <c r="D70" s="53"/>
      <c r="E70" s="53"/>
      <c r="F70" s="53"/>
      <c r="G70" s="53"/>
      <c r="H70" s="53"/>
      <c r="I70" s="300">
        <f>K70/J70*100</f>
        <v>164967.56756756757</v>
      </c>
      <c r="J70" s="301">
        <v>185</v>
      </c>
      <c r="K70" s="302">
        <f>VLOOKUP(A70,'MANO DE OBRA'!A8:D99,4,FALSE)</f>
        <v>305190</v>
      </c>
      <c r="L70" s="56"/>
      <c r="M70" s="303">
        <v>120</v>
      </c>
      <c r="N70" s="403">
        <f>K70/M70</f>
        <v>2543.25</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120</v>
      </c>
      <c r="N71" s="403">
        <f>K71/M71</f>
        <v>847.74166666666667</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3390.9916666666668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N44+N54+N65+N76</f>
        <v>134837.70212884387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26967.540425768777</v>
      </c>
      <c r="M83" s="850"/>
      <c r="N83" s="57"/>
    </row>
    <row r="84" spans="1:14">
      <c r="B84" s="95" t="s">
        <v>1057</v>
      </c>
      <c r="C84" s="96"/>
      <c r="D84" s="96"/>
      <c r="E84" s="96"/>
      <c r="F84" s="96"/>
      <c r="G84" s="96"/>
      <c r="H84" s="96"/>
      <c r="I84" s="93"/>
      <c r="J84" s="94"/>
      <c r="K84" s="312">
        <v>0.05</v>
      </c>
      <c r="L84" s="849">
        <f>N78*K84</f>
        <v>6741.8851064421942</v>
      </c>
      <c r="M84" s="850"/>
      <c r="N84" s="57"/>
    </row>
    <row r="85" spans="1:14" ht="15.75" thickBot="1">
      <c r="B85" s="97" t="s">
        <v>1058</v>
      </c>
      <c r="C85" s="98"/>
      <c r="D85" s="98"/>
      <c r="E85" s="98"/>
      <c r="F85" s="98"/>
      <c r="G85" s="98"/>
      <c r="H85" s="98"/>
      <c r="I85" s="99"/>
      <c r="J85" s="100"/>
      <c r="K85" s="313">
        <v>0.05</v>
      </c>
      <c r="L85" s="851">
        <f>N78*K85</f>
        <v>6741.8851064421942</v>
      </c>
      <c r="M85" s="852"/>
      <c r="N85" s="57"/>
    </row>
    <row r="86" spans="1:14" ht="15.75" thickBot="1">
      <c r="B86" s="814" t="s">
        <v>1037</v>
      </c>
      <c r="C86" s="815"/>
      <c r="D86" s="815"/>
      <c r="E86" s="815"/>
      <c r="F86" s="815"/>
      <c r="G86" s="815"/>
      <c r="H86" s="815"/>
      <c r="I86" s="815"/>
      <c r="J86" s="815"/>
      <c r="K86" s="815"/>
      <c r="L86" s="815"/>
      <c r="M86" s="816"/>
      <c r="N86" s="58">
        <f>L83+L84+L85</f>
        <v>40451.310638653158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175289.01276749704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1172</v>
      </c>
      <c r="C31" s="87" t="s">
        <v>2191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64"/>
      <c r="F40" s="864"/>
      <c r="G40" s="864"/>
      <c r="H40" s="865"/>
      <c r="I40" s="42"/>
      <c r="J40" s="43"/>
      <c r="K40" s="277"/>
      <c r="L40" s="284"/>
      <c r="M40" s="285"/>
      <c r="N40" s="280"/>
    </row>
    <row r="41" spans="1:14">
      <c r="B41" s="328"/>
      <c r="C41" s="329"/>
      <c r="D41" s="329"/>
      <c r="E41" s="329"/>
      <c r="F41" s="331"/>
      <c r="G41" s="331"/>
      <c r="H41" s="131"/>
      <c r="I41" s="42"/>
      <c r="J41" s="43"/>
      <c r="K41" s="282"/>
      <c r="L41" s="284"/>
      <c r="M41" s="285"/>
      <c r="N41" s="286"/>
    </row>
    <row r="42" spans="1:14">
      <c r="B42" s="871" t="s">
        <v>1036</v>
      </c>
      <c r="C42" s="872"/>
      <c r="D42" s="872"/>
      <c r="E42" s="44"/>
      <c r="F42" s="45"/>
      <c r="G42" s="45"/>
      <c r="H42" s="46"/>
      <c r="I42" s="42"/>
      <c r="J42" s="43"/>
      <c r="K42" s="287"/>
      <c r="L42" s="284"/>
      <c r="M42" s="409">
        <v>0.01</v>
      </c>
      <c r="N42" s="352">
        <f>N76*M42</f>
        <v>4.0691899999999999</v>
      </c>
    </row>
    <row r="43" spans="1:14" ht="15.75" thickBot="1">
      <c r="B43" s="863"/>
      <c r="C43" s="864"/>
      <c r="D43" s="864"/>
      <c r="E43" s="864"/>
      <c r="F43" s="864"/>
      <c r="G43" s="864"/>
      <c r="H43" s="865"/>
      <c r="I43" s="873"/>
      <c r="J43" s="874"/>
      <c r="K43" s="47"/>
      <c r="L43" s="875"/>
      <c r="M43" s="876"/>
      <c r="N43" s="111"/>
    </row>
    <row r="44" spans="1:14" ht="15.75" thickBot="1">
      <c r="B44" s="814" t="s">
        <v>1037</v>
      </c>
      <c r="C44" s="815"/>
      <c r="D44" s="815"/>
      <c r="E44" s="815"/>
      <c r="F44" s="815"/>
      <c r="G44" s="815"/>
      <c r="H44" s="815"/>
      <c r="I44" s="815"/>
      <c r="J44" s="815"/>
      <c r="K44" s="815"/>
      <c r="L44" s="815"/>
      <c r="M44" s="816"/>
      <c r="N44" s="402">
        <f>SUM(N36:N43)</f>
        <v>4.0691899999999999</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9" t="s">
        <v>1028</v>
      </c>
      <c r="C48" s="860"/>
      <c r="D48" s="860"/>
      <c r="E48" s="860"/>
      <c r="F48" s="860"/>
      <c r="G48" s="860"/>
      <c r="H48" s="860"/>
      <c r="I48" s="894"/>
      <c r="J48" s="323" t="s">
        <v>1029</v>
      </c>
      <c r="K48" s="91" t="s">
        <v>1030</v>
      </c>
      <c r="L48" s="895" t="s">
        <v>1039</v>
      </c>
      <c r="M48" s="894"/>
      <c r="N48" s="92" t="s">
        <v>1035</v>
      </c>
    </row>
    <row r="49" spans="1:14">
      <c r="A49" t="s">
        <v>965</v>
      </c>
      <c r="B49" s="49" t="str">
        <f>VLOOKUP(A49,MATERIALES!A4:D373,3,FALSE)</f>
        <v>Geotextil Nt Repav 450 O Similar (Proveedores Pavco, Lafayet, Geomatrix, Tensar, Omnes U Otros)</v>
      </c>
      <c r="C49" s="289"/>
      <c r="D49" s="289"/>
      <c r="E49" s="289"/>
      <c r="F49" s="289"/>
      <c r="G49" s="289"/>
      <c r="H49" s="289"/>
      <c r="I49" s="276"/>
      <c r="J49" s="232" t="str">
        <f>VLOOKUP(A49,MATERIALES!A5:D641,2,FALSE)</f>
        <v>m2</v>
      </c>
      <c r="K49" s="290">
        <v>1.0549999999999999</v>
      </c>
      <c r="L49" s="275"/>
      <c r="M49" s="410">
        <f>VLOOKUP(A49,MATERIALES!A5:D396,4,FALSE)</f>
        <v>2960.4011330078943</v>
      </c>
      <c r="N49" s="280">
        <f>K49*M49</f>
        <v>3123.2231953233281</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SUM(N49:N53)</f>
        <v>3123.2231953233281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319"/>
      <c r="I60" s="287"/>
      <c r="J60" s="294"/>
      <c r="K60" s="287"/>
      <c r="L60" s="901"/>
      <c r="M60" s="90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t="s">
        <v>15</v>
      </c>
      <c r="B70" s="55" t="str">
        <f>VLOOKUP(A70,'MANO DE OBRA'!A8:D68,3,FALSE)</f>
        <v>Obrero (6)</v>
      </c>
      <c r="C70" s="53"/>
      <c r="D70" s="53"/>
      <c r="E70" s="53"/>
      <c r="F70" s="53"/>
      <c r="G70" s="53"/>
      <c r="H70" s="53"/>
      <c r="I70" s="300">
        <f>K70/J70*100</f>
        <v>164967.56756756757</v>
      </c>
      <c r="J70" s="301">
        <v>185</v>
      </c>
      <c r="K70" s="302">
        <f>VLOOKUP(A70,'MANO DE OBRA'!A8:D99,4,FALSE)</f>
        <v>305190</v>
      </c>
      <c r="L70" s="56"/>
      <c r="M70" s="303">
        <v>1000</v>
      </c>
      <c r="N70" s="403">
        <f>K70/M70</f>
        <v>305.19</v>
      </c>
      <c r="O70" s="112"/>
    </row>
    <row r="71" spans="1:15">
      <c r="A71"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307">
        <v>1000</v>
      </c>
      <c r="N71" s="403">
        <f>K71/M71</f>
        <v>101.729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406.91899999999998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N44+N54+N65+N76</f>
        <v>3534.2113853233282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706.84227706466572</v>
      </c>
      <c r="M83" s="850"/>
      <c r="N83" s="57"/>
    </row>
    <row r="84" spans="1:14">
      <c r="B84" s="95" t="s">
        <v>1057</v>
      </c>
      <c r="C84" s="96"/>
      <c r="D84" s="96"/>
      <c r="E84" s="96"/>
      <c r="F84" s="96"/>
      <c r="G84" s="96"/>
      <c r="H84" s="96"/>
      <c r="I84" s="93"/>
      <c r="J84" s="94"/>
      <c r="K84" s="312">
        <v>0.05</v>
      </c>
      <c r="L84" s="849">
        <f>N78*K84</f>
        <v>176.71056926616643</v>
      </c>
      <c r="M84" s="850"/>
      <c r="N84" s="57"/>
    </row>
    <row r="85" spans="1:14" ht="15.75" thickBot="1">
      <c r="B85" s="97" t="s">
        <v>1058</v>
      </c>
      <c r="C85" s="98"/>
      <c r="D85" s="98"/>
      <c r="E85" s="98"/>
      <c r="F85" s="98"/>
      <c r="G85" s="98"/>
      <c r="H85" s="98"/>
      <c r="I85" s="99"/>
      <c r="J85" s="100"/>
      <c r="K85" s="313">
        <v>0.05</v>
      </c>
      <c r="L85" s="851">
        <f>N78*K85</f>
        <v>176.71056926616643</v>
      </c>
      <c r="M85" s="852"/>
      <c r="N85" s="57"/>
    </row>
    <row r="86" spans="1:14" ht="15.75" thickBot="1">
      <c r="B86" s="814" t="s">
        <v>1037</v>
      </c>
      <c r="C86" s="815"/>
      <c r="D86" s="815"/>
      <c r="E86" s="815"/>
      <c r="F86" s="815"/>
      <c r="G86" s="815"/>
      <c r="H86" s="815"/>
      <c r="I86" s="815"/>
      <c r="J86" s="815"/>
      <c r="K86" s="815"/>
      <c r="L86" s="815"/>
      <c r="M86" s="816"/>
      <c r="N86" s="58">
        <f>L83+L84+L85</f>
        <v>1060.2634155969986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4594.4748009203267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30"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0"/>
      <c r="K118" s="880"/>
      <c r="L118" s="880"/>
      <c r="M118" s="880"/>
      <c r="N118" s="881"/>
    </row>
    <row r="119" spans="2:14" ht="15.75" thickBot="1">
      <c r="B119" s="269" t="s">
        <v>2327</v>
      </c>
      <c r="C119" s="401"/>
      <c r="D119" s="401"/>
      <c r="E119" s="63"/>
      <c r="F119" s="63"/>
      <c r="G119" s="63"/>
      <c r="H119" s="63"/>
      <c r="I119" s="63"/>
      <c r="J119" s="882"/>
      <c r="K119" s="882"/>
      <c r="L119" s="882"/>
      <c r="M119" s="882"/>
      <c r="N119" s="88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1173</v>
      </c>
      <c r="C31" s="226" t="s">
        <v>2192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164</v>
      </c>
      <c r="B36" s="863" t="str">
        <f>VLOOKUP(A36,EQUIPOS!A6:D154,3,FALSE)</f>
        <v>Compactador manual de rodillo</v>
      </c>
      <c r="C36" s="864"/>
      <c r="D36" s="864"/>
      <c r="E36" s="864"/>
      <c r="F36" s="864"/>
      <c r="G36" s="864"/>
      <c r="H36" s="865"/>
      <c r="I36" s="275"/>
      <c r="J36" s="276"/>
      <c r="K36" s="277">
        <f>VLOOKUP(A36,EQUIPOS!A6:D163,4,FALSE)</f>
        <v>80630.055342699037</v>
      </c>
      <c r="L36" s="278"/>
      <c r="M36" s="279">
        <v>2</v>
      </c>
      <c r="N36" s="280">
        <f>K36/M36</f>
        <v>40315.027671349519</v>
      </c>
    </row>
    <row r="37" spans="1:14">
      <c r="A37" s="119" t="s">
        <v>180</v>
      </c>
      <c r="B37" s="863" t="str">
        <f>VLOOKUP(A37,EQUIPOS!A7:D154,3,FALSE)</f>
        <v>Compresor 120 HP, con martillo.</v>
      </c>
      <c r="C37" s="864"/>
      <c r="D37" s="864"/>
      <c r="E37" s="864"/>
      <c r="F37" s="864"/>
      <c r="G37" s="864"/>
      <c r="H37" s="865"/>
      <c r="I37" s="275"/>
      <c r="J37" s="276"/>
      <c r="K37" s="277">
        <f>VLOOKUP(A37,EQUIPOS!A7:D164,4,FALSE)</f>
        <v>74085.918475947226</v>
      </c>
      <c r="L37" s="278"/>
      <c r="M37" s="279">
        <v>4</v>
      </c>
      <c r="N37" s="280">
        <f>K37/M37</f>
        <v>18521.479618986807</v>
      </c>
    </row>
    <row r="38" spans="1:14">
      <c r="A38" t="s">
        <v>184</v>
      </c>
      <c r="B38" s="863" t="str">
        <f>VLOOKUP(A38,EQUIPOS!A8:D154,3,FALSE)</f>
        <v>Cortadora de pavimento, Máxima profundidad de corte: 160 mm. Capacidad de disco: desde 12´´ hasta 18´´ de diámetro. Peso operacional: 135 kg, 13.5 hp de potencia</v>
      </c>
      <c r="C38" s="864"/>
      <c r="D38" s="864"/>
      <c r="E38" s="864"/>
      <c r="F38" s="864"/>
      <c r="G38" s="864"/>
      <c r="H38" s="865"/>
      <c r="I38" s="275"/>
      <c r="J38" s="276"/>
      <c r="K38" s="277">
        <f>VLOOKUP(A38,EQUIPOS!A8:D165,4,FALSE)</f>
        <v>14509.378458918691</v>
      </c>
      <c r="L38" s="278"/>
      <c r="M38" s="279">
        <v>10</v>
      </c>
      <c r="N38" s="280">
        <f>K38/M38</f>
        <v>1450.9378458918691</v>
      </c>
    </row>
    <row r="39" spans="1:14">
      <c r="A39" t="s">
        <v>303</v>
      </c>
      <c r="B39" s="863" t="str">
        <f>VLOOKUP(A39,EQUIPOS!A9:D154,3,FALSE)</f>
        <v>Retrocargador, pala de 1,1 m3 de capacidad, profundidad de excavación de 4.400 mm y una altura de 5.680 mm</v>
      </c>
      <c r="C39" s="864"/>
      <c r="D39" s="864"/>
      <c r="E39" s="864"/>
      <c r="F39" s="864"/>
      <c r="G39" s="864"/>
      <c r="H39" s="865"/>
      <c r="I39" s="275"/>
      <c r="J39" s="276"/>
      <c r="K39" s="277">
        <f>VLOOKUP(A39,EQUIPOS!A9:D166,4,FALSE)</f>
        <v>80637.110472541521</v>
      </c>
      <c r="L39" s="278"/>
      <c r="M39" s="279">
        <v>10</v>
      </c>
      <c r="N39" s="280">
        <f>K39/M39</f>
        <v>8063.7110472541517</v>
      </c>
    </row>
    <row r="40" spans="1:14">
      <c r="A40" t="s">
        <v>129</v>
      </c>
      <c r="B40" s="863" t="str">
        <f>VLOOKUP(A40,EQUIPOS!A10:D154,3,FALSE)</f>
        <v xml:space="preserve">Buldozer, Potencia al volante de 140 HP, motor de 2200 RPM, longitud de hoja 4,80m. </v>
      </c>
      <c r="C40" s="864"/>
      <c r="D40" s="864"/>
      <c r="E40" s="864"/>
      <c r="F40" s="864"/>
      <c r="G40" s="864"/>
      <c r="H40" s="865"/>
      <c r="I40" s="275"/>
      <c r="J40" s="276"/>
      <c r="K40" s="277">
        <f>VLOOKUP(A40,EQUIPOS!A10:D167,4,FALSE)</f>
        <v>142524.70945083015</v>
      </c>
      <c r="L40" s="278"/>
      <c r="M40" s="279">
        <v>100</v>
      </c>
      <c r="N40" s="280">
        <f>K40/M40</f>
        <v>1425.2470945083014</v>
      </c>
    </row>
    <row r="41" spans="1:14">
      <c r="B41" s="863"/>
      <c r="C41" s="864"/>
      <c r="D41" s="864"/>
      <c r="E41" s="864"/>
      <c r="F41" s="864"/>
      <c r="G41" s="864"/>
      <c r="H41" s="865"/>
      <c r="I41" s="275"/>
      <c r="J41" s="276"/>
      <c r="K41" s="277"/>
      <c r="L41" s="278"/>
      <c r="M41" s="279"/>
      <c r="N41" s="280"/>
    </row>
    <row r="42" spans="1:14">
      <c r="B42" s="863"/>
      <c r="C42" s="864"/>
      <c r="D42" s="864"/>
      <c r="E42" s="864"/>
      <c r="F42" s="864"/>
      <c r="G42" s="864"/>
      <c r="H42" s="865"/>
      <c r="I42" s="275"/>
      <c r="J42" s="276"/>
      <c r="K42" s="277"/>
      <c r="L42" s="278"/>
      <c r="M42" s="279"/>
      <c r="N42" s="280"/>
    </row>
    <row r="43" spans="1:14">
      <c r="B43" s="863"/>
      <c r="C43" s="864"/>
      <c r="D43" s="864"/>
      <c r="E43" s="864"/>
      <c r="F43" s="864"/>
      <c r="G43" s="864"/>
      <c r="H43" s="865"/>
      <c r="I43" s="275"/>
      <c r="J43" s="276"/>
      <c r="K43" s="277"/>
      <c r="L43" s="278"/>
      <c r="M43" s="279"/>
      <c r="N43" s="280"/>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N80*M46</f>
        <v>1271.621875</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71048.025152990653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448</v>
      </c>
      <c r="B53" s="49" t="str">
        <f>VLOOKUP(A53,MATERIALES!A5:D373,3,FALSE)</f>
        <v xml:space="preserve">Derechos de explotación y/o disposición de materiales
</v>
      </c>
      <c r="C53" s="289"/>
      <c r="D53" s="289"/>
      <c r="E53" s="289"/>
      <c r="F53" s="289"/>
      <c r="G53" s="289"/>
      <c r="H53" s="289"/>
      <c r="I53" s="276"/>
      <c r="J53" s="232" t="str">
        <f>VLOOKUP(A53,MATERIALES!A7:D645,2,FALSE)</f>
        <v>m3</v>
      </c>
      <c r="K53" s="290">
        <v>1</v>
      </c>
      <c r="L53" s="275"/>
      <c r="M53" s="410">
        <f>VLOOKUP(A53,MATERIALES!A5:D396,4,FALSE)</f>
        <v>2799.554028807328</v>
      </c>
      <c r="N53" s="280">
        <f>K53*M53</f>
        <v>2799.554028807328</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6"/>
      <c r="C57" s="897"/>
      <c r="D57" s="897"/>
      <c r="E57" s="897"/>
      <c r="F57" s="897"/>
      <c r="G57" s="897"/>
      <c r="H57" s="897"/>
      <c r="I57" s="867"/>
      <c r="J57" s="48"/>
      <c r="K57" s="50"/>
      <c r="L57" s="898"/>
      <c r="M57" s="899"/>
      <c r="N57" s="51"/>
    </row>
    <row r="58" spans="1:14" ht="15.75" thickBot="1">
      <c r="B58" s="814" t="s">
        <v>1037</v>
      </c>
      <c r="C58" s="815"/>
      <c r="D58" s="815"/>
      <c r="E58" s="815"/>
      <c r="F58" s="815"/>
      <c r="G58" s="815"/>
      <c r="H58" s="815"/>
      <c r="I58" s="815"/>
      <c r="J58" s="815"/>
      <c r="K58" s="815"/>
      <c r="L58" s="815"/>
      <c r="M58" s="816"/>
      <c r="N58" s="402">
        <f>SUM(N53:N57)</f>
        <v>2799.554028807328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1340</v>
      </c>
      <c r="B63" s="52" t="str">
        <f>VLOOKUP(A63,TRANSPORTE!A5:D117,3,FALSE)</f>
        <v>Transporte de material de excavación</v>
      </c>
      <c r="C63" s="325"/>
      <c r="D63" s="325"/>
      <c r="E63" s="325"/>
      <c r="F63" s="325"/>
      <c r="G63" s="325"/>
      <c r="H63" s="319" t="s">
        <v>1552</v>
      </c>
      <c r="I63" s="287">
        <v>1.3</v>
      </c>
      <c r="J63" s="294">
        <v>1</v>
      </c>
      <c r="K63" s="287">
        <f>I63*J63</f>
        <v>1.3</v>
      </c>
      <c r="L63" s="901">
        <f>VLOOKUP(A63,TRANSPORTE!A5:D117,4,FALSE)</f>
        <v>1260.7002978406549</v>
      </c>
      <c r="M63" s="902"/>
      <c r="N63" s="295">
        <f>K63*L63</f>
        <v>1638.9103871928514</v>
      </c>
    </row>
    <row r="64" spans="1:14">
      <c r="B64" s="52"/>
      <c r="C64" s="53"/>
      <c r="D64" s="53"/>
      <c r="E64" s="53"/>
      <c r="F64" s="53"/>
      <c r="G64" s="53"/>
      <c r="H64" s="319"/>
      <c r="I64" s="287"/>
      <c r="J64" s="294"/>
      <c r="K64" s="287"/>
      <c r="L64" s="901"/>
      <c r="M64" s="902"/>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2"/>
      <c r="M68" s="893"/>
      <c r="N68" s="133"/>
    </row>
    <row r="69" spans="1:15" ht="15.75" thickBot="1">
      <c r="B69" s="903" t="s">
        <v>1037</v>
      </c>
      <c r="C69" s="857"/>
      <c r="D69" s="857"/>
      <c r="E69" s="857"/>
      <c r="F69" s="857"/>
      <c r="G69" s="857"/>
      <c r="H69" s="857"/>
      <c r="I69" s="857"/>
      <c r="J69" s="857"/>
      <c r="K69" s="857"/>
      <c r="L69" s="857"/>
      <c r="M69" s="858"/>
      <c r="N69" s="110">
        <f>N63+N64+N65+N66+N67</f>
        <v>1638.9103871928514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3" t="s">
        <v>1047</v>
      </c>
      <c r="C73" s="854"/>
      <c r="D73" s="854"/>
      <c r="E73" s="854"/>
      <c r="F73" s="854"/>
      <c r="G73" s="854"/>
      <c r="H73" s="854"/>
      <c r="I73" s="79" t="s">
        <v>1048</v>
      </c>
      <c r="J73" s="81" t="s">
        <v>1494</v>
      </c>
      <c r="K73" s="80" t="s">
        <v>1050</v>
      </c>
      <c r="L73" s="855" t="s">
        <v>1034</v>
      </c>
      <c r="M73" s="856"/>
      <c r="N73" s="104" t="s">
        <v>1035</v>
      </c>
    </row>
    <row r="74" spans="1:15">
      <c r="A74" t="s">
        <v>15</v>
      </c>
      <c r="B74" s="55" t="str">
        <f>VLOOKUP(A74,'MANO DE OBRA'!A8:D68,3,FALSE)</f>
        <v>Obrero (6)</v>
      </c>
      <c r="C74" s="53"/>
      <c r="D74" s="53"/>
      <c r="E74" s="53"/>
      <c r="F74" s="53"/>
      <c r="G74" s="53"/>
      <c r="H74" s="53"/>
      <c r="I74" s="300">
        <f>K74/J74*100</f>
        <v>164967.56756756757</v>
      </c>
      <c r="J74" s="301">
        <v>185</v>
      </c>
      <c r="K74" s="302">
        <f>VLOOKUP(A74,'MANO DE OBRA'!A8:D99,4,FALSE)</f>
        <v>305190</v>
      </c>
      <c r="L74" s="56"/>
      <c r="M74" s="303">
        <v>32</v>
      </c>
      <c r="N74" s="403">
        <f>K74/M74</f>
        <v>9537.1875</v>
      </c>
      <c r="O74" s="112"/>
    </row>
    <row r="75" spans="1:15">
      <c r="A75" t="s">
        <v>30</v>
      </c>
      <c r="B75" s="55" t="str">
        <f>VLOOKUP(A75,'MANO DE OBRA'!A8:D69,3,FALSE)</f>
        <v>Oficial</v>
      </c>
      <c r="C75" s="53"/>
      <c r="D75" s="53"/>
      <c r="E75" s="53"/>
      <c r="F75" s="53"/>
      <c r="G75" s="53"/>
      <c r="H75" s="53"/>
      <c r="I75" s="300">
        <f>K75/J75*100</f>
        <v>54988.648648648646</v>
      </c>
      <c r="J75" s="301">
        <v>185</v>
      </c>
      <c r="K75" s="302">
        <f>VLOOKUP(A75,'MANO DE OBRA'!A8:D100,4,FALSE)</f>
        <v>101729</v>
      </c>
      <c r="L75" s="56"/>
      <c r="M75" s="307">
        <v>32</v>
      </c>
      <c r="N75" s="403">
        <f>K75/M75</f>
        <v>3179.03125</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0"/>
      <c r="C79" s="891"/>
      <c r="D79" s="891"/>
      <c r="E79" s="891"/>
      <c r="F79" s="891"/>
      <c r="G79" s="891"/>
      <c r="H79" s="891"/>
      <c r="I79" s="132"/>
      <c r="J79" s="132"/>
      <c r="K79" s="132"/>
      <c r="L79" s="904"/>
      <c r="M79" s="904"/>
      <c r="N79" s="133"/>
    </row>
    <row r="80" spans="1:15" ht="15.75" thickBot="1">
      <c r="B80" s="903" t="s">
        <v>1037</v>
      </c>
      <c r="C80" s="857"/>
      <c r="D80" s="857"/>
      <c r="E80" s="857"/>
      <c r="F80" s="857"/>
      <c r="G80" s="857"/>
      <c r="H80" s="857"/>
      <c r="I80" s="857"/>
      <c r="J80" s="857"/>
      <c r="K80" s="857"/>
      <c r="L80" s="857"/>
      <c r="M80" s="858"/>
      <c r="N80" s="468">
        <f>SUM(N74:N79)</f>
        <v>12716.21875</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88202.70831899083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9" t="s">
        <v>1053</v>
      </c>
      <c r="C86" s="860"/>
      <c r="D86" s="860"/>
      <c r="E86" s="860"/>
      <c r="F86" s="860"/>
      <c r="G86" s="860"/>
      <c r="H86" s="860"/>
      <c r="I86" s="322"/>
      <c r="J86" s="342"/>
      <c r="K86" s="310" t="s">
        <v>1054</v>
      </c>
      <c r="L86" s="861" t="s">
        <v>1055</v>
      </c>
      <c r="M86" s="862"/>
      <c r="N86" s="311"/>
    </row>
    <row r="87" spans="1:14">
      <c r="B87" s="847" t="s">
        <v>1056</v>
      </c>
      <c r="C87" s="848"/>
      <c r="D87" s="848"/>
      <c r="E87" s="848"/>
      <c r="F87" s="848"/>
      <c r="G87" s="848"/>
      <c r="H87" s="848"/>
      <c r="I87" s="93"/>
      <c r="J87" s="94"/>
      <c r="K87" s="312">
        <v>0.2</v>
      </c>
      <c r="L87" s="849">
        <f>N82*K87</f>
        <v>17640.541663798165</v>
      </c>
      <c r="M87" s="850"/>
      <c r="N87" s="57"/>
    </row>
    <row r="88" spans="1:14">
      <c r="B88" s="95" t="s">
        <v>1057</v>
      </c>
      <c r="C88" s="96"/>
      <c r="D88" s="96"/>
      <c r="E88" s="96"/>
      <c r="F88" s="96"/>
      <c r="G88" s="96"/>
      <c r="H88" s="96"/>
      <c r="I88" s="93"/>
      <c r="J88" s="94"/>
      <c r="K88" s="312">
        <v>0.05</v>
      </c>
      <c r="L88" s="849">
        <f>N82*K88</f>
        <v>4410.1354159495413</v>
      </c>
      <c r="M88" s="850"/>
      <c r="N88" s="57"/>
    </row>
    <row r="89" spans="1:14" ht="15.75" thickBot="1">
      <c r="B89" s="97" t="s">
        <v>1058</v>
      </c>
      <c r="C89" s="98"/>
      <c r="D89" s="98"/>
      <c r="E89" s="98"/>
      <c r="F89" s="98"/>
      <c r="G89" s="98"/>
      <c r="H89" s="98"/>
      <c r="I89" s="99"/>
      <c r="J89" s="100"/>
      <c r="K89" s="313">
        <v>0.05</v>
      </c>
      <c r="L89" s="851">
        <f>N82*K89</f>
        <v>4410.1354159495413</v>
      </c>
      <c r="M89" s="852"/>
      <c r="N89" s="57"/>
    </row>
    <row r="90" spans="1:14" ht="15.75" thickBot="1">
      <c r="B90" s="814" t="s">
        <v>1037</v>
      </c>
      <c r="C90" s="815"/>
      <c r="D90" s="815"/>
      <c r="E90" s="815"/>
      <c r="F90" s="815"/>
      <c r="G90" s="815"/>
      <c r="H90" s="815"/>
      <c r="I90" s="815"/>
      <c r="J90" s="815"/>
      <c r="K90" s="815"/>
      <c r="L90" s="815"/>
      <c r="M90" s="816"/>
      <c r="N90" s="58">
        <f>L87+L88+L89</f>
        <v>26460.81249569725</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114663.52081468808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7" t="s">
        <v>2324</v>
      </c>
      <c r="C109" s="818"/>
      <c r="D109" s="818"/>
      <c r="E109" s="818"/>
      <c r="F109" s="818"/>
      <c r="G109" s="818"/>
      <c r="H109" s="818"/>
      <c r="I109" s="818"/>
      <c r="J109" s="818"/>
      <c r="K109" s="818"/>
      <c r="L109" s="818"/>
      <c r="M109" s="818"/>
      <c r="N109" s="819"/>
    </row>
    <row r="110" spans="2:14" ht="15" customHeight="1">
      <c r="B110" s="817"/>
      <c r="C110" s="818"/>
      <c r="D110" s="818"/>
      <c r="E110" s="818"/>
      <c r="F110" s="818"/>
      <c r="G110" s="818"/>
      <c r="H110" s="818"/>
      <c r="I110" s="818"/>
      <c r="J110" s="818"/>
      <c r="K110" s="818"/>
      <c r="L110" s="818"/>
      <c r="M110" s="818"/>
      <c r="N110" s="819"/>
    </row>
    <row r="111" spans="2:14" ht="30" customHeight="1">
      <c r="B111" s="820" t="s">
        <v>2325</v>
      </c>
      <c r="C111" s="821"/>
      <c r="D111" s="821"/>
      <c r="E111" s="821"/>
      <c r="F111" s="821"/>
      <c r="G111" s="821"/>
      <c r="H111" s="821"/>
      <c r="I111" s="821"/>
      <c r="J111" s="821"/>
      <c r="K111" s="821"/>
      <c r="L111" s="821"/>
      <c r="M111" s="821"/>
      <c r="N111" s="822"/>
    </row>
    <row r="112" spans="2:14">
      <c r="B112" s="820"/>
      <c r="C112" s="821"/>
      <c r="D112" s="821"/>
      <c r="E112" s="821"/>
      <c r="F112" s="821"/>
      <c r="G112" s="821"/>
      <c r="H112" s="821"/>
      <c r="I112" s="821"/>
      <c r="J112" s="821"/>
      <c r="K112" s="821"/>
      <c r="L112" s="821"/>
      <c r="M112" s="821"/>
      <c r="N112" s="822"/>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0"/>
      <c r="K122" s="880"/>
      <c r="L122" s="880"/>
      <c r="M122" s="880"/>
      <c r="N122" s="881"/>
    </row>
    <row r="123" spans="2:14" ht="15.75" thickBot="1">
      <c r="B123" s="269" t="s">
        <v>2327</v>
      </c>
      <c r="C123" s="401"/>
      <c r="D123" s="401"/>
      <c r="E123" s="63"/>
      <c r="F123" s="63"/>
      <c r="G123" s="63"/>
      <c r="H123" s="63"/>
      <c r="I123" s="63"/>
      <c r="J123" s="882"/>
      <c r="K123" s="882"/>
      <c r="L123" s="882"/>
      <c r="M123" s="882"/>
      <c r="N123" s="88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1686</v>
      </c>
      <c r="C31" s="87" t="s">
        <v>2193</v>
      </c>
      <c r="D31" s="88"/>
      <c r="E31" s="88"/>
      <c r="F31" s="88"/>
      <c r="G31" s="88"/>
      <c r="H31" s="88"/>
      <c r="I31" s="88"/>
      <c r="J31" s="89"/>
      <c r="K31" s="316"/>
      <c r="L31" s="314" t="s">
        <v>388</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160</v>
      </c>
      <c r="B36" s="863" t="str">
        <f>VLOOKUP(A36,EQUIPOS!A6:D154,3,FALSE)</f>
        <v>COMPACTADOR MANUAL VIBRATORIO (RANA) con motor de 6 HP</v>
      </c>
      <c r="C36" s="864"/>
      <c r="D36" s="864"/>
      <c r="E36" s="864"/>
      <c r="F36" s="864"/>
      <c r="G36" s="864"/>
      <c r="H36" s="865"/>
      <c r="I36" s="275"/>
      <c r="J36" s="276"/>
      <c r="K36" s="277">
        <f>VLOOKUP(A36,EQUIPOS!A6:D163,4,FALSE)</f>
        <v>4448.7633035334193</v>
      </c>
      <c r="L36" s="278"/>
      <c r="M36" s="279">
        <v>2</v>
      </c>
      <c r="N36" s="280">
        <f>K36/M36</f>
        <v>2224.3816517667096</v>
      </c>
    </row>
    <row r="37" spans="1:14">
      <c r="A37" s="119" t="s">
        <v>303</v>
      </c>
      <c r="B37" s="863" t="str">
        <f>VLOOKUP(A37,EQUIPOS!A7:D154,3,FALSE)</f>
        <v>Retrocargador, pala de 1,1 m3 de capacidad, profundidad de excavación de 4.400 mm y una altura de 5.680 mm</v>
      </c>
      <c r="C37" s="864"/>
      <c r="D37" s="864"/>
      <c r="E37" s="864"/>
      <c r="F37" s="864"/>
      <c r="G37" s="864"/>
      <c r="H37" s="865"/>
      <c r="I37" s="275"/>
      <c r="J37" s="276"/>
      <c r="K37" s="277">
        <f>VLOOKUP(A37,EQUIPOS!A7:D164,4,FALSE)</f>
        <v>80637.110472541521</v>
      </c>
      <c r="L37" s="278"/>
      <c r="M37" s="279">
        <v>10</v>
      </c>
      <c r="N37" s="280">
        <f>K37/M37</f>
        <v>8063.7110472541517</v>
      </c>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275"/>
      <c r="J39" s="276"/>
      <c r="K39" s="277"/>
      <c r="L39" s="278"/>
      <c r="M39" s="279"/>
      <c r="N39" s="280"/>
    </row>
    <row r="40" spans="1:14">
      <c r="B40" s="863"/>
      <c r="C40" s="864"/>
      <c r="D40" s="864"/>
      <c r="E40" s="864"/>
      <c r="F40" s="864"/>
      <c r="G40" s="864"/>
      <c r="H40" s="865"/>
      <c r="I40" s="275"/>
      <c r="J40" s="276"/>
      <c r="K40" s="277"/>
      <c r="L40" s="278"/>
      <c r="M40" s="279"/>
      <c r="N40" s="280"/>
    </row>
    <row r="41" spans="1:14">
      <c r="B41" s="863"/>
      <c r="C41" s="864"/>
      <c r="D41" s="864"/>
      <c r="E41" s="864"/>
      <c r="F41" s="864"/>
      <c r="G41" s="864"/>
      <c r="H41" s="865"/>
      <c r="I41" s="275"/>
      <c r="J41" s="276"/>
      <c r="K41" s="277"/>
      <c r="L41" s="278"/>
      <c r="M41" s="279"/>
      <c r="N41" s="280"/>
    </row>
    <row r="42" spans="1:14">
      <c r="B42" s="863"/>
      <c r="C42" s="864"/>
      <c r="D42" s="864"/>
      <c r="E42" s="864"/>
      <c r="F42" s="864"/>
      <c r="G42" s="864"/>
      <c r="H42" s="865"/>
      <c r="I42" s="275"/>
      <c r="J42" s="276"/>
      <c r="K42" s="277"/>
      <c r="L42" s="278"/>
      <c r="M42" s="279"/>
      <c r="N42" s="280"/>
    </row>
    <row r="43" spans="1:14">
      <c r="B43" s="863"/>
      <c r="C43" s="864"/>
      <c r="D43" s="864"/>
      <c r="E43" s="864"/>
      <c r="F43" s="864"/>
      <c r="G43" s="864"/>
      <c r="H43" s="865"/>
      <c r="I43" s="275"/>
      <c r="J43" s="276"/>
      <c r="K43" s="277"/>
      <c r="L43" s="278"/>
      <c r="M43" s="279"/>
      <c r="N43" s="280"/>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0.05</v>
      </c>
      <c r="N46" s="352">
        <f>N80*M46</f>
        <v>254.32437500000003</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10542.417074020861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B53" s="49"/>
      <c r="C53" s="289"/>
      <c r="D53" s="289"/>
      <c r="E53" s="289"/>
      <c r="F53" s="289"/>
      <c r="G53" s="289"/>
      <c r="H53" s="289"/>
      <c r="I53" s="276"/>
      <c r="J53" s="232"/>
      <c r="K53" s="290"/>
      <c r="L53" s="275"/>
      <c r="M53" s="410"/>
      <c r="N53" s="280"/>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6"/>
      <c r="C57" s="897"/>
      <c r="D57" s="897"/>
      <c r="E57" s="897"/>
      <c r="F57" s="897"/>
      <c r="G57" s="897"/>
      <c r="H57" s="897"/>
      <c r="I57" s="867"/>
      <c r="J57" s="48"/>
      <c r="K57" s="50"/>
      <c r="L57" s="898"/>
      <c r="M57" s="899"/>
      <c r="N57" s="51"/>
    </row>
    <row r="58" spans="1:14" ht="15.75" thickBot="1">
      <c r="B58" s="814" t="s">
        <v>1037</v>
      </c>
      <c r="C58" s="815"/>
      <c r="D58" s="815"/>
      <c r="E58" s="815"/>
      <c r="F58" s="815"/>
      <c r="G58" s="815"/>
      <c r="H58" s="815"/>
      <c r="I58" s="815"/>
      <c r="J58" s="815"/>
      <c r="K58" s="815"/>
      <c r="L58" s="815"/>
      <c r="M58" s="816"/>
      <c r="N58" s="402"/>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B63" s="52"/>
      <c r="C63" s="325"/>
      <c r="D63" s="325"/>
      <c r="E63" s="325"/>
      <c r="F63" s="325"/>
      <c r="G63" s="325"/>
      <c r="H63" s="319"/>
      <c r="I63" s="287"/>
      <c r="J63" s="294"/>
      <c r="K63" s="287"/>
      <c r="L63" s="901"/>
      <c r="M63" s="902"/>
      <c r="N63" s="295"/>
    </row>
    <row r="64" spans="1:14">
      <c r="B64" s="52"/>
      <c r="C64" s="53"/>
      <c r="D64" s="53"/>
      <c r="E64" s="53"/>
      <c r="F64" s="53"/>
      <c r="G64" s="53"/>
      <c r="H64" s="319"/>
      <c r="I64" s="287"/>
      <c r="J64" s="294"/>
      <c r="K64" s="287"/>
      <c r="L64" s="901"/>
      <c r="M64" s="902"/>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2"/>
      <c r="M68" s="893"/>
      <c r="N68" s="133"/>
    </row>
    <row r="69" spans="1:15" ht="15.75" thickBot="1">
      <c r="B69" s="903" t="s">
        <v>1037</v>
      </c>
      <c r="C69" s="857"/>
      <c r="D69" s="857"/>
      <c r="E69" s="857"/>
      <c r="F69" s="857"/>
      <c r="G69" s="857"/>
      <c r="H69" s="857"/>
      <c r="I69" s="857"/>
      <c r="J69" s="857"/>
      <c r="K69" s="857"/>
      <c r="L69" s="857"/>
      <c r="M69" s="858"/>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3" t="s">
        <v>1047</v>
      </c>
      <c r="C73" s="854"/>
      <c r="D73" s="854"/>
      <c r="E73" s="854"/>
      <c r="F73" s="854"/>
      <c r="G73" s="854"/>
      <c r="H73" s="854"/>
      <c r="I73" s="79" t="s">
        <v>1048</v>
      </c>
      <c r="J73" s="81" t="s">
        <v>1494</v>
      </c>
      <c r="K73" s="80" t="s">
        <v>1050</v>
      </c>
      <c r="L73" s="855" t="s">
        <v>1034</v>
      </c>
      <c r="M73" s="856"/>
      <c r="N73" s="104" t="s">
        <v>1035</v>
      </c>
    </row>
    <row r="74" spans="1:15">
      <c r="A74" t="s">
        <v>15</v>
      </c>
      <c r="B74" s="55" t="str">
        <f>VLOOKUP(A74,'MANO DE OBRA'!A8:D68,3,FALSE)</f>
        <v>Obrero (6)</v>
      </c>
      <c r="C74" s="53"/>
      <c r="D74" s="53"/>
      <c r="E74" s="53"/>
      <c r="F74" s="53"/>
      <c r="G74" s="53"/>
      <c r="H74" s="53"/>
      <c r="I74" s="300">
        <f>K74/J74*100</f>
        <v>164967.56756756757</v>
      </c>
      <c r="J74" s="301">
        <v>185</v>
      </c>
      <c r="K74" s="302">
        <f>VLOOKUP(A74,'MANO DE OBRA'!A8:D99,4,FALSE)</f>
        <v>305190</v>
      </c>
      <c r="L74" s="56"/>
      <c r="M74" s="303">
        <v>80</v>
      </c>
      <c r="N74" s="403">
        <f>K74/M74</f>
        <v>3814.875</v>
      </c>
      <c r="O74" s="112"/>
    </row>
    <row r="75" spans="1:15">
      <c r="A75" t="s">
        <v>30</v>
      </c>
      <c r="B75" s="55" t="str">
        <f>VLOOKUP(A75,'MANO DE OBRA'!A8:D69,3,FALSE)</f>
        <v>Oficial</v>
      </c>
      <c r="C75" s="53"/>
      <c r="D75" s="53"/>
      <c r="E75" s="53"/>
      <c r="F75" s="53"/>
      <c r="G75" s="53"/>
      <c r="H75" s="53"/>
      <c r="I75" s="300">
        <f>K75/J75*100</f>
        <v>54988.648648648646</v>
      </c>
      <c r="J75" s="301">
        <v>185</v>
      </c>
      <c r="K75" s="302">
        <f>VLOOKUP(A75,'MANO DE OBRA'!A8:D100,4,FALSE)</f>
        <v>101729</v>
      </c>
      <c r="L75" s="56"/>
      <c r="M75" s="307">
        <v>80</v>
      </c>
      <c r="N75" s="403">
        <f>K75/M75</f>
        <v>1271.6125</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0"/>
      <c r="C79" s="891"/>
      <c r="D79" s="891"/>
      <c r="E79" s="891"/>
      <c r="F79" s="891"/>
      <c r="G79" s="891"/>
      <c r="H79" s="891"/>
      <c r="I79" s="132"/>
      <c r="J79" s="132"/>
      <c r="K79" s="132"/>
      <c r="L79" s="904"/>
      <c r="M79" s="904"/>
      <c r="N79" s="51"/>
    </row>
    <row r="80" spans="1:15" ht="15.75" thickBot="1">
      <c r="B80" s="903" t="s">
        <v>1037</v>
      </c>
      <c r="C80" s="857"/>
      <c r="D80" s="857"/>
      <c r="E80" s="857"/>
      <c r="F80" s="857"/>
      <c r="G80" s="857"/>
      <c r="H80" s="857"/>
      <c r="I80" s="857"/>
      <c r="J80" s="857"/>
      <c r="K80" s="857"/>
      <c r="L80" s="857"/>
      <c r="M80" s="858"/>
      <c r="N80" s="309">
        <f>SUM(N74:N79)</f>
        <v>5086.4875000000002</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15628.90457402086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9" t="s">
        <v>1053</v>
      </c>
      <c r="C86" s="860"/>
      <c r="D86" s="860"/>
      <c r="E86" s="860"/>
      <c r="F86" s="860"/>
      <c r="G86" s="860"/>
      <c r="H86" s="860"/>
      <c r="I86" s="322"/>
      <c r="J86" s="342"/>
      <c r="K86" s="310" t="s">
        <v>1054</v>
      </c>
      <c r="L86" s="861" t="s">
        <v>1055</v>
      </c>
      <c r="M86" s="862"/>
      <c r="N86" s="311"/>
    </row>
    <row r="87" spans="1:14">
      <c r="B87" s="847" t="s">
        <v>1056</v>
      </c>
      <c r="C87" s="848"/>
      <c r="D87" s="848"/>
      <c r="E87" s="848"/>
      <c r="F87" s="848"/>
      <c r="G87" s="848"/>
      <c r="H87" s="848"/>
      <c r="I87" s="93"/>
      <c r="J87" s="94"/>
      <c r="K87" s="312">
        <v>0.2</v>
      </c>
      <c r="L87" s="849">
        <f>N82*K87</f>
        <v>3125.7809148041724</v>
      </c>
      <c r="M87" s="850"/>
      <c r="N87" s="57"/>
    </row>
    <row r="88" spans="1:14">
      <c r="B88" s="95" t="s">
        <v>1057</v>
      </c>
      <c r="C88" s="96"/>
      <c r="D88" s="96"/>
      <c r="E88" s="96"/>
      <c r="F88" s="96"/>
      <c r="G88" s="96"/>
      <c r="H88" s="96"/>
      <c r="I88" s="93"/>
      <c r="J88" s="94"/>
      <c r="K88" s="312">
        <v>0.05</v>
      </c>
      <c r="L88" s="849">
        <f>N82*K88</f>
        <v>781.44522870104311</v>
      </c>
      <c r="M88" s="850"/>
      <c r="N88" s="57"/>
    </row>
    <row r="89" spans="1:14" ht="15.75" thickBot="1">
      <c r="B89" s="97" t="s">
        <v>1058</v>
      </c>
      <c r="C89" s="98"/>
      <c r="D89" s="98"/>
      <c r="E89" s="98"/>
      <c r="F89" s="98"/>
      <c r="G89" s="98"/>
      <c r="H89" s="98"/>
      <c r="I89" s="99"/>
      <c r="J89" s="100"/>
      <c r="K89" s="313">
        <v>0.05</v>
      </c>
      <c r="L89" s="851">
        <f>N82*K89</f>
        <v>781.44522870104311</v>
      </c>
      <c r="M89" s="852"/>
      <c r="N89" s="57"/>
    </row>
    <row r="90" spans="1:14" ht="15.75" thickBot="1">
      <c r="B90" s="814" t="s">
        <v>1037</v>
      </c>
      <c r="C90" s="815"/>
      <c r="D90" s="815"/>
      <c r="E90" s="815"/>
      <c r="F90" s="815"/>
      <c r="G90" s="815"/>
      <c r="H90" s="815"/>
      <c r="I90" s="815"/>
      <c r="J90" s="815"/>
      <c r="K90" s="815"/>
      <c r="L90" s="815"/>
      <c r="M90" s="816"/>
      <c r="N90" s="58">
        <f>L87+L88+L89</f>
        <v>4688.6713722062586</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20317.57594622712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7" t="s">
        <v>2324</v>
      </c>
      <c r="C109" s="818"/>
      <c r="D109" s="818"/>
      <c r="E109" s="818"/>
      <c r="F109" s="818"/>
      <c r="G109" s="818"/>
      <c r="H109" s="818"/>
      <c r="I109" s="818"/>
      <c r="J109" s="818"/>
      <c r="K109" s="818"/>
      <c r="L109" s="818"/>
      <c r="M109" s="818"/>
      <c r="N109" s="819"/>
    </row>
    <row r="110" spans="2:14" ht="15" customHeight="1">
      <c r="B110" s="817"/>
      <c r="C110" s="818"/>
      <c r="D110" s="818"/>
      <c r="E110" s="818"/>
      <c r="F110" s="818"/>
      <c r="G110" s="818"/>
      <c r="H110" s="818"/>
      <c r="I110" s="818"/>
      <c r="J110" s="818"/>
      <c r="K110" s="818"/>
      <c r="L110" s="818"/>
      <c r="M110" s="818"/>
      <c r="N110" s="819"/>
    </row>
    <row r="111" spans="2:14" ht="30" customHeight="1">
      <c r="B111" s="820" t="s">
        <v>2325</v>
      </c>
      <c r="C111" s="821"/>
      <c r="D111" s="821"/>
      <c r="E111" s="821"/>
      <c r="F111" s="821"/>
      <c r="G111" s="821"/>
      <c r="H111" s="821"/>
      <c r="I111" s="821"/>
      <c r="J111" s="821"/>
      <c r="K111" s="821"/>
      <c r="L111" s="821"/>
      <c r="M111" s="821"/>
      <c r="N111" s="822"/>
    </row>
    <row r="112" spans="2:14">
      <c r="B112" s="820"/>
      <c r="C112" s="821"/>
      <c r="D112" s="821"/>
      <c r="E112" s="821"/>
      <c r="F112" s="821"/>
      <c r="G112" s="821"/>
      <c r="H112" s="821"/>
      <c r="I112" s="821"/>
      <c r="J112" s="821"/>
      <c r="K112" s="821"/>
      <c r="L112" s="821"/>
      <c r="M112" s="821"/>
      <c r="N112" s="822"/>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0"/>
      <c r="K122" s="880"/>
      <c r="L122" s="880"/>
      <c r="M122" s="880"/>
      <c r="N122" s="881"/>
    </row>
    <row r="123" spans="2:14" ht="15.75" thickBot="1">
      <c r="B123" s="269" t="s">
        <v>2327</v>
      </c>
      <c r="C123" s="401"/>
      <c r="D123" s="401"/>
      <c r="E123" s="63"/>
      <c r="F123" s="63"/>
      <c r="G123" s="63"/>
      <c r="H123" s="63"/>
      <c r="I123" s="63"/>
      <c r="J123" s="882"/>
      <c r="K123" s="882"/>
      <c r="L123" s="882"/>
      <c r="M123" s="882"/>
      <c r="N123" s="88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1174</v>
      </c>
      <c r="C31" s="87" t="s">
        <v>2144</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1687</v>
      </c>
      <c r="B36" s="863" t="str">
        <f>VLOOKUP(A36,EQUIPOS!A6:D154,3,FALSE)</f>
        <v>Derretidora de asfalto (crafco o similar)</v>
      </c>
      <c r="C36" s="864"/>
      <c r="D36" s="864"/>
      <c r="E36" s="864"/>
      <c r="F36" s="864"/>
      <c r="G36" s="864"/>
      <c r="H36" s="865"/>
      <c r="I36" s="275"/>
      <c r="J36" s="276"/>
      <c r="K36" s="277">
        <f>VLOOKUP(A36,EQUIPOS!A6:D163,4,FALSE)</f>
        <v>2106.4601958280123</v>
      </c>
      <c r="L36" s="278"/>
      <c r="M36" s="279">
        <v>60</v>
      </c>
      <c r="N36" s="280">
        <f>K36/M36</f>
        <v>35.107669930466869</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60</v>
      </c>
      <c r="N37" s="280">
        <f>K37/M37</f>
        <v>785.85747481197689</v>
      </c>
    </row>
    <row r="38" spans="1:14">
      <c r="A38" t="s">
        <v>138</v>
      </c>
      <c r="B38" s="863" t="str">
        <f>VLOOKUP(A38,EQUIPOS!A8:D154,3,FALSE)</f>
        <v>Camioneta D-300</v>
      </c>
      <c r="C38" s="864"/>
      <c r="D38" s="864"/>
      <c r="E38" s="864"/>
      <c r="F38" s="864"/>
      <c r="G38" s="864"/>
      <c r="H38" s="865"/>
      <c r="I38" s="275"/>
      <c r="J38" s="276"/>
      <c r="K38" s="277">
        <f>VLOOKUP(A38,EQUIPOS!A8:D165,4,FALSE)</f>
        <v>33006.921030225632</v>
      </c>
      <c r="L38" s="278"/>
      <c r="M38" s="279">
        <v>60</v>
      </c>
      <c r="N38" s="280">
        <f>K38/M38</f>
        <v>550.11535050376051</v>
      </c>
    </row>
    <row r="39" spans="1:14">
      <c r="B39" s="863"/>
      <c r="C39" s="864"/>
      <c r="D39" s="864"/>
      <c r="E39" s="864"/>
      <c r="F39" s="864"/>
      <c r="G39" s="864"/>
      <c r="H39" s="865"/>
      <c r="I39" s="275"/>
      <c r="J39" s="276"/>
      <c r="K39" s="277"/>
      <c r="L39" s="278"/>
      <c r="M39" s="279"/>
      <c r="N39" s="280"/>
    </row>
    <row r="40" spans="1:14">
      <c r="B40" s="863"/>
      <c r="C40" s="864"/>
      <c r="D40" s="864"/>
      <c r="E40" s="864"/>
      <c r="F40" s="864"/>
      <c r="G40" s="864"/>
      <c r="H40" s="865"/>
      <c r="I40" s="275"/>
      <c r="J40" s="276"/>
      <c r="K40" s="277"/>
      <c r="L40" s="278"/>
      <c r="M40" s="279"/>
      <c r="N40" s="280"/>
    </row>
    <row r="41" spans="1:14">
      <c r="B41" s="863"/>
      <c r="C41" s="864"/>
      <c r="D41" s="864"/>
      <c r="E41" s="864"/>
      <c r="F41" s="864"/>
      <c r="G41" s="864"/>
      <c r="H41" s="865"/>
      <c r="I41" s="275"/>
      <c r="J41" s="276"/>
      <c r="K41" s="277"/>
      <c r="L41" s="278"/>
      <c r="M41" s="279"/>
      <c r="N41" s="280"/>
    </row>
    <row r="42" spans="1:14">
      <c r="B42" s="863"/>
      <c r="C42" s="864"/>
      <c r="D42" s="864"/>
      <c r="E42" s="864"/>
      <c r="F42" s="864"/>
      <c r="G42" s="864"/>
      <c r="H42" s="865"/>
      <c r="I42" s="275"/>
      <c r="J42" s="276"/>
      <c r="K42" s="277"/>
      <c r="L42" s="278"/>
      <c r="M42" s="279"/>
      <c r="N42" s="280"/>
    </row>
    <row r="43" spans="1:14">
      <c r="B43" s="863"/>
      <c r="C43" s="864"/>
      <c r="D43" s="864"/>
      <c r="E43" s="864"/>
      <c r="F43" s="864"/>
      <c r="G43" s="864"/>
      <c r="H43" s="865"/>
      <c r="I43" s="275"/>
      <c r="J43" s="276"/>
      <c r="K43" s="277"/>
      <c r="L43" s="278"/>
      <c r="M43" s="279"/>
      <c r="N43" s="280"/>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0.05</v>
      </c>
      <c r="N46" s="352">
        <f>N80*M46</f>
        <v>21.193541666666668</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1392.274036912871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934</v>
      </c>
      <c r="B53" s="49" t="str">
        <f>VLOOKUP(A53,MATERIALES!A5:D373,3,FALSE)</f>
        <v>Emulsión CRR-2</v>
      </c>
      <c r="C53" s="289"/>
      <c r="D53" s="289"/>
      <c r="E53" s="289"/>
      <c r="F53" s="289"/>
      <c r="G53" s="289"/>
      <c r="H53" s="289"/>
      <c r="I53" s="276"/>
      <c r="J53" s="232" t="str">
        <f>VLOOKUP(A53,MATERIALES!A7:D645,2,FALSE)</f>
        <v>lt</v>
      </c>
      <c r="K53" s="290">
        <v>0.12</v>
      </c>
      <c r="L53" s="275"/>
      <c r="M53" s="410">
        <f>VLOOKUP(A53,MATERIALES!A5:D396,4,FALSE)</f>
        <v>2042.1474115590909</v>
      </c>
      <c r="N53" s="280">
        <f>K53*M53</f>
        <v>245.0576893870909</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96"/>
      <c r="C57" s="897"/>
      <c r="D57" s="897"/>
      <c r="E57" s="897"/>
      <c r="F57" s="897"/>
      <c r="G57" s="897"/>
      <c r="H57" s="897"/>
      <c r="I57" s="867"/>
      <c r="J57" s="48"/>
      <c r="K57" s="50"/>
      <c r="L57" s="898"/>
      <c r="M57" s="899"/>
      <c r="N57" s="51"/>
    </row>
    <row r="58" spans="1:14" ht="15.75" thickBot="1">
      <c r="B58" s="814" t="s">
        <v>1037</v>
      </c>
      <c r="C58" s="815"/>
      <c r="D58" s="815"/>
      <c r="E58" s="815"/>
      <c r="F58" s="815"/>
      <c r="G58" s="815"/>
      <c r="H58" s="815"/>
      <c r="I58" s="815"/>
      <c r="J58" s="815"/>
      <c r="K58" s="815"/>
      <c r="L58" s="815"/>
      <c r="M58" s="816"/>
      <c r="N58" s="402">
        <f>SUM(N53:N57)</f>
        <v>245.0576893870909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B63" s="52"/>
      <c r="C63" s="325"/>
      <c r="D63" s="325"/>
      <c r="E63" s="325"/>
      <c r="F63" s="325"/>
      <c r="G63" s="325"/>
      <c r="H63" s="319"/>
      <c r="I63" s="287"/>
      <c r="J63" s="294"/>
      <c r="K63" s="287"/>
      <c r="L63" s="901"/>
      <c r="M63" s="902"/>
      <c r="N63" s="295"/>
    </row>
    <row r="64" spans="1:14">
      <c r="B64" s="52"/>
      <c r="C64" s="53"/>
      <c r="D64" s="53"/>
      <c r="E64" s="53"/>
      <c r="F64" s="53"/>
      <c r="G64" s="53"/>
      <c r="H64" s="319"/>
      <c r="I64" s="287"/>
      <c r="J64" s="294"/>
      <c r="K64" s="287"/>
      <c r="L64" s="901"/>
      <c r="M64" s="902"/>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92"/>
      <c r="M68" s="893"/>
      <c r="N68" s="133"/>
    </row>
    <row r="69" spans="1:15" ht="15.75" thickBot="1">
      <c r="B69" s="903" t="s">
        <v>1037</v>
      </c>
      <c r="C69" s="857"/>
      <c r="D69" s="857"/>
      <c r="E69" s="857"/>
      <c r="F69" s="857"/>
      <c r="G69" s="857"/>
      <c r="H69" s="857"/>
      <c r="I69" s="857"/>
      <c r="J69" s="857"/>
      <c r="K69" s="857"/>
      <c r="L69" s="857"/>
      <c r="M69" s="858"/>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3" t="s">
        <v>1047</v>
      </c>
      <c r="C73" s="854"/>
      <c r="D73" s="854"/>
      <c r="E73" s="854"/>
      <c r="F73" s="854"/>
      <c r="G73" s="854"/>
      <c r="H73" s="854"/>
      <c r="I73" s="79" t="s">
        <v>1048</v>
      </c>
      <c r="J73" s="81" t="s">
        <v>1494</v>
      </c>
      <c r="K73" s="80" t="s">
        <v>1050</v>
      </c>
      <c r="L73" s="855" t="s">
        <v>1034</v>
      </c>
      <c r="M73" s="856"/>
      <c r="N73" s="104" t="s">
        <v>1035</v>
      </c>
    </row>
    <row r="74" spans="1:15">
      <c r="A74" t="s">
        <v>7</v>
      </c>
      <c r="B74" s="55" t="str">
        <f>VLOOKUP(A74,'MANO DE OBRA'!A8:D68,3,FALSE)</f>
        <v>Obrero (2)</v>
      </c>
      <c r="C74" s="53"/>
      <c r="D74" s="53"/>
      <c r="E74" s="53"/>
      <c r="F74" s="53"/>
      <c r="G74" s="53"/>
      <c r="H74" s="53"/>
      <c r="I74" s="300">
        <f>K74/J74*100</f>
        <v>54988.648648648646</v>
      </c>
      <c r="J74" s="301">
        <v>185</v>
      </c>
      <c r="K74" s="302">
        <f>VLOOKUP(A74,'MANO DE OBRA'!A8:D99,4,FALSE)</f>
        <v>101729</v>
      </c>
      <c r="L74" s="56"/>
      <c r="M74" s="303">
        <v>480</v>
      </c>
      <c r="N74" s="403">
        <f>K74/M74</f>
        <v>211.93541666666667</v>
      </c>
      <c r="O74" s="112"/>
    </row>
    <row r="75" spans="1:15">
      <c r="A75" t="s">
        <v>30</v>
      </c>
      <c r="B75" s="55" t="str">
        <f>VLOOKUP(A75,'MANO DE OBRA'!A8:D69,3,FALSE)</f>
        <v>Oficial</v>
      </c>
      <c r="C75" s="53"/>
      <c r="D75" s="53"/>
      <c r="E75" s="53"/>
      <c r="F75" s="53"/>
      <c r="G75" s="53"/>
      <c r="H75" s="53"/>
      <c r="I75" s="300">
        <f>K75/J75*100</f>
        <v>54988.648648648646</v>
      </c>
      <c r="J75" s="301">
        <v>185</v>
      </c>
      <c r="K75" s="302">
        <f>VLOOKUP(A75,'MANO DE OBRA'!A8:D100,4,FALSE)</f>
        <v>101729</v>
      </c>
      <c r="L75" s="56"/>
      <c r="M75" s="307">
        <v>480</v>
      </c>
      <c r="N75" s="403">
        <f>K75/M75</f>
        <v>211.93541666666667</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0"/>
      <c r="C79" s="891"/>
      <c r="D79" s="891"/>
      <c r="E79" s="891"/>
      <c r="F79" s="891"/>
      <c r="G79" s="891"/>
      <c r="H79" s="891"/>
      <c r="I79" s="132"/>
      <c r="J79" s="132"/>
      <c r="K79" s="132"/>
      <c r="L79" s="904"/>
      <c r="M79" s="904"/>
      <c r="N79" s="51"/>
    </row>
    <row r="80" spans="1:15" ht="15.75" thickBot="1">
      <c r="B80" s="903" t="s">
        <v>1037</v>
      </c>
      <c r="C80" s="857"/>
      <c r="D80" s="857"/>
      <c r="E80" s="857"/>
      <c r="F80" s="857"/>
      <c r="G80" s="857"/>
      <c r="H80" s="857"/>
      <c r="I80" s="857"/>
      <c r="J80" s="857"/>
      <c r="K80" s="857"/>
      <c r="L80" s="857"/>
      <c r="M80" s="858"/>
      <c r="N80" s="309">
        <f>SUM(N74:N79)</f>
        <v>423.87083333333334</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2061.2025596332951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59" t="s">
        <v>1053</v>
      </c>
      <c r="C86" s="860"/>
      <c r="D86" s="860"/>
      <c r="E86" s="860"/>
      <c r="F86" s="860"/>
      <c r="G86" s="860"/>
      <c r="H86" s="860"/>
      <c r="I86" s="322"/>
      <c r="J86" s="342"/>
      <c r="K86" s="310" t="s">
        <v>1054</v>
      </c>
      <c r="L86" s="861" t="s">
        <v>1055</v>
      </c>
      <c r="M86" s="862"/>
      <c r="N86" s="311"/>
    </row>
    <row r="87" spans="1:14">
      <c r="B87" s="847" t="s">
        <v>1056</v>
      </c>
      <c r="C87" s="848"/>
      <c r="D87" s="848"/>
      <c r="E87" s="848"/>
      <c r="F87" s="848"/>
      <c r="G87" s="848"/>
      <c r="H87" s="848"/>
      <c r="I87" s="93"/>
      <c r="J87" s="94"/>
      <c r="K87" s="312">
        <v>0.2</v>
      </c>
      <c r="L87" s="849">
        <f>N82*K87</f>
        <v>412.24051192665905</v>
      </c>
      <c r="M87" s="850"/>
      <c r="N87" s="57"/>
    </row>
    <row r="88" spans="1:14">
      <c r="B88" s="95" t="s">
        <v>1057</v>
      </c>
      <c r="C88" s="96"/>
      <c r="D88" s="96"/>
      <c r="E88" s="96"/>
      <c r="F88" s="96"/>
      <c r="G88" s="96"/>
      <c r="H88" s="96"/>
      <c r="I88" s="93"/>
      <c r="J88" s="94"/>
      <c r="K88" s="312">
        <v>0.05</v>
      </c>
      <c r="L88" s="849">
        <f>N82*K88</f>
        <v>103.06012798166476</v>
      </c>
      <c r="M88" s="850"/>
      <c r="N88" s="57"/>
    </row>
    <row r="89" spans="1:14" ht="15.75" thickBot="1">
      <c r="B89" s="97" t="s">
        <v>1058</v>
      </c>
      <c r="C89" s="98"/>
      <c r="D89" s="98"/>
      <c r="E89" s="98"/>
      <c r="F89" s="98"/>
      <c r="G89" s="98"/>
      <c r="H89" s="98"/>
      <c r="I89" s="99"/>
      <c r="J89" s="100"/>
      <c r="K89" s="313">
        <v>0.05</v>
      </c>
      <c r="L89" s="851">
        <f>N82*K89</f>
        <v>103.06012798166476</v>
      </c>
      <c r="M89" s="852"/>
      <c r="N89" s="57"/>
    </row>
    <row r="90" spans="1:14" ht="15.75" thickBot="1">
      <c r="B90" s="814" t="s">
        <v>1037</v>
      </c>
      <c r="C90" s="815"/>
      <c r="D90" s="815"/>
      <c r="E90" s="815"/>
      <c r="F90" s="815"/>
      <c r="G90" s="815"/>
      <c r="H90" s="815"/>
      <c r="I90" s="815"/>
      <c r="J90" s="815"/>
      <c r="K90" s="815"/>
      <c r="L90" s="815"/>
      <c r="M90" s="816"/>
      <c r="N90" s="58">
        <f>L87+L88+L89</f>
        <v>618.36076788998855</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2679.5633275232835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17" t="s">
        <v>2324</v>
      </c>
      <c r="C109" s="818"/>
      <c r="D109" s="818"/>
      <c r="E109" s="818"/>
      <c r="F109" s="818"/>
      <c r="G109" s="818"/>
      <c r="H109" s="818"/>
      <c r="I109" s="818"/>
      <c r="J109" s="818"/>
      <c r="K109" s="818"/>
      <c r="L109" s="818"/>
      <c r="M109" s="818"/>
      <c r="N109" s="819"/>
    </row>
    <row r="110" spans="2:14" ht="15" customHeight="1">
      <c r="B110" s="817"/>
      <c r="C110" s="818"/>
      <c r="D110" s="818"/>
      <c r="E110" s="818"/>
      <c r="F110" s="818"/>
      <c r="G110" s="818"/>
      <c r="H110" s="818"/>
      <c r="I110" s="818"/>
      <c r="J110" s="818"/>
      <c r="K110" s="818"/>
      <c r="L110" s="818"/>
      <c r="M110" s="818"/>
      <c r="N110" s="819"/>
    </row>
    <row r="111" spans="2:14" ht="30" customHeight="1">
      <c r="B111" s="820" t="s">
        <v>2325</v>
      </c>
      <c r="C111" s="821"/>
      <c r="D111" s="821"/>
      <c r="E111" s="821"/>
      <c r="F111" s="821"/>
      <c r="G111" s="821"/>
      <c r="H111" s="821"/>
      <c r="I111" s="821"/>
      <c r="J111" s="821"/>
      <c r="K111" s="821"/>
      <c r="L111" s="821"/>
      <c r="M111" s="821"/>
      <c r="N111" s="822"/>
    </row>
    <row r="112" spans="2:14">
      <c r="B112" s="820"/>
      <c r="C112" s="821"/>
      <c r="D112" s="821"/>
      <c r="E112" s="821"/>
      <c r="F112" s="821"/>
      <c r="G112" s="821"/>
      <c r="H112" s="821"/>
      <c r="I112" s="821"/>
      <c r="J112" s="821"/>
      <c r="K112" s="821"/>
      <c r="L112" s="821"/>
      <c r="M112" s="821"/>
      <c r="N112" s="822"/>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0"/>
      <c r="K122" s="880"/>
      <c r="L122" s="880"/>
      <c r="M122" s="880"/>
      <c r="N122" s="881"/>
    </row>
    <row r="123" spans="2:14" ht="15.75" thickBot="1">
      <c r="B123" s="269" t="s">
        <v>2327</v>
      </c>
      <c r="C123" s="401"/>
      <c r="D123" s="401"/>
      <c r="E123" s="63"/>
      <c r="F123" s="63"/>
      <c r="G123" s="63"/>
      <c r="H123" s="63"/>
      <c r="I123" s="63"/>
      <c r="J123" s="882"/>
      <c r="K123" s="882"/>
      <c r="L123" s="882"/>
      <c r="M123" s="882"/>
      <c r="N123" s="88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1175</v>
      </c>
      <c r="C31" s="87" t="s">
        <v>1689</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1687</v>
      </c>
      <c r="B36" s="863" t="str">
        <f>VLOOKUP(A36,EQUIPOS!A6:D154,3,FALSE)</f>
        <v>Derretidora de asfalto (crafco o similar)</v>
      </c>
      <c r="C36" s="864"/>
      <c r="D36" s="864"/>
      <c r="E36" s="864"/>
      <c r="F36" s="864"/>
      <c r="G36" s="864"/>
      <c r="H36" s="865"/>
      <c r="I36" s="275"/>
      <c r="J36" s="276"/>
      <c r="K36" s="277">
        <f>VLOOKUP(A36,EQUIPOS!A6:D163,4,FALSE)</f>
        <v>2106.4601958280123</v>
      </c>
      <c r="L36" s="278"/>
      <c r="M36" s="279">
        <v>60</v>
      </c>
      <c r="N36" s="280">
        <f t="shared" ref="N36:N39" si="0">K36/M36</f>
        <v>35.107669930466869</v>
      </c>
    </row>
    <row r="37" spans="1:14">
      <c r="A37" s="119" t="s">
        <v>324</v>
      </c>
      <c r="B37" s="863" t="str">
        <f>VLOOKUP(A37,EQUIPOS!A7:D154,3,FALSE)</f>
        <v xml:space="preserve">Ruteadora </v>
      </c>
      <c r="C37" s="864"/>
      <c r="D37" s="864"/>
      <c r="E37" s="864"/>
      <c r="F37" s="864"/>
      <c r="G37" s="864"/>
      <c r="H37" s="865"/>
      <c r="I37" s="275"/>
      <c r="J37" s="276"/>
      <c r="K37" s="277">
        <f>VLOOKUP(A37,EQUIPOS!A7:D164,4,FALSE)</f>
        <v>1621.6719880800342</v>
      </c>
      <c r="L37" s="278"/>
      <c r="M37" s="279">
        <v>60</v>
      </c>
      <c r="N37" s="280">
        <f t="shared" si="0"/>
        <v>27.027866468000571</v>
      </c>
    </row>
    <row r="38" spans="1:14">
      <c r="A38" t="s">
        <v>176</v>
      </c>
      <c r="B38" s="863" t="str">
        <f>VLOOKUP(A38,EQUIPOS!A8:D154,3,FALSE)</f>
        <v xml:space="preserve">Compresor (barrido y soplado)
</v>
      </c>
      <c r="C38" s="864"/>
      <c r="D38" s="864"/>
      <c r="E38" s="864"/>
      <c r="F38" s="864"/>
      <c r="G38" s="864"/>
      <c r="H38" s="865"/>
      <c r="I38" s="275"/>
      <c r="J38" s="276"/>
      <c r="K38" s="277">
        <f>VLOOKUP(A38,EQUIPOS!A8:D165,4,FALSE)</f>
        <v>47151.448488718612</v>
      </c>
      <c r="L38" s="278"/>
      <c r="M38" s="279">
        <v>60</v>
      </c>
      <c r="N38" s="280">
        <f t="shared" si="0"/>
        <v>785.85747481197689</v>
      </c>
    </row>
    <row r="39" spans="1:14">
      <c r="A39" t="s">
        <v>138</v>
      </c>
      <c r="B39" s="863" t="str">
        <f>VLOOKUP(A39,EQUIPOS!A9:D154,3,FALSE)</f>
        <v>Camioneta D-300</v>
      </c>
      <c r="C39" s="864"/>
      <c r="D39" s="864"/>
      <c r="E39" s="864"/>
      <c r="F39" s="864"/>
      <c r="G39" s="864"/>
      <c r="H39" s="865"/>
      <c r="I39" s="275"/>
      <c r="J39" s="276"/>
      <c r="K39" s="277">
        <f>VLOOKUP(A39,EQUIPOS!A9:D166,4,FALSE)</f>
        <v>33006.921030225632</v>
      </c>
      <c r="L39" s="278"/>
      <c r="M39" s="279">
        <v>60</v>
      </c>
      <c r="N39" s="280">
        <f t="shared" si="0"/>
        <v>550.11535050376051</v>
      </c>
    </row>
    <row r="40" spans="1:14">
      <c r="B40" s="863"/>
      <c r="C40" s="864"/>
      <c r="D40" s="864"/>
      <c r="E40" s="864"/>
      <c r="F40" s="864"/>
      <c r="G40" s="864"/>
      <c r="H40" s="865"/>
      <c r="I40" s="275"/>
      <c r="J40" s="276"/>
      <c r="K40" s="277"/>
      <c r="L40" s="278"/>
      <c r="M40" s="279"/>
      <c r="N40" s="280"/>
    </row>
    <row r="41" spans="1:14">
      <c r="B41" s="863"/>
      <c r="C41" s="864"/>
      <c r="D41" s="864"/>
      <c r="E41" s="864"/>
      <c r="F41" s="864"/>
      <c r="G41" s="864"/>
      <c r="H41" s="865"/>
      <c r="I41" s="275"/>
      <c r="J41" s="276"/>
      <c r="K41" s="277"/>
      <c r="L41" s="278"/>
      <c r="M41" s="279"/>
      <c r="N41" s="280"/>
    </row>
    <row r="42" spans="1:14">
      <c r="B42" s="863"/>
      <c r="C42" s="864"/>
      <c r="D42" s="864"/>
      <c r="E42" s="864"/>
      <c r="F42" s="864"/>
      <c r="G42" s="864"/>
      <c r="H42" s="865"/>
      <c r="I42" s="275"/>
      <c r="J42" s="276"/>
      <c r="K42" s="277"/>
      <c r="L42" s="278"/>
      <c r="M42" s="279"/>
      <c r="N42" s="280"/>
    </row>
    <row r="43" spans="1:14">
      <c r="B43" s="863"/>
      <c r="C43" s="864"/>
      <c r="D43" s="864"/>
      <c r="E43" s="864"/>
      <c r="F43" s="864"/>
      <c r="G43" s="864"/>
      <c r="H43" s="865"/>
      <c r="I43" s="275"/>
      <c r="J43" s="276"/>
      <c r="K43" s="277"/>
      <c r="L43" s="278"/>
      <c r="M43" s="279"/>
      <c r="N43" s="280"/>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0.05</v>
      </c>
      <c r="N46" s="352">
        <f>N84*M46</f>
        <v>21.193541666666668</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1419.3019033808716</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t="s">
        <v>870</v>
      </c>
      <c r="B53" s="49" t="str">
        <f>VLOOKUP(A53,MATERIALES!A5:D373,3,FALSE)</f>
        <v>Arena de Trituración</v>
      </c>
      <c r="C53" s="289"/>
      <c r="D53" s="289"/>
      <c r="E53" s="289"/>
      <c r="F53" s="289"/>
      <c r="G53" s="289"/>
      <c r="H53" s="289"/>
      <c r="I53" s="276"/>
      <c r="J53" s="232" t="str">
        <f>VLOOKUP(A53,MATERIALES!A7:D645,2,FALSE)</f>
        <v>m3</v>
      </c>
      <c r="K53" s="290">
        <v>7.0000000000000001E-3</v>
      </c>
      <c r="L53" s="275"/>
      <c r="M53" s="410">
        <f>VLOOKUP(A53,MATERIALES!A5:D396,4,FALSE)</f>
        <v>45810.884107756276</v>
      </c>
      <c r="N53" s="280">
        <f t="shared" ref="N53:N54" si="1">K53*M53</f>
        <v>320.67618875429395</v>
      </c>
    </row>
    <row r="54" spans="1:14">
      <c r="A54" s="122" t="s">
        <v>934</v>
      </c>
      <c r="B54" s="49" t="str">
        <f>VLOOKUP(A54,MATERIALES!A6:D373,3,FALSE)</f>
        <v>Emulsión CRR-2</v>
      </c>
      <c r="C54" s="289"/>
      <c r="D54" s="289"/>
      <c r="E54" s="289"/>
      <c r="F54" s="289"/>
      <c r="G54" s="289"/>
      <c r="H54" s="289"/>
      <c r="I54" s="276"/>
      <c r="J54" s="232" t="str">
        <f>VLOOKUP(A54,MATERIALES!A8:D646,2,FALSE)</f>
        <v>lt</v>
      </c>
      <c r="K54" s="290">
        <v>0.12</v>
      </c>
      <c r="L54" s="275"/>
      <c r="M54" s="410">
        <f>VLOOKUP(A54,MATERIALES!A6:D397,4,FALSE)</f>
        <v>2042.1474115590909</v>
      </c>
      <c r="N54" s="280">
        <f t="shared" si="1"/>
        <v>245.0576893870909</v>
      </c>
    </row>
    <row r="55" spans="1:14">
      <c r="A55" s="122"/>
      <c r="B55" s="49"/>
      <c r="C55" s="289"/>
      <c r="D55" s="289"/>
      <c r="E55" s="289"/>
      <c r="F55" s="289"/>
      <c r="G55" s="289"/>
      <c r="H55" s="289"/>
      <c r="I55" s="276"/>
      <c r="J55" s="232"/>
      <c r="K55" s="290"/>
      <c r="L55" s="275"/>
      <c r="M55" s="410"/>
      <c r="N55" s="280"/>
    </row>
    <row r="56" spans="1:14">
      <c r="A56" s="122"/>
      <c r="B56" s="49"/>
      <c r="C56" s="289"/>
      <c r="D56" s="289"/>
      <c r="E56" s="289"/>
      <c r="F56" s="289"/>
      <c r="G56" s="289"/>
      <c r="H56" s="289"/>
      <c r="I56" s="276"/>
      <c r="J56" s="232"/>
      <c r="K56" s="290"/>
      <c r="L56" s="275"/>
      <c r="M56" s="410"/>
      <c r="N56" s="280"/>
    </row>
    <row r="57" spans="1:14">
      <c r="A57" s="122"/>
      <c r="B57" s="49"/>
      <c r="C57" s="289"/>
      <c r="D57" s="289"/>
      <c r="E57" s="289"/>
      <c r="F57" s="289"/>
      <c r="G57" s="289"/>
      <c r="H57" s="289"/>
      <c r="I57" s="276"/>
      <c r="J57" s="232"/>
      <c r="K57" s="290"/>
      <c r="L57" s="275"/>
      <c r="M57" s="410"/>
      <c r="N57" s="280"/>
    </row>
    <row r="58" spans="1:14">
      <c r="A58" s="122"/>
      <c r="B58" s="49"/>
      <c r="C58" s="289"/>
      <c r="D58" s="289"/>
      <c r="E58" s="289"/>
      <c r="F58" s="289"/>
      <c r="G58" s="289"/>
      <c r="H58" s="289"/>
      <c r="I58" s="276"/>
      <c r="J58" s="232"/>
      <c r="K58" s="290"/>
      <c r="L58" s="275"/>
      <c r="M58" s="410"/>
      <c r="N58" s="280"/>
    </row>
    <row r="59" spans="1:14">
      <c r="B59" s="49"/>
      <c r="C59" s="289"/>
      <c r="D59" s="289"/>
      <c r="E59" s="289"/>
      <c r="F59" s="289"/>
      <c r="G59" s="289"/>
      <c r="H59" s="289"/>
      <c r="I59" s="276"/>
      <c r="J59" s="232"/>
      <c r="K59" s="290"/>
      <c r="L59" s="275"/>
      <c r="M59" s="291"/>
      <c r="N59" s="292"/>
    </row>
    <row r="60" spans="1:14">
      <c r="B60" s="49"/>
      <c r="C60" s="289"/>
      <c r="D60" s="289"/>
      <c r="E60" s="289"/>
      <c r="F60" s="289"/>
      <c r="G60" s="289"/>
      <c r="H60" s="289"/>
      <c r="I60" s="276"/>
      <c r="J60" s="232"/>
      <c r="K60" s="290"/>
      <c r="L60" s="275"/>
      <c r="M60" s="291"/>
      <c r="N60" s="292"/>
    </row>
    <row r="61" spans="1:14" ht="15.75" thickBot="1">
      <c r="B61" s="896"/>
      <c r="C61" s="897"/>
      <c r="D61" s="897"/>
      <c r="E61" s="897"/>
      <c r="F61" s="897"/>
      <c r="G61" s="897"/>
      <c r="H61" s="897"/>
      <c r="I61" s="867"/>
      <c r="J61" s="48"/>
      <c r="K61" s="50"/>
      <c r="L61" s="898"/>
      <c r="M61" s="899"/>
      <c r="N61" s="51"/>
    </row>
    <row r="62" spans="1:14" ht="15.75" thickBot="1">
      <c r="B62" s="814" t="s">
        <v>1037</v>
      </c>
      <c r="C62" s="815"/>
      <c r="D62" s="815"/>
      <c r="E62" s="815"/>
      <c r="F62" s="815"/>
      <c r="G62" s="815"/>
      <c r="H62" s="815"/>
      <c r="I62" s="815"/>
      <c r="J62" s="815"/>
      <c r="K62" s="815"/>
      <c r="L62" s="815"/>
      <c r="M62" s="816"/>
      <c r="N62" s="402">
        <f>SUM(N53:N61)</f>
        <v>565.73387814138482</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1" t="s">
        <v>1041</v>
      </c>
      <c r="C66" s="322"/>
      <c r="D66" s="322"/>
      <c r="E66" s="322"/>
      <c r="F66" s="322"/>
      <c r="G66" s="322"/>
      <c r="H66" s="79" t="s">
        <v>1029</v>
      </c>
      <c r="I66" s="80" t="s">
        <v>1042</v>
      </c>
      <c r="J66" s="81" t="s">
        <v>1043</v>
      </c>
      <c r="K66" s="79" t="s">
        <v>1044</v>
      </c>
      <c r="L66" s="900" t="s">
        <v>1045</v>
      </c>
      <c r="M66" s="879"/>
      <c r="N66" s="82" t="s">
        <v>1035</v>
      </c>
    </row>
    <row r="67" spans="1:15">
      <c r="A67" t="s">
        <v>1311</v>
      </c>
      <c r="B67" s="52" t="str">
        <f>VLOOKUP(A67,TRANSPORTE!A5:D117,3,FALSE)</f>
        <v>Transporte de Arena</v>
      </c>
      <c r="C67" s="325"/>
      <c r="D67" s="325"/>
      <c r="E67" s="325"/>
      <c r="F67" s="325"/>
      <c r="G67" s="325"/>
      <c r="H67" s="319" t="s">
        <v>339</v>
      </c>
      <c r="I67" s="421">
        <v>7.0000000000000001E-3</v>
      </c>
      <c r="J67" s="294">
        <v>1</v>
      </c>
      <c r="K67" s="421">
        <f>I67*J67</f>
        <v>7.0000000000000001E-3</v>
      </c>
      <c r="L67" s="901">
        <f>VLOOKUP(A67,TRANSPORTE!A6:D120,4,FALSE)</f>
        <v>1260.7002978406549</v>
      </c>
      <c r="M67" s="902"/>
      <c r="N67" s="295">
        <f>L67*K67</f>
        <v>8.8249020848845845</v>
      </c>
    </row>
    <row r="68" spans="1:15">
      <c r="B68" s="52"/>
      <c r="C68" s="53"/>
      <c r="D68" s="53"/>
      <c r="E68" s="53"/>
      <c r="F68" s="53"/>
      <c r="G68" s="53"/>
      <c r="H68" s="319"/>
      <c r="I68" s="287"/>
      <c r="J68" s="294"/>
      <c r="K68" s="287"/>
      <c r="L68" s="901"/>
      <c r="M68" s="902"/>
      <c r="N68" s="295"/>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c r="B71" s="52"/>
      <c r="C71" s="53"/>
      <c r="D71" s="53"/>
      <c r="E71" s="53"/>
      <c r="F71" s="53"/>
      <c r="G71" s="53"/>
      <c r="H71" s="296"/>
      <c r="I71" s="287"/>
      <c r="J71" s="287"/>
      <c r="K71" s="287"/>
      <c r="L71" s="297"/>
      <c r="M71" s="298"/>
      <c r="N71" s="299"/>
    </row>
    <row r="72" spans="1:15" ht="15.75" thickBot="1">
      <c r="B72" s="455"/>
      <c r="C72" s="456"/>
      <c r="D72" s="456"/>
      <c r="E72" s="456"/>
      <c r="F72" s="456"/>
      <c r="G72" s="456"/>
      <c r="H72" s="54"/>
      <c r="I72" s="132"/>
      <c r="J72" s="132"/>
      <c r="K72" s="132"/>
      <c r="L72" s="892"/>
      <c r="M72" s="893"/>
      <c r="N72" s="133"/>
    </row>
    <row r="73" spans="1:15" ht="15.75" thickBot="1">
      <c r="B73" s="903" t="s">
        <v>1037</v>
      </c>
      <c r="C73" s="857"/>
      <c r="D73" s="857"/>
      <c r="E73" s="857"/>
      <c r="F73" s="857"/>
      <c r="G73" s="857"/>
      <c r="H73" s="857"/>
      <c r="I73" s="857"/>
      <c r="J73" s="857"/>
      <c r="K73" s="857"/>
      <c r="L73" s="857"/>
      <c r="M73" s="858"/>
      <c r="N73" s="110">
        <f>N67+N68+N69+N70+N71</f>
        <v>8.8249020848845845</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53" t="s">
        <v>1047</v>
      </c>
      <c r="C77" s="854"/>
      <c r="D77" s="854"/>
      <c r="E77" s="854"/>
      <c r="F77" s="854"/>
      <c r="G77" s="854"/>
      <c r="H77" s="854"/>
      <c r="I77" s="79" t="s">
        <v>1048</v>
      </c>
      <c r="J77" s="81" t="s">
        <v>1494</v>
      </c>
      <c r="K77" s="80" t="s">
        <v>1050</v>
      </c>
      <c r="L77" s="855" t="s">
        <v>1034</v>
      </c>
      <c r="M77" s="856"/>
      <c r="N77" s="104" t="s">
        <v>1035</v>
      </c>
    </row>
    <row r="78" spans="1:15">
      <c r="A78" t="s">
        <v>7</v>
      </c>
      <c r="B78" s="55" t="str">
        <f>VLOOKUP(A78,'MANO DE OBRA'!A8:D68,3,FALSE)</f>
        <v>Obrero (2)</v>
      </c>
      <c r="C78" s="53"/>
      <c r="D78" s="53"/>
      <c r="E78" s="53"/>
      <c r="F78" s="53"/>
      <c r="G78" s="53"/>
      <c r="H78" s="53"/>
      <c r="I78" s="300">
        <f>K78/J78*100</f>
        <v>54988.648648648646</v>
      </c>
      <c r="J78" s="301">
        <v>185</v>
      </c>
      <c r="K78" s="302">
        <f>VLOOKUP(A78,'MANO DE OBRA'!A8:D99,4,FALSE)</f>
        <v>101729</v>
      </c>
      <c r="L78" s="56"/>
      <c r="M78" s="303">
        <v>480</v>
      </c>
      <c r="N78" s="403">
        <f>K78/M78</f>
        <v>211.93541666666667</v>
      </c>
      <c r="O78" s="112"/>
    </row>
    <row r="79" spans="1:15">
      <c r="A79" t="s">
        <v>30</v>
      </c>
      <c r="B79" s="55" t="str">
        <f>VLOOKUP(A79,'MANO DE OBRA'!A8:D69,3,FALSE)</f>
        <v>Oficial</v>
      </c>
      <c r="C79" s="53"/>
      <c r="D79" s="53"/>
      <c r="E79" s="53"/>
      <c r="F79" s="53"/>
      <c r="G79" s="53"/>
      <c r="H79" s="53"/>
      <c r="I79" s="300">
        <f>K79/J79*100</f>
        <v>54988.648648648646</v>
      </c>
      <c r="J79" s="301">
        <v>185</v>
      </c>
      <c r="K79" s="302">
        <f>VLOOKUP(A79,'MANO DE OBRA'!A8:D100,4,FALSE)</f>
        <v>101729</v>
      </c>
      <c r="L79" s="56"/>
      <c r="M79" s="307">
        <v>480</v>
      </c>
      <c r="N79" s="403">
        <f>K79/M79</f>
        <v>211.93541666666667</v>
      </c>
    </row>
    <row r="80" spans="1:15">
      <c r="B80" s="55"/>
      <c r="C80" s="53"/>
      <c r="D80" s="53"/>
      <c r="E80" s="53"/>
      <c r="F80" s="53"/>
      <c r="G80" s="53"/>
      <c r="H80" s="53"/>
      <c r="I80" s="300"/>
      <c r="J80" s="301"/>
      <c r="K80" s="302"/>
      <c r="L80" s="56"/>
      <c r="M80" s="308"/>
      <c r="N80" s="403"/>
    </row>
    <row r="81" spans="1:14">
      <c r="B81" s="55"/>
      <c r="C81" s="53"/>
      <c r="D81" s="53"/>
      <c r="E81" s="53"/>
      <c r="F81" s="53"/>
      <c r="G81" s="53"/>
      <c r="H81" s="53"/>
      <c r="I81" s="287"/>
      <c r="J81" s="305"/>
      <c r="K81" s="306"/>
      <c r="L81" s="326"/>
      <c r="M81" s="308"/>
      <c r="N81" s="304"/>
    </row>
    <row r="82" spans="1:14">
      <c r="B82" s="55"/>
      <c r="C82" s="53"/>
      <c r="D82" s="53"/>
      <c r="E82" s="53"/>
      <c r="F82" s="53"/>
      <c r="G82" s="53"/>
      <c r="H82" s="53"/>
      <c r="I82" s="287"/>
      <c r="J82" s="305"/>
      <c r="K82" s="306"/>
      <c r="L82" s="326"/>
      <c r="M82" s="308"/>
      <c r="N82" s="304"/>
    </row>
    <row r="83" spans="1:14" ht="15.75" thickBot="1">
      <c r="B83" s="890"/>
      <c r="C83" s="891"/>
      <c r="D83" s="891"/>
      <c r="E83" s="891"/>
      <c r="F83" s="891"/>
      <c r="G83" s="891"/>
      <c r="H83" s="891"/>
      <c r="I83" s="132"/>
      <c r="J83" s="132"/>
      <c r="K83" s="132"/>
      <c r="L83" s="904"/>
      <c r="M83" s="904"/>
      <c r="N83" s="51"/>
    </row>
    <row r="84" spans="1:14" ht="15.75" thickBot="1">
      <c r="B84" s="903" t="s">
        <v>1037</v>
      </c>
      <c r="C84" s="857"/>
      <c r="D84" s="857"/>
      <c r="E84" s="857"/>
      <c r="F84" s="857"/>
      <c r="G84" s="857"/>
      <c r="H84" s="857"/>
      <c r="I84" s="857"/>
      <c r="J84" s="857"/>
      <c r="K84" s="857"/>
      <c r="L84" s="857"/>
      <c r="M84" s="858"/>
      <c r="N84" s="309">
        <f>SUM(N78:N83)</f>
        <v>423.87083333333334</v>
      </c>
    </row>
    <row r="85" spans="1:14" ht="15.75" thickBot="1">
      <c r="B85" s="39"/>
      <c r="C85" s="40"/>
      <c r="D85" s="40"/>
      <c r="E85" s="40"/>
      <c r="F85" s="40"/>
      <c r="G85" s="40"/>
      <c r="H85" s="40"/>
      <c r="I85" s="40"/>
      <c r="J85" s="40"/>
      <c r="K85" s="40"/>
      <c r="L85" s="40"/>
      <c r="M85" s="40"/>
      <c r="N85" s="41"/>
    </row>
    <row r="86" spans="1:14" ht="15.75" thickBot="1">
      <c r="B86" s="814" t="s">
        <v>1051</v>
      </c>
      <c r="C86" s="815"/>
      <c r="D86" s="815"/>
      <c r="E86" s="815"/>
      <c r="F86" s="815"/>
      <c r="G86" s="815"/>
      <c r="H86" s="815"/>
      <c r="I86" s="815"/>
      <c r="J86" s="815"/>
      <c r="K86" s="815"/>
      <c r="L86" s="815"/>
      <c r="M86" s="816"/>
      <c r="N86" s="105">
        <f>N48+N62+N73+N84</f>
        <v>2417.7315169404742</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59" t="s">
        <v>1053</v>
      </c>
      <c r="C90" s="860"/>
      <c r="D90" s="860"/>
      <c r="E90" s="860"/>
      <c r="F90" s="860"/>
      <c r="G90" s="860"/>
      <c r="H90" s="860"/>
      <c r="I90" s="322"/>
      <c r="J90" s="342"/>
      <c r="K90" s="310" t="s">
        <v>1054</v>
      </c>
      <c r="L90" s="861" t="s">
        <v>1055</v>
      </c>
      <c r="M90" s="862"/>
      <c r="N90" s="311"/>
    </row>
    <row r="91" spans="1:14">
      <c r="B91" s="847" t="s">
        <v>1056</v>
      </c>
      <c r="C91" s="848"/>
      <c r="D91" s="848"/>
      <c r="E91" s="848"/>
      <c r="F91" s="848"/>
      <c r="G91" s="848"/>
      <c r="H91" s="848"/>
      <c r="I91" s="93"/>
      <c r="J91" s="94"/>
      <c r="K91" s="312">
        <v>0.2</v>
      </c>
      <c r="L91" s="849">
        <f>N86*K91</f>
        <v>483.54630338809488</v>
      </c>
      <c r="M91" s="850"/>
      <c r="N91" s="57"/>
    </row>
    <row r="92" spans="1:14">
      <c r="B92" s="95" t="s">
        <v>1057</v>
      </c>
      <c r="C92" s="96"/>
      <c r="D92" s="96"/>
      <c r="E92" s="96"/>
      <c r="F92" s="96"/>
      <c r="G92" s="96"/>
      <c r="H92" s="96"/>
      <c r="I92" s="93"/>
      <c r="J92" s="94"/>
      <c r="K92" s="312">
        <v>0.05</v>
      </c>
      <c r="L92" s="849">
        <f>N86*K92</f>
        <v>120.88657584702372</v>
      </c>
      <c r="M92" s="850"/>
      <c r="N92" s="57"/>
    </row>
    <row r="93" spans="1:14" ht="15.75" thickBot="1">
      <c r="B93" s="97" t="s">
        <v>1058</v>
      </c>
      <c r="C93" s="98"/>
      <c r="D93" s="98"/>
      <c r="E93" s="98"/>
      <c r="F93" s="98"/>
      <c r="G93" s="98"/>
      <c r="H93" s="98"/>
      <c r="I93" s="99"/>
      <c r="J93" s="100"/>
      <c r="K93" s="313">
        <v>0.05</v>
      </c>
      <c r="L93" s="851">
        <f>N86*K93</f>
        <v>120.88657584702372</v>
      </c>
      <c r="M93" s="852"/>
      <c r="N93" s="57"/>
    </row>
    <row r="94" spans="1:14" ht="15.75" thickBot="1">
      <c r="B94" s="814" t="s">
        <v>1037</v>
      </c>
      <c r="C94" s="815"/>
      <c r="D94" s="815"/>
      <c r="E94" s="815"/>
      <c r="F94" s="815"/>
      <c r="G94" s="815"/>
      <c r="H94" s="815"/>
      <c r="I94" s="815"/>
      <c r="J94" s="815"/>
      <c r="K94" s="815"/>
      <c r="L94" s="815"/>
      <c r="M94" s="816"/>
      <c r="N94" s="58">
        <f>L91+L92+L93</f>
        <v>725.31945508214244</v>
      </c>
    </row>
    <row r="95" spans="1:14" ht="15.75" thickBot="1">
      <c r="B95" s="39"/>
      <c r="C95" s="40"/>
      <c r="D95" s="40"/>
      <c r="E95" s="40"/>
      <c r="F95" s="40"/>
      <c r="G95" s="40"/>
      <c r="H95" s="40"/>
      <c r="I95" s="40"/>
      <c r="J95" s="40"/>
      <c r="K95" s="40"/>
      <c r="L95" s="40"/>
      <c r="M95" s="40"/>
      <c r="N95" s="41"/>
    </row>
    <row r="96" spans="1:14" ht="15.75" thickBot="1">
      <c r="A96" t="s">
        <v>2122</v>
      </c>
      <c r="B96" s="814" t="s">
        <v>1059</v>
      </c>
      <c r="C96" s="815"/>
      <c r="D96" s="815"/>
      <c r="E96" s="815"/>
      <c r="F96" s="815"/>
      <c r="G96" s="815"/>
      <c r="H96" s="815"/>
      <c r="I96" s="815"/>
      <c r="J96" s="815"/>
      <c r="K96" s="815"/>
      <c r="L96" s="815"/>
      <c r="M96" s="816"/>
      <c r="N96" s="196">
        <f>N86+N94</f>
        <v>3143.0509720226164</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5" t="s">
        <v>2322</v>
      </c>
      <c r="C106" s="236"/>
      <c r="D106" s="236"/>
      <c r="E106" s="236"/>
      <c r="F106" s="236"/>
      <c r="G106" s="236"/>
      <c r="H106" s="236"/>
      <c r="I106" s="236"/>
      <c r="J106" s="236"/>
      <c r="K106" s="236"/>
      <c r="L106" s="236"/>
      <c r="M106" s="236"/>
      <c r="N106" s="237"/>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c r="B109" s="238"/>
      <c r="C109" s="239"/>
      <c r="D109" s="239"/>
      <c r="E109" s="239"/>
      <c r="F109" s="239"/>
      <c r="G109" s="239"/>
      <c r="H109" s="239"/>
      <c r="I109" s="239"/>
      <c r="J109" s="239"/>
      <c r="K109" s="239"/>
      <c r="L109" s="239"/>
      <c r="M109" s="239"/>
      <c r="N109" s="240"/>
    </row>
    <row r="110" spans="2:14" ht="15.75" thickBot="1">
      <c r="B110" s="241"/>
      <c r="C110" s="242"/>
      <c r="D110" s="242"/>
      <c r="E110" s="242"/>
      <c r="F110" s="242"/>
      <c r="G110" s="242"/>
      <c r="H110" s="242"/>
      <c r="I110" s="242"/>
      <c r="J110" s="242"/>
      <c r="K110" s="242"/>
      <c r="L110" s="242"/>
      <c r="M110" s="242"/>
      <c r="N110" s="243"/>
    </row>
    <row r="111" spans="2:14">
      <c r="B111" s="244"/>
      <c r="C111" s="245"/>
      <c r="D111" s="245"/>
      <c r="E111" s="245"/>
      <c r="F111" s="245"/>
      <c r="G111" s="245"/>
      <c r="H111" s="245"/>
      <c r="I111" s="245"/>
      <c r="J111" s="245"/>
      <c r="K111" s="245"/>
      <c r="L111" s="245"/>
      <c r="M111" s="245"/>
      <c r="N111" s="246"/>
    </row>
    <row r="112" spans="2:14">
      <c r="B112" s="230" t="s">
        <v>2323</v>
      </c>
      <c r="C112" s="37"/>
      <c r="D112" s="37"/>
      <c r="E112" s="37"/>
      <c r="F112" s="37"/>
      <c r="G112" s="37"/>
      <c r="H112" s="37"/>
      <c r="I112" s="37"/>
      <c r="J112" s="37"/>
      <c r="K112" s="37"/>
      <c r="L112" s="37"/>
      <c r="M112" s="37"/>
      <c r="N112" s="38"/>
    </row>
    <row r="113" spans="2:14" ht="15" customHeight="1">
      <c r="B113" s="817" t="s">
        <v>2324</v>
      </c>
      <c r="C113" s="818"/>
      <c r="D113" s="818"/>
      <c r="E113" s="818"/>
      <c r="F113" s="818"/>
      <c r="G113" s="818"/>
      <c r="H113" s="818"/>
      <c r="I113" s="818"/>
      <c r="J113" s="818"/>
      <c r="K113" s="818"/>
      <c r="L113" s="818"/>
      <c r="M113" s="818"/>
      <c r="N113" s="819"/>
    </row>
    <row r="114" spans="2:14" ht="15" customHeight="1">
      <c r="B114" s="817"/>
      <c r="C114" s="818"/>
      <c r="D114" s="818"/>
      <c r="E114" s="818"/>
      <c r="F114" s="818"/>
      <c r="G114" s="818"/>
      <c r="H114" s="818"/>
      <c r="I114" s="818"/>
      <c r="J114" s="818"/>
      <c r="K114" s="818"/>
      <c r="L114" s="818"/>
      <c r="M114" s="818"/>
      <c r="N114" s="819"/>
    </row>
    <row r="115" spans="2:14" ht="30" customHeight="1">
      <c r="B115" s="820" t="s">
        <v>2325</v>
      </c>
      <c r="C115" s="821"/>
      <c r="D115" s="821"/>
      <c r="E115" s="821"/>
      <c r="F115" s="821"/>
      <c r="G115" s="821"/>
      <c r="H115" s="821"/>
      <c r="I115" s="821"/>
      <c r="J115" s="821"/>
      <c r="K115" s="821"/>
      <c r="L115" s="821"/>
      <c r="M115" s="821"/>
      <c r="N115" s="822"/>
    </row>
    <row r="116" spans="2:14">
      <c r="B116" s="820"/>
      <c r="C116" s="821"/>
      <c r="D116" s="821"/>
      <c r="E116" s="821"/>
      <c r="F116" s="821"/>
      <c r="G116" s="821"/>
      <c r="H116" s="821"/>
      <c r="I116" s="821"/>
      <c r="J116" s="821"/>
      <c r="K116" s="821"/>
      <c r="L116" s="821"/>
      <c r="M116" s="821"/>
      <c r="N116" s="822"/>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339"/>
      <c r="C119" s="340"/>
      <c r="D119" s="340"/>
      <c r="E119" s="340"/>
      <c r="F119" s="340"/>
      <c r="G119" s="340"/>
      <c r="H119" s="340"/>
      <c r="I119" s="340"/>
      <c r="J119" s="340"/>
      <c r="K119" s="340"/>
      <c r="L119" s="340"/>
      <c r="M119" s="340"/>
      <c r="N119" s="341"/>
    </row>
    <row r="120" spans="2:14">
      <c r="B120" s="230"/>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0"/>
      <c r="K126" s="880"/>
      <c r="L126" s="880"/>
      <c r="M126" s="880"/>
      <c r="N126" s="881"/>
    </row>
    <row r="127" spans="2:14" ht="15.75" thickBot="1">
      <c r="B127" s="269" t="s">
        <v>2327</v>
      </c>
      <c r="C127" s="401"/>
      <c r="D127" s="401"/>
      <c r="E127" s="63"/>
      <c r="F127" s="63"/>
      <c r="G127" s="63"/>
      <c r="H127" s="63"/>
      <c r="I127" s="63"/>
      <c r="J127" s="882"/>
      <c r="K127" s="882"/>
      <c r="L127" s="882"/>
      <c r="M127" s="882"/>
      <c r="N127" s="883"/>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1176</v>
      </c>
      <c r="C31" s="87" t="s">
        <v>2145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112</v>
      </c>
      <c r="B36" s="863" t="str">
        <f>VLOOKUP(A36,EQUIPOS!A6:D154,3,FALSE)</f>
        <v xml:space="preserve">Aspersor manual
</v>
      </c>
      <c r="C36" s="864"/>
      <c r="D36" s="864"/>
      <c r="E36" s="864"/>
      <c r="F36" s="864"/>
      <c r="G36" s="864"/>
      <c r="H36" s="865"/>
      <c r="I36" s="275"/>
      <c r="J36" s="276"/>
      <c r="K36" s="277">
        <f>VLOOKUP(A36,EQUIPOS!A6:D163,4,FALSE)</f>
        <v>3099.2177522349939</v>
      </c>
      <c r="L36" s="278"/>
      <c r="M36" s="279">
        <v>6.25</v>
      </c>
      <c r="N36" s="280">
        <f t="shared" ref="N36:N41" si="0">K36/M36</f>
        <v>495.874840357599</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50</v>
      </c>
      <c r="N37" s="280">
        <f t="shared" si="0"/>
        <v>943.02896977437229</v>
      </c>
    </row>
    <row r="38" spans="1:14">
      <c r="A38" t="s">
        <v>184</v>
      </c>
      <c r="B38" s="863" t="str">
        <f>VLOOKUP(A38,EQUIPOS!A8:D154,3,FALSE)</f>
        <v>Cortadora de pavimento, Máxima profundidad de corte: 160 mm. Capacidad de disco: desde 12´´ hasta 18´´ de diámetro. Peso operacional: 135 kg, 13.5 hp de potencia</v>
      </c>
      <c r="C38" s="864"/>
      <c r="D38" s="864"/>
      <c r="E38" s="864"/>
      <c r="F38" s="864"/>
      <c r="G38" s="864"/>
      <c r="H38" s="865"/>
      <c r="I38" s="275"/>
      <c r="J38" s="276"/>
      <c r="K38" s="277">
        <f>VLOOKUP(A38,EQUIPOS!A8:D165,4,FALSE)</f>
        <v>14509.378458918691</v>
      </c>
      <c r="L38" s="278"/>
      <c r="M38" s="279">
        <v>3.75</v>
      </c>
      <c r="N38" s="280">
        <f t="shared" si="0"/>
        <v>3869.1675890449842</v>
      </c>
    </row>
    <row r="39" spans="1:14">
      <c r="A39" t="s">
        <v>228</v>
      </c>
      <c r="B39" s="863" t="str">
        <f>VLOOKUP(A39,EQUIPOS!A9:D154,3,FALSE)</f>
        <v xml:space="preserve">Formaleta metálica (concreto hidráulico)
</v>
      </c>
      <c r="C39" s="864"/>
      <c r="D39" s="864"/>
      <c r="E39" s="864"/>
      <c r="F39" s="864"/>
      <c r="G39" s="864"/>
      <c r="H39" s="865"/>
      <c r="I39" s="275"/>
      <c r="J39" s="276"/>
      <c r="K39" s="277">
        <f>VLOOKUP(A39,EQUIPOS!A9:D166,4,FALSE)</f>
        <v>3195.9738186462328</v>
      </c>
      <c r="L39" s="278"/>
      <c r="M39" s="279">
        <v>6.25</v>
      </c>
      <c r="N39" s="280">
        <f t="shared" si="0"/>
        <v>511.35581098339725</v>
      </c>
    </row>
    <row r="40" spans="1:14">
      <c r="A40" t="s">
        <v>301</v>
      </c>
      <c r="B40" s="863" t="str">
        <f>VLOOKUP(A40,EQUIPOS!A10:D154,3,FALSE)</f>
        <v>Regla vibratoria, de longitud de 3 a 5 m, motor de 3600 rpm, potencia 6 HP</v>
      </c>
      <c r="C40" s="864"/>
      <c r="D40" s="864"/>
      <c r="E40" s="864"/>
      <c r="F40" s="864"/>
      <c r="G40" s="864"/>
      <c r="H40" s="865"/>
      <c r="I40" s="275"/>
      <c r="J40" s="276"/>
      <c r="K40" s="277">
        <f>VLOOKUP(A40,EQUIPOS!A10:D167,4,FALSE)</f>
        <v>6834.4050659855266</v>
      </c>
      <c r="L40" s="278"/>
      <c r="M40" s="279">
        <v>6.25</v>
      </c>
      <c r="N40" s="280">
        <f t="shared" si="0"/>
        <v>1093.5048105576843</v>
      </c>
    </row>
    <row r="41" spans="1:14">
      <c r="A41" t="s">
        <v>363</v>
      </c>
      <c r="B41" s="863" t="str">
        <f>VLOOKUP(A41,EQUIPOS!A11:D155,3,FALSE)</f>
        <v>Vibrador de concreto, Motor de 3 hp a 18.000 rpm Mangueras de 4 mt</v>
      </c>
      <c r="C41" s="864"/>
      <c r="D41" s="864"/>
      <c r="E41" s="864"/>
      <c r="F41" s="864"/>
      <c r="G41" s="864"/>
      <c r="H41" s="865"/>
      <c r="I41" s="275"/>
      <c r="J41" s="276"/>
      <c r="K41" s="277">
        <f>VLOOKUP(A41,EQUIPOS!A11:D168,4,FALSE)</f>
        <v>5066.5911025968508</v>
      </c>
      <c r="L41" s="278"/>
      <c r="M41" s="279">
        <v>6.25</v>
      </c>
      <c r="N41" s="280">
        <f t="shared" si="0"/>
        <v>810.65457641549608</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N83*M46</f>
        <v>915.56600000000003</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8639.1525971335341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s="150" t="s">
        <v>383</v>
      </c>
      <c r="B53" s="49" t="str">
        <f>VLOOKUP(A53,MATERIALES!A5:D373,3,FALSE)</f>
        <v>Barras de transferencia de carga (1'')</v>
      </c>
      <c r="C53" s="289"/>
      <c r="D53" s="289"/>
      <c r="E53" s="289"/>
      <c r="F53" s="289"/>
      <c r="G53" s="289"/>
      <c r="H53" s="289"/>
      <c r="I53" s="276"/>
      <c r="J53" s="232" t="str">
        <f>VLOOKUP(A53,MATERIALES!A7:D645,2,FALSE)</f>
        <v>kg</v>
      </c>
      <c r="K53" s="415">
        <v>6.1342592592592586</v>
      </c>
      <c r="L53" s="275"/>
      <c r="M53" s="410">
        <f>VLOOKUP(A53,MATERIALES!A5:D396,4,FALSE)</f>
        <v>3521.3299584161991</v>
      </c>
      <c r="N53" s="280">
        <f>K53*M53</f>
        <v>21600.75090232159</v>
      </c>
    </row>
    <row r="54" spans="1:14">
      <c r="A54" s="150" t="s">
        <v>385</v>
      </c>
      <c r="B54" s="49" t="str">
        <f>VLOOKUP(A54,MATERIALES!A6:D373,3,FALSE)</f>
        <v>Barras de unión de 1/2´´</v>
      </c>
      <c r="C54" s="289"/>
      <c r="D54" s="289"/>
      <c r="E54" s="289"/>
      <c r="F54" s="289"/>
      <c r="G54" s="289"/>
      <c r="H54" s="289"/>
      <c r="I54" s="276"/>
      <c r="J54" s="232" t="str">
        <f>VLOOKUP(A54,MATERIALES!A8:D646,2,FALSE)</f>
        <v>kg</v>
      </c>
      <c r="K54" s="290">
        <v>0.37037037037037041</v>
      </c>
      <c r="L54" s="275"/>
      <c r="M54" s="410">
        <f>VLOOKUP(A54,MATERIALES!A6:D397,4,FALSE)</f>
        <v>3521.3299584161991</v>
      </c>
      <c r="N54" s="280">
        <f>K54*M54</f>
        <v>1304.1962808948888</v>
      </c>
    </row>
    <row r="55" spans="1:14">
      <c r="A55" s="150" t="s">
        <v>420</v>
      </c>
      <c r="B55" s="49" t="str">
        <f>VLOOKUP(A55,MATERIALES!A6:D373,3,FALSE)</f>
        <v>Cintilla De Poliuretano (Sikarod) (Pavimentos De Concreto Hidráulico)</v>
      </c>
      <c r="C55" s="289"/>
      <c r="D55" s="289"/>
      <c r="E55" s="289"/>
      <c r="F55" s="289"/>
      <c r="G55" s="289"/>
      <c r="H55" s="289"/>
      <c r="I55" s="276"/>
      <c r="J55" s="232" t="str">
        <f>VLOOKUP(A55,MATERIALES!A9:D647,2,FALSE)</f>
        <v>m</v>
      </c>
      <c r="K55" s="290">
        <v>1.1111111111111112</v>
      </c>
      <c r="L55" s="275"/>
      <c r="M55" s="410">
        <f>VLOOKUP(A55,MATERIALES!A6:D398,4,FALSE)</f>
        <v>932.50599650455001</v>
      </c>
      <c r="N55" s="280">
        <f>K55*M55</f>
        <v>1036.1177738939446</v>
      </c>
    </row>
    <row r="56" spans="1:14">
      <c r="A56" s="150" t="s">
        <v>684</v>
      </c>
      <c r="B56" s="49" t="str">
        <f>VLOOKUP(A56,MATERIALES!A6:D373,3,FALSE)</f>
        <v>Sello de silicona o sellador autonivelante</v>
      </c>
      <c r="C56" s="289"/>
      <c r="D56" s="289"/>
      <c r="E56" s="289"/>
      <c r="F56" s="289"/>
      <c r="G56" s="289"/>
      <c r="H56" s="289"/>
      <c r="I56" s="276"/>
      <c r="J56" s="232" t="str">
        <f>VLOOKUP(A56,MATERIALES!A10:D648,2,FALSE)</f>
        <v>m</v>
      </c>
      <c r="K56" s="290">
        <v>1.1111111111111112</v>
      </c>
      <c r="L56" s="275"/>
      <c r="M56" s="410">
        <f>VLOOKUP(A56,MATERIALES!A6:D399,4,FALSE)</f>
        <v>2356.7154824323507</v>
      </c>
      <c r="N56" s="280">
        <f>K56*M56</f>
        <v>2618.5727582581676</v>
      </c>
    </row>
    <row r="57" spans="1:14">
      <c r="A57" s="150" t="s">
        <v>849</v>
      </c>
      <c r="B57" s="896" t="str">
        <f>VLOOKUP(A57,MATERIALES!A7:D373,3,FALSE)</f>
        <v>Antisol blanco (presentación 20 kg)</v>
      </c>
      <c r="C57" s="897" t="e">
        <f>VLOOKUP(B57,MATERIALES!B7:E373,3,FALSE)</f>
        <v>#N/A</v>
      </c>
      <c r="D57" s="897" t="e">
        <f>VLOOKUP(C57,MATERIALES!C7:F373,3,FALSE)</f>
        <v>#N/A</v>
      </c>
      <c r="E57" s="897" t="e">
        <f>VLOOKUP(D57,MATERIALES!D7:G373,3,FALSE)</f>
        <v>#N/A</v>
      </c>
      <c r="F57" s="897" t="e">
        <f>VLOOKUP(E57,MATERIALES!E7:H373,3,FALSE)</f>
        <v>#N/A</v>
      </c>
      <c r="G57" s="897" t="e">
        <f>VLOOKUP(F57,MATERIALES!F7:I373,3,FALSE)</f>
        <v>#N/A</v>
      </c>
      <c r="H57" s="897" t="e">
        <f>VLOOKUP(G57,MATERIALES!G7:J373,3,FALSE)</f>
        <v>#N/A</v>
      </c>
      <c r="I57" s="897" t="e">
        <f>VLOOKUP(H57,MATERIALES!H7:K373,3,FALSE)</f>
        <v>#N/A</v>
      </c>
      <c r="J57" s="319" t="str">
        <f>VLOOKUP(A57,MATERIALES!A11:D649,2,FALSE)</f>
        <v>kg</v>
      </c>
      <c r="K57" s="50">
        <v>1.1200000000000001</v>
      </c>
      <c r="L57" s="901">
        <f>VLOOKUP(A57,MATERIALES!A4:D373,4,FALSE)</f>
        <v>119566.40752124388</v>
      </c>
      <c r="M57" s="902"/>
      <c r="N57" s="280">
        <f>K57*L57</f>
        <v>133914.37642379315</v>
      </c>
    </row>
    <row r="58" spans="1:14">
      <c r="A58" s="150" t="s">
        <v>910</v>
      </c>
      <c r="B58" s="324" t="str">
        <f>VLOOKUP(A58,MATERIALES!A8:D373,3,FALSE)</f>
        <v xml:space="preserve">Concreto hidráulico para pavimento MR-43
</v>
      </c>
      <c r="C58" s="325"/>
      <c r="D58" s="325"/>
      <c r="E58" s="325"/>
      <c r="F58" s="325"/>
      <c r="G58" s="325"/>
      <c r="H58" s="325"/>
      <c r="I58" s="325"/>
      <c r="J58" s="319" t="str">
        <f>VLOOKUP(A58,MATERIALES!A11:D650,2,FALSE)</f>
        <v>m3</v>
      </c>
      <c r="K58" s="50">
        <v>1.01</v>
      </c>
      <c r="L58" s="326"/>
      <c r="M58" s="422">
        <f>VLOOKUP(A58,MATERIALES!A8:D401,4,FALSE)</f>
        <v>398045.68191406009</v>
      </c>
      <c r="N58" s="280">
        <f>K58*M58</f>
        <v>402026.13873320067</v>
      </c>
    </row>
    <row r="59" spans="1:14">
      <c r="B59" s="324"/>
      <c r="C59" s="325"/>
      <c r="D59" s="325"/>
      <c r="E59" s="325"/>
      <c r="F59" s="325"/>
      <c r="G59" s="325"/>
      <c r="H59" s="325"/>
      <c r="I59" s="325"/>
      <c r="J59" s="50"/>
      <c r="K59" s="50"/>
      <c r="L59" s="326"/>
      <c r="M59" s="327"/>
      <c r="N59" s="51"/>
    </row>
    <row r="60" spans="1:14" ht="15.75" thickBot="1">
      <c r="B60" s="317"/>
      <c r="C60" s="318"/>
      <c r="D60" s="318"/>
      <c r="E60" s="318"/>
      <c r="F60" s="318"/>
      <c r="G60" s="318"/>
      <c r="H60" s="318"/>
      <c r="I60" s="318"/>
      <c r="J60" s="132"/>
      <c r="K60" s="132"/>
      <c r="L60" s="333"/>
      <c r="M60" s="332"/>
      <c r="N60" s="133"/>
    </row>
    <row r="61" spans="1:14" ht="15.75" thickBot="1">
      <c r="B61" s="814" t="s">
        <v>1037</v>
      </c>
      <c r="C61" s="815"/>
      <c r="D61" s="815"/>
      <c r="E61" s="815"/>
      <c r="F61" s="815"/>
      <c r="G61" s="815"/>
      <c r="H61" s="815"/>
      <c r="I61" s="815"/>
      <c r="J61" s="815"/>
      <c r="K61" s="815"/>
      <c r="L61" s="815"/>
      <c r="M61" s="816"/>
      <c r="N61" s="402">
        <f>SUM(N53:N60)</f>
        <v>562500.15287236241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0" t="s">
        <v>1045</v>
      </c>
      <c r="M65" s="879"/>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901">
        <f>VLOOKUP(A66,TRANSPORTE!A5:D117,4,FALSE)</f>
        <v>900.0696947133282</v>
      </c>
      <c r="M66" s="902"/>
      <c r="N66" s="295">
        <f>K66*L66</f>
        <v>909.0703916604615</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92"/>
      <c r="M71" s="893"/>
      <c r="N71" s="133"/>
    </row>
    <row r="72" spans="1:15" ht="15.75" thickBot="1">
      <c r="B72" s="903" t="s">
        <v>1037</v>
      </c>
      <c r="C72" s="857"/>
      <c r="D72" s="857"/>
      <c r="E72" s="857"/>
      <c r="F72" s="857"/>
      <c r="G72" s="857"/>
      <c r="H72" s="857"/>
      <c r="I72" s="857"/>
      <c r="J72" s="857"/>
      <c r="K72" s="857"/>
      <c r="L72" s="857"/>
      <c r="M72" s="858"/>
      <c r="N72" s="110">
        <f>N66+N67+N68+N69+N70</f>
        <v>909.0703916604615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3" t="s">
        <v>1047</v>
      </c>
      <c r="C76" s="854"/>
      <c r="D76" s="854"/>
      <c r="E76" s="854"/>
      <c r="F76" s="854"/>
      <c r="G76" s="854"/>
      <c r="H76" s="854"/>
      <c r="I76" s="79" t="s">
        <v>1048</v>
      </c>
      <c r="J76" s="81" t="s">
        <v>1494</v>
      </c>
      <c r="K76" s="80" t="s">
        <v>1050</v>
      </c>
      <c r="L76" s="855" t="s">
        <v>1034</v>
      </c>
      <c r="M76" s="856"/>
      <c r="N76" s="104" t="s">
        <v>1035</v>
      </c>
    </row>
    <row r="77" spans="1:15">
      <c r="A77" s="151" t="s">
        <v>17</v>
      </c>
      <c r="B77" s="55" t="str">
        <f>VLOOKUP(A77,'MANO DE OBRA'!A8:D68,3,FALSE)</f>
        <v>Obrero (7)</v>
      </c>
      <c r="C77" s="53"/>
      <c r="D77" s="53"/>
      <c r="E77" s="53"/>
      <c r="F77" s="53"/>
      <c r="G77" s="53"/>
      <c r="H77" s="53"/>
      <c r="I77" s="300">
        <f>K77/J77*100</f>
        <v>192461.6216216216</v>
      </c>
      <c r="J77" s="301">
        <v>185</v>
      </c>
      <c r="K77" s="302">
        <f>VLOOKUP(A77,'MANO DE OBRA'!A8:D99,4,FALSE)</f>
        <v>356054</v>
      </c>
      <c r="L77" s="56"/>
      <c r="M77" s="303">
        <v>50</v>
      </c>
      <c r="N77" s="403">
        <f>K77/M77</f>
        <v>7121.08</v>
      </c>
      <c r="O77" s="112"/>
    </row>
    <row r="78" spans="1:15">
      <c r="A78" s="151" t="s">
        <v>30</v>
      </c>
      <c r="B78" s="55" t="str">
        <f>VLOOKUP(A78,'MANO DE OBRA'!A8:D69,3,FALSE)</f>
        <v>Oficial</v>
      </c>
      <c r="C78" s="53"/>
      <c r="D78" s="53"/>
      <c r="E78" s="53"/>
      <c r="F78" s="53"/>
      <c r="G78" s="53"/>
      <c r="H78" s="53"/>
      <c r="I78" s="300">
        <f>K78/J78*100</f>
        <v>54988.648648648646</v>
      </c>
      <c r="J78" s="301">
        <v>185</v>
      </c>
      <c r="K78" s="302">
        <f>VLOOKUP(A78,'MANO DE OBRA'!A8:D100,4,FALSE)</f>
        <v>101729</v>
      </c>
      <c r="L78" s="56"/>
      <c r="M78" s="307">
        <v>50</v>
      </c>
      <c r="N78" s="403">
        <f>K78/M78</f>
        <v>2034.58</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0"/>
      <c r="C82" s="891"/>
      <c r="D82" s="891"/>
      <c r="E82" s="891"/>
      <c r="F82" s="891"/>
      <c r="G82" s="891"/>
      <c r="H82" s="891"/>
      <c r="I82" s="132"/>
      <c r="J82" s="132"/>
      <c r="K82" s="132"/>
      <c r="L82" s="904"/>
      <c r="M82" s="904"/>
      <c r="N82" s="133"/>
    </row>
    <row r="83" spans="1:14" ht="15.75" thickBot="1">
      <c r="B83" s="903" t="s">
        <v>1037</v>
      </c>
      <c r="C83" s="857"/>
      <c r="D83" s="857"/>
      <c r="E83" s="857"/>
      <c r="F83" s="857"/>
      <c r="G83" s="857"/>
      <c r="H83" s="857"/>
      <c r="I83" s="857"/>
      <c r="J83" s="857"/>
      <c r="K83" s="857"/>
      <c r="L83" s="857"/>
      <c r="M83" s="858"/>
      <c r="N83" s="468">
        <f>SUM(N77:N82)</f>
        <v>9155.66</v>
      </c>
    </row>
    <row r="84" spans="1:14" ht="15.75" thickBot="1">
      <c r="B84" s="39"/>
      <c r="C84" s="40"/>
      <c r="D84" s="40"/>
      <c r="E84" s="40"/>
      <c r="F84" s="40"/>
      <c r="G84" s="40"/>
      <c r="H84" s="40"/>
      <c r="I84" s="40"/>
      <c r="J84" s="40"/>
      <c r="K84" s="40"/>
      <c r="L84" s="40"/>
      <c r="M84" s="40"/>
      <c r="N84" s="41"/>
    </row>
    <row r="85" spans="1:14" ht="15.75" thickBot="1">
      <c r="B85" s="814" t="s">
        <v>1051</v>
      </c>
      <c r="C85" s="815"/>
      <c r="D85" s="815"/>
      <c r="E85" s="815"/>
      <c r="F85" s="815"/>
      <c r="G85" s="815"/>
      <c r="H85" s="815"/>
      <c r="I85" s="815"/>
      <c r="J85" s="815"/>
      <c r="K85" s="815"/>
      <c r="L85" s="815"/>
      <c r="M85" s="816"/>
      <c r="N85" s="105">
        <f>N48+N61+N72+N83</f>
        <v>581204.03586115642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59" t="s">
        <v>1053</v>
      </c>
      <c r="C89" s="860"/>
      <c r="D89" s="860"/>
      <c r="E89" s="860"/>
      <c r="F89" s="860"/>
      <c r="G89" s="860"/>
      <c r="H89" s="860"/>
      <c r="I89" s="322"/>
      <c r="J89" s="342"/>
      <c r="K89" s="310" t="s">
        <v>1054</v>
      </c>
      <c r="L89" s="861" t="s">
        <v>1055</v>
      </c>
      <c r="M89" s="862"/>
      <c r="N89" s="311"/>
    </row>
    <row r="90" spans="1:14">
      <c r="B90" s="847" t="s">
        <v>1056</v>
      </c>
      <c r="C90" s="848"/>
      <c r="D90" s="848"/>
      <c r="E90" s="848"/>
      <c r="F90" s="848"/>
      <c r="G90" s="848"/>
      <c r="H90" s="848"/>
      <c r="I90" s="93"/>
      <c r="J90" s="94"/>
      <c r="K90" s="312">
        <v>0.2</v>
      </c>
      <c r="L90" s="849">
        <f>N85*K90</f>
        <v>116240.80717223129</v>
      </c>
      <c r="M90" s="850"/>
      <c r="N90" s="57"/>
    </row>
    <row r="91" spans="1:14">
      <c r="B91" s="95" t="s">
        <v>1057</v>
      </c>
      <c r="C91" s="96"/>
      <c r="D91" s="96"/>
      <c r="E91" s="96"/>
      <c r="F91" s="96"/>
      <c r="G91" s="96"/>
      <c r="H91" s="96"/>
      <c r="I91" s="93"/>
      <c r="J91" s="94"/>
      <c r="K91" s="312">
        <v>0.05</v>
      </c>
      <c r="L91" s="849">
        <f>N85*K91</f>
        <v>29060.201793057822</v>
      </c>
      <c r="M91" s="850"/>
      <c r="N91" s="57"/>
    </row>
    <row r="92" spans="1:14" ht="15.75" thickBot="1">
      <c r="B92" s="97" t="s">
        <v>1058</v>
      </c>
      <c r="C92" s="98"/>
      <c r="D92" s="98"/>
      <c r="E92" s="98"/>
      <c r="F92" s="98"/>
      <c r="G92" s="98"/>
      <c r="H92" s="98"/>
      <c r="I92" s="99"/>
      <c r="J92" s="100"/>
      <c r="K92" s="313">
        <v>0.05</v>
      </c>
      <c r="L92" s="851">
        <f>N85*K92</f>
        <v>29060.201793057822</v>
      </c>
      <c r="M92" s="852"/>
      <c r="N92" s="57"/>
    </row>
    <row r="93" spans="1:14" ht="15.75" thickBot="1">
      <c r="B93" s="814" t="s">
        <v>1037</v>
      </c>
      <c r="C93" s="815"/>
      <c r="D93" s="815"/>
      <c r="E93" s="815"/>
      <c r="F93" s="815"/>
      <c r="G93" s="815"/>
      <c r="H93" s="815"/>
      <c r="I93" s="815"/>
      <c r="J93" s="815"/>
      <c r="K93" s="815"/>
      <c r="L93" s="815"/>
      <c r="M93" s="816"/>
      <c r="N93" s="58">
        <f>L90+L91+L92</f>
        <v>174361.21075834692</v>
      </c>
    </row>
    <row r="94" spans="1:14" ht="15.75" thickBot="1">
      <c r="B94" s="39"/>
      <c r="C94" s="40"/>
      <c r="D94" s="40"/>
      <c r="E94" s="40"/>
      <c r="F94" s="40"/>
      <c r="G94" s="40"/>
      <c r="H94" s="40"/>
      <c r="I94" s="40"/>
      <c r="J94" s="40"/>
      <c r="K94" s="40"/>
      <c r="L94" s="40"/>
      <c r="M94" s="40"/>
      <c r="N94" s="41"/>
    </row>
    <row r="95" spans="1:14" ht="15.75" thickBot="1">
      <c r="A95" t="s">
        <v>2122</v>
      </c>
      <c r="B95" s="814" t="s">
        <v>1059</v>
      </c>
      <c r="C95" s="815"/>
      <c r="D95" s="815"/>
      <c r="E95" s="815"/>
      <c r="F95" s="815"/>
      <c r="G95" s="815"/>
      <c r="H95" s="815"/>
      <c r="I95" s="815"/>
      <c r="J95" s="815"/>
      <c r="K95" s="815"/>
      <c r="L95" s="815"/>
      <c r="M95" s="816"/>
      <c r="N95" s="196">
        <f>N85+N93</f>
        <v>755565.24661950336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17" t="s">
        <v>2324</v>
      </c>
      <c r="C112" s="818"/>
      <c r="D112" s="818"/>
      <c r="E112" s="818"/>
      <c r="F112" s="818"/>
      <c r="G112" s="818"/>
      <c r="H112" s="818"/>
      <c r="I112" s="818"/>
      <c r="J112" s="818"/>
      <c r="K112" s="818"/>
      <c r="L112" s="818"/>
      <c r="M112" s="818"/>
      <c r="N112" s="819"/>
    </row>
    <row r="113" spans="2:14" ht="15" customHeight="1">
      <c r="B113" s="817"/>
      <c r="C113" s="818"/>
      <c r="D113" s="818"/>
      <c r="E113" s="818"/>
      <c r="F113" s="818"/>
      <c r="G113" s="818"/>
      <c r="H113" s="818"/>
      <c r="I113" s="818"/>
      <c r="J113" s="818"/>
      <c r="K113" s="818"/>
      <c r="L113" s="818"/>
      <c r="M113" s="818"/>
      <c r="N113" s="819"/>
    </row>
    <row r="114" spans="2:14" ht="30" customHeight="1">
      <c r="B114" s="820" t="s">
        <v>2325</v>
      </c>
      <c r="C114" s="821"/>
      <c r="D114" s="821"/>
      <c r="E114" s="821"/>
      <c r="F114" s="821"/>
      <c r="G114" s="821"/>
      <c r="H114" s="821"/>
      <c r="I114" s="821"/>
      <c r="J114" s="821"/>
      <c r="K114" s="821"/>
      <c r="L114" s="821"/>
      <c r="M114" s="821"/>
      <c r="N114" s="822"/>
    </row>
    <row r="115" spans="2:14">
      <c r="B115" s="820"/>
      <c r="C115" s="821"/>
      <c r="D115" s="821"/>
      <c r="E115" s="821"/>
      <c r="F115" s="821"/>
      <c r="G115" s="821"/>
      <c r="H115" s="821"/>
      <c r="I115" s="821"/>
      <c r="J115" s="821"/>
      <c r="K115" s="821"/>
      <c r="L115" s="821"/>
      <c r="M115" s="821"/>
      <c r="N115" s="82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0"/>
      <c r="K125" s="880"/>
      <c r="L125" s="880"/>
      <c r="M125" s="880"/>
      <c r="N125" s="881"/>
    </row>
    <row r="126" spans="2:14" ht="15.75" customHeight="1" thickBot="1">
      <c r="B126" s="269" t="s">
        <v>2327</v>
      </c>
      <c r="C126" s="401"/>
      <c r="D126" s="401"/>
      <c r="E126" s="63"/>
      <c r="F126" s="63"/>
      <c r="G126" s="63"/>
      <c r="H126" s="63"/>
      <c r="I126" s="63"/>
      <c r="J126" s="882"/>
      <c r="K126" s="882"/>
      <c r="L126" s="882"/>
      <c r="M126" s="882"/>
      <c r="N126" s="883"/>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5.75" hidden="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1708</v>
      </c>
      <c r="C31" s="87" t="s">
        <v>1707</v>
      </c>
      <c r="D31" s="88"/>
      <c r="E31" s="88"/>
      <c r="F31" s="88"/>
      <c r="G31" s="88"/>
      <c r="H31" s="88"/>
      <c r="I31" s="88"/>
      <c r="J31" s="89"/>
      <c r="K31" s="316"/>
      <c r="L31" s="314" t="s">
        <v>388</v>
      </c>
      <c r="M31" s="211"/>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112</v>
      </c>
      <c r="B36" s="863" t="str">
        <f>VLOOKUP(A36,EQUIPOS!A6:D154,3,FALSE)</f>
        <v xml:space="preserve">Aspersor manual
</v>
      </c>
      <c r="C36" s="864"/>
      <c r="D36" s="864"/>
      <c r="E36" s="864"/>
      <c r="F36" s="864"/>
      <c r="G36" s="864"/>
      <c r="H36" s="865"/>
      <c r="I36" s="275"/>
      <c r="J36" s="276"/>
      <c r="K36" s="277">
        <f>VLOOKUP(A36,EQUIPOS!A6:D163,4,FALSE)</f>
        <v>3099.2177522349939</v>
      </c>
      <c r="L36" s="278"/>
      <c r="M36" s="279">
        <v>6.25</v>
      </c>
      <c r="N36" s="280">
        <f t="shared" ref="N36:N41" si="0">K36/M36</f>
        <v>495.874840357599</v>
      </c>
    </row>
    <row r="37" spans="1:14">
      <c r="A37" s="119" t="s">
        <v>176</v>
      </c>
      <c r="B37" s="863" t="str">
        <f>VLOOKUP(A37,EQUIPOS!A7:D154,3,FALSE)</f>
        <v xml:space="preserve">Compresor (barrido y soplado)
</v>
      </c>
      <c r="C37" s="864"/>
      <c r="D37" s="864"/>
      <c r="E37" s="864"/>
      <c r="F37" s="864"/>
      <c r="G37" s="864"/>
      <c r="H37" s="865"/>
      <c r="I37" s="275"/>
      <c r="J37" s="276"/>
      <c r="K37" s="277">
        <f>VLOOKUP(A37,EQUIPOS!A7:D164,4,FALSE)</f>
        <v>47151.448488718612</v>
      </c>
      <c r="L37" s="278"/>
      <c r="M37" s="279">
        <v>50</v>
      </c>
      <c r="N37" s="280">
        <f t="shared" si="0"/>
        <v>943.02896977437229</v>
      </c>
    </row>
    <row r="38" spans="1:14">
      <c r="A38" t="s">
        <v>184</v>
      </c>
      <c r="B38" s="863" t="str">
        <f>VLOOKUP(A38,EQUIPOS!A8:D154,3,FALSE)</f>
        <v>Cortadora de pavimento, Máxima profundidad de corte: 160 mm. Capacidad de disco: desde 12´´ hasta 18´´ de diámetro. Peso operacional: 135 kg, 13.5 hp de potencia</v>
      </c>
      <c r="C38" s="864"/>
      <c r="D38" s="864"/>
      <c r="E38" s="864"/>
      <c r="F38" s="864"/>
      <c r="G38" s="864"/>
      <c r="H38" s="865"/>
      <c r="I38" s="275"/>
      <c r="J38" s="276"/>
      <c r="K38" s="277">
        <f>VLOOKUP(A38,EQUIPOS!A8:D165,4,FALSE)</f>
        <v>14509.378458918691</v>
      </c>
      <c r="L38" s="278"/>
      <c r="M38" s="279">
        <v>3.75</v>
      </c>
      <c r="N38" s="280">
        <f t="shared" si="0"/>
        <v>3869.1675890449842</v>
      </c>
    </row>
    <row r="39" spans="1:14">
      <c r="A39" t="s">
        <v>228</v>
      </c>
      <c r="B39" s="863" t="str">
        <f>VLOOKUP(A39,EQUIPOS!A9:D154,3,FALSE)</f>
        <v xml:space="preserve">Formaleta metálica (concreto hidráulico)
</v>
      </c>
      <c r="C39" s="864"/>
      <c r="D39" s="864"/>
      <c r="E39" s="864"/>
      <c r="F39" s="864"/>
      <c r="G39" s="864"/>
      <c r="H39" s="865"/>
      <c r="I39" s="275"/>
      <c r="J39" s="276"/>
      <c r="K39" s="277">
        <f>VLOOKUP(A39,EQUIPOS!A9:D166,4,FALSE)</f>
        <v>3195.9738186462328</v>
      </c>
      <c r="L39" s="278"/>
      <c r="M39" s="279">
        <v>6.25</v>
      </c>
      <c r="N39" s="280">
        <f t="shared" si="0"/>
        <v>511.35581098339725</v>
      </c>
    </row>
    <row r="40" spans="1:14">
      <c r="A40" t="s">
        <v>301</v>
      </c>
      <c r="B40" s="863" t="str">
        <f>VLOOKUP(A40,EQUIPOS!A10:D154,3,FALSE)</f>
        <v>Regla vibratoria, de longitud de 3 a 5 m, motor de 3600 rpm, potencia 6 HP</v>
      </c>
      <c r="C40" s="864"/>
      <c r="D40" s="864"/>
      <c r="E40" s="864"/>
      <c r="F40" s="864"/>
      <c r="G40" s="864"/>
      <c r="H40" s="865"/>
      <c r="I40" s="275"/>
      <c r="J40" s="276"/>
      <c r="K40" s="277">
        <f>VLOOKUP(A40,EQUIPOS!A10:D167,4,FALSE)</f>
        <v>6834.4050659855266</v>
      </c>
      <c r="L40" s="278"/>
      <c r="M40" s="279">
        <v>6.25</v>
      </c>
      <c r="N40" s="280">
        <f t="shared" si="0"/>
        <v>1093.5048105576843</v>
      </c>
    </row>
    <row r="41" spans="1:14">
      <c r="A41" t="s">
        <v>363</v>
      </c>
      <c r="B41" s="863" t="str">
        <f>VLOOKUP(A41,EQUIPOS!A11:D155,3,FALSE)</f>
        <v>Vibrador de concreto, Motor de 3 hp a 18.000 rpm Mangueras de 4 mt</v>
      </c>
      <c r="C41" s="864"/>
      <c r="D41" s="864"/>
      <c r="E41" s="864"/>
      <c r="F41" s="864"/>
      <c r="G41" s="864"/>
      <c r="H41" s="865"/>
      <c r="I41" s="275"/>
      <c r="J41" s="276"/>
      <c r="K41" s="277">
        <f>VLOOKUP(A41,EQUIPOS!A11:D168,4,FALSE)</f>
        <v>5066.5911025968508</v>
      </c>
      <c r="L41" s="278"/>
      <c r="M41" s="279">
        <v>6.25</v>
      </c>
      <c r="N41" s="280">
        <f t="shared" si="0"/>
        <v>810.65457641549608</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63"/>
      <c r="C44" s="864"/>
      <c r="D44" s="864"/>
      <c r="E44" s="864"/>
      <c r="F44" s="864"/>
      <c r="G44" s="864"/>
      <c r="H44" s="865"/>
      <c r="I44" s="866"/>
      <c r="J44" s="867"/>
      <c r="K44" s="277"/>
      <c r="L44" s="868"/>
      <c r="M44" s="869"/>
      <c r="N44" s="280"/>
    </row>
    <row r="45" spans="1:14">
      <c r="B45" s="863"/>
      <c r="C45" s="864"/>
      <c r="D45" s="864"/>
      <c r="E45" s="870"/>
      <c r="F45" s="864"/>
      <c r="G45" s="864"/>
      <c r="H45" s="865"/>
      <c r="I45" s="42"/>
      <c r="J45" s="43"/>
      <c r="K45" s="282"/>
      <c r="L45" s="284"/>
      <c r="M45" s="285"/>
      <c r="N45" s="286"/>
    </row>
    <row r="46" spans="1:14">
      <c r="B46" s="871" t="s">
        <v>1036</v>
      </c>
      <c r="C46" s="872"/>
      <c r="D46" s="872"/>
      <c r="E46" s="44"/>
      <c r="F46" s="45"/>
      <c r="G46" s="45"/>
      <c r="H46" s="46"/>
      <c r="I46" s="42"/>
      <c r="J46" s="43"/>
      <c r="K46" s="287"/>
      <c r="L46" s="284"/>
      <c r="M46" s="409">
        <v>0.1</v>
      </c>
      <c r="N46" s="352">
        <f>N83*M46</f>
        <v>915.56600000000003</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SUM(N36:N47)</f>
        <v>8639.1525971335341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s="150" t="s">
        <v>383</v>
      </c>
      <c r="B53" s="49" t="str">
        <f>VLOOKUP(A53,MATERIALES!A5:D373,3,FALSE)</f>
        <v>Barras de transferencia de carga (1'')</v>
      </c>
      <c r="C53" s="289"/>
      <c r="D53" s="289"/>
      <c r="E53" s="289"/>
      <c r="F53" s="289"/>
      <c r="G53" s="289"/>
      <c r="H53" s="289"/>
      <c r="I53" s="276"/>
      <c r="J53" s="232" t="s">
        <v>377</v>
      </c>
      <c r="K53" s="290">
        <v>6.1342592592592586</v>
      </c>
      <c r="L53" s="275"/>
      <c r="M53" s="410">
        <f>VLOOKUP(A53,MATERIALES!A5:D396,4,FALSE)</f>
        <v>3521.3299584161991</v>
      </c>
      <c r="N53" s="280">
        <f>K53*M53</f>
        <v>21600.75090232159</v>
      </c>
    </row>
    <row r="54" spans="1:14">
      <c r="A54" s="150" t="s">
        <v>818</v>
      </c>
      <c r="B54" s="49" t="str">
        <f>VLOOKUP(A54,MATERIALES!A6:D373,3,FALSE)</f>
        <v>Aditivo Acelerante de Fraguado</v>
      </c>
      <c r="C54" s="289"/>
      <c r="D54" s="289"/>
      <c r="E54" s="289"/>
      <c r="F54" s="289"/>
      <c r="G54" s="289"/>
      <c r="H54" s="289"/>
      <c r="I54" s="276"/>
      <c r="J54" s="232" t="s">
        <v>377</v>
      </c>
      <c r="K54" s="290">
        <v>1.1200000000000001</v>
      </c>
      <c r="L54" s="275"/>
      <c r="M54" s="410">
        <f>VLOOKUP(A54,MATERIALES!A6:D397,4,FALSE)</f>
        <v>10964.071596456335</v>
      </c>
      <c r="N54" s="280">
        <f>K54*M54</f>
        <v>12279.760188031096</v>
      </c>
    </row>
    <row r="55" spans="1:14">
      <c r="A55" s="150" t="s">
        <v>385</v>
      </c>
      <c r="B55" s="49" t="str">
        <f>VLOOKUP(A55,MATERIALES!A6:D373,3,FALSE)</f>
        <v>Barras de unión de 1/2´´</v>
      </c>
      <c r="C55" s="289"/>
      <c r="D55" s="289"/>
      <c r="E55" s="289"/>
      <c r="F55" s="289"/>
      <c r="G55" s="289"/>
      <c r="H55" s="289"/>
      <c r="I55" s="276"/>
      <c r="J55" s="232" t="s">
        <v>377</v>
      </c>
      <c r="K55" s="290">
        <v>0.37037037037037041</v>
      </c>
      <c r="L55" s="275"/>
      <c r="M55" s="410">
        <f>VLOOKUP(A55,MATERIALES!A6:D398,4,FALSE)</f>
        <v>3521.3299584161991</v>
      </c>
      <c r="N55" s="280">
        <f>K55*M55</f>
        <v>1304.1962808948888</v>
      </c>
    </row>
    <row r="56" spans="1:14">
      <c r="A56" s="150" t="s">
        <v>420</v>
      </c>
      <c r="B56" s="49" t="str">
        <f>VLOOKUP(A56,MATERIALES!A6:D373,3,FALSE)</f>
        <v>Cintilla De Poliuretano (Sikarod) (Pavimentos De Concreto Hidráulico)</v>
      </c>
      <c r="C56" s="289"/>
      <c r="D56" s="289"/>
      <c r="E56" s="289"/>
      <c r="F56" s="289"/>
      <c r="G56" s="289"/>
      <c r="H56" s="289"/>
      <c r="I56" s="276"/>
      <c r="J56" s="232" t="s">
        <v>144</v>
      </c>
      <c r="K56" s="290">
        <v>1.1111111111111112</v>
      </c>
      <c r="L56" s="275"/>
      <c r="M56" s="410">
        <f>VLOOKUP(A56,MATERIALES!A6:D399,4,FALSE)</f>
        <v>932.50599650455001</v>
      </c>
      <c r="N56" s="280">
        <f>K56*M56</f>
        <v>1036.1177738939446</v>
      </c>
    </row>
    <row r="57" spans="1:14">
      <c r="A57" s="150" t="s">
        <v>684</v>
      </c>
      <c r="B57" s="896" t="str">
        <f>VLOOKUP(A57,MATERIALES!A7:D373,3,FALSE)</f>
        <v>Sello de silicona o sellador autonivelante</v>
      </c>
      <c r="C57" s="897" t="e">
        <f>VLOOKUP(B57,MATERIALES!B7:E373,3,FALSE)</f>
        <v>#N/A</v>
      </c>
      <c r="D57" s="897" t="e">
        <f>VLOOKUP(C57,MATERIALES!C7:F373,3,FALSE)</f>
        <v>#N/A</v>
      </c>
      <c r="E57" s="897" t="e">
        <f>VLOOKUP(D57,MATERIALES!D7:G373,3,FALSE)</f>
        <v>#N/A</v>
      </c>
      <c r="F57" s="897" t="e">
        <f>VLOOKUP(E57,MATERIALES!E7:H373,3,FALSE)</f>
        <v>#N/A</v>
      </c>
      <c r="G57" s="897" t="e">
        <f>VLOOKUP(F57,MATERIALES!F7:I373,3,FALSE)</f>
        <v>#N/A</v>
      </c>
      <c r="H57" s="897" t="e">
        <f>VLOOKUP(G57,MATERIALES!G7:J373,3,FALSE)</f>
        <v>#N/A</v>
      </c>
      <c r="I57" s="897" t="e">
        <f>VLOOKUP(H57,MATERIALES!H7:K373,3,FALSE)</f>
        <v>#N/A</v>
      </c>
      <c r="J57" s="319" t="s">
        <v>144</v>
      </c>
      <c r="K57" s="50">
        <v>1.1111111111111112</v>
      </c>
      <c r="L57" s="901">
        <f>VLOOKUP(A57,MATERIALES!A4:D373,4,FALSE)</f>
        <v>2356.7154824323507</v>
      </c>
      <c r="M57" s="902"/>
      <c r="N57" s="280">
        <f>K57*L57</f>
        <v>2618.5727582581676</v>
      </c>
    </row>
    <row r="58" spans="1:14">
      <c r="A58" s="150" t="s">
        <v>849</v>
      </c>
      <c r="B58" s="324" t="str">
        <f>VLOOKUP(A58,MATERIALES!A8:D373,3,FALSE)</f>
        <v>Antisol blanco (presentación 20 kg)</v>
      </c>
      <c r="C58" s="325"/>
      <c r="D58" s="325"/>
      <c r="E58" s="325"/>
      <c r="F58" s="325"/>
      <c r="G58" s="325"/>
      <c r="H58" s="325"/>
      <c r="I58" s="325"/>
      <c r="J58" s="319" t="s">
        <v>377</v>
      </c>
      <c r="K58" s="50">
        <v>1.1200000000000001</v>
      </c>
      <c r="L58" s="423"/>
      <c r="M58" s="422">
        <f>VLOOKUP(A58,MATERIALES!A8:D401,4,FALSE)</f>
        <v>119566.40752124388</v>
      </c>
      <c r="N58" s="280">
        <f>K58*M58</f>
        <v>133914.37642379315</v>
      </c>
    </row>
    <row r="59" spans="1:14">
      <c r="A59" t="s">
        <v>910</v>
      </c>
      <c r="B59" s="324" t="str">
        <f>VLOOKUP(A59,MATERIALES!A9:D373,3,FALSE)</f>
        <v xml:space="preserve">Concreto hidráulico para pavimento MR-43
</v>
      </c>
      <c r="C59" s="325"/>
      <c r="D59" s="325"/>
      <c r="E59" s="325"/>
      <c r="F59" s="325"/>
      <c r="G59" s="325"/>
      <c r="H59" s="325"/>
      <c r="I59" s="325"/>
      <c r="J59" s="319" t="s">
        <v>388</v>
      </c>
      <c r="K59" s="50">
        <v>1.01</v>
      </c>
      <c r="L59" s="423"/>
      <c r="M59" s="422">
        <f>VLOOKUP(A59,MATERIALES!A9:D402,4,FALSE)</f>
        <v>398045.68191406009</v>
      </c>
      <c r="N59" s="280">
        <f>K59*M59</f>
        <v>402026.13873320067</v>
      </c>
    </row>
    <row r="60" spans="1:14" ht="15.75" thickBot="1">
      <c r="B60" s="317"/>
      <c r="C60" s="318"/>
      <c r="D60" s="318"/>
      <c r="E60" s="318"/>
      <c r="F60" s="318"/>
      <c r="G60" s="318"/>
      <c r="H60" s="318"/>
      <c r="I60" s="318"/>
      <c r="J60" s="132"/>
      <c r="K60" s="132"/>
      <c r="L60" s="333"/>
      <c r="M60" s="332"/>
      <c r="N60" s="133"/>
    </row>
    <row r="61" spans="1:14" ht="15.75" thickBot="1">
      <c r="B61" s="814" t="s">
        <v>1037</v>
      </c>
      <c r="C61" s="815"/>
      <c r="D61" s="815"/>
      <c r="E61" s="815"/>
      <c r="F61" s="815"/>
      <c r="G61" s="815"/>
      <c r="H61" s="815"/>
      <c r="I61" s="815"/>
      <c r="J61" s="815"/>
      <c r="K61" s="815"/>
      <c r="L61" s="815"/>
      <c r="M61" s="816"/>
      <c r="N61" s="402">
        <f>SUM(N53:N60)</f>
        <v>574779.91306039353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0" t="s">
        <v>1045</v>
      </c>
      <c r="M65" s="879"/>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901">
        <f>VLOOKUP(A66,TRANSPORTE!A5:D117,4,FALSE)</f>
        <v>900.0696947133282</v>
      </c>
      <c r="M66" s="902"/>
      <c r="N66" s="295">
        <f>K66*L66</f>
        <v>909.0703916604615</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92"/>
      <c r="M71" s="893"/>
      <c r="N71" s="133"/>
    </row>
    <row r="72" spans="1:15" ht="15.75" thickBot="1">
      <c r="B72" s="903" t="s">
        <v>1037</v>
      </c>
      <c r="C72" s="857"/>
      <c r="D72" s="857"/>
      <c r="E72" s="857"/>
      <c r="F72" s="857"/>
      <c r="G72" s="857"/>
      <c r="H72" s="857"/>
      <c r="I72" s="857"/>
      <c r="J72" s="857"/>
      <c r="K72" s="857"/>
      <c r="L72" s="857"/>
      <c r="M72" s="858"/>
      <c r="N72" s="110">
        <f>N66+N67+N68+N69+N70</f>
        <v>909.0703916604615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3" t="s">
        <v>1047</v>
      </c>
      <c r="C76" s="854"/>
      <c r="D76" s="854"/>
      <c r="E76" s="854"/>
      <c r="F76" s="854"/>
      <c r="G76" s="854"/>
      <c r="H76" s="854"/>
      <c r="I76" s="79" t="s">
        <v>1048</v>
      </c>
      <c r="J76" s="81" t="s">
        <v>1494</v>
      </c>
      <c r="K76" s="80" t="s">
        <v>1050</v>
      </c>
      <c r="L76" s="855" t="s">
        <v>1034</v>
      </c>
      <c r="M76" s="856"/>
      <c r="N76" s="104" t="s">
        <v>1035</v>
      </c>
    </row>
    <row r="77" spans="1:15">
      <c r="A77" s="151" t="s">
        <v>17</v>
      </c>
      <c r="B77" s="55" t="str">
        <f>VLOOKUP(A77,'MANO DE OBRA'!A8:D68,3,FALSE)</f>
        <v>Obrero (7)</v>
      </c>
      <c r="C77" s="53"/>
      <c r="D77" s="53"/>
      <c r="E77" s="53"/>
      <c r="F77" s="53"/>
      <c r="G77" s="53"/>
      <c r="H77" s="53"/>
      <c r="I77" s="300">
        <f>K77/J77*100</f>
        <v>192461.6216216216</v>
      </c>
      <c r="J77" s="301">
        <v>185</v>
      </c>
      <c r="K77" s="302">
        <f>VLOOKUP(A77,'MANO DE OBRA'!A8:D99,4,FALSE)</f>
        <v>356054</v>
      </c>
      <c r="L77" s="56"/>
      <c r="M77" s="303">
        <v>50</v>
      </c>
      <c r="N77" s="403">
        <f>K77/M77</f>
        <v>7121.08</v>
      </c>
      <c r="O77" s="112"/>
    </row>
    <row r="78" spans="1:15">
      <c r="A78" s="151" t="s">
        <v>30</v>
      </c>
      <c r="B78" s="55" t="str">
        <f>VLOOKUP(A78,'MANO DE OBRA'!A8:D69,3,FALSE)</f>
        <v>Oficial</v>
      </c>
      <c r="C78" s="53"/>
      <c r="D78" s="53"/>
      <c r="E78" s="53"/>
      <c r="F78" s="53"/>
      <c r="G78" s="53"/>
      <c r="H78" s="53"/>
      <c r="I78" s="300">
        <f>K78/J78*100</f>
        <v>54988.648648648646</v>
      </c>
      <c r="J78" s="301">
        <v>185</v>
      </c>
      <c r="K78" s="302">
        <f>VLOOKUP(A78,'MANO DE OBRA'!A8:D100,4,FALSE)</f>
        <v>101729</v>
      </c>
      <c r="L78" s="56"/>
      <c r="M78" s="307">
        <v>50</v>
      </c>
      <c r="N78" s="403">
        <f>K78/M78</f>
        <v>2034.58</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0"/>
      <c r="C82" s="891"/>
      <c r="D82" s="891"/>
      <c r="E82" s="891"/>
      <c r="F82" s="891"/>
      <c r="G82" s="891"/>
      <c r="H82" s="891"/>
      <c r="I82" s="132"/>
      <c r="J82" s="132"/>
      <c r="K82" s="132"/>
      <c r="L82" s="904"/>
      <c r="M82" s="904"/>
      <c r="N82" s="51"/>
    </row>
    <row r="83" spans="1:14" ht="15.75" thickBot="1">
      <c r="B83" s="903" t="s">
        <v>1037</v>
      </c>
      <c r="C83" s="857"/>
      <c r="D83" s="857"/>
      <c r="E83" s="857"/>
      <c r="F83" s="857"/>
      <c r="G83" s="857"/>
      <c r="H83" s="857"/>
      <c r="I83" s="857"/>
      <c r="J83" s="857"/>
      <c r="K83" s="857"/>
      <c r="L83" s="857"/>
      <c r="M83" s="858"/>
      <c r="N83" s="309">
        <f>SUM(N77:N82)</f>
        <v>9155.66</v>
      </c>
    </row>
    <row r="84" spans="1:14" ht="15.75" thickBot="1">
      <c r="B84" s="39"/>
      <c r="C84" s="40"/>
      <c r="D84" s="40"/>
      <c r="E84" s="40"/>
      <c r="F84" s="40"/>
      <c r="G84" s="40"/>
      <c r="H84" s="40"/>
      <c r="I84" s="40"/>
      <c r="J84" s="40"/>
      <c r="K84" s="40"/>
      <c r="L84" s="40"/>
      <c r="M84" s="40"/>
      <c r="N84" s="41"/>
    </row>
    <row r="85" spans="1:14" ht="15.75" thickBot="1">
      <c r="B85" s="814" t="s">
        <v>1051</v>
      </c>
      <c r="C85" s="815"/>
      <c r="D85" s="815"/>
      <c r="E85" s="815"/>
      <c r="F85" s="815"/>
      <c r="G85" s="815"/>
      <c r="H85" s="815"/>
      <c r="I85" s="815"/>
      <c r="J85" s="815"/>
      <c r="K85" s="815"/>
      <c r="L85" s="815"/>
      <c r="M85" s="816"/>
      <c r="N85" s="105">
        <f>N48+N61+N72+N83</f>
        <v>593483.79604918754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59" t="s">
        <v>1053</v>
      </c>
      <c r="C89" s="860"/>
      <c r="D89" s="860"/>
      <c r="E89" s="860"/>
      <c r="F89" s="860"/>
      <c r="G89" s="860"/>
      <c r="H89" s="860"/>
      <c r="I89" s="322"/>
      <c r="J89" s="342"/>
      <c r="K89" s="310" t="s">
        <v>1054</v>
      </c>
      <c r="L89" s="861" t="s">
        <v>1055</v>
      </c>
      <c r="M89" s="862"/>
      <c r="N89" s="311"/>
    </row>
    <row r="90" spans="1:14">
      <c r="B90" s="847" t="s">
        <v>1056</v>
      </c>
      <c r="C90" s="848"/>
      <c r="D90" s="848"/>
      <c r="E90" s="848"/>
      <c r="F90" s="848"/>
      <c r="G90" s="848"/>
      <c r="H90" s="848"/>
      <c r="I90" s="93"/>
      <c r="J90" s="94"/>
      <c r="K90" s="312">
        <v>0.2</v>
      </c>
      <c r="L90" s="849">
        <f>N85*K90</f>
        <v>118696.75920983752</v>
      </c>
      <c r="M90" s="850"/>
      <c r="N90" s="57"/>
    </row>
    <row r="91" spans="1:14">
      <c r="B91" s="95" t="s">
        <v>1057</v>
      </c>
      <c r="C91" s="96"/>
      <c r="D91" s="96"/>
      <c r="E91" s="96"/>
      <c r="F91" s="96"/>
      <c r="G91" s="96"/>
      <c r="H91" s="96"/>
      <c r="I91" s="93"/>
      <c r="J91" s="94"/>
      <c r="K91" s="312">
        <v>0.05</v>
      </c>
      <c r="L91" s="849">
        <f>N85*K91</f>
        <v>29674.189802459379</v>
      </c>
      <c r="M91" s="850"/>
      <c r="N91" s="57"/>
    </row>
    <row r="92" spans="1:14" ht="15.75" thickBot="1">
      <c r="B92" s="97" t="s">
        <v>1058</v>
      </c>
      <c r="C92" s="98"/>
      <c r="D92" s="98"/>
      <c r="E92" s="98"/>
      <c r="F92" s="98"/>
      <c r="G92" s="98"/>
      <c r="H92" s="98"/>
      <c r="I92" s="99"/>
      <c r="J92" s="100"/>
      <c r="K92" s="313">
        <v>0.05</v>
      </c>
      <c r="L92" s="851">
        <f>N85*K92</f>
        <v>29674.189802459379</v>
      </c>
      <c r="M92" s="852"/>
      <c r="N92" s="57"/>
    </row>
    <row r="93" spans="1:14" ht="15.75" thickBot="1">
      <c r="B93" s="814" t="s">
        <v>1037</v>
      </c>
      <c r="C93" s="815"/>
      <c r="D93" s="815"/>
      <c r="E93" s="815"/>
      <c r="F93" s="815"/>
      <c r="G93" s="815"/>
      <c r="H93" s="815"/>
      <c r="I93" s="815"/>
      <c r="J93" s="815"/>
      <c r="K93" s="815"/>
      <c r="L93" s="815"/>
      <c r="M93" s="816"/>
      <c r="N93" s="58">
        <f>L90+L91+L92</f>
        <v>178045.13881475627</v>
      </c>
    </row>
    <row r="94" spans="1:14" ht="15.75" thickBot="1">
      <c r="B94" s="39"/>
      <c r="C94" s="40"/>
      <c r="D94" s="40"/>
      <c r="E94" s="40"/>
      <c r="F94" s="40"/>
      <c r="G94" s="40"/>
      <c r="H94" s="40"/>
      <c r="I94" s="40"/>
      <c r="J94" s="40"/>
      <c r="K94" s="40"/>
      <c r="L94" s="40"/>
      <c r="M94" s="40"/>
      <c r="N94" s="41"/>
    </row>
    <row r="95" spans="1:14" ht="15.75" thickBot="1">
      <c r="A95" t="s">
        <v>2122</v>
      </c>
      <c r="B95" s="814" t="s">
        <v>1059</v>
      </c>
      <c r="C95" s="815"/>
      <c r="D95" s="815"/>
      <c r="E95" s="815"/>
      <c r="F95" s="815"/>
      <c r="G95" s="815"/>
      <c r="H95" s="815"/>
      <c r="I95" s="815"/>
      <c r="J95" s="815"/>
      <c r="K95" s="815"/>
      <c r="L95" s="815"/>
      <c r="M95" s="816"/>
      <c r="N95" s="196">
        <f>N85+N93</f>
        <v>771528.93486394384</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17" t="s">
        <v>2324</v>
      </c>
      <c r="C112" s="818"/>
      <c r="D112" s="818"/>
      <c r="E112" s="818"/>
      <c r="F112" s="818"/>
      <c r="G112" s="818"/>
      <c r="H112" s="818"/>
      <c r="I112" s="818"/>
      <c r="J112" s="818"/>
      <c r="K112" s="818"/>
      <c r="L112" s="818"/>
      <c r="M112" s="818"/>
      <c r="N112" s="819"/>
    </row>
    <row r="113" spans="2:14" ht="15" customHeight="1">
      <c r="B113" s="817"/>
      <c r="C113" s="818"/>
      <c r="D113" s="818"/>
      <c r="E113" s="818"/>
      <c r="F113" s="818"/>
      <c r="G113" s="818"/>
      <c r="H113" s="818"/>
      <c r="I113" s="818"/>
      <c r="J113" s="818"/>
      <c r="K113" s="818"/>
      <c r="L113" s="818"/>
      <c r="M113" s="818"/>
      <c r="N113" s="819"/>
    </row>
    <row r="114" spans="2:14" ht="30" customHeight="1">
      <c r="B114" s="820" t="s">
        <v>2325</v>
      </c>
      <c r="C114" s="821"/>
      <c r="D114" s="821"/>
      <c r="E114" s="821"/>
      <c r="F114" s="821"/>
      <c r="G114" s="821"/>
      <c r="H114" s="821"/>
      <c r="I114" s="821"/>
      <c r="J114" s="821"/>
      <c r="K114" s="821"/>
      <c r="L114" s="821"/>
      <c r="M114" s="821"/>
      <c r="N114" s="822"/>
    </row>
    <row r="115" spans="2:14">
      <c r="B115" s="820"/>
      <c r="C115" s="821"/>
      <c r="D115" s="821"/>
      <c r="E115" s="821"/>
      <c r="F115" s="821"/>
      <c r="G115" s="821"/>
      <c r="H115" s="821"/>
      <c r="I115" s="821"/>
      <c r="J115" s="821"/>
      <c r="K115" s="821"/>
      <c r="L115" s="821"/>
      <c r="M115" s="821"/>
      <c r="N115" s="82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0"/>
      <c r="K125" s="880"/>
      <c r="L125" s="880"/>
      <c r="M125" s="880"/>
      <c r="N125" s="881"/>
    </row>
    <row r="126" spans="2:14" ht="15.75" customHeight="1" thickBot="1">
      <c r="B126" s="269" t="s">
        <v>2327</v>
      </c>
      <c r="C126" s="401"/>
      <c r="D126" s="401"/>
      <c r="E126" s="63"/>
      <c r="F126" s="63"/>
      <c r="G126" s="63"/>
      <c r="H126" s="63"/>
      <c r="I126" s="63"/>
      <c r="J126" s="882"/>
      <c r="K126" s="882"/>
      <c r="L126" s="882"/>
      <c r="M126" s="882"/>
      <c r="N126" s="883"/>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29.25" customHeight="1" thickBot="1">
      <c r="A31" s="163" t="s">
        <v>1929</v>
      </c>
      <c r="B31" s="86" t="s">
        <v>1177</v>
      </c>
      <c r="C31" s="956" t="s">
        <v>1709</v>
      </c>
      <c r="D31" s="957"/>
      <c r="E31" s="957"/>
      <c r="F31" s="957"/>
      <c r="G31" s="957"/>
      <c r="H31" s="957"/>
      <c r="I31" s="957"/>
      <c r="J31" s="957"/>
      <c r="K31" s="476"/>
      <c r="L31" s="314" t="s">
        <v>377</v>
      </c>
      <c r="M31" s="211"/>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64"/>
      <c r="F40" s="864"/>
      <c r="G40" s="864"/>
      <c r="H40" s="865"/>
      <c r="I40" s="42"/>
      <c r="J40" s="43"/>
      <c r="K40" s="277"/>
      <c r="L40" s="284"/>
      <c r="M40" s="285"/>
      <c r="N40" s="280"/>
    </row>
    <row r="41" spans="1:14">
      <c r="B41" s="328"/>
      <c r="C41" s="329"/>
      <c r="D41" s="329"/>
      <c r="E41" s="329"/>
      <c r="F41" s="331"/>
      <c r="G41" s="331"/>
      <c r="H41" s="131"/>
      <c r="I41" s="42"/>
      <c r="J41" s="43"/>
      <c r="K41" s="282"/>
      <c r="L41" s="284"/>
      <c r="M41" s="285"/>
      <c r="N41" s="286"/>
    </row>
    <row r="42" spans="1:14">
      <c r="B42" s="871"/>
      <c r="C42" s="872"/>
      <c r="D42" s="872"/>
      <c r="E42" s="44"/>
      <c r="F42" s="45"/>
      <c r="G42" s="45"/>
      <c r="H42" s="46"/>
      <c r="I42" s="42"/>
      <c r="J42" s="43"/>
      <c r="K42" s="287"/>
      <c r="L42" s="284"/>
      <c r="M42" s="409"/>
      <c r="N42" s="352"/>
    </row>
    <row r="43" spans="1:14" ht="15.75" thickBot="1">
      <c r="B43" s="863"/>
      <c r="C43" s="864"/>
      <c r="D43" s="864"/>
      <c r="E43" s="864"/>
      <c r="F43" s="864"/>
      <c r="G43" s="864"/>
      <c r="H43" s="865"/>
      <c r="I43" s="873"/>
      <c r="J43" s="874"/>
      <c r="K43" s="47"/>
      <c r="L43" s="875"/>
      <c r="M43" s="876"/>
      <c r="N43" s="111"/>
    </row>
    <row r="44" spans="1:14" ht="15.75" thickBot="1">
      <c r="B44" s="814" t="s">
        <v>1037</v>
      </c>
      <c r="C44" s="815"/>
      <c r="D44" s="815"/>
      <c r="E44" s="815"/>
      <c r="F44" s="815"/>
      <c r="G44" s="815"/>
      <c r="H44" s="815"/>
      <c r="I44" s="815"/>
      <c r="J44" s="815"/>
      <c r="K44" s="815"/>
      <c r="L44" s="815"/>
      <c r="M44" s="816"/>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9" t="s">
        <v>1028</v>
      </c>
      <c r="C48" s="860"/>
      <c r="D48" s="860"/>
      <c r="E48" s="860"/>
      <c r="F48" s="860"/>
      <c r="G48" s="860"/>
      <c r="H48" s="860"/>
      <c r="I48" s="894"/>
      <c r="J48" s="323" t="s">
        <v>1029</v>
      </c>
      <c r="K48" s="91" t="s">
        <v>1030</v>
      </c>
      <c r="L48" s="895" t="s">
        <v>1039</v>
      </c>
      <c r="M48" s="894"/>
      <c r="N48" s="92" t="s">
        <v>1035</v>
      </c>
    </row>
    <row r="49" spans="1:14">
      <c r="A49" t="s">
        <v>896</v>
      </c>
      <c r="B49" s="49" t="str">
        <f>VLOOKUP(A49,MATERIALES!A4:D373,3,FALSE)</f>
        <v>Cemento Porthland Norma ASTM C150 Tipo _______</v>
      </c>
      <c r="C49" s="289"/>
      <c r="D49" s="289"/>
      <c r="E49" s="289"/>
      <c r="F49" s="289"/>
      <c r="G49" s="289"/>
      <c r="H49" s="289"/>
      <c r="I49" s="276"/>
      <c r="J49" s="424" t="str">
        <f>VLOOKUP(A49,MATERIALES!A5:D641,2,FALSE)</f>
        <v>kg</v>
      </c>
      <c r="K49" s="290">
        <v>1</v>
      </c>
      <c r="L49" s="275"/>
      <c r="M49" s="410">
        <f>VLOOKUP(A49,MATERIALES!A5:D396,4,FALSE)</f>
        <v>461.16290001807982</v>
      </c>
      <c r="N49" s="280">
        <f>K49*M49</f>
        <v>461.16290001807982</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SUM(N49:N53)</f>
        <v>461.16290001807982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319"/>
      <c r="I60" s="287"/>
      <c r="J60" s="294"/>
      <c r="K60" s="287"/>
      <c r="L60" s="901"/>
      <c r="M60" s="90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N44+N54+N65+N76</f>
        <v>461.16290001807982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92.232580003615965</v>
      </c>
      <c r="M83" s="850"/>
      <c r="N83" s="57"/>
    </row>
    <row r="84" spans="1:14">
      <c r="B84" s="95" t="s">
        <v>1057</v>
      </c>
      <c r="C84" s="96"/>
      <c r="D84" s="96"/>
      <c r="E84" s="96"/>
      <c r="F84" s="96"/>
      <c r="G84" s="96"/>
      <c r="H84" s="96"/>
      <c r="I84" s="93"/>
      <c r="J84" s="94"/>
      <c r="K84" s="312">
        <v>0.05</v>
      </c>
      <c r="L84" s="849">
        <f>N78*K84</f>
        <v>23.058145000903991</v>
      </c>
      <c r="M84" s="850"/>
      <c r="N84" s="57"/>
    </row>
    <row r="85" spans="1:14" ht="15.75" thickBot="1">
      <c r="B85" s="97" t="s">
        <v>1058</v>
      </c>
      <c r="C85" s="98"/>
      <c r="D85" s="98"/>
      <c r="E85" s="98"/>
      <c r="F85" s="98"/>
      <c r="G85" s="98"/>
      <c r="H85" s="98"/>
      <c r="I85" s="99"/>
      <c r="J85" s="100"/>
      <c r="K85" s="313">
        <v>0.05</v>
      </c>
      <c r="L85" s="851">
        <f>N78*K85</f>
        <v>23.058145000903991</v>
      </c>
      <c r="M85" s="852"/>
      <c r="N85" s="57"/>
    </row>
    <row r="86" spans="1:14" ht="15.75" thickBot="1">
      <c r="B86" s="814" t="s">
        <v>1037</v>
      </c>
      <c r="C86" s="815"/>
      <c r="D86" s="815"/>
      <c r="E86" s="815"/>
      <c r="F86" s="815"/>
      <c r="G86" s="815"/>
      <c r="H86" s="815"/>
      <c r="I86" s="815"/>
      <c r="J86" s="815"/>
      <c r="K86" s="815"/>
      <c r="L86" s="815"/>
      <c r="M86" s="816"/>
      <c r="N86" s="58">
        <f>L83+L84+L85</f>
        <v>138.34887000542395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599.5117700235038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17" t="s">
        <v>2324</v>
      </c>
      <c r="C105" s="818"/>
      <c r="D105" s="818"/>
      <c r="E105" s="818"/>
      <c r="F105" s="818"/>
      <c r="G105" s="818"/>
      <c r="H105" s="818"/>
      <c r="I105" s="818"/>
      <c r="J105" s="818"/>
      <c r="K105" s="818"/>
      <c r="L105" s="818"/>
      <c r="M105" s="818"/>
      <c r="N105" s="819"/>
    </row>
    <row r="106" spans="2:14" ht="15" customHeight="1">
      <c r="B106" s="817"/>
      <c r="C106" s="818"/>
      <c r="D106" s="818"/>
      <c r="E106" s="818"/>
      <c r="F106" s="818"/>
      <c r="G106" s="818"/>
      <c r="H106" s="818"/>
      <c r="I106" s="818"/>
      <c r="J106" s="818"/>
      <c r="K106" s="818"/>
      <c r="L106" s="818"/>
      <c r="M106" s="818"/>
      <c r="N106" s="819"/>
    </row>
    <row r="107" spans="2:14" ht="29.25" customHeight="1">
      <c r="B107" s="820" t="s">
        <v>2325</v>
      </c>
      <c r="C107" s="821"/>
      <c r="D107" s="821"/>
      <c r="E107" s="821"/>
      <c r="F107" s="821"/>
      <c r="G107" s="821"/>
      <c r="H107" s="821"/>
      <c r="I107" s="821"/>
      <c r="J107" s="821"/>
      <c r="K107" s="821"/>
      <c r="L107" s="821"/>
      <c r="M107" s="821"/>
      <c r="N107" s="822"/>
    </row>
    <row r="108" spans="2:14">
      <c r="B108" s="820"/>
      <c r="C108" s="821"/>
      <c r="D108" s="821"/>
      <c r="E108" s="821"/>
      <c r="F108" s="821"/>
      <c r="G108" s="821"/>
      <c r="H108" s="821"/>
      <c r="I108" s="821"/>
      <c r="J108" s="821"/>
      <c r="K108" s="821"/>
      <c r="L108" s="821"/>
      <c r="M108" s="821"/>
      <c r="N108" s="82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0"/>
      <c r="K118" s="880"/>
      <c r="L118" s="880"/>
      <c r="M118" s="880"/>
      <c r="N118" s="881"/>
    </row>
    <row r="119" spans="2:14" ht="15.75" customHeight="1" thickBot="1">
      <c r="B119" s="269" t="s">
        <v>2327</v>
      </c>
      <c r="C119" s="401"/>
      <c r="D119" s="401"/>
      <c r="E119" s="63"/>
      <c r="F119" s="63"/>
      <c r="G119" s="63"/>
      <c r="H119" s="63"/>
      <c r="I119" s="63"/>
      <c r="J119" s="882"/>
      <c r="K119" s="882"/>
      <c r="L119" s="882"/>
      <c r="M119" s="882"/>
      <c r="N119" s="883"/>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29.25" customHeight="1" thickBot="1">
      <c r="A31" t="s">
        <v>1929</v>
      </c>
      <c r="B31" s="86" t="s">
        <v>1710</v>
      </c>
      <c r="C31" s="956" t="s">
        <v>2146</v>
      </c>
      <c r="D31" s="957"/>
      <c r="E31" s="957"/>
      <c r="F31" s="957"/>
      <c r="G31" s="957"/>
      <c r="H31" s="957"/>
      <c r="I31" s="957"/>
      <c r="J31" s="957"/>
      <c r="K31" s="47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64"/>
      <c r="F40" s="864"/>
      <c r="G40" s="864"/>
      <c r="H40" s="865"/>
      <c r="I40" s="42"/>
      <c r="J40" s="43"/>
      <c r="K40" s="277"/>
      <c r="L40" s="284"/>
      <c r="M40" s="285"/>
      <c r="N40" s="280"/>
    </row>
    <row r="41" spans="1:14">
      <c r="B41" s="328"/>
      <c r="C41" s="329"/>
      <c r="D41" s="329"/>
      <c r="E41" s="329"/>
      <c r="F41" s="331"/>
      <c r="G41" s="331"/>
      <c r="H41" s="131"/>
      <c r="I41" s="42"/>
      <c r="J41" s="43"/>
      <c r="K41" s="282"/>
      <c r="L41" s="284"/>
      <c r="M41" s="285"/>
      <c r="N41" s="286"/>
    </row>
    <row r="42" spans="1:14">
      <c r="B42" s="871"/>
      <c r="C42" s="872"/>
      <c r="D42" s="872"/>
      <c r="E42" s="44"/>
      <c r="F42" s="45"/>
      <c r="G42" s="45"/>
      <c r="H42" s="46"/>
      <c r="I42" s="42"/>
      <c r="J42" s="43"/>
      <c r="K42" s="287"/>
      <c r="L42" s="284"/>
      <c r="M42" s="409"/>
      <c r="N42" s="352"/>
    </row>
    <row r="43" spans="1:14" ht="15.75" thickBot="1">
      <c r="B43" s="863"/>
      <c r="C43" s="864"/>
      <c r="D43" s="864"/>
      <c r="E43" s="864"/>
      <c r="F43" s="864"/>
      <c r="G43" s="864"/>
      <c r="H43" s="865"/>
      <c r="I43" s="873"/>
      <c r="J43" s="874"/>
      <c r="K43" s="47"/>
      <c r="L43" s="875"/>
      <c r="M43" s="876"/>
      <c r="N43" s="111"/>
    </row>
    <row r="44" spans="1:14" ht="15.75" thickBot="1">
      <c r="B44" s="814" t="s">
        <v>1037</v>
      </c>
      <c r="C44" s="815"/>
      <c r="D44" s="815"/>
      <c r="E44" s="815"/>
      <c r="F44" s="815"/>
      <c r="G44" s="815"/>
      <c r="H44" s="815"/>
      <c r="I44" s="815"/>
      <c r="J44" s="815"/>
      <c r="K44" s="815"/>
      <c r="L44" s="815"/>
      <c r="M44" s="816"/>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9" t="s">
        <v>1028</v>
      </c>
      <c r="C48" s="860"/>
      <c r="D48" s="860"/>
      <c r="E48" s="860"/>
      <c r="F48" s="860"/>
      <c r="G48" s="860"/>
      <c r="H48" s="860"/>
      <c r="I48" s="894"/>
      <c r="J48" s="323" t="s">
        <v>1029</v>
      </c>
      <c r="K48" s="91" t="s">
        <v>1030</v>
      </c>
      <c r="L48" s="895" t="s">
        <v>1039</v>
      </c>
      <c r="M48" s="894"/>
      <c r="N48" s="92" t="s">
        <v>1035</v>
      </c>
    </row>
    <row r="49" spans="1:14">
      <c r="A49" t="s">
        <v>898</v>
      </c>
      <c r="B49" s="49" t="str">
        <f>VLOOKUP(A49,MATERIALES!A4:D373,3,FALSE)</f>
        <v>Cemento Hidráulico adicionado, Norma ASTM C595 Tipo _______</v>
      </c>
      <c r="C49" s="289"/>
      <c r="D49" s="289"/>
      <c r="E49" s="289"/>
      <c r="F49" s="289"/>
      <c r="G49" s="289"/>
      <c r="H49" s="289"/>
      <c r="I49" s="276"/>
      <c r="J49" s="424" t="str">
        <f>VLOOKUP(A49,MATERIALES!A5:D641,2,FALSE)</f>
        <v>kg</v>
      </c>
      <c r="K49" s="290">
        <v>1</v>
      </c>
      <c r="L49" s="275"/>
      <c r="M49" s="410">
        <f>VLOOKUP(A49,MATERIALES!A5:D396,4,FALSE)</f>
        <v>531.40625564997276</v>
      </c>
      <c r="N49" s="280">
        <f>K49*M49</f>
        <v>531.40625564997276</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SUM(N49:N53)</f>
        <v>531.40625564997276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319"/>
      <c r="I60" s="287"/>
      <c r="J60" s="294"/>
      <c r="K60" s="287"/>
      <c r="L60" s="901"/>
      <c r="M60" s="90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N44+N54+N65+N76</f>
        <v>531.40625564997276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106.28125112999456</v>
      </c>
      <c r="M83" s="850"/>
      <c r="N83" s="57"/>
    </row>
    <row r="84" spans="1:14">
      <c r="B84" s="95" t="s">
        <v>1057</v>
      </c>
      <c r="C84" s="96"/>
      <c r="D84" s="96"/>
      <c r="E84" s="96"/>
      <c r="F84" s="96"/>
      <c r="G84" s="96"/>
      <c r="H84" s="96"/>
      <c r="I84" s="93"/>
      <c r="J84" s="94"/>
      <c r="K84" s="312">
        <v>0.05</v>
      </c>
      <c r="L84" s="849">
        <f>N78*K84</f>
        <v>26.57031278249864</v>
      </c>
      <c r="M84" s="850"/>
      <c r="N84" s="57"/>
    </row>
    <row r="85" spans="1:14" ht="15.75" thickBot="1">
      <c r="B85" s="97" t="s">
        <v>1058</v>
      </c>
      <c r="C85" s="98"/>
      <c r="D85" s="98"/>
      <c r="E85" s="98"/>
      <c r="F85" s="98"/>
      <c r="G85" s="98"/>
      <c r="H85" s="98"/>
      <c r="I85" s="99"/>
      <c r="J85" s="100"/>
      <c r="K85" s="313">
        <v>0.05</v>
      </c>
      <c r="L85" s="851">
        <f>N78*K85</f>
        <v>26.57031278249864</v>
      </c>
      <c r="M85" s="852"/>
      <c r="N85" s="57"/>
    </row>
    <row r="86" spans="1:14" ht="15.75" thickBot="1">
      <c r="B86" s="814" t="s">
        <v>1037</v>
      </c>
      <c r="C86" s="815"/>
      <c r="D86" s="815"/>
      <c r="E86" s="815"/>
      <c r="F86" s="815"/>
      <c r="G86" s="815"/>
      <c r="H86" s="815"/>
      <c r="I86" s="815"/>
      <c r="J86" s="815"/>
      <c r="K86" s="815"/>
      <c r="L86" s="815"/>
      <c r="M86" s="816"/>
      <c r="N86" s="58">
        <f>L83+L84+L85</f>
        <v>159.42187669499182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690.82813234496462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29.25"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4"/>
      <c r="K118" s="964"/>
      <c r="L118" s="964"/>
      <c r="M118" s="964"/>
      <c r="N118" s="965"/>
    </row>
    <row r="119" spans="2:14" ht="15.75" thickBot="1">
      <c r="B119" s="427" t="s">
        <v>2327</v>
      </c>
      <c r="C119" s="428"/>
      <c r="D119" s="428"/>
      <c r="E119" s="267"/>
      <c r="F119" s="267"/>
      <c r="G119" s="267"/>
      <c r="H119" s="267"/>
      <c r="I119" s="267"/>
      <c r="J119" s="966"/>
      <c r="K119" s="966"/>
      <c r="L119" s="966"/>
      <c r="M119" s="966"/>
      <c r="N119" s="967"/>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41.25" customHeight="1" thickBot="1">
      <c r="A31" t="s">
        <v>1929</v>
      </c>
      <c r="B31" s="86" t="s">
        <v>1711</v>
      </c>
      <c r="C31" s="956" t="s">
        <v>2147</v>
      </c>
      <c r="D31" s="957"/>
      <c r="E31" s="957"/>
      <c r="F31" s="957"/>
      <c r="G31" s="957"/>
      <c r="H31" s="957"/>
      <c r="I31" s="957"/>
      <c r="J31" s="957"/>
      <c r="K31" s="476"/>
      <c r="L31" s="314" t="s">
        <v>377</v>
      </c>
      <c r="M31" s="211"/>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279"/>
      <c r="N36" s="280"/>
    </row>
    <row r="37" spans="1:14">
      <c r="A37" s="119"/>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0"/>
    </row>
    <row r="39" spans="1:14">
      <c r="B39" s="863"/>
      <c r="C39" s="864"/>
      <c r="D39" s="864"/>
      <c r="E39" s="864"/>
      <c r="F39" s="864"/>
      <c r="G39" s="864"/>
      <c r="H39" s="865"/>
      <c r="I39" s="866"/>
      <c r="J39" s="867"/>
      <c r="K39" s="277"/>
      <c r="L39" s="868"/>
      <c r="M39" s="869"/>
      <c r="N39" s="280"/>
    </row>
    <row r="40" spans="1:14">
      <c r="B40" s="863"/>
      <c r="C40" s="864"/>
      <c r="D40" s="864"/>
      <c r="E40" s="864"/>
      <c r="F40" s="864"/>
      <c r="G40" s="864"/>
      <c r="H40" s="865"/>
      <c r="I40" s="42"/>
      <c r="J40" s="43"/>
      <c r="K40" s="277"/>
      <c r="L40" s="284"/>
      <c r="M40" s="285"/>
      <c r="N40" s="280"/>
    </row>
    <row r="41" spans="1:14">
      <c r="B41" s="328"/>
      <c r="C41" s="329"/>
      <c r="D41" s="329"/>
      <c r="E41" s="329"/>
      <c r="F41" s="331"/>
      <c r="G41" s="331"/>
      <c r="H41" s="131"/>
      <c r="I41" s="42"/>
      <c r="J41" s="43"/>
      <c r="K41" s="282"/>
      <c r="L41" s="284"/>
      <c r="M41" s="285"/>
      <c r="N41" s="286"/>
    </row>
    <row r="42" spans="1:14">
      <c r="B42" s="871"/>
      <c r="C42" s="872"/>
      <c r="D42" s="872"/>
      <c r="E42" s="44"/>
      <c r="F42" s="45"/>
      <c r="G42" s="45"/>
      <c r="H42" s="46"/>
      <c r="I42" s="42"/>
      <c r="J42" s="43"/>
      <c r="K42" s="287"/>
      <c r="L42" s="284"/>
      <c r="M42" s="409"/>
      <c r="N42" s="352"/>
    </row>
    <row r="43" spans="1:14" ht="15.75" thickBot="1">
      <c r="B43" s="863"/>
      <c r="C43" s="864"/>
      <c r="D43" s="864"/>
      <c r="E43" s="864"/>
      <c r="F43" s="864"/>
      <c r="G43" s="864"/>
      <c r="H43" s="865"/>
      <c r="I43" s="873"/>
      <c r="J43" s="874"/>
      <c r="K43" s="47"/>
      <c r="L43" s="875"/>
      <c r="M43" s="876"/>
      <c r="N43" s="111"/>
    </row>
    <row r="44" spans="1:14" ht="15.75" thickBot="1">
      <c r="B44" s="814" t="s">
        <v>1037</v>
      </c>
      <c r="C44" s="815"/>
      <c r="D44" s="815"/>
      <c r="E44" s="815"/>
      <c r="F44" s="815"/>
      <c r="G44" s="815"/>
      <c r="H44" s="815"/>
      <c r="I44" s="815"/>
      <c r="J44" s="815"/>
      <c r="K44" s="815"/>
      <c r="L44" s="815"/>
      <c r="M44" s="816"/>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59" t="s">
        <v>1028</v>
      </c>
      <c r="C48" s="860"/>
      <c r="D48" s="860"/>
      <c r="E48" s="860"/>
      <c r="F48" s="860"/>
      <c r="G48" s="860"/>
      <c r="H48" s="860"/>
      <c r="I48" s="894"/>
      <c r="J48" s="323" t="s">
        <v>1029</v>
      </c>
      <c r="K48" s="91" t="s">
        <v>1030</v>
      </c>
      <c r="L48" s="895" t="s">
        <v>1039</v>
      </c>
      <c r="M48" s="894"/>
      <c r="N48" s="92" t="s">
        <v>1035</v>
      </c>
    </row>
    <row r="49" spans="1:14">
      <c r="A49" t="s">
        <v>875</v>
      </c>
      <c r="B49" s="49" t="str">
        <f>VLOOKUP(A49,MATERIALES!A4:D373,3,FALSE)</f>
        <v xml:space="preserve">Cemento gris
</v>
      </c>
      <c r="C49" s="289"/>
      <c r="D49" s="289"/>
      <c r="E49" s="289"/>
      <c r="F49" s="289"/>
      <c r="G49" s="289"/>
      <c r="H49" s="289"/>
      <c r="I49" s="276"/>
      <c r="J49" s="424" t="str">
        <f>VLOOKUP(A49,MATERIALES!A5:D641,2,FALSE)</f>
        <v>kg</v>
      </c>
      <c r="K49" s="290">
        <v>1</v>
      </c>
      <c r="L49" s="275"/>
      <c r="M49" s="410">
        <f>VLOOKUP(A49,MATERIALES!A5:D396,4,FALSE)</f>
        <v>601.64961128186576</v>
      </c>
      <c r="N49" s="280">
        <f>K49*M49</f>
        <v>601.64961128186576</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96"/>
      <c r="C53" s="897"/>
      <c r="D53" s="897"/>
      <c r="E53" s="897"/>
      <c r="F53" s="897"/>
      <c r="G53" s="897"/>
      <c r="H53" s="897"/>
      <c r="I53" s="867"/>
      <c r="J53" s="48"/>
      <c r="K53" s="50"/>
      <c r="L53" s="898"/>
      <c r="M53" s="899"/>
      <c r="N53" s="51"/>
    </row>
    <row r="54" spans="1:14" ht="15.75" thickBot="1">
      <c r="B54" s="814" t="s">
        <v>1037</v>
      </c>
      <c r="C54" s="815"/>
      <c r="D54" s="815"/>
      <c r="E54" s="815"/>
      <c r="F54" s="815"/>
      <c r="G54" s="815"/>
      <c r="H54" s="815"/>
      <c r="I54" s="815"/>
      <c r="J54" s="815"/>
      <c r="K54" s="815"/>
      <c r="L54" s="815"/>
      <c r="M54" s="816"/>
      <c r="N54" s="402">
        <f>SUM(N49:N53)</f>
        <v>601.64961128186576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319"/>
      <c r="I60" s="287"/>
      <c r="J60" s="294"/>
      <c r="K60" s="287"/>
      <c r="L60" s="901"/>
      <c r="M60" s="90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2:15" ht="15.75" thickBot="1">
      <c r="B65" s="903" t="s">
        <v>1037</v>
      </c>
      <c r="C65" s="857"/>
      <c r="D65" s="857"/>
      <c r="E65" s="857"/>
      <c r="F65" s="857"/>
      <c r="G65" s="857"/>
      <c r="H65" s="857"/>
      <c r="I65" s="857"/>
      <c r="J65" s="857"/>
      <c r="K65" s="857"/>
      <c r="L65" s="857"/>
      <c r="M65" s="85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0"/>
      <c r="C75" s="891"/>
      <c r="D75" s="891"/>
      <c r="E75" s="891"/>
      <c r="F75" s="891"/>
      <c r="G75" s="891"/>
      <c r="H75" s="891"/>
      <c r="I75" s="132"/>
      <c r="J75" s="132"/>
      <c r="K75" s="132"/>
      <c r="L75" s="904"/>
      <c r="M75" s="904"/>
      <c r="N75" s="51"/>
    </row>
    <row r="76" spans="2:15" ht="15.75" thickBot="1">
      <c r="B76" s="903" t="s">
        <v>1037</v>
      </c>
      <c r="C76" s="857"/>
      <c r="D76" s="857"/>
      <c r="E76" s="857"/>
      <c r="F76" s="857"/>
      <c r="G76" s="857"/>
      <c r="H76" s="857"/>
      <c r="I76" s="857"/>
      <c r="J76" s="857"/>
      <c r="K76" s="857"/>
      <c r="L76" s="857"/>
      <c r="M76" s="858"/>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N44+N54+N65+N76</f>
        <v>601.64961128186576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120.32992225637315</v>
      </c>
      <c r="M83" s="850"/>
      <c r="N83" s="57"/>
    </row>
    <row r="84" spans="1:14">
      <c r="B84" s="95" t="s">
        <v>1057</v>
      </c>
      <c r="C84" s="96"/>
      <c r="D84" s="96"/>
      <c r="E84" s="96"/>
      <c r="F84" s="96"/>
      <c r="G84" s="96"/>
      <c r="H84" s="96"/>
      <c r="I84" s="93"/>
      <c r="J84" s="94"/>
      <c r="K84" s="312">
        <v>0.05</v>
      </c>
      <c r="L84" s="849">
        <f>N78*K84</f>
        <v>30.082480564093288</v>
      </c>
      <c r="M84" s="850"/>
      <c r="N84" s="57"/>
    </row>
    <row r="85" spans="1:14" ht="15.75" thickBot="1">
      <c r="B85" s="97" t="s">
        <v>1058</v>
      </c>
      <c r="C85" s="98"/>
      <c r="D85" s="98"/>
      <c r="E85" s="98"/>
      <c r="F85" s="98"/>
      <c r="G85" s="98"/>
      <c r="H85" s="98"/>
      <c r="I85" s="99"/>
      <c r="J85" s="100"/>
      <c r="K85" s="313">
        <v>0.05</v>
      </c>
      <c r="L85" s="851">
        <f>N78*K85</f>
        <v>30.082480564093288</v>
      </c>
      <c r="M85" s="852"/>
      <c r="N85" s="57"/>
    </row>
    <row r="86" spans="1:14" ht="15.75" thickBot="1">
      <c r="B86" s="814" t="s">
        <v>1037</v>
      </c>
      <c r="C86" s="815"/>
      <c r="D86" s="815"/>
      <c r="E86" s="815"/>
      <c r="F86" s="815"/>
      <c r="G86" s="815"/>
      <c r="H86" s="815"/>
      <c r="I86" s="815"/>
      <c r="J86" s="815"/>
      <c r="K86" s="815"/>
      <c r="L86" s="815"/>
      <c r="M86" s="816"/>
      <c r="N86" s="58">
        <f>L83+L84+L85</f>
        <v>180.49488338455973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782.14449466642554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29.25"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4"/>
      <c r="K118" s="964"/>
      <c r="L118" s="964"/>
      <c r="M118" s="964"/>
      <c r="N118" s="965"/>
    </row>
    <row r="119" spans="2:14" ht="15.75" thickBot="1">
      <c r="B119" s="427" t="s">
        <v>2327</v>
      </c>
      <c r="C119" s="428"/>
      <c r="D119" s="428"/>
      <c r="E119" s="267"/>
      <c r="F119" s="267"/>
      <c r="G119" s="267"/>
      <c r="H119" s="267"/>
      <c r="I119" s="267"/>
      <c r="J119" s="966"/>
      <c r="K119" s="966"/>
      <c r="L119" s="966"/>
      <c r="M119" s="966"/>
      <c r="N119" s="967"/>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86" t="s">
        <v>1712</v>
      </c>
      <c r="C31" s="87" t="s">
        <v>1713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112</v>
      </c>
      <c r="B36" s="863" t="str">
        <f>VLOOKUP(A36,EQUIPOS!A6:D154,3,FALSE)</f>
        <v xml:space="preserve">Aspersor manual
</v>
      </c>
      <c r="C36" s="864"/>
      <c r="D36" s="864"/>
      <c r="E36" s="864"/>
      <c r="F36" s="864"/>
      <c r="G36" s="864"/>
      <c r="H36" s="865"/>
      <c r="I36" s="275"/>
      <c r="J36" s="276"/>
      <c r="K36" s="277">
        <f>VLOOKUP(A36,EQUIPOS!A6:D163,4,FALSE)</f>
        <v>3099.2177522349939</v>
      </c>
      <c r="L36" s="278"/>
      <c r="M36" s="279">
        <v>30</v>
      </c>
      <c r="N36" s="280">
        <f>K36/M36</f>
        <v>103.30725840783313</v>
      </c>
    </row>
    <row r="37" spans="1:14">
      <c r="A37" t="s">
        <v>363</v>
      </c>
      <c r="B37" s="863" t="str">
        <f>VLOOKUP(A37,EQUIPOS!A7:D154,3,FALSE)</f>
        <v>Vibrador de concreto, Motor de 3 hp a 18.000 rpm Mangueras de 4 mt</v>
      </c>
      <c r="C37" s="864"/>
      <c r="D37" s="864"/>
      <c r="E37" s="864"/>
      <c r="F37" s="864"/>
      <c r="G37" s="864"/>
      <c r="H37" s="865"/>
      <c r="I37" s="275"/>
      <c r="J37" s="276"/>
      <c r="K37" s="277">
        <f>VLOOKUP(A37,EQUIPOS!A7:D164,4,FALSE)</f>
        <v>5066.5911025968508</v>
      </c>
      <c r="L37" s="278"/>
      <c r="M37" s="279">
        <v>30</v>
      </c>
      <c r="N37" s="280">
        <f>K37/M37</f>
        <v>168.8863700865617</v>
      </c>
    </row>
    <row r="38" spans="1:14">
      <c r="A38" t="s">
        <v>228</v>
      </c>
      <c r="B38" s="863" t="str">
        <f>VLOOKUP(A38,EQUIPOS!A8:D154,3,FALSE)</f>
        <v xml:space="preserve">Formaleta metálica (concreto hidráulico)
</v>
      </c>
      <c r="C38" s="864"/>
      <c r="D38" s="864"/>
      <c r="E38" s="864"/>
      <c r="F38" s="864"/>
      <c r="G38" s="864"/>
      <c r="H38" s="865"/>
      <c r="I38" s="866"/>
      <c r="J38" s="867"/>
      <c r="K38" s="277">
        <f>VLOOKUP(A38,EQUIPOS!A8:D165,4,FALSE)</f>
        <v>3195.9738186462328</v>
      </c>
      <c r="L38" s="868">
        <v>0.33329999999999999</v>
      </c>
      <c r="M38" s="869"/>
      <c r="N38" s="280">
        <f>K38/L38</f>
        <v>9588.8803439730964</v>
      </c>
    </row>
    <row r="39" spans="1:14">
      <c r="B39" s="863"/>
      <c r="C39" s="864"/>
      <c r="D39" s="864"/>
      <c r="E39" s="864"/>
      <c r="F39" s="864"/>
      <c r="G39" s="864"/>
      <c r="H39" s="865"/>
      <c r="I39" s="42"/>
      <c r="J39" s="43"/>
      <c r="K39" s="277"/>
      <c r="L39" s="284"/>
      <c r="M39" s="285"/>
      <c r="N39" s="280"/>
    </row>
    <row r="40" spans="1:14">
      <c r="B40" s="328"/>
      <c r="C40" s="329"/>
      <c r="D40" s="329"/>
      <c r="E40" s="331"/>
      <c r="F40" s="331"/>
      <c r="G40" s="331"/>
      <c r="H40" s="131"/>
      <c r="I40" s="42"/>
      <c r="J40" s="43"/>
      <c r="K40" s="282"/>
      <c r="L40" s="284"/>
      <c r="M40" s="285"/>
      <c r="N40" s="286"/>
    </row>
    <row r="41" spans="1:14">
      <c r="B41" s="871" t="s">
        <v>1036</v>
      </c>
      <c r="C41" s="872"/>
      <c r="D41" s="872"/>
      <c r="E41" s="44"/>
      <c r="F41" s="45"/>
      <c r="G41" s="45"/>
      <c r="H41" s="46"/>
      <c r="I41" s="42"/>
      <c r="J41" s="43"/>
      <c r="K41" s="287"/>
      <c r="L41" s="284"/>
      <c r="M41" s="409">
        <v>0.1</v>
      </c>
      <c r="N41" s="352">
        <f>N72*M41</f>
        <v>211.9366666666667</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10073.010639134158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t="s">
        <v>910</v>
      </c>
      <c r="B48" s="49" t="str">
        <f>VLOOKUP(A48,MATERIALES!A5:D373,3,FALSE)</f>
        <v xml:space="preserve">Concreto hidráulico para pavimento MR-43
</v>
      </c>
      <c r="C48" s="289"/>
      <c r="D48" s="289"/>
      <c r="E48" s="289"/>
      <c r="F48" s="289"/>
      <c r="G48" s="289"/>
      <c r="H48" s="289"/>
      <c r="I48" s="276"/>
      <c r="J48" s="232" t="str">
        <f>VLOOKUP(A48,MATERIALES!A4:D640,2,FALSE)</f>
        <v>m3</v>
      </c>
      <c r="K48" s="290">
        <v>1.01</v>
      </c>
      <c r="L48" s="275"/>
      <c r="M48" s="410">
        <f>VLOOKUP(A48,MATERIALES!A5:D396,4,FALSE)</f>
        <v>398045.68191406009</v>
      </c>
      <c r="N48" s="280">
        <f>K48*M48</f>
        <v>402026.13873320067</v>
      </c>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ht="15.75" thickBot="1">
      <c r="B51" s="896"/>
      <c r="C51" s="897"/>
      <c r="D51" s="897"/>
      <c r="E51" s="897"/>
      <c r="F51" s="897"/>
      <c r="G51" s="897"/>
      <c r="H51" s="897"/>
      <c r="I51" s="867"/>
      <c r="J51" s="48"/>
      <c r="K51" s="50"/>
      <c r="L51" s="898"/>
      <c r="M51" s="899"/>
      <c r="N51" s="51"/>
    </row>
    <row r="52" spans="1:14" ht="15.75" thickBot="1">
      <c r="B52" s="814" t="s">
        <v>1037</v>
      </c>
      <c r="C52" s="815"/>
      <c r="D52" s="815"/>
      <c r="E52" s="815"/>
      <c r="F52" s="815"/>
      <c r="G52" s="815"/>
      <c r="H52" s="815"/>
      <c r="I52" s="815"/>
      <c r="J52" s="815"/>
      <c r="K52" s="815"/>
      <c r="L52" s="815"/>
      <c r="M52" s="816"/>
      <c r="N52" s="402">
        <f>SUM(N48:N51)</f>
        <v>402026.13873320067</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1" t="s">
        <v>1041</v>
      </c>
      <c r="C56" s="322"/>
      <c r="D56" s="322"/>
      <c r="E56" s="322"/>
      <c r="F56" s="322"/>
      <c r="G56" s="322"/>
      <c r="H56" s="79" t="s">
        <v>1029</v>
      </c>
      <c r="I56" s="80" t="s">
        <v>1042</v>
      </c>
      <c r="J56" s="81" t="s">
        <v>1043</v>
      </c>
      <c r="K56" s="79" t="s">
        <v>1044</v>
      </c>
      <c r="L56" s="900" t="s">
        <v>1045</v>
      </c>
      <c r="M56" s="879"/>
      <c r="N56" s="82" t="s">
        <v>1035</v>
      </c>
    </row>
    <row r="57" spans="1:14">
      <c r="A57" t="s">
        <v>1474</v>
      </c>
      <c r="B57" s="52" t="str">
        <f>VLOOKUP(A57,TRANSPORTE!A5:D117,3,FALSE)</f>
        <v xml:space="preserve">Transporte de Concreto </v>
      </c>
      <c r="C57" s="325"/>
      <c r="D57" s="325"/>
      <c r="E57" s="325"/>
      <c r="F57" s="325"/>
      <c r="G57" s="325"/>
      <c r="H57" s="319" t="s">
        <v>1552</v>
      </c>
      <c r="I57" s="287">
        <v>1.01</v>
      </c>
      <c r="J57" s="294">
        <v>1</v>
      </c>
      <c r="K57" s="287">
        <f>I57*J57</f>
        <v>1.01</v>
      </c>
      <c r="L57" s="901">
        <f>VLOOKUP(A57,TRANSPORTE!A5:D117,4,FALSE)</f>
        <v>900.0696947133282</v>
      </c>
      <c r="M57" s="902"/>
      <c r="N57" s="295">
        <f>K57*L57</f>
        <v>909.0703916604615</v>
      </c>
    </row>
    <row r="58" spans="1:14">
      <c r="B58" s="52"/>
      <c r="C58" s="53"/>
      <c r="D58" s="53"/>
      <c r="E58" s="53"/>
      <c r="F58" s="53"/>
      <c r="G58" s="53"/>
      <c r="H58" s="296"/>
      <c r="I58" s="287"/>
      <c r="J58" s="287"/>
      <c r="K58" s="287"/>
      <c r="L58" s="297"/>
      <c r="M58" s="298"/>
      <c r="N58" s="299"/>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92"/>
      <c r="M61" s="893"/>
      <c r="N61" s="133"/>
    </row>
    <row r="62" spans="1:14" ht="15.75" thickBot="1">
      <c r="B62" s="903" t="s">
        <v>1037</v>
      </c>
      <c r="C62" s="857"/>
      <c r="D62" s="857"/>
      <c r="E62" s="857"/>
      <c r="F62" s="857"/>
      <c r="G62" s="857"/>
      <c r="H62" s="857"/>
      <c r="I62" s="857"/>
      <c r="J62" s="857"/>
      <c r="K62" s="857"/>
      <c r="L62" s="857"/>
      <c r="M62" s="858"/>
      <c r="N62" s="110">
        <f>SUM(N57:N61)</f>
        <v>909.0703916604615</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3" t="s">
        <v>1047</v>
      </c>
      <c r="C66" s="854"/>
      <c r="D66" s="854"/>
      <c r="E66" s="854"/>
      <c r="F66" s="854"/>
      <c r="G66" s="854"/>
      <c r="H66" s="854"/>
      <c r="I66" s="79" t="s">
        <v>1048</v>
      </c>
      <c r="J66" s="81" t="s">
        <v>1494</v>
      </c>
      <c r="K66" s="80" t="s">
        <v>1050</v>
      </c>
      <c r="L66" s="855" t="s">
        <v>1034</v>
      </c>
      <c r="M66" s="856"/>
      <c r="N66" s="104" t="s">
        <v>1035</v>
      </c>
    </row>
    <row r="67" spans="1:15">
      <c r="A67" t="s">
        <v>19</v>
      </c>
      <c r="B67" s="55" t="str">
        <f>VLOOKUP(A67,'MANO DE OBRA'!A8:D68,3,FALSE)</f>
        <v>Obrero (8)</v>
      </c>
      <c r="C67" s="53"/>
      <c r="D67" s="53"/>
      <c r="E67" s="53"/>
      <c r="F67" s="53"/>
      <c r="G67" s="53"/>
      <c r="H67" s="53"/>
      <c r="I67" s="300">
        <f>K67/J67*100</f>
        <v>219956.21621621621</v>
      </c>
      <c r="J67" s="301">
        <v>185</v>
      </c>
      <c r="K67" s="302">
        <f>VLOOKUP(A67,'MANO DE OBRA'!A8:D99,4,FALSE)</f>
        <v>406919</v>
      </c>
      <c r="L67" s="56"/>
      <c r="M67" s="303">
        <v>240</v>
      </c>
      <c r="N67" s="403">
        <f>K67/M67</f>
        <v>1695.4958333333334</v>
      </c>
      <c r="O67" s="112"/>
    </row>
    <row r="68" spans="1:15">
      <c r="A68" t="s">
        <v>30</v>
      </c>
      <c r="B68" s="55" t="str">
        <f>VLOOKUP(A68,'MANO DE OBRA'!A8:D69,3,FALSE)</f>
        <v>Oficial</v>
      </c>
      <c r="C68" s="53"/>
      <c r="D68" s="53"/>
      <c r="E68" s="53"/>
      <c r="F68" s="53"/>
      <c r="G68" s="53"/>
      <c r="H68" s="53"/>
      <c r="I68" s="300">
        <f>K68/J68*100</f>
        <v>54988.648648648646</v>
      </c>
      <c r="J68" s="301">
        <v>185</v>
      </c>
      <c r="K68" s="302">
        <f>VLOOKUP(A68,'MANO DE OBRA'!A8:D100,4,FALSE)</f>
        <v>101729</v>
      </c>
      <c r="L68" s="56"/>
      <c r="M68" s="307">
        <v>240</v>
      </c>
      <c r="N68" s="403">
        <f>K68/M68</f>
        <v>423.87083333333334</v>
      </c>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90"/>
      <c r="C71" s="891"/>
      <c r="D71" s="891"/>
      <c r="E71" s="891"/>
      <c r="F71" s="891"/>
      <c r="G71" s="891"/>
      <c r="H71" s="891"/>
      <c r="I71" s="132"/>
      <c r="J71" s="132"/>
      <c r="K71" s="132"/>
      <c r="L71" s="904"/>
      <c r="M71" s="904"/>
      <c r="N71" s="51"/>
    </row>
    <row r="72" spans="1:15" ht="15.75" thickBot="1">
      <c r="B72" s="903" t="s">
        <v>1037</v>
      </c>
      <c r="C72" s="857"/>
      <c r="D72" s="857"/>
      <c r="E72" s="857"/>
      <c r="F72" s="857"/>
      <c r="G72" s="857"/>
      <c r="H72" s="857"/>
      <c r="I72" s="857"/>
      <c r="J72" s="857"/>
      <c r="K72" s="857"/>
      <c r="L72" s="857"/>
      <c r="M72" s="858"/>
      <c r="N72" s="309">
        <f>SUM(N67:N71)</f>
        <v>2119.3666666666668</v>
      </c>
    </row>
    <row r="73" spans="1:15" ht="15.75" thickBot="1">
      <c r="B73" s="39"/>
      <c r="C73" s="40"/>
      <c r="D73" s="40"/>
      <c r="E73" s="40"/>
      <c r="F73" s="40"/>
      <c r="G73" s="40"/>
      <c r="H73" s="40"/>
      <c r="I73" s="40"/>
      <c r="J73" s="40"/>
      <c r="K73" s="40"/>
      <c r="L73" s="40"/>
      <c r="M73" s="40"/>
      <c r="N73" s="41"/>
    </row>
    <row r="74" spans="1:15" ht="15.75" thickBot="1">
      <c r="B74" s="814" t="s">
        <v>1051</v>
      </c>
      <c r="C74" s="815"/>
      <c r="D74" s="815"/>
      <c r="E74" s="815"/>
      <c r="F74" s="815"/>
      <c r="G74" s="815"/>
      <c r="H74" s="815"/>
      <c r="I74" s="815"/>
      <c r="J74" s="815"/>
      <c r="K74" s="815"/>
      <c r="L74" s="815"/>
      <c r="M74" s="816"/>
      <c r="N74" s="105">
        <f>N43+N52+N62+N72</f>
        <v>415127.5864306619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59" t="s">
        <v>1053</v>
      </c>
      <c r="C78" s="860"/>
      <c r="D78" s="860"/>
      <c r="E78" s="860"/>
      <c r="F78" s="860"/>
      <c r="G78" s="860"/>
      <c r="H78" s="860"/>
      <c r="I78" s="322"/>
      <c r="J78" s="342"/>
      <c r="K78" s="310" t="s">
        <v>1054</v>
      </c>
      <c r="L78" s="861" t="s">
        <v>1055</v>
      </c>
      <c r="M78" s="862"/>
      <c r="N78" s="311"/>
    </row>
    <row r="79" spans="1:15">
      <c r="B79" s="847" t="s">
        <v>1056</v>
      </c>
      <c r="C79" s="848"/>
      <c r="D79" s="848"/>
      <c r="E79" s="848"/>
      <c r="F79" s="848"/>
      <c r="G79" s="848"/>
      <c r="H79" s="848"/>
      <c r="I79" s="93"/>
      <c r="J79" s="94"/>
      <c r="K79" s="312">
        <v>0.2</v>
      </c>
      <c r="L79" s="849">
        <f>N74*K79</f>
        <v>83025.517286132381</v>
      </c>
      <c r="M79" s="850"/>
      <c r="N79" s="57"/>
    </row>
    <row r="80" spans="1:15">
      <c r="B80" s="95" t="s">
        <v>1057</v>
      </c>
      <c r="C80" s="96"/>
      <c r="D80" s="96"/>
      <c r="E80" s="96"/>
      <c r="F80" s="96"/>
      <c r="G80" s="96"/>
      <c r="H80" s="96"/>
      <c r="I80" s="93"/>
      <c r="J80" s="94"/>
      <c r="K80" s="312">
        <v>0.05</v>
      </c>
      <c r="L80" s="849">
        <f>N74*K80</f>
        <v>20756.379321533095</v>
      </c>
      <c r="M80" s="850"/>
      <c r="N80" s="57"/>
    </row>
    <row r="81" spans="1:14" ht="15.75" thickBot="1">
      <c r="B81" s="97" t="s">
        <v>1058</v>
      </c>
      <c r="C81" s="98"/>
      <c r="D81" s="98"/>
      <c r="E81" s="98"/>
      <c r="F81" s="98"/>
      <c r="G81" s="98"/>
      <c r="H81" s="98"/>
      <c r="I81" s="99"/>
      <c r="J81" s="100"/>
      <c r="K81" s="313">
        <v>0.05</v>
      </c>
      <c r="L81" s="851">
        <f>N74*K81</f>
        <v>20756.379321533095</v>
      </c>
      <c r="M81" s="852"/>
      <c r="N81" s="57"/>
    </row>
    <row r="82" spans="1:14" ht="15.75" thickBot="1">
      <c r="B82" s="814" t="s">
        <v>1037</v>
      </c>
      <c r="C82" s="815"/>
      <c r="D82" s="815"/>
      <c r="E82" s="815"/>
      <c r="F82" s="815"/>
      <c r="G82" s="815"/>
      <c r="H82" s="815"/>
      <c r="I82" s="815"/>
      <c r="J82" s="815"/>
      <c r="K82" s="815"/>
      <c r="L82" s="815"/>
      <c r="M82" s="816"/>
      <c r="N82" s="58">
        <f>L79+L80+L81</f>
        <v>124538.27592919857</v>
      </c>
    </row>
    <row r="83" spans="1:14" ht="15.75" thickBot="1">
      <c r="B83" s="39"/>
      <c r="C83" s="40"/>
      <c r="D83" s="40"/>
      <c r="E83" s="40"/>
      <c r="F83" s="40"/>
      <c r="G83" s="40"/>
      <c r="H83" s="40"/>
      <c r="I83" s="40"/>
      <c r="J83" s="40"/>
      <c r="K83" s="40"/>
      <c r="L83" s="40"/>
      <c r="M83" s="40"/>
      <c r="N83" s="41"/>
    </row>
    <row r="84" spans="1:14" ht="15.75" thickBot="1">
      <c r="A84" t="s">
        <v>2122</v>
      </c>
      <c r="B84" s="814" t="s">
        <v>1059</v>
      </c>
      <c r="C84" s="815"/>
      <c r="D84" s="815"/>
      <c r="E84" s="815"/>
      <c r="F84" s="815"/>
      <c r="G84" s="815"/>
      <c r="H84" s="815"/>
      <c r="I84" s="815"/>
      <c r="J84" s="815"/>
      <c r="K84" s="815"/>
      <c r="L84" s="815"/>
      <c r="M84" s="816"/>
      <c r="N84" s="196">
        <f>N74+N82</f>
        <v>539665.86235986045</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8" t="s">
        <v>2324</v>
      </c>
      <c r="C101" s="959"/>
      <c r="D101" s="959"/>
      <c r="E101" s="959"/>
      <c r="F101" s="959"/>
      <c r="G101" s="959"/>
      <c r="H101" s="959"/>
      <c r="I101" s="959"/>
      <c r="J101" s="959"/>
      <c r="K101" s="959"/>
      <c r="L101" s="959"/>
      <c r="M101" s="959"/>
      <c r="N101" s="960"/>
    </row>
    <row r="102" spans="2:14" ht="15" customHeight="1">
      <c r="B102" s="958"/>
      <c r="C102" s="959"/>
      <c r="D102" s="959"/>
      <c r="E102" s="959"/>
      <c r="F102" s="959"/>
      <c r="G102" s="959"/>
      <c r="H102" s="959"/>
      <c r="I102" s="959"/>
      <c r="J102" s="959"/>
      <c r="K102" s="959"/>
      <c r="L102" s="959"/>
      <c r="M102" s="959"/>
      <c r="N102" s="960"/>
    </row>
    <row r="103" spans="2:14" ht="30" customHeight="1">
      <c r="B103" s="961" t="s">
        <v>2325</v>
      </c>
      <c r="C103" s="962"/>
      <c r="D103" s="962"/>
      <c r="E103" s="962"/>
      <c r="F103" s="962"/>
      <c r="G103" s="962"/>
      <c r="H103" s="962"/>
      <c r="I103" s="962"/>
      <c r="J103" s="962"/>
      <c r="K103" s="962"/>
      <c r="L103" s="962"/>
      <c r="M103" s="962"/>
      <c r="N103" s="963"/>
    </row>
    <row r="104" spans="2:14">
      <c r="B104" s="961"/>
      <c r="C104" s="962"/>
      <c r="D104" s="962"/>
      <c r="E104" s="962"/>
      <c r="F104" s="962"/>
      <c r="G104" s="962"/>
      <c r="H104" s="962"/>
      <c r="I104" s="962"/>
      <c r="J104" s="962"/>
      <c r="K104" s="962"/>
      <c r="L104" s="962"/>
      <c r="M104" s="962"/>
      <c r="N104" s="963"/>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4"/>
      <c r="K114" s="964"/>
      <c r="L114" s="964"/>
      <c r="M114" s="964"/>
      <c r="N114" s="965"/>
    </row>
    <row r="115" spans="2:14" ht="15.75" thickBot="1">
      <c r="B115" s="427" t="s">
        <v>2327</v>
      </c>
      <c r="C115" s="428"/>
      <c r="D115" s="428"/>
      <c r="E115" s="267"/>
      <c r="F115" s="267"/>
      <c r="G115" s="267"/>
      <c r="H115" s="267"/>
      <c r="I115" s="267"/>
      <c r="J115" s="966"/>
      <c r="K115" s="966"/>
      <c r="L115" s="966"/>
      <c r="M115" s="966"/>
      <c r="N115" s="967"/>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1178</v>
      </c>
      <c r="C31" s="87" t="s">
        <v>1714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160</v>
      </c>
      <c r="B36" s="863" t="str">
        <f>VLOOKUP(A36,EQUIPOS!A6:D154,3,FALSE)</f>
        <v>COMPACTADOR MANUAL VIBRATORIO (RANA) con motor de 6 HP</v>
      </c>
      <c r="C36" s="864"/>
      <c r="D36" s="864"/>
      <c r="E36" s="864"/>
      <c r="F36" s="864"/>
      <c r="G36" s="864"/>
      <c r="H36" s="865"/>
      <c r="I36" s="275"/>
      <c r="J36" s="276"/>
      <c r="K36" s="277">
        <f>VLOOKUP(A36,EQUIPOS!A6:D163,4,FALSE)</f>
        <v>4448.7633035334193</v>
      </c>
      <c r="L36" s="278"/>
      <c r="M36" s="279">
        <v>37.5</v>
      </c>
      <c r="N36" s="280">
        <f>K36/M36</f>
        <v>118.63368809422451</v>
      </c>
    </row>
    <row r="37" spans="1:14">
      <c r="B37" s="863"/>
      <c r="C37" s="864"/>
      <c r="D37" s="864"/>
      <c r="E37" s="870"/>
      <c r="F37" s="864"/>
      <c r="G37" s="864"/>
      <c r="H37" s="865"/>
      <c r="I37" s="42"/>
      <c r="J37" s="43"/>
      <c r="K37" s="282"/>
      <c r="L37" s="284"/>
      <c r="M37" s="285"/>
      <c r="N37" s="286"/>
    </row>
    <row r="38" spans="1:14">
      <c r="B38" s="871" t="s">
        <v>1036</v>
      </c>
      <c r="C38" s="872"/>
      <c r="D38" s="872"/>
      <c r="E38" s="44"/>
      <c r="F38" s="45"/>
      <c r="G38" s="45"/>
      <c r="H38" s="46"/>
      <c r="I38" s="42"/>
      <c r="J38" s="43"/>
      <c r="K38" s="287"/>
      <c r="L38" s="284"/>
      <c r="M38" s="477">
        <v>0.1</v>
      </c>
      <c r="N38" s="352">
        <f>N72*M38</f>
        <v>1017.2959999999999</v>
      </c>
    </row>
    <row r="39" spans="1:14" ht="15.75" thickBot="1">
      <c r="B39" s="863"/>
      <c r="C39" s="864"/>
      <c r="D39" s="864"/>
      <c r="E39" s="864"/>
      <c r="F39" s="864"/>
      <c r="G39" s="864"/>
      <c r="H39" s="865"/>
      <c r="I39" s="873"/>
      <c r="J39" s="874"/>
      <c r="K39" s="47"/>
      <c r="L39" s="875"/>
      <c r="M39" s="876"/>
      <c r="N39" s="111"/>
    </row>
    <row r="40" spans="1:14" ht="15.75" thickBot="1">
      <c r="B40" s="814" t="s">
        <v>1037</v>
      </c>
      <c r="C40" s="815"/>
      <c r="D40" s="815"/>
      <c r="E40" s="815"/>
      <c r="F40" s="815"/>
      <c r="G40" s="815"/>
      <c r="H40" s="815"/>
      <c r="I40" s="815"/>
      <c r="J40" s="815"/>
      <c r="K40" s="815"/>
      <c r="L40" s="815"/>
      <c r="M40" s="816"/>
      <c r="N40" s="402">
        <f>SUM(N36:N39)</f>
        <v>1135.9296880942245</v>
      </c>
    </row>
    <row r="41" spans="1:14">
      <c r="B41" s="288"/>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59" t="s">
        <v>1028</v>
      </c>
      <c r="C44" s="860"/>
      <c r="D44" s="860"/>
      <c r="E44" s="860"/>
      <c r="F44" s="860"/>
      <c r="G44" s="860"/>
      <c r="H44" s="860"/>
      <c r="I44" s="894"/>
      <c r="J44" s="323" t="s">
        <v>1029</v>
      </c>
      <c r="K44" s="91" t="s">
        <v>1030</v>
      </c>
      <c r="L44" s="895" t="s">
        <v>1039</v>
      </c>
      <c r="M44" s="894"/>
      <c r="N44" s="92" t="s">
        <v>1035</v>
      </c>
    </row>
    <row r="45" spans="1:14">
      <c r="A45" s="150" t="s">
        <v>822</v>
      </c>
      <c r="B45" s="49" t="str">
        <f>VLOOKUP(A45,MATERIALES!A5:D373,3,FALSE)</f>
        <v>Adoquín e=8cm</v>
      </c>
      <c r="C45" s="289"/>
      <c r="D45" s="289"/>
      <c r="E45" s="289"/>
      <c r="F45" s="289"/>
      <c r="G45" s="289"/>
      <c r="H45" s="289"/>
      <c r="I45" s="276"/>
      <c r="J45" s="232" t="str">
        <f>VLOOKUP(A45,MATERIALES!A1:D637,2,FALSE)</f>
        <v>m2</v>
      </c>
      <c r="K45" s="290">
        <v>1.03</v>
      </c>
      <c r="L45" s="275"/>
      <c r="M45" s="410">
        <f>VLOOKUP(A45,MATERIALES!A5:D396,4,FALSE)</f>
        <v>1563.6781775447475</v>
      </c>
      <c r="N45" s="280">
        <f>K45*M45</f>
        <v>1610.5885228710899</v>
      </c>
    </row>
    <row r="46" spans="1:14">
      <c r="A46" s="150" t="s">
        <v>868</v>
      </c>
      <c r="B46" s="49" t="str">
        <f>VLOOKUP(A46,MATERIALES!A6:D373,3,FALSE)</f>
        <v>Arena de sello (fina)</v>
      </c>
      <c r="C46" s="289"/>
      <c r="D46" s="289"/>
      <c r="E46" s="289"/>
      <c r="F46" s="289"/>
      <c r="G46" s="289"/>
      <c r="H46" s="289"/>
      <c r="I46" s="276"/>
      <c r="J46" s="232" t="str">
        <f>VLOOKUP(A46,MATERIALES!A2:D638,2,FALSE)</f>
        <v>m3</v>
      </c>
      <c r="K46" s="290">
        <v>0.01</v>
      </c>
      <c r="L46" s="275"/>
      <c r="M46" s="410">
        <f>VLOOKUP(A46,MATERIALES!A6:D397,4,FALSE)</f>
        <v>55991.08057614656</v>
      </c>
      <c r="N46" s="280">
        <f>K46*M46</f>
        <v>559.91080576146567</v>
      </c>
    </row>
    <row r="47" spans="1:14">
      <c r="A47" s="150" t="s">
        <v>871</v>
      </c>
      <c r="B47" s="49" t="str">
        <f>VLOOKUP(A47,MATERIALES!A6:D373,3,FALSE)</f>
        <v>Arena de soporte (media)</v>
      </c>
      <c r="C47" s="289"/>
      <c r="D47" s="289"/>
      <c r="E47" s="289"/>
      <c r="F47" s="289"/>
      <c r="G47" s="289"/>
      <c r="H47" s="289"/>
      <c r="I47" s="276"/>
      <c r="J47" s="232" t="str">
        <f>VLOOKUP(A47,MATERIALES!A3:D639,2,FALSE)</f>
        <v>m3</v>
      </c>
      <c r="K47" s="290">
        <v>0.05</v>
      </c>
      <c r="L47" s="275"/>
      <c r="M47" s="410">
        <f>VLOOKUP(A47,MATERIALES!A6:D398,4,FALSE)</f>
        <v>55991.08057614656</v>
      </c>
      <c r="N47" s="280">
        <f>K47*M47</f>
        <v>2799.554028807328</v>
      </c>
    </row>
    <row r="48" spans="1:14">
      <c r="A48" t="s">
        <v>904</v>
      </c>
      <c r="B48" s="49" t="str">
        <f>VLOOKUP(A48,MATERIALES!A6:D373,3,FALSE)</f>
        <v>Concreto Resistencia  21 (Mpa)</v>
      </c>
      <c r="C48" s="325"/>
      <c r="D48" s="325"/>
      <c r="E48" s="325"/>
      <c r="F48" s="325"/>
      <c r="G48" s="325"/>
      <c r="H48" s="325"/>
      <c r="I48" s="325"/>
      <c r="J48" s="319" t="str">
        <f>VLOOKUP(A48,MATERIALES!A4:D640,2,FALSE)</f>
        <v>m3</v>
      </c>
      <c r="K48" s="50">
        <v>0.01</v>
      </c>
      <c r="L48" s="326"/>
      <c r="M48" s="410">
        <f>VLOOKUP(A48,MATERIALES!A6:D399,4,FALSE)</f>
        <v>341036.58169107448</v>
      </c>
      <c r="N48" s="280">
        <f>K48*M48</f>
        <v>3410.3658169107448</v>
      </c>
    </row>
    <row r="49" spans="1:14" ht="15.75" thickBot="1">
      <c r="B49" s="317"/>
      <c r="C49" s="318"/>
      <c r="D49" s="318"/>
      <c r="E49" s="318"/>
      <c r="F49" s="318"/>
      <c r="G49" s="318"/>
      <c r="H49" s="318"/>
      <c r="I49" s="318"/>
      <c r="J49" s="132"/>
      <c r="K49" s="132"/>
      <c r="L49" s="333"/>
      <c r="M49" s="332"/>
      <c r="N49" s="133"/>
    </row>
    <row r="50" spans="1:14" ht="15.75" thickBot="1">
      <c r="B50" s="814" t="s">
        <v>1037</v>
      </c>
      <c r="C50" s="815"/>
      <c r="D50" s="815"/>
      <c r="E50" s="815"/>
      <c r="F50" s="815"/>
      <c r="G50" s="815"/>
      <c r="H50" s="815"/>
      <c r="I50" s="815"/>
      <c r="J50" s="815"/>
      <c r="K50" s="815"/>
      <c r="L50" s="815"/>
      <c r="M50" s="816"/>
      <c r="N50" s="402">
        <f>SUM(N45:N49)</f>
        <v>8380.4191743506271</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1" t="s">
        <v>1041</v>
      </c>
      <c r="C54" s="322"/>
      <c r="D54" s="322"/>
      <c r="E54" s="322"/>
      <c r="F54" s="322"/>
      <c r="G54" s="322"/>
      <c r="H54" s="79" t="s">
        <v>1029</v>
      </c>
      <c r="I54" s="80" t="s">
        <v>1042</v>
      </c>
      <c r="J54" s="81" t="s">
        <v>1043</v>
      </c>
      <c r="K54" s="79" t="s">
        <v>1044</v>
      </c>
      <c r="L54" s="900" t="s">
        <v>1045</v>
      </c>
      <c r="M54" s="879"/>
      <c r="N54" s="82" t="s">
        <v>1035</v>
      </c>
    </row>
    <row r="55" spans="1:14">
      <c r="A55" t="s">
        <v>1715</v>
      </c>
      <c r="B55" s="52" t="str">
        <f>VLOOKUP(A55,TRANSPORTE!A5:D117,3,FALSE)</f>
        <v>Transporte de Adoquín e=8cm</v>
      </c>
      <c r="C55" s="325"/>
      <c r="D55" s="325"/>
      <c r="E55" s="325"/>
      <c r="F55" s="325"/>
      <c r="G55" s="325"/>
      <c r="H55" s="319" t="s">
        <v>1552</v>
      </c>
      <c r="I55" s="287">
        <v>0.92</v>
      </c>
      <c r="J55" s="294">
        <v>1</v>
      </c>
      <c r="K55" s="287">
        <f>I55*J55</f>
        <v>0.92</v>
      </c>
      <c r="L55" s="901">
        <f>VLOOKUP(A55,TRANSPORTE!A5:D117,4,FALSE)</f>
        <v>838.79262844378241</v>
      </c>
      <c r="M55" s="902"/>
      <c r="N55" s="295">
        <f>K55*L55</f>
        <v>771.68921816827981</v>
      </c>
    </row>
    <row r="56" spans="1:14">
      <c r="A56" t="s">
        <v>1311</v>
      </c>
      <c r="B56" s="52" t="str">
        <f>VLOOKUP(A56,TRANSPORTE!A6:D117,3,FALSE)</f>
        <v>Transporte de Arena</v>
      </c>
      <c r="C56" s="53"/>
      <c r="D56" s="53"/>
      <c r="E56" s="53"/>
      <c r="F56" s="53"/>
      <c r="G56" s="53"/>
      <c r="H56" s="319" t="s">
        <v>1552</v>
      </c>
      <c r="I56" s="287">
        <v>0.01</v>
      </c>
      <c r="J56" s="294">
        <v>1</v>
      </c>
      <c r="K56" s="287">
        <f>I56*J56</f>
        <v>0.01</v>
      </c>
      <c r="L56" s="901">
        <f>VLOOKUP(A56,TRANSPORTE!A6:D117,4,FALSE)</f>
        <v>1260.7002978406549</v>
      </c>
      <c r="M56" s="902"/>
      <c r="N56" s="295">
        <f>K56*L56</f>
        <v>12.60700297840655</v>
      </c>
    </row>
    <row r="57" spans="1:14">
      <c r="A57" t="s">
        <v>1311</v>
      </c>
      <c r="B57" s="52" t="str">
        <f>VLOOKUP(A57,TRANSPORTE!A6:D117,3,FALSE)</f>
        <v>Transporte de Arena</v>
      </c>
      <c r="C57" s="53"/>
      <c r="D57" s="53"/>
      <c r="E57" s="53"/>
      <c r="F57" s="53"/>
      <c r="G57" s="53"/>
      <c r="H57" s="319" t="s">
        <v>1552</v>
      </c>
      <c r="I57" s="287">
        <v>0.05</v>
      </c>
      <c r="J57" s="294">
        <v>1</v>
      </c>
      <c r="K57" s="287">
        <f>I57*J57</f>
        <v>0.05</v>
      </c>
      <c r="L57" s="901">
        <f>VLOOKUP(A57,TRANSPORTE!A6:D118,4,FALSE)</f>
        <v>1260.7002978406549</v>
      </c>
      <c r="M57" s="902"/>
      <c r="N57" s="295">
        <f>K57*L57</f>
        <v>63.035014892032748</v>
      </c>
    </row>
    <row r="58" spans="1:14">
      <c r="B58" s="52"/>
      <c r="C58" s="53"/>
      <c r="D58" s="53"/>
      <c r="E58" s="53"/>
      <c r="F58" s="53"/>
      <c r="G58" s="53"/>
      <c r="H58" s="319"/>
      <c r="I58" s="287"/>
      <c r="J58" s="294"/>
      <c r="K58" s="287"/>
      <c r="L58" s="901"/>
      <c r="M58" s="902"/>
      <c r="N58" s="295"/>
    </row>
    <row r="59" spans="1:14">
      <c r="B59" s="52"/>
      <c r="C59" s="53"/>
      <c r="D59" s="53"/>
      <c r="E59" s="53"/>
      <c r="F59" s="53"/>
      <c r="G59" s="53"/>
      <c r="H59" s="296"/>
      <c r="I59" s="287"/>
      <c r="J59" s="287"/>
      <c r="K59" s="287"/>
      <c r="L59" s="297"/>
      <c r="M59" s="298"/>
      <c r="N59" s="299"/>
    </row>
    <row r="60" spans="1:14" ht="15.75" thickBot="1">
      <c r="B60" s="317"/>
      <c r="C60" s="318"/>
      <c r="D60" s="318"/>
      <c r="E60" s="318"/>
      <c r="F60" s="318"/>
      <c r="G60" s="318"/>
      <c r="H60" s="54"/>
      <c r="I60" s="132"/>
      <c r="J60" s="132"/>
      <c r="K60" s="132"/>
      <c r="L60" s="892"/>
      <c r="M60" s="893"/>
      <c r="N60" s="133"/>
    </row>
    <row r="61" spans="1:14" ht="15.75" thickBot="1">
      <c r="B61" s="903" t="s">
        <v>1037</v>
      </c>
      <c r="C61" s="857"/>
      <c r="D61" s="857"/>
      <c r="E61" s="857"/>
      <c r="F61" s="857"/>
      <c r="G61" s="857"/>
      <c r="H61" s="857"/>
      <c r="I61" s="857"/>
      <c r="J61" s="857"/>
      <c r="K61" s="857"/>
      <c r="L61" s="857"/>
      <c r="M61" s="858"/>
      <c r="N61" s="110">
        <f>N55+N56+N57+N58+N59</f>
        <v>847.33123603871911</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53" t="s">
        <v>1047</v>
      </c>
      <c r="C65" s="854"/>
      <c r="D65" s="854"/>
      <c r="E65" s="854"/>
      <c r="F65" s="854"/>
      <c r="G65" s="854"/>
      <c r="H65" s="854"/>
      <c r="I65" s="79" t="s">
        <v>1048</v>
      </c>
      <c r="J65" s="81" t="s">
        <v>1494</v>
      </c>
      <c r="K65" s="80" t="s">
        <v>1050</v>
      </c>
      <c r="L65" s="855" t="s">
        <v>1034</v>
      </c>
      <c r="M65" s="856"/>
      <c r="N65" s="104" t="s">
        <v>1035</v>
      </c>
    </row>
    <row r="66" spans="1:15">
      <c r="A66" s="151" t="s">
        <v>19</v>
      </c>
      <c r="B66" s="55" t="str">
        <f>VLOOKUP(A66,'MANO DE OBRA'!A8:D68,3,FALSE)</f>
        <v>Obrero (8)</v>
      </c>
      <c r="C66" s="53"/>
      <c r="D66" s="53"/>
      <c r="E66" s="53"/>
      <c r="F66" s="53"/>
      <c r="G66" s="53"/>
      <c r="H66" s="53"/>
      <c r="I66" s="300">
        <f>K66/J66*100</f>
        <v>219956.21621621621</v>
      </c>
      <c r="J66" s="301">
        <v>185</v>
      </c>
      <c r="K66" s="302">
        <f>VLOOKUP(A66,'MANO DE OBRA'!A8:D99,4,FALSE)</f>
        <v>406919</v>
      </c>
      <c r="L66" s="56"/>
      <c r="M66" s="303">
        <v>50</v>
      </c>
      <c r="N66" s="403">
        <f>K66/M66</f>
        <v>8138.38</v>
      </c>
      <c r="O66" s="112"/>
    </row>
    <row r="67" spans="1:15">
      <c r="A67" s="151" t="s">
        <v>30</v>
      </c>
      <c r="B67" s="55" t="str">
        <f>VLOOKUP(A67,'MANO DE OBRA'!A8:D69,3,FALSE)</f>
        <v>Oficial</v>
      </c>
      <c r="C67" s="53"/>
      <c r="D67" s="53"/>
      <c r="E67" s="53"/>
      <c r="F67" s="53"/>
      <c r="G67" s="53"/>
      <c r="H67" s="53"/>
      <c r="I67" s="300">
        <f>K67/J67*100</f>
        <v>54988.648648648646</v>
      </c>
      <c r="J67" s="301">
        <v>185</v>
      </c>
      <c r="K67" s="302">
        <f>VLOOKUP(A67,'MANO DE OBRA'!A8:D100,4,FALSE)</f>
        <v>101729</v>
      </c>
      <c r="L67" s="56"/>
      <c r="M67" s="307">
        <v>50</v>
      </c>
      <c r="N67" s="403">
        <f>K67/M67</f>
        <v>2034.58</v>
      </c>
    </row>
    <row r="68" spans="1:15">
      <c r="B68" s="55"/>
      <c r="C68" s="53"/>
      <c r="D68" s="53"/>
      <c r="E68" s="53"/>
      <c r="F68" s="53"/>
      <c r="G68" s="53"/>
      <c r="H68" s="53"/>
      <c r="I68" s="287"/>
      <c r="J68" s="305"/>
      <c r="K68" s="306"/>
      <c r="L68" s="56"/>
      <c r="M68" s="308"/>
      <c r="N68" s="304"/>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90"/>
      <c r="C71" s="891"/>
      <c r="D71" s="891"/>
      <c r="E71" s="891"/>
      <c r="F71" s="891"/>
      <c r="G71" s="891"/>
      <c r="H71" s="891"/>
      <c r="I71" s="132"/>
      <c r="J71" s="132"/>
      <c r="K71" s="132"/>
      <c r="L71" s="904"/>
      <c r="M71" s="904"/>
      <c r="N71" s="51"/>
    </row>
    <row r="72" spans="1:15" ht="15.75" thickBot="1">
      <c r="B72" s="903" t="s">
        <v>1037</v>
      </c>
      <c r="C72" s="857"/>
      <c r="D72" s="857"/>
      <c r="E72" s="857"/>
      <c r="F72" s="857"/>
      <c r="G72" s="857"/>
      <c r="H72" s="857"/>
      <c r="I72" s="857"/>
      <c r="J72" s="857"/>
      <c r="K72" s="857"/>
      <c r="L72" s="857"/>
      <c r="M72" s="858"/>
      <c r="N72" s="309">
        <f>SUM(N66:N71)</f>
        <v>10172.959999999999</v>
      </c>
    </row>
    <row r="73" spans="1:15" ht="15.75" thickBot="1">
      <c r="B73" s="39"/>
      <c r="C73" s="40"/>
      <c r="D73" s="40"/>
      <c r="E73" s="40"/>
      <c r="F73" s="40"/>
      <c r="G73" s="40"/>
      <c r="H73" s="40"/>
      <c r="I73" s="40"/>
      <c r="J73" s="40"/>
      <c r="K73" s="40"/>
      <c r="L73" s="40"/>
      <c r="M73" s="40"/>
      <c r="N73" s="41"/>
    </row>
    <row r="74" spans="1:15" ht="15.75" thickBot="1">
      <c r="B74" s="814" t="s">
        <v>1051</v>
      </c>
      <c r="C74" s="815"/>
      <c r="D74" s="815"/>
      <c r="E74" s="815"/>
      <c r="F74" s="815"/>
      <c r="G74" s="815"/>
      <c r="H74" s="815"/>
      <c r="I74" s="815"/>
      <c r="J74" s="815"/>
      <c r="K74" s="815"/>
      <c r="L74" s="815"/>
      <c r="M74" s="816"/>
      <c r="N74" s="105">
        <f>N40+N50+N61+N72</f>
        <v>20536.640098483571</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59" t="s">
        <v>1053</v>
      </c>
      <c r="C78" s="860"/>
      <c r="D78" s="860"/>
      <c r="E78" s="860"/>
      <c r="F78" s="860"/>
      <c r="G78" s="860"/>
      <c r="H78" s="860"/>
      <c r="I78" s="322"/>
      <c r="J78" s="342"/>
      <c r="K78" s="310" t="s">
        <v>1054</v>
      </c>
      <c r="L78" s="861" t="s">
        <v>1055</v>
      </c>
      <c r="M78" s="862"/>
      <c r="N78" s="311"/>
    </row>
    <row r="79" spans="1:15">
      <c r="B79" s="847" t="s">
        <v>1056</v>
      </c>
      <c r="C79" s="848"/>
      <c r="D79" s="848"/>
      <c r="E79" s="848"/>
      <c r="F79" s="848"/>
      <c r="G79" s="848"/>
      <c r="H79" s="848"/>
      <c r="I79" s="93"/>
      <c r="J79" s="94"/>
      <c r="K79" s="312">
        <v>0.2</v>
      </c>
      <c r="L79" s="849">
        <f>N74*K79</f>
        <v>4107.3280196967144</v>
      </c>
      <c r="M79" s="850"/>
      <c r="N79" s="57"/>
    </row>
    <row r="80" spans="1:15">
      <c r="B80" s="95" t="s">
        <v>1057</v>
      </c>
      <c r="C80" s="96"/>
      <c r="D80" s="96"/>
      <c r="E80" s="96"/>
      <c r="F80" s="96"/>
      <c r="G80" s="96"/>
      <c r="H80" s="96"/>
      <c r="I80" s="93"/>
      <c r="J80" s="94"/>
      <c r="K80" s="312">
        <v>0.05</v>
      </c>
      <c r="L80" s="849">
        <f>N74*K80</f>
        <v>1026.8320049241786</v>
      </c>
      <c r="M80" s="850"/>
      <c r="N80" s="57"/>
    </row>
    <row r="81" spans="1:14" ht="15.75" thickBot="1">
      <c r="B81" s="97" t="s">
        <v>1058</v>
      </c>
      <c r="C81" s="98"/>
      <c r="D81" s="98"/>
      <c r="E81" s="98"/>
      <c r="F81" s="98"/>
      <c r="G81" s="98"/>
      <c r="H81" s="98"/>
      <c r="I81" s="99"/>
      <c r="J81" s="100"/>
      <c r="K81" s="313">
        <v>0.05</v>
      </c>
      <c r="L81" s="851">
        <f>N74*K81</f>
        <v>1026.8320049241786</v>
      </c>
      <c r="M81" s="852"/>
      <c r="N81" s="57"/>
    </row>
    <row r="82" spans="1:14" ht="15.75" thickBot="1">
      <c r="B82" s="814" t="s">
        <v>1037</v>
      </c>
      <c r="C82" s="815"/>
      <c r="D82" s="815"/>
      <c r="E82" s="815"/>
      <c r="F82" s="815"/>
      <c r="G82" s="815"/>
      <c r="H82" s="815"/>
      <c r="I82" s="815"/>
      <c r="J82" s="815"/>
      <c r="K82" s="815"/>
      <c r="L82" s="815"/>
      <c r="M82" s="816"/>
      <c r="N82" s="58">
        <f>L79+L80+L81</f>
        <v>6160.9920295450711</v>
      </c>
    </row>
    <row r="83" spans="1:14" ht="15.75" thickBot="1">
      <c r="B83" s="39"/>
      <c r="C83" s="40"/>
      <c r="D83" s="40"/>
      <c r="E83" s="40"/>
      <c r="F83" s="40"/>
      <c r="G83" s="40"/>
      <c r="H83" s="40"/>
      <c r="I83" s="40"/>
      <c r="J83" s="40"/>
      <c r="K83" s="40"/>
      <c r="L83" s="40"/>
      <c r="M83" s="40"/>
      <c r="N83" s="41"/>
    </row>
    <row r="84" spans="1:14" ht="15.75" thickBot="1">
      <c r="A84" t="s">
        <v>2122</v>
      </c>
      <c r="B84" s="814" t="s">
        <v>1059</v>
      </c>
      <c r="C84" s="815"/>
      <c r="D84" s="815"/>
      <c r="E84" s="815"/>
      <c r="F84" s="815"/>
      <c r="G84" s="815"/>
      <c r="H84" s="815"/>
      <c r="I84" s="815"/>
      <c r="J84" s="815"/>
      <c r="K84" s="815"/>
      <c r="L84" s="815"/>
      <c r="M84" s="816"/>
      <c r="N84" s="196">
        <f>N74+N82</f>
        <v>26697.632128028643</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8" t="s">
        <v>2324</v>
      </c>
      <c r="C101" s="959"/>
      <c r="D101" s="959"/>
      <c r="E101" s="959"/>
      <c r="F101" s="959"/>
      <c r="G101" s="959"/>
      <c r="H101" s="959"/>
      <c r="I101" s="959"/>
      <c r="J101" s="959"/>
      <c r="K101" s="959"/>
      <c r="L101" s="959"/>
      <c r="M101" s="959"/>
      <c r="N101" s="960"/>
    </row>
    <row r="102" spans="2:14" ht="15" customHeight="1">
      <c r="B102" s="958"/>
      <c r="C102" s="959"/>
      <c r="D102" s="959"/>
      <c r="E102" s="959"/>
      <c r="F102" s="959"/>
      <c r="G102" s="959"/>
      <c r="H102" s="959"/>
      <c r="I102" s="959"/>
      <c r="J102" s="959"/>
      <c r="K102" s="959"/>
      <c r="L102" s="959"/>
      <c r="M102" s="959"/>
      <c r="N102" s="960"/>
    </row>
    <row r="103" spans="2:14" ht="30" customHeight="1">
      <c r="B103" s="961" t="s">
        <v>2325</v>
      </c>
      <c r="C103" s="962"/>
      <c r="D103" s="962"/>
      <c r="E103" s="962"/>
      <c r="F103" s="962"/>
      <c r="G103" s="962"/>
      <c r="H103" s="962"/>
      <c r="I103" s="962"/>
      <c r="J103" s="962"/>
      <c r="K103" s="962"/>
      <c r="L103" s="962"/>
      <c r="M103" s="962"/>
      <c r="N103" s="963"/>
    </row>
    <row r="104" spans="2:14">
      <c r="B104" s="961"/>
      <c r="C104" s="962"/>
      <c r="D104" s="962"/>
      <c r="E104" s="962"/>
      <c r="F104" s="962"/>
      <c r="G104" s="962"/>
      <c r="H104" s="962"/>
      <c r="I104" s="962"/>
      <c r="J104" s="962"/>
      <c r="K104" s="962"/>
      <c r="L104" s="962"/>
      <c r="M104" s="962"/>
      <c r="N104" s="963"/>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4"/>
      <c r="K114" s="964"/>
      <c r="L114" s="964"/>
      <c r="M114" s="964"/>
      <c r="N114" s="965"/>
    </row>
    <row r="115" spans="2:14" ht="15.75" thickBot="1">
      <c r="B115" s="427" t="s">
        <v>2327</v>
      </c>
      <c r="C115" s="428"/>
      <c r="D115" s="428"/>
      <c r="E115" s="267"/>
      <c r="F115" s="267"/>
      <c r="G115" s="267"/>
      <c r="H115" s="267"/>
      <c r="I115" s="267"/>
      <c r="J115" s="966"/>
      <c r="K115" s="966"/>
      <c r="L115" s="966"/>
      <c r="M115" s="966"/>
      <c r="N115" s="967"/>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1716</v>
      </c>
      <c r="C31" s="87" t="s">
        <v>2194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180</v>
      </c>
      <c r="B36" s="863" t="str">
        <f>VLOOKUP(A36,EQUIPOS!A6:D154,3,FALSE)</f>
        <v>Compresor 120 HP, con martillo.</v>
      </c>
      <c r="C36" s="864"/>
      <c r="D36" s="864"/>
      <c r="E36" s="864"/>
      <c r="F36" s="864"/>
      <c r="G36" s="864"/>
      <c r="H36" s="865"/>
      <c r="I36" s="275"/>
      <c r="J36" s="276"/>
      <c r="K36" s="277">
        <f>VLOOKUP(A36,EQUIPOS!A6:D163,4,FALSE)</f>
        <v>74085.918475947226</v>
      </c>
      <c r="L36" s="278"/>
      <c r="M36" s="279">
        <v>35</v>
      </c>
      <c r="N36" s="280">
        <f>K36/M36</f>
        <v>2116.7405278842066</v>
      </c>
    </row>
    <row r="37" spans="1:14">
      <c r="A37" s="119" t="s">
        <v>312</v>
      </c>
      <c r="B37" s="863" t="str">
        <f>VLOOKUP(A37,EQUIPOS!A7:D154,3,FALSE)</f>
        <v>Retroexcavadora sobre oruga, potencia 138 HP, balde de 1,5 m3.</v>
      </c>
      <c r="C37" s="864"/>
      <c r="D37" s="864"/>
      <c r="E37" s="864"/>
      <c r="F37" s="864"/>
      <c r="G37" s="864"/>
      <c r="H37" s="865"/>
      <c r="I37" s="429"/>
      <c r="J37" s="430"/>
      <c r="K37" s="277">
        <f>VLOOKUP(A37,EQUIPOS!A7:D164,4,FALSE)</f>
        <v>210752.8544061303</v>
      </c>
      <c r="L37" s="343"/>
      <c r="M37" s="344">
        <v>35</v>
      </c>
      <c r="N37" s="280">
        <f>K37/M37</f>
        <v>6021.5101258894374</v>
      </c>
    </row>
    <row r="38" spans="1:14">
      <c r="A38" s="119"/>
      <c r="B38" s="328"/>
      <c r="C38" s="329"/>
      <c r="D38" s="329"/>
      <c r="E38" s="331"/>
      <c r="F38" s="329"/>
      <c r="G38" s="329"/>
      <c r="H38" s="330"/>
      <c r="I38" s="336"/>
      <c r="J38" s="338"/>
      <c r="K38" s="277"/>
      <c r="L38" s="431"/>
      <c r="M38" s="432"/>
      <c r="N38" s="280"/>
    </row>
    <row r="39" spans="1:14">
      <c r="B39" s="863"/>
      <c r="C39" s="864"/>
      <c r="D39" s="864"/>
      <c r="E39" s="870"/>
      <c r="F39" s="864"/>
      <c r="G39" s="864"/>
      <c r="H39" s="865"/>
      <c r="I39" s="42"/>
      <c r="J39" s="43"/>
      <c r="K39" s="282"/>
      <c r="L39" s="284"/>
      <c r="M39" s="285"/>
      <c r="N39" s="286"/>
    </row>
    <row r="40" spans="1:14">
      <c r="B40" s="871" t="s">
        <v>1036</v>
      </c>
      <c r="C40" s="872"/>
      <c r="D40" s="872"/>
      <c r="E40" s="44"/>
      <c r="F40" s="45"/>
      <c r="G40" s="45"/>
      <c r="H40" s="46"/>
      <c r="I40" s="42"/>
      <c r="J40" s="43"/>
      <c r="K40" s="287"/>
      <c r="L40" s="284"/>
      <c r="M40" s="409">
        <v>0.01</v>
      </c>
      <c r="N40" s="352">
        <f>N73*M40</f>
        <v>7.2663571428571423</v>
      </c>
    </row>
    <row r="41" spans="1:14" ht="15.75" thickBot="1">
      <c r="B41" s="863"/>
      <c r="C41" s="864"/>
      <c r="D41" s="864"/>
      <c r="E41" s="864"/>
      <c r="F41" s="864"/>
      <c r="G41" s="864"/>
      <c r="H41" s="865"/>
      <c r="I41" s="873"/>
      <c r="J41" s="874"/>
      <c r="K41" s="47"/>
      <c r="L41" s="875"/>
      <c r="M41" s="876"/>
      <c r="N41" s="111"/>
    </row>
    <row r="42" spans="1:14" ht="15.75" thickBot="1">
      <c r="B42" s="814" t="s">
        <v>1037</v>
      </c>
      <c r="C42" s="815"/>
      <c r="D42" s="815"/>
      <c r="E42" s="815"/>
      <c r="F42" s="815"/>
      <c r="G42" s="815"/>
      <c r="H42" s="815"/>
      <c r="I42" s="815"/>
      <c r="J42" s="815"/>
      <c r="K42" s="815"/>
      <c r="L42" s="815"/>
      <c r="M42" s="816"/>
      <c r="N42" s="402">
        <f>SUM(N36:N41)</f>
        <v>8145.5170109165019</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59" t="s">
        <v>1028</v>
      </c>
      <c r="C46" s="860"/>
      <c r="D46" s="860"/>
      <c r="E46" s="860"/>
      <c r="F46" s="860"/>
      <c r="G46" s="860"/>
      <c r="H46" s="860"/>
      <c r="I46" s="894"/>
      <c r="J46" s="323" t="s">
        <v>1029</v>
      </c>
      <c r="K46" s="91" t="s">
        <v>1030</v>
      </c>
      <c r="L46" s="895" t="s">
        <v>1039</v>
      </c>
      <c r="M46" s="894"/>
      <c r="N46" s="92" t="s">
        <v>1035</v>
      </c>
    </row>
    <row r="47" spans="1:14">
      <c r="A47" s="150" t="s">
        <v>448</v>
      </c>
      <c r="B47" s="49" t="str">
        <f>VLOOKUP(A47,MATERIALES!A5:D373,3,FALSE)</f>
        <v xml:space="preserve">Derechos de explotación y/o disposición de materiales
</v>
      </c>
      <c r="C47" s="289"/>
      <c r="D47" s="289"/>
      <c r="E47" s="289"/>
      <c r="F47" s="289"/>
      <c r="G47" s="289"/>
      <c r="H47" s="289"/>
      <c r="I47" s="276"/>
      <c r="J47" s="232" t="str">
        <f>VLOOKUP(A47,MATERIALES!A3:D639,2,FALSE)</f>
        <v>m3</v>
      </c>
      <c r="K47" s="290">
        <v>1.3</v>
      </c>
      <c r="L47" s="275"/>
      <c r="M47" s="410">
        <f>VLOOKUP(A47,MATERIALES!A5:D396,4,FALSE)</f>
        <v>2799.554028807328</v>
      </c>
      <c r="N47" s="280">
        <f>K47*M47</f>
        <v>3639.4202374495267</v>
      </c>
    </row>
    <row r="48" spans="1:14">
      <c r="A48" s="213"/>
      <c r="B48" s="328"/>
      <c r="C48" s="433"/>
      <c r="D48" s="433"/>
      <c r="E48" s="433"/>
      <c r="F48" s="433"/>
      <c r="G48" s="433"/>
      <c r="H48" s="433"/>
      <c r="I48" s="430"/>
      <c r="J48" s="319"/>
      <c r="K48" s="405"/>
      <c r="L48" s="429"/>
      <c r="M48" s="434"/>
      <c r="N48" s="281"/>
    </row>
    <row r="49" spans="1:14">
      <c r="A49" s="213"/>
      <c r="B49" s="174"/>
      <c r="C49" s="337"/>
      <c r="D49" s="337"/>
      <c r="E49" s="337"/>
      <c r="F49" s="337"/>
      <c r="G49" s="337"/>
      <c r="H49" s="337"/>
      <c r="I49" s="430"/>
      <c r="J49" s="435"/>
      <c r="K49" s="436"/>
      <c r="L49" s="336"/>
      <c r="M49" s="437"/>
      <c r="N49" s="438"/>
    </row>
    <row r="50" spans="1:14" ht="15.75" thickBot="1">
      <c r="B50" s="317"/>
      <c r="C50" s="318"/>
      <c r="D50" s="318"/>
      <c r="E50" s="318"/>
      <c r="F50" s="318"/>
      <c r="G50" s="318"/>
      <c r="H50" s="318"/>
      <c r="I50" s="318"/>
      <c r="J50" s="132"/>
      <c r="K50" s="132"/>
      <c r="L50" s="333"/>
      <c r="M50" s="332"/>
      <c r="N50" s="133"/>
    </row>
    <row r="51" spans="1:14" ht="15.75" thickBot="1">
      <c r="B51" s="814" t="s">
        <v>1037</v>
      </c>
      <c r="C51" s="815"/>
      <c r="D51" s="815"/>
      <c r="E51" s="815"/>
      <c r="F51" s="815"/>
      <c r="G51" s="815"/>
      <c r="H51" s="815"/>
      <c r="I51" s="815"/>
      <c r="J51" s="815"/>
      <c r="K51" s="815"/>
      <c r="L51" s="815"/>
      <c r="M51" s="816"/>
      <c r="N51" s="402">
        <f>SUM(N47:N50)</f>
        <v>3639.4202374495267</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1" t="s">
        <v>1041</v>
      </c>
      <c r="C55" s="322"/>
      <c r="D55" s="322"/>
      <c r="E55" s="322"/>
      <c r="F55" s="322"/>
      <c r="G55" s="322"/>
      <c r="H55" s="79" t="s">
        <v>1029</v>
      </c>
      <c r="I55" s="80" t="s">
        <v>1042</v>
      </c>
      <c r="J55" s="81" t="s">
        <v>1043</v>
      </c>
      <c r="K55" s="79" t="s">
        <v>1044</v>
      </c>
      <c r="L55" s="900" t="s">
        <v>1045</v>
      </c>
      <c r="M55" s="879"/>
      <c r="N55" s="82" t="s">
        <v>1035</v>
      </c>
    </row>
    <row r="56" spans="1:14">
      <c r="A56" t="s">
        <v>1340</v>
      </c>
      <c r="B56" s="52" t="str">
        <f>VLOOKUP(A56,TRANSPORTE!A5:D117,3,FALSE)</f>
        <v>Transporte de material de excavación</v>
      </c>
      <c r="C56" s="325"/>
      <c r="D56" s="325"/>
      <c r="E56" s="325"/>
      <c r="F56" s="325"/>
      <c r="G56" s="325"/>
      <c r="H56" s="319" t="s">
        <v>1552</v>
      </c>
      <c r="I56" s="287">
        <v>1.3</v>
      </c>
      <c r="J56" s="294">
        <v>1</v>
      </c>
      <c r="K56" s="287">
        <f>I56*J56</f>
        <v>1.3</v>
      </c>
      <c r="L56" s="901">
        <f>VLOOKUP(A56,TRANSPORTE!A5:D117,4,FALSE)</f>
        <v>1260.7002978406549</v>
      </c>
      <c r="M56" s="902"/>
      <c r="N56" s="295">
        <f>K56*L56</f>
        <v>1638.9103871928514</v>
      </c>
    </row>
    <row r="57" spans="1:14">
      <c r="B57" s="52"/>
      <c r="C57" s="53"/>
      <c r="D57" s="53"/>
      <c r="E57" s="53"/>
      <c r="F57" s="53"/>
      <c r="G57" s="53"/>
      <c r="H57" s="319"/>
      <c r="I57" s="287"/>
      <c r="J57" s="294"/>
      <c r="K57" s="287"/>
      <c r="L57" s="901"/>
      <c r="M57" s="902"/>
      <c r="N57" s="295"/>
    </row>
    <row r="58" spans="1:14">
      <c r="B58" s="52"/>
      <c r="C58" s="53"/>
      <c r="D58" s="53"/>
      <c r="E58" s="53"/>
      <c r="F58" s="53"/>
      <c r="G58" s="53"/>
      <c r="H58" s="319"/>
      <c r="I58" s="287"/>
      <c r="J58" s="294"/>
      <c r="K58" s="287"/>
      <c r="L58" s="901"/>
      <c r="M58" s="902"/>
      <c r="N58" s="295"/>
    </row>
    <row r="59" spans="1:14">
      <c r="B59" s="52"/>
      <c r="C59" s="53"/>
      <c r="D59" s="53"/>
      <c r="E59" s="53"/>
      <c r="F59" s="53"/>
      <c r="G59" s="53"/>
      <c r="H59" s="319"/>
      <c r="I59" s="287"/>
      <c r="J59" s="294"/>
      <c r="K59" s="287"/>
      <c r="L59" s="901"/>
      <c r="M59" s="902"/>
      <c r="N59" s="295"/>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92"/>
      <c r="M61" s="893"/>
      <c r="N61" s="133"/>
    </row>
    <row r="62" spans="1:14" ht="15.75" thickBot="1">
      <c r="B62" s="903" t="s">
        <v>1037</v>
      </c>
      <c r="C62" s="857"/>
      <c r="D62" s="857"/>
      <c r="E62" s="857"/>
      <c r="F62" s="857"/>
      <c r="G62" s="857"/>
      <c r="H62" s="857"/>
      <c r="I62" s="857"/>
      <c r="J62" s="857"/>
      <c r="K62" s="857"/>
      <c r="L62" s="857"/>
      <c r="M62" s="858"/>
      <c r="N62" s="110">
        <f>N56+N57+N58+N59+N60</f>
        <v>1638.9103871928514</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3" t="s">
        <v>1047</v>
      </c>
      <c r="C66" s="854"/>
      <c r="D66" s="854"/>
      <c r="E66" s="854"/>
      <c r="F66" s="854"/>
      <c r="G66" s="854"/>
      <c r="H66" s="854"/>
      <c r="I66" s="79" t="s">
        <v>1048</v>
      </c>
      <c r="J66" s="81" t="s">
        <v>1494</v>
      </c>
      <c r="K66" s="80" t="s">
        <v>1050</v>
      </c>
      <c r="L66" s="855" t="s">
        <v>1034</v>
      </c>
      <c r="M66" s="856"/>
      <c r="N66" s="104" t="s">
        <v>1035</v>
      </c>
    </row>
    <row r="67" spans="1:15">
      <c r="A67" s="151" t="s">
        <v>7</v>
      </c>
      <c r="B67" s="55" t="str">
        <f>VLOOKUP(A67,'MANO DE OBRA'!A8:D68,3,FALSE)</f>
        <v>Obrero (2)</v>
      </c>
      <c r="C67" s="53"/>
      <c r="D67" s="53"/>
      <c r="E67" s="53"/>
      <c r="F67" s="53"/>
      <c r="G67" s="53"/>
      <c r="H67" s="53"/>
      <c r="I67" s="300">
        <f>K67/J67*100</f>
        <v>54988.648648648646</v>
      </c>
      <c r="J67" s="301">
        <v>185</v>
      </c>
      <c r="K67" s="302">
        <f>VLOOKUP(A67,'MANO DE OBRA'!A8:D99,4,FALSE)</f>
        <v>101729</v>
      </c>
      <c r="L67" s="56"/>
      <c r="M67" s="439">
        <v>280</v>
      </c>
      <c r="N67" s="403">
        <f>K67/M67</f>
        <v>363.31785714285712</v>
      </c>
      <c r="O67" s="112"/>
    </row>
    <row r="68" spans="1:15">
      <c r="A68" s="151" t="s">
        <v>30</v>
      </c>
      <c r="B68" s="55" t="str">
        <f>VLOOKUP(A68,'MANO DE OBRA'!A8:D69,3,FALSE)</f>
        <v>Oficial</v>
      </c>
      <c r="C68" s="53"/>
      <c r="D68" s="53"/>
      <c r="E68" s="53"/>
      <c r="F68" s="53"/>
      <c r="G68" s="53"/>
      <c r="H68" s="53"/>
      <c r="I68" s="300">
        <f>K68/J68*100</f>
        <v>54988.648648648646</v>
      </c>
      <c r="J68" s="301">
        <v>185</v>
      </c>
      <c r="K68" s="302">
        <f>VLOOKUP(A68,'MANO DE OBRA'!A8:D100,4,FALSE)</f>
        <v>101729</v>
      </c>
      <c r="L68" s="56"/>
      <c r="M68" s="440">
        <v>280</v>
      </c>
      <c r="N68" s="403">
        <f>K68/M68</f>
        <v>363.31785714285712</v>
      </c>
    </row>
    <row r="69" spans="1:15">
      <c r="B69" s="55"/>
      <c r="C69" s="53"/>
      <c r="D69" s="53"/>
      <c r="E69" s="53"/>
      <c r="F69" s="53"/>
      <c r="G69" s="53"/>
      <c r="H69" s="53"/>
      <c r="I69" s="287"/>
      <c r="J69" s="305"/>
      <c r="K69" s="306"/>
      <c r="L69" s="56"/>
      <c r="M69" s="308"/>
      <c r="N69" s="304"/>
    </row>
    <row r="70" spans="1:15">
      <c r="B70" s="55"/>
      <c r="C70" s="53"/>
      <c r="D70" s="53"/>
      <c r="E70" s="53"/>
      <c r="F70" s="53"/>
      <c r="G70" s="53"/>
      <c r="H70" s="53"/>
      <c r="I70" s="287"/>
      <c r="J70" s="305"/>
      <c r="K70" s="306"/>
      <c r="L70" s="326"/>
      <c r="M70" s="308"/>
      <c r="N70" s="304"/>
    </row>
    <row r="71" spans="1:15">
      <c r="B71" s="55"/>
      <c r="C71" s="53"/>
      <c r="D71" s="53"/>
      <c r="E71" s="53"/>
      <c r="F71" s="53"/>
      <c r="G71" s="53"/>
      <c r="H71" s="53"/>
      <c r="I71" s="287"/>
      <c r="J71" s="305"/>
      <c r="K71" s="306"/>
      <c r="L71" s="326"/>
      <c r="M71" s="308"/>
      <c r="N71" s="304"/>
    </row>
    <row r="72" spans="1:15" ht="15.75" thickBot="1">
      <c r="B72" s="890"/>
      <c r="C72" s="891"/>
      <c r="D72" s="891"/>
      <c r="E72" s="891"/>
      <c r="F72" s="891"/>
      <c r="G72" s="891"/>
      <c r="H72" s="891"/>
      <c r="I72" s="132"/>
      <c r="J72" s="132"/>
      <c r="K72" s="132"/>
      <c r="L72" s="904"/>
      <c r="M72" s="904"/>
      <c r="N72" s="51"/>
    </row>
    <row r="73" spans="1:15" ht="15.75" thickBot="1">
      <c r="B73" s="903" t="s">
        <v>1037</v>
      </c>
      <c r="C73" s="857"/>
      <c r="D73" s="857"/>
      <c r="E73" s="857"/>
      <c r="F73" s="857"/>
      <c r="G73" s="857"/>
      <c r="H73" s="857"/>
      <c r="I73" s="857"/>
      <c r="J73" s="857"/>
      <c r="K73" s="857"/>
      <c r="L73" s="857"/>
      <c r="M73" s="858"/>
      <c r="N73" s="309">
        <f>SUM(N67:N72)</f>
        <v>726.63571428571424</v>
      </c>
    </row>
    <row r="74" spans="1:15" ht="15.75" thickBot="1">
      <c r="B74" s="39"/>
      <c r="C74" s="40"/>
      <c r="D74" s="40"/>
      <c r="E74" s="40"/>
      <c r="F74" s="40"/>
      <c r="G74" s="40"/>
      <c r="H74" s="40"/>
      <c r="I74" s="40"/>
      <c r="J74" s="40"/>
      <c r="K74" s="40"/>
      <c r="L74" s="40"/>
      <c r="M74" s="40"/>
      <c r="N74" s="41"/>
    </row>
    <row r="75" spans="1:15" ht="15.75" thickBot="1">
      <c r="B75" s="814" t="s">
        <v>1051</v>
      </c>
      <c r="C75" s="815"/>
      <c r="D75" s="815"/>
      <c r="E75" s="815"/>
      <c r="F75" s="815"/>
      <c r="G75" s="815"/>
      <c r="H75" s="815"/>
      <c r="I75" s="815"/>
      <c r="J75" s="815"/>
      <c r="K75" s="815"/>
      <c r="L75" s="815"/>
      <c r="M75" s="816"/>
      <c r="N75" s="105">
        <f>N42+N51+N62+N73</f>
        <v>14150.483349844593</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59" t="s">
        <v>1053</v>
      </c>
      <c r="C79" s="860"/>
      <c r="D79" s="860"/>
      <c r="E79" s="860"/>
      <c r="F79" s="860"/>
      <c r="G79" s="860"/>
      <c r="H79" s="860"/>
      <c r="I79" s="322"/>
      <c r="J79" s="342"/>
      <c r="K79" s="310" t="s">
        <v>1054</v>
      </c>
      <c r="L79" s="861" t="s">
        <v>1055</v>
      </c>
      <c r="M79" s="862"/>
      <c r="N79" s="311"/>
    </row>
    <row r="80" spans="1:15">
      <c r="B80" s="847" t="s">
        <v>1056</v>
      </c>
      <c r="C80" s="848"/>
      <c r="D80" s="848"/>
      <c r="E80" s="848"/>
      <c r="F80" s="848"/>
      <c r="G80" s="848"/>
      <c r="H80" s="848"/>
      <c r="I80" s="93"/>
      <c r="J80" s="94"/>
      <c r="K80" s="312">
        <v>0.2</v>
      </c>
      <c r="L80" s="849">
        <f>N75*K80</f>
        <v>2830.0966699689188</v>
      </c>
      <c r="M80" s="850"/>
      <c r="N80" s="57"/>
    </row>
    <row r="81" spans="1:14">
      <c r="B81" s="95" t="s">
        <v>1057</v>
      </c>
      <c r="C81" s="96"/>
      <c r="D81" s="96"/>
      <c r="E81" s="96"/>
      <c r="F81" s="96"/>
      <c r="G81" s="96"/>
      <c r="H81" s="96"/>
      <c r="I81" s="93"/>
      <c r="J81" s="94"/>
      <c r="K81" s="312">
        <v>0.05</v>
      </c>
      <c r="L81" s="849">
        <f>N75*K81</f>
        <v>707.52416749222971</v>
      </c>
      <c r="M81" s="850"/>
      <c r="N81" s="57"/>
    </row>
    <row r="82" spans="1:14" ht="15.75" thickBot="1">
      <c r="B82" s="97" t="s">
        <v>1058</v>
      </c>
      <c r="C82" s="98"/>
      <c r="D82" s="98"/>
      <c r="E82" s="98"/>
      <c r="F82" s="98"/>
      <c r="G82" s="98"/>
      <c r="H82" s="98"/>
      <c r="I82" s="99"/>
      <c r="J82" s="100"/>
      <c r="K82" s="313">
        <v>0.05</v>
      </c>
      <c r="L82" s="851">
        <f>N75*K82</f>
        <v>707.52416749222971</v>
      </c>
      <c r="M82" s="852"/>
      <c r="N82" s="57"/>
    </row>
    <row r="83" spans="1:14" ht="15.75" thickBot="1">
      <c r="B83" s="814" t="s">
        <v>1037</v>
      </c>
      <c r="C83" s="815"/>
      <c r="D83" s="815"/>
      <c r="E83" s="815"/>
      <c r="F83" s="815"/>
      <c r="G83" s="815"/>
      <c r="H83" s="815"/>
      <c r="I83" s="815"/>
      <c r="J83" s="815"/>
      <c r="K83" s="815"/>
      <c r="L83" s="815"/>
      <c r="M83" s="816"/>
      <c r="N83" s="58">
        <f>L80+L81+L82</f>
        <v>4245.1450049533787</v>
      </c>
    </row>
    <row r="84" spans="1:14" ht="15.75" thickBot="1">
      <c r="B84" s="39"/>
      <c r="C84" s="40"/>
      <c r="D84" s="40"/>
      <c r="E84" s="40"/>
      <c r="F84" s="40"/>
      <c r="G84" s="40"/>
      <c r="H84" s="40"/>
      <c r="I84" s="40"/>
      <c r="J84" s="40"/>
      <c r="K84" s="40"/>
      <c r="L84" s="40"/>
      <c r="M84" s="40"/>
      <c r="N84" s="41"/>
    </row>
    <row r="85" spans="1:14" ht="15.75" thickBot="1">
      <c r="A85" t="s">
        <v>2122</v>
      </c>
      <c r="B85" s="814" t="s">
        <v>1059</v>
      </c>
      <c r="C85" s="815"/>
      <c r="D85" s="815"/>
      <c r="E85" s="815"/>
      <c r="F85" s="815"/>
      <c r="G85" s="815"/>
      <c r="H85" s="815"/>
      <c r="I85" s="815"/>
      <c r="J85" s="815"/>
      <c r="K85" s="815"/>
      <c r="L85" s="815"/>
      <c r="M85" s="816"/>
      <c r="N85" s="196">
        <f>N75+N83</f>
        <v>18395.628354797973</v>
      </c>
    </row>
    <row r="86" spans="1:14">
      <c r="B86" s="247"/>
      <c r="C86" s="248"/>
      <c r="D86" s="248"/>
      <c r="E86" s="248"/>
      <c r="F86" s="248"/>
      <c r="G86" s="248"/>
      <c r="H86" s="248"/>
      <c r="I86" s="248"/>
      <c r="J86" s="248"/>
      <c r="K86" s="248"/>
      <c r="L86" s="248"/>
      <c r="M86" s="248"/>
      <c r="N86" s="249"/>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251"/>
      <c r="F89" s="251"/>
      <c r="G89" s="251"/>
      <c r="H89" s="251"/>
      <c r="I89" s="251"/>
      <c r="J89" s="251"/>
      <c r="K89" s="251"/>
      <c r="L89" s="251"/>
      <c r="M89" s="251"/>
      <c r="N89" s="252"/>
    </row>
    <row r="90" spans="1:14">
      <c r="B90" s="250"/>
      <c r="C90" s="251"/>
      <c r="D90" s="251"/>
      <c r="E90" s="425" t="s">
        <v>1060</v>
      </c>
      <c r="F90" s="425"/>
      <c r="G90" s="425"/>
      <c r="H90" s="425"/>
      <c r="I90" s="425"/>
      <c r="J90" s="425"/>
      <c r="K90" s="251"/>
      <c r="L90" s="251"/>
      <c r="M90" s="251"/>
      <c r="N90" s="252"/>
    </row>
    <row r="91" spans="1:14">
      <c r="B91" s="250"/>
      <c r="C91" s="251"/>
      <c r="D91" s="251"/>
      <c r="E91" s="251" t="s">
        <v>1061</v>
      </c>
      <c r="F91" s="251"/>
      <c r="G91" s="251"/>
      <c r="H91" s="251"/>
      <c r="I91" s="251"/>
      <c r="J91" s="251"/>
      <c r="K91" s="251"/>
      <c r="L91" s="251"/>
      <c r="M91" s="251"/>
      <c r="N91" s="252"/>
    </row>
    <row r="92" spans="1:14">
      <c r="B92" s="250"/>
      <c r="C92" s="251"/>
      <c r="D92" s="251"/>
      <c r="E92" s="251" t="s">
        <v>1062</v>
      </c>
      <c r="F92" s="251"/>
      <c r="G92" s="251"/>
      <c r="H92" s="251"/>
      <c r="I92" s="251"/>
      <c r="J92" s="251"/>
      <c r="K92" s="251"/>
      <c r="L92" s="251"/>
      <c r="M92" s="251"/>
      <c r="N92" s="252"/>
    </row>
    <row r="93" spans="1:14">
      <c r="B93" s="250"/>
      <c r="C93" s="251"/>
      <c r="D93" s="251"/>
      <c r="E93" s="251" t="s">
        <v>1063</v>
      </c>
      <c r="F93" s="251"/>
      <c r="G93" s="251"/>
      <c r="H93" s="251"/>
      <c r="I93" s="251"/>
      <c r="J93" s="251"/>
      <c r="K93" s="251"/>
      <c r="L93" s="251"/>
      <c r="M93" s="251"/>
      <c r="N93" s="252"/>
    </row>
    <row r="94" spans="1:14" ht="15.75" thickBot="1">
      <c r="B94" s="250"/>
      <c r="C94" s="251"/>
      <c r="D94" s="251"/>
      <c r="E94" s="251"/>
      <c r="F94" s="251" t="s">
        <v>1064</v>
      </c>
      <c r="G94" s="251"/>
      <c r="H94" s="251"/>
      <c r="I94" s="251"/>
      <c r="J94" s="251"/>
      <c r="K94" s="251"/>
      <c r="L94" s="251"/>
      <c r="M94" s="251"/>
      <c r="N94" s="252"/>
    </row>
    <row r="95" spans="1:14">
      <c r="B95" s="235" t="s">
        <v>2322</v>
      </c>
      <c r="C95" s="236"/>
      <c r="D95" s="236"/>
      <c r="E95" s="236"/>
      <c r="F95" s="236"/>
      <c r="G95" s="236"/>
      <c r="H95" s="236"/>
      <c r="I95" s="236"/>
      <c r="J95" s="236"/>
      <c r="K95" s="236"/>
      <c r="L95" s="236"/>
      <c r="M95" s="236"/>
      <c r="N95" s="237"/>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c r="B98" s="253"/>
      <c r="C98" s="254"/>
      <c r="D98" s="254"/>
      <c r="E98" s="254"/>
      <c r="F98" s="254"/>
      <c r="G98" s="254"/>
      <c r="H98" s="254"/>
      <c r="I98" s="254"/>
      <c r="J98" s="254"/>
      <c r="K98" s="254"/>
      <c r="L98" s="254"/>
      <c r="M98" s="254"/>
      <c r="N98" s="255"/>
    </row>
    <row r="99" spans="2:14" ht="15.75" thickBot="1">
      <c r="B99" s="256"/>
      <c r="C99" s="257"/>
      <c r="D99" s="257"/>
      <c r="E99" s="257"/>
      <c r="F99" s="257"/>
      <c r="G99" s="257"/>
      <c r="H99" s="257"/>
      <c r="I99" s="257"/>
      <c r="J99" s="257"/>
      <c r="K99" s="257"/>
      <c r="L99" s="257"/>
      <c r="M99" s="257"/>
      <c r="N99" s="258"/>
    </row>
    <row r="100" spans="2:14">
      <c r="B100" s="259"/>
      <c r="C100" s="260"/>
      <c r="D100" s="260"/>
      <c r="E100" s="260"/>
      <c r="F100" s="260"/>
      <c r="G100" s="260"/>
      <c r="H100" s="260"/>
      <c r="I100" s="260"/>
      <c r="J100" s="260"/>
      <c r="K100" s="260"/>
      <c r="L100" s="260"/>
      <c r="M100" s="260"/>
      <c r="N100" s="261"/>
    </row>
    <row r="101" spans="2:14">
      <c r="B101" s="262" t="s">
        <v>2323</v>
      </c>
      <c r="C101" s="263"/>
      <c r="D101" s="263"/>
      <c r="E101" s="263"/>
      <c r="F101" s="263"/>
      <c r="G101" s="263"/>
      <c r="H101" s="263"/>
      <c r="I101" s="263"/>
      <c r="J101" s="263"/>
      <c r="K101" s="263"/>
      <c r="L101" s="263"/>
      <c r="M101" s="263"/>
      <c r="N101" s="264"/>
    </row>
    <row r="102" spans="2:14" ht="15" customHeight="1">
      <c r="B102" s="958" t="s">
        <v>2324</v>
      </c>
      <c r="C102" s="959"/>
      <c r="D102" s="959"/>
      <c r="E102" s="959"/>
      <c r="F102" s="959"/>
      <c r="G102" s="959"/>
      <c r="H102" s="959"/>
      <c r="I102" s="959"/>
      <c r="J102" s="959"/>
      <c r="K102" s="959"/>
      <c r="L102" s="959"/>
      <c r="M102" s="959"/>
      <c r="N102" s="960"/>
    </row>
    <row r="103" spans="2:14" ht="15" customHeight="1">
      <c r="B103" s="958"/>
      <c r="C103" s="959"/>
      <c r="D103" s="959"/>
      <c r="E103" s="959"/>
      <c r="F103" s="959"/>
      <c r="G103" s="959"/>
      <c r="H103" s="959"/>
      <c r="I103" s="959"/>
      <c r="J103" s="959"/>
      <c r="K103" s="959"/>
      <c r="L103" s="959"/>
      <c r="M103" s="959"/>
      <c r="N103" s="960"/>
    </row>
    <row r="104" spans="2:14" ht="30" customHeight="1">
      <c r="B104" s="961" t="s">
        <v>2325</v>
      </c>
      <c r="C104" s="962"/>
      <c r="D104" s="962"/>
      <c r="E104" s="962"/>
      <c r="F104" s="962"/>
      <c r="G104" s="962"/>
      <c r="H104" s="962"/>
      <c r="I104" s="962"/>
      <c r="J104" s="962"/>
      <c r="K104" s="962"/>
      <c r="L104" s="962"/>
      <c r="M104" s="962"/>
      <c r="N104" s="963"/>
    </row>
    <row r="105" spans="2:14">
      <c r="B105" s="961"/>
      <c r="C105" s="962"/>
      <c r="D105" s="962"/>
      <c r="E105" s="962"/>
      <c r="F105" s="962"/>
      <c r="G105" s="962"/>
      <c r="H105" s="962"/>
      <c r="I105" s="962"/>
      <c r="J105" s="962"/>
      <c r="K105" s="962"/>
      <c r="L105" s="962"/>
      <c r="M105" s="962"/>
      <c r="N105" s="963"/>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347"/>
      <c r="C108" s="348"/>
      <c r="D108" s="348"/>
      <c r="E108" s="348"/>
      <c r="F108" s="348"/>
      <c r="G108" s="348"/>
      <c r="H108" s="348"/>
      <c r="I108" s="348"/>
      <c r="J108" s="348"/>
      <c r="K108" s="348"/>
      <c r="L108" s="348"/>
      <c r="M108" s="348"/>
      <c r="N108" s="349"/>
    </row>
    <row r="109" spans="2:14">
      <c r="B109" s="262"/>
      <c r="C109" s="263"/>
      <c r="D109" s="263"/>
      <c r="E109" s="263"/>
      <c r="F109" s="263"/>
      <c r="G109" s="263"/>
      <c r="H109" s="263"/>
      <c r="I109" s="263"/>
      <c r="J109" s="263"/>
      <c r="K109" s="263"/>
      <c r="L109" s="263"/>
      <c r="M109" s="263"/>
      <c r="N109" s="264"/>
    </row>
    <row r="110" spans="2:14">
      <c r="B110" s="250"/>
      <c r="C110" s="251"/>
      <c r="D110" s="251"/>
      <c r="E110" s="251" t="s">
        <v>1060</v>
      </c>
      <c r="F110" s="425"/>
      <c r="G110" s="425"/>
      <c r="H110" s="251"/>
      <c r="I110" s="251"/>
      <c r="J110" s="251"/>
      <c r="K110" s="251"/>
      <c r="L110" s="251"/>
      <c r="M110" s="251"/>
      <c r="N110" s="252"/>
    </row>
    <row r="111" spans="2:14">
      <c r="B111" s="250"/>
      <c r="C111" s="251"/>
      <c r="D111" s="251"/>
      <c r="E111" s="426" t="s">
        <v>1061</v>
      </c>
      <c r="F111" s="251"/>
      <c r="G111" s="251"/>
      <c r="H111" s="426"/>
      <c r="I111" s="426"/>
      <c r="J111" s="426"/>
      <c r="K111" s="251"/>
      <c r="L111" s="251"/>
      <c r="M111" s="251"/>
      <c r="N111" s="252"/>
    </row>
    <row r="112" spans="2:14">
      <c r="B112" s="250"/>
      <c r="C112" s="251"/>
      <c r="D112" s="251"/>
      <c r="E112" s="265" t="s">
        <v>1065</v>
      </c>
      <c r="F112" s="251"/>
      <c r="G112" s="251"/>
      <c r="H112" s="265"/>
      <c r="I112" s="265"/>
      <c r="J112" s="265"/>
      <c r="K112" s="251"/>
      <c r="L112" s="251"/>
      <c r="M112" s="251"/>
      <c r="N112" s="252"/>
    </row>
    <row r="113" spans="2:14">
      <c r="B113" s="266"/>
      <c r="C113" s="263"/>
      <c r="D113" s="263"/>
      <c r="E113" s="251" t="s">
        <v>1063</v>
      </c>
      <c r="F113" s="251"/>
      <c r="G113" s="251"/>
      <c r="H113" s="251"/>
      <c r="I113" s="251"/>
      <c r="J113" s="251"/>
      <c r="K113" s="263"/>
      <c r="L113" s="263"/>
      <c r="M113" s="263"/>
      <c r="N113" s="264"/>
    </row>
    <row r="114" spans="2:14">
      <c r="B114" s="266"/>
      <c r="C114" s="263"/>
      <c r="D114" s="263"/>
      <c r="E114" s="263"/>
      <c r="F114" s="251"/>
      <c r="G114" s="251"/>
      <c r="H114" s="251"/>
      <c r="I114" s="251"/>
      <c r="J114" s="251"/>
      <c r="K114" s="263"/>
      <c r="L114" s="263"/>
      <c r="M114" s="263"/>
      <c r="N114" s="264"/>
    </row>
    <row r="115" spans="2:14">
      <c r="B115" s="266" t="s">
        <v>2326</v>
      </c>
      <c r="C115" s="265"/>
      <c r="D115" s="265"/>
      <c r="E115" s="251"/>
      <c r="F115" s="251"/>
      <c r="G115" s="251"/>
      <c r="H115" s="251"/>
      <c r="I115" s="251"/>
      <c r="J115" s="964"/>
      <c r="K115" s="964"/>
      <c r="L115" s="964"/>
      <c r="M115" s="964"/>
      <c r="N115" s="965"/>
    </row>
    <row r="116" spans="2:14" ht="15.75" thickBot="1">
      <c r="B116" s="427" t="s">
        <v>2327</v>
      </c>
      <c r="C116" s="428"/>
      <c r="D116" s="428"/>
      <c r="E116" s="267"/>
      <c r="F116" s="267"/>
      <c r="G116" s="267"/>
      <c r="H116" s="267"/>
      <c r="I116" s="267"/>
      <c r="J116" s="966"/>
      <c r="K116" s="966"/>
      <c r="L116" s="966"/>
      <c r="M116" s="966"/>
      <c r="N116" s="967"/>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1717</v>
      </c>
      <c r="C31" s="87" t="s">
        <v>2195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180</v>
      </c>
      <c r="B36" s="863" t="str">
        <f>VLOOKUP(A36,EQUIPOS!A6:D154,3,FALSE)</f>
        <v>Compresor 120 HP, con martillo.</v>
      </c>
      <c r="C36" s="864"/>
      <c r="D36" s="864"/>
      <c r="E36" s="864"/>
      <c r="F36" s="864"/>
      <c r="G36" s="864"/>
      <c r="H36" s="865"/>
      <c r="I36" s="275"/>
      <c r="J36" s="276"/>
      <c r="K36" s="277">
        <f>VLOOKUP(A36,EQUIPOS!A6:D163,4,FALSE)</f>
        <v>74085.918475947226</v>
      </c>
      <c r="L36" s="278"/>
      <c r="M36" s="279">
        <v>2.5</v>
      </c>
      <c r="N36" s="280">
        <f>K36/M36</f>
        <v>29634.367390378891</v>
      </c>
    </row>
    <row r="37" spans="1:14">
      <c r="A37" s="119" t="s">
        <v>129</v>
      </c>
      <c r="B37" s="863" t="str">
        <f>VLOOKUP(A37,EQUIPOS!A7:D154,3,FALSE)</f>
        <v xml:space="preserve">Buldozer, Potencia al volante de 140 HP, motor de 2200 RPM, longitud de hoja 4,80m. </v>
      </c>
      <c r="C37" s="864"/>
      <c r="D37" s="864"/>
      <c r="E37" s="864"/>
      <c r="F37" s="864"/>
      <c r="G37" s="864"/>
      <c r="H37" s="865"/>
      <c r="I37" s="429"/>
      <c r="J37" s="430"/>
      <c r="K37" s="277">
        <f>VLOOKUP(A37,EQUIPOS!A7:D164,4,FALSE)</f>
        <v>142524.70945083015</v>
      </c>
      <c r="L37" s="343"/>
      <c r="M37" s="344">
        <v>100</v>
      </c>
      <c r="N37" s="280">
        <f>K37/M37</f>
        <v>1425.2470945083014</v>
      </c>
    </row>
    <row r="38" spans="1:14">
      <c r="A38" s="119" t="s">
        <v>312</v>
      </c>
      <c r="B38" s="863" t="str">
        <f>VLOOKUP(A38,EQUIPOS!A8:D154,3,FALSE)</f>
        <v>Retroexcavadora sobre oruga, potencia 138 HP, balde de 1,5 m3.</v>
      </c>
      <c r="C38" s="864"/>
      <c r="D38" s="864"/>
      <c r="E38" s="864"/>
      <c r="F38" s="864"/>
      <c r="G38" s="864"/>
      <c r="H38" s="865"/>
      <c r="I38" s="336"/>
      <c r="J38" s="338"/>
      <c r="K38" s="277">
        <f>VLOOKUP(A38,EQUIPOS!A8:D165,4,FALSE)</f>
        <v>210752.8544061303</v>
      </c>
      <c r="L38" s="431"/>
      <c r="M38" s="432">
        <v>16</v>
      </c>
      <c r="N38" s="280">
        <f>K38/M38</f>
        <v>13172.053400383144</v>
      </c>
    </row>
    <row r="39" spans="1:14">
      <c r="B39" s="863"/>
      <c r="C39" s="864"/>
      <c r="D39" s="864"/>
      <c r="E39" s="870"/>
      <c r="F39" s="864"/>
      <c r="G39" s="864"/>
      <c r="H39" s="865"/>
      <c r="I39" s="42"/>
      <c r="J39" s="43"/>
      <c r="K39" s="282"/>
      <c r="L39" s="284"/>
      <c r="M39" s="285"/>
      <c r="N39" s="286"/>
    </row>
    <row r="40" spans="1:14">
      <c r="B40" s="871" t="s">
        <v>1036</v>
      </c>
      <c r="C40" s="872"/>
      <c r="D40" s="872"/>
      <c r="E40" s="44"/>
      <c r="F40" s="45"/>
      <c r="G40" s="45"/>
      <c r="H40" s="46"/>
      <c r="I40" s="42"/>
      <c r="J40" s="43"/>
      <c r="K40" s="287"/>
      <c r="L40" s="284"/>
      <c r="M40" s="409">
        <v>0.01</v>
      </c>
      <c r="N40" s="352">
        <f>N76*M40</f>
        <v>23.842812500000001</v>
      </c>
    </row>
    <row r="41" spans="1:14" ht="15.75" thickBot="1">
      <c r="B41" s="863"/>
      <c r="C41" s="864"/>
      <c r="D41" s="864"/>
      <c r="E41" s="864"/>
      <c r="F41" s="864"/>
      <c r="G41" s="864"/>
      <c r="H41" s="865"/>
      <c r="I41" s="873"/>
      <c r="J41" s="874"/>
      <c r="K41" s="47"/>
      <c r="L41" s="875"/>
      <c r="M41" s="876"/>
      <c r="N41" s="111"/>
    </row>
    <row r="42" spans="1:14" ht="15.75" thickBot="1">
      <c r="B42" s="814" t="s">
        <v>1037</v>
      </c>
      <c r="C42" s="815"/>
      <c r="D42" s="815"/>
      <c r="E42" s="815"/>
      <c r="F42" s="815"/>
      <c r="G42" s="815"/>
      <c r="H42" s="815"/>
      <c r="I42" s="815"/>
      <c r="J42" s="815"/>
      <c r="K42" s="815"/>
      <c r="L42" s="815"/>
      <c r="M42" s="816"/>
      <c r="N42" s="402">
        <f>SUM(N36:N41)</f>
        <v>44255.510697770333</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59" t="s">
        <v>1028</v>
      </c>
      <c r="C46" s="860"/>
      <c r="D46" s="860"/>
      <c r="E46" s="860"/>
      <c r="F46" s="860"/>
      <c r="G46" s="860"/>
      <c r="H46" s="860"/>
      <c r="I46" s="894"/>
      <c r="J46" s="323" t="s">
        <v>1029</v>
      </c>
      <c r="K46" s="91" t="s">
        <v>1030</v>
      </c>
      <c r="L46" s="895" t="s">
        <v>1039</v>
      </c>
      <c r="M46" s="894"/>
      <c r="N46" s="92" t="s">
        <v>1035</v>
      </c>
    </row>
    <row r="47" spans="1:14">
      <c r="A47" s="152" t="s">
        <v>376</v>
      </c>
      <c r="B47" s="49" t="str">
        <f>VLOOKUP(A47,MATERIALES!A5:D373,3,FALSE)</f>
        <v>Anfo</v>
      </c>
      <c r="C47" s="289"/>
      <c r="D47" s="289"/>
      <c r="E47" s="289"/>
      <c r="F47" s="289"/>
      <c r="G47" s="289"/>
      <c r="H47" s="289"/>
      <c r="I47" s="276"/>
      <c r="J47" s="232" t="str">
        <f>VLOOKUP(A47,MATERIALES!A3:D639,2,FALSE)</f>
        <v>kg</v>
      </c>
      <c r="K47" s="290">
        <v>0.3</v>
      </c>
      <c r="L47" s="275"/>
      <c r="M47" s="410">
        <f>VLOOKUP(A47,MATERIALES!A5:D396,4,FALSE)</f>
        <v>5839.3606942686665</v>
      </c>
      <c r="N47" s="280">
        <f>K47*M47</f>
        <v>1751.8082082806</v>
      </c>
    </row>
    <row r="48" spans="1:14">
      <c r="A48" s="152" t="s">
        <v>427</v>
      </c>
      <c r="B48" s="49" t="str">
        <f>VLOOKUP(A48,MATERIALES!A6:D373,3,FALSE)</f>
        <v>Cordón detonante</v>
      </c>
      <c r="C48" s="433"/>
      <c r="D48" s="433"/>
      <c r="E48" s="433"/>
      <c r="F48" s="433"/>
      <c r="G48" s="433"/>
      <c r="H48" s="433"/>
      <c r="I48" s="433"/>
      <c r="J48" s="319" t="str">
        <f>VLOOKUP(A48,MATERIALES!A4:D640,2,FALSE)</f>
        <v>m</v>
      </c>
      <c r="K48" s="405">
        <v>3</v>
      </c>
      <c r="L48" s="429"/>
      <c r="M48" s="410">
        <f>VLOOKUP(A48,MATERIALES!A6:D397,4,FALSE)</f>
        <v>1495.4708612065326</v>
      </c>
      <c r="N48" s="280">
        <f t="shared" ref="N48:N53" si="0">K48*M48</f>
        <v>4486.4125836195981</v>
      </c>
    </row>
    <row r="49" spans="1:14">
      <c r="A49" s="152" t="s">
        <v>462</v>
      </c>
      <c r="B49" s="49" t="str">
        <f>VLOOKUP(A49,MATERIALES!A6:D373,3,FALSE)</f>
        <v>Explosivos  75% (INDUGEL)</v>
      </c>
      <c r="C49" s="433"/>
      <c r="D49" s="433"/>
      <c r="E49" s="433"/>
      <c r="F49" s="433"/>
      <c r="G49" s="433"/>
      <c r="H49" s="433"/>
      <c r="I49" s="433"/>
      <c r="J49" s="320" t="str">
        <f>VLOOKUP(A49,MATERIALES!A5:D641,2,FALSE)</f>
        <v>lb</v>
      </c>
      <c r="K49" s="405">
        <v>0.25</v>
      </c>
      <c r="L49" s="429"/>
      <c r="M49" s="410">
        <f>VLOOKUP(A49,MATERIALES!A6:D398,4,FALSE)</f>
        <v>10226.00735249804</v>
      </c>
      <c r="N49" s="280">
        <f t="shared" si="0"/>
        <v>2556.50183812451</v>
      </c>
    </row>
    <row r="50" spans="1:14">
      <c r="A50" s="152" t="s">
        <v>467</v>
      </c>
      <c r="B50" s="49" t="str">
        <f>VLOOKUP(A50,MATERIALES!A6:D373,3,FALSE)</f>
        <v>Fulminantes</v>
      </c>
      <c r="C50" s="433"/>
      <c r="D50" s="433"/>
      <c r="E50" s="433"/>
      <c r="F50" s="433"/>
      <c r="G50" s="433"/>
      <c r="H50" s="433"/>
      <c r="I50" s="433"/>
      <c r="J50" s="320" t="str">
        <f>VLOOKUP(A50,MATERIALES!A6:D642,2,FALSE)</f>
        <v>u</v>
      </c>
      <c r="K50" s="405">
        <v>1</v>
      </c>
      <c r="L50" s="429"/>
      <c r="M50" s="410">
        <f>VLOOKUP(A50,MATERIALES!A6:D399,4,FALSE)</f>
        <v>1162.5784366901703</v>
      </c>
      <c r="N50" s="280">
        <f t="shared" si="0"/>
        <v>1162.5784366901703</v>
      </c>
    </row>
    <row r="51" spans="1:14">
      <c r="A51" s="152" t="s">
        <v>567</v>
      </c>
      <c r="B51" s="49" t="str">
        <f>VLOOKUP(A51,MATERIALES!A7:D373,3,FALSE)</f>
        <v>Mecha Lenta</v>
      </c>
      <c r="C51" s="433"/>
      <c r="D51" s="433"/>
      <c r="E51" s="433"/>
      <c r="F51" s="433"/>
      <c r="G51" s="433"/>
      <c r="H51" s="433"/>
      <c r="I51" s="433"/>
      <c r="J51" s="320" t="str">
        <f>VLOOKUP(A51,MATERIALES!A6:D643,2,FALSE)</f>
        <v>m</v>
      </c>
      <c r="K51" s="405">
        <v>1</v>
      </c>
      <c r="L51" s="429"/>
      <c r="M51" s="410">
        <f>VLOOKUP(A51,MATERIALES!A7:D400,4,FALSE)</f>
        <v>19566.337612246123</v>
      </c>
      <c r="N51" s="280">
        <f t="shared" si="0"/>
        <v>19566.337612246123</v>
      </c>
    </row>
    <row r="52" spans="1:14">
      <c r="A52" s="152" t="s">
        <v>918</v>
      </c>
      <c r="B52" s="49" t="str">
        <f>VLOOKUP(A52,MATERIALES!A8:D373,3,FALSE)</f>
        <v xml:space="preserve">Escolta y transporte (una tarifa por cada m3 escoltado y transportado)
</v>
      </c>
      <c r="C52" s="433"/>
      <c r="D52" s="433"/>
      <c r="E52" s="433"/>
      <c r="F52" s="433"/>
      <c r="G52" s="433"/>
      <c r="H52" s="433"/>
      <c r="I52" s="433"/>
      <c r="J52" s="320" t="str">
        <f>VLOOKUP(A52,MATERIALES!A6:D644,2,FALSE)</f>
        <v>kg</v>
      </c>
      <c r="K52" s="405">
        <v>0.45800000000000002</v>
      </c>
      <c r="L52" s="429"/>
      <c r="M52" s="410">
        <f>VLOOKUP(A52,MATERIALES!A8:D401,4,FALSE)</f>
        <v>5327.2968119086354</v>
      </c>
      <c r="N52" s="280">
        <f t="shared" si="0"/>
        <v>2439.901939854155</v>
      </c>
    </row>
    <row r="53" spans="1:14" ht="15.75" thickBot="1">
      <c r="A53" t="s">
        <v>448</v>
      </c>
      <c r="B53" s="49" t="str">
        <f>VLOOKUP(A53,MATERIALES!A9:D373,3,FALSE)</f>
        <v xml:space="preserve">Derechos de explotación y/o disposición de materiales
</v>
      </c>
      <c r="C53" s="318"/>
      <c r="D53" s="318"/>
      <c r="E53" s="318"/>
      <c r="F53" s="318"/>
      <c r="G53" s="318"/>
      <c r="H53" s="318"/>
      <c r="I53" s="318"/>
      <c r="J53" s="441" t="str">
        <f>VLOOKUP(A53,MATERIALES!A7:D645,2,FALSE)</f>
        <v>m3</v>
      </c>
      <c r="K53" s="132">
        <v>1.3</v>
      </c>
      <c r="L53" s="333"/>
      <c r="M53" s="410">
        <f>VLOOKUP(A53,MATERIALES!A9:D402,4,FALSE)</f>
        <v>2799.554028807328</v>
      </c>
      <c r="N53" s="280">
        <f t="shared" si="0"/>
        <v>3639.4202374495267</v>
      </c>
    </row>
    <row r="54" spans="1:14" ht="15.75" thickBot="1">
      <c r="B54" s="814" t="s">
        <v>1037</v>
      </c>
      <c r="C54" s="815"/>
      <c r="D54" s="815"/>
      <c r="E54" s="815"/>
      <c r="F54" s="815"/>
      <c r="G54" s="815"/>
      <c r="H54" s="815"/>
      <c r="I54" s="815"/>
      <c r="J54" s="815"/>
      <c r="K54" s="815"/>
      <c r="L54" s="815"/>
      <c r="M54" s="816"/>
      <c r="N54" s="402">
        <f>SUM(N47:N53)</f>
        <v>35602.960856264683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901">
        <f>VLOOKUP(A59,TRANSPORTE!A5:D117,4,FALSE)</f>
        <v>1260.7002978406549</v>
      </c>
      <c r="M59" s="902"/>
      <c r="N59" s="295">
        <f>K59*L59</f>
        <v>1638.9103871928514</v>
      </c>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s="153" t="s">
        <v>11</v>
      </c>
      <c r="B70" s="55" t="str">
        <f>VLOOKUP(A70,'MANO DE OBRA'!A8:D68,3,FALSE)</f>
        <v>Obrero (4)</v>
      </c>
      <c r="C70" s="53"/>
      <c r="D70" s="53"/>
      <c r="E70" s="53"/>
      <c r="F70" s="53"/>
      <c r="G70" s="53"/>
      <c r="H70" s="53"/>
      <c r="I70" s="300">
        <f>K70/J70*100</f>
        <v>109977.83783783784</v>
      </c>
      <c r="J70" s="301">
        <v>185</v>
      </c>
      <c r="K70" s="302">
        <f>VLOOKUP(A70,'MANO DE OBRA'!A8:D99,4,FALSE)</f>
        <v>203459</v>
      </c>
      <c r="L70" s="56"/>
      <c r="M70" s="442">
        <v>128</v>
      </c>
      <c r="N70" s="403">
        <f>K70/M70</f>
        <v>1589.5234375</v>
      </c>
      <c r="O70" s="112"/>
    </row>
    <row r="71" spans="1:15">
      <c r="A71" s="153"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440">
        <v>128</v>
      </c>
      <c r="N71" s="403">
        <f>K71/M71</f>
        <v>794.7578125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814" t="s">
        <v>1037</v>
      </c>
      <c r="C76" s="815"/>
      <c r="D76" s="815"/>
      <c r="E76" s="815"/>
      <c r="F76" s="815"/>
      <c r="G76" s="815"/>
      <c r="H76" s="815"/>
      <c r="I76" s="857"/>
      <c r="J76" s="857"/>
      <c r="K76" s="857"/>
      <c r="L76" s="857"/>
      <c r="M76" s="858"/>
      <c r="N76" s="309">
        <f>SUM(N70:N75)</f>
        <v>2384.28125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N42+N54+N65+N76</f>
        <v>83881.663191227868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16776.332638245574</v>
      </c>
      <c r="M83" s="850"/>
      <c r="N83" s="57"/>
    </row>
    <row r="84" spans="1:14">
      <c r="B84" s="95" t="s">
        <v>1057</v>
      </c>
      <c r="C84" s="96"/>
      <c r="D84" s="96"/>
      <c r="E84" s="96"/>
      <c r="F84" s="96"/>
      <c r="G84" s="96"/>
      <c r="H84" s="96"/>
      <c r="I84" s="93"/>
      <c r="J84" s="94"/>
      <c r="K84" s="312">
        <v>0.05</v>
      </c>
      <c r="L84" s="849">
        <f>N78*K84</f>
        <v>4194.0831595613936</v>
      </c>
      <c r="M84" s="850"/>
      <c r="N84" s="57"/>
    </row>
    <row r="85" spans="1:14" ht="15.75" thickBot="1">
      <c r="B85" s="97" t="s">
        <v>1058</v>
      </c>
      <c r="C85" s="98"/>
      <c r="D85" s="98"/>
      <c r="E85" s="98"/>
      <c r="F85" s="98"/>
      <c r="G85" s="98"/>
      <c r="H85" s="98"/>
      <c r="I85" s="99"/>
      <c r="J85" s="100"/>
      <c r="K85" s="313">
        <v>0.05</v>
      </c>
      <c r="L85" s="851">
        <f>N78*K85</f>
        <v>4194.0831595613936</v>
      </c>
      <c r="M85" s="852"/>
      <c r="N85" s="57"/>
    </row>
    <row r="86" spans="1:14" ht="15.75" thickBot="1">
      <c r="B86" s="814" t="s">
        <v>1037</v>
      </c>
      <c r="C86" s="815"/>
      <c r="D86" s="815"/>
      <c r="E86" s="815"/>
      <c r="F86" s="815"/>
      <c r="G86" s="815"/>
      <c r="H86" s="815"/>
      <c r="I86" s="815"/>
      <c r="J86" s="815"/>
      <c r="K86" s="815"/>
      <c r="L86" s="815"/>
      <c r="M86" s="816"/>
      <c r="N86" s="58">
        <f>L83+L84+L85</f>
        <v>25164.49895736836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109046.16214859622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30"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4"/>
      <c r="K118" s="964"/>
      <c r="L118" s="964"/>
      <c r="M118" s="964"/>
      <c r="N118" s="965"/>
    </row>
    <row r="119" spans="2:14" ht="15.75" thickBot="1">
      <c r="B119" s="427" t="s">
        <v>2327</v>
      </c>
      <c r="C119" s="428"/>
      <c r="D119" s="428"/>
      <c r="E119" s="267"/>
      <c r="F119" s="267"/>
      <c r="G119" s="267"/>
      <c r="H119" s="267"/>
      <c r="I119" s="267"/>
      <c r="J119" s="966"/>
      <c r="K119" s="966"/>
      <c r="L119" s="966"/>
      <c r="M119" s="966"/>
      <c r="N119" s="967"/>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1718</v>
      </c>
      <c r="C31" s="87" t="s">
        <v>2196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180</v>
      </c>
      <c r="B36" s="863" t="str">
        <f>VLOOKUP(A36,EQUIPOS!A6:D154,3,FALSE)</f>
        <v>Compresor 120 HP, con martillo.</v>
      </c>
      <c r="C36" s="864"/>
      <c r="D36" s="864"/>
      <c r="E36" s="864"/>
      <c r="F36" s="864"/>
      <c r="G36" s="864"/>
      <c r="H36" s="865"/>
      <c r="I36" s="275"/>
      <c r="J36" s="276"/>
      <c r="K36" s="277">
        <f>VLOOKUP(A36,EQUIPOS!A6:D163,4,FALSE)</f>
        <v>74085.918475947226</v>
      </c>
      <c r="L36" s="278"/>
      <c r="M36" s="344">
        <v>2.5</v>
      </c>
      <c r="N36" s="280">
        <f>K36/M36</f>
        <v>29634.367390378891</v>
      </c>
    </row>
    <row r="37" spans="1:14">
      <c r="A37" s="119" t="s">
        <v>129</v>
      </c>
      <c r="B37" s="863" t="str">
        <f>VLOOKUP(A37,EQUIPOS!A7:D154,3,FALSE)</f>
        <v xml:space="preserve">Buldozer, Potencia al volante de 140 HP, motor de 2200 RPM, longitud de hoja 4,80m. </v>
      </c>
      <c r="C37" s="864"/>
      <c r="D37" s="864"/>
      <c r="E37" s="864"/>
      <c r="F37" s="864"/>
      <c r="G37" s="864"/>
      <c r="H37" s="865"/>
      <c r="I37" s="429"/>
      <c r="J37" s="430"/>
      <c r="K37" s="277">
        <f>VLOOKUP(A37,EQUIPOS!A7:D164,4,FALSE)</f>
        <v>142524.70945083015</v>
      </c>
      <c r="L37" s="343"/>
      <c r="M37" s="344">
        <v>100</v>
      </c>
      <c r="N37" s="280">
        <f>K37/M37</f>
        <v>1425.2470945083014</v>
      </c>
    </row>
    <row r="38" spans="1:14">
      <c r="A38" s="119" t="s">
        <v>261</v>
      </c>
      <c r="B38" s="863" t="str">
        <f>VLOOKUP(A38,EQUIPOS!A8:D154,3,FALSE)</f>
        <v xml:space="preserve">Motobomba 3 PULGADAS (incluye operario)
</v>
      </c>
      <c r="C38" s="864"/>
      <c r="D38" s="864"/>
      <c r="E38" s="864"/>
      <c r="F38" s="864"/>
      <c r="G38" s="864"/>
      <c r="H38" s="865"/>
      <c r="I38" s="336"/>
      <c r="J38" s="338"/>
      <c r="K38" s="277">
        <f>VLOOKUP(A38,EQUIPOS!A8:D165,4,FALSE)</f>
        <v>7269.8073648361014</v>
      </c>
      <c r="L38" s="431"/>
      <c r="M38" s="432">
        <v>8</v>
      </c>
      <c r="N38" s="280">
        <f>K38/M38</f>
        <v>908.72592060451268</v>
      </c>
    </row>
    <row r="39" spans="1:14">
      <c r="A39" t="s">
        <v>312</v>
      </c>
      <c r="B39" s="863" t="str">
        <f>VLOOKUP(A39,EQUIPOS!A9:D154,3,FALSE)</f>
        <v>Retroexcavadora sobre oruga, potencia 138 HP, balde de 1,5 m3.</v>
      </c>
      <c r="C39" s="864"/>
      <c r="D39" s="864"/>
      <c r="E39" s="864"/>
      <c r="F39" s="864"/>
      <c r="G39" s="864"/>
      <c r="H39" s="865"/>
      <c r="I39" s="42"/>
      <c r="J39" s="43"/>
      <c r="K39" s="277">
        <f>VLOOKUP(A39,EQUIPOS!A9:D166,4,FALSE)</f>
        <v>210752.8544061303</v>
      </c>
      <c r="L39" s="284"/>
      <c r="M39" s="344">
        <v>8</v>
      </c>
      <c r="N39" s="280">
        <f>K39/M39</f>
        <v>26344.106800766287</v>
      </c>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N78*M41</f>
        <v>203.45950000000002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58515.906706257985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52" t="s">
        <v>376</v>
      </c>
      <c r="B48" s="49" t="str">
        <f>VLOOKUP(A48,MATERIALES!A5:D373,3,FALSE)</f>
        <v>Anfo</v>
      </c>
      <c r="C48" s="289"/>
      <c r="D48" s="289"/>
      <c r="E48" s="289"/>
      <c r="F48" s="289"/>
      <c r="G48" s="289"/>
      <c r="H48" s="289"/>
      <c r="I48" s="276"/>
      <c r="J48" s="232" t="str">
        <f>VLOOKUP(A48,MATERIALES!A4:D640,2,FALSE)</f>
        <v>kg</v>
      </c>
      <c r="K48" s="290">
        <v>0.3</v>
      </c>
      <c r="L48" s="275"/>
      <c r="M48" s="410">
        <f>VLOOKUP(A48,MATERIALES!A5:D396,4,FALSE)</f>
        <v>5839.3606942686665</v>
      </c>
      <c r="N48" s="280">
        <f>K48*M48</f>
        <v>1751.8082082806</v>
      </c>
    </row>
    <row r="49" spans="1:14">
      <c r="A49" s="152" t="s">
        <v>427</v>
      </c>
      <c r="B49" s="49" t="str">
        <f>VLOOKUP(A49,MATERIALES!A6:D373,3,FALSE)</f>
        <v>Cordón detonante</v>
      </c>
      <c r="C49" s="433"/>
      <c r="D49" s="433"/>
      <c r="E49" s="433"/>
      <c r="F49" s="433"/>
      <c r="G49" s="433"/>
      <c r="H49" s="433"/>
      <c r="I49" s="433"/>
      <c r="J49" s="319" t="str">
        <f>VLOOKUP(A49,MATERIALES!A5:D641,2,FALSE)</f>
        <v>m</v>
      </c>
      <c r="K49" s="405">
        <v>3</v>
      </c>
      <c r="L49" s="429"/>
      <c r="M49" s="410">
        <f>VLOOKUP(A49,MATERIALES!A6:D397,4,FALSE)</f>
        <v>1495.4708612065326</v>
      </c>
      <c r="N49" s="280">
        <f t="shared" ref="N49:N54" si="0">K49*M49</f>
        <v>4486.4125836195981</v>
      </c>
    </row>
    <row r="50" spans="1:14">
      <c r="A50" s="152" t="s">
        <v>462</v>
      </c>
      <c r="B50" s="49" t="str">
        <f>VLOOKUP(A50,MATERIALES!A6:D373,3,FALSE)</f>
        <v>Explosivos  75% (INDUGEL)</v>
      </c>
      <c r="C50" s="433"/>
      <c r="D50" s="433"/>
      <c r="E50" s="433"/>
      <c r="F50" s="433"/>
      <c r="G50" s="433"/>
      <c r="H50" s="433"/>
      <c r="I50" s="433"/>
      <c r="J50" s="320" t="str">
        <f>VLOOKUP(A50,MATERIALES!A6:D642,2,FALSE)</f>
        <v>lb</v>
      </c>
      <c r="K50" s="405">
        <v>0.25</v>
      </c>
      <c r="L50" s="429"/>
      <c r="M50" s="410">
        <f>VLOOKUP(A50,MATERIALES!A6:D398,4,FALSE)</f>
        <v>10226.00735249804</v>
      </c>
      <c r="N50" s="280">
        <f t="shared" si="0"/>
        <v>2556.50183812451</v>
      </c>
    </row>
    <row r="51" spans="1:14">
      <c r="A51" s="152"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VLOOKUP(A51,MATERIALES!A6:D399,4,FALSE)</f>
        <v>1162.5784366901703</v>
      </c>
      <c r="N51" s="280">
        <f t="shared" si="0"/>
        <v>1162.5784366901703</v>
      </c>
    </row>
    <row r="52" spans="1:14">
      <c r="A52" s="152" t="s">
        <v>567</v>
      </c>
      <c r="B52" s="49" t="str">
        <f>VLOOKUP(A52,MATERIALES!A7:D373,3,FALSE)</f>
        <v>Mecha Lenta</v>
      </c>
      <c r="C52" s="433"/>
      <c r="D52" s="433"/>
      <c r="E52" s="433"/>
      <c r="F52" s="433"/>
      <c r="G52" s="433"/>
      <c r="H52" s="433"/>
      <c r="I52" s="433"/>
      <c r="J52" s="320" t="str">
        <f>VLOOKUP(A52,MATERIALES!A6:D644,2,FALSE)</f>
        <v>m</v>
      </c>
      <c r="K52" s="405">
        <v>1</v>
      </c>
      <c r="L52" s="429"/>
      <c r="M52" s="410">
        <f>VLOOKUP(A52,MATERIALES!A7:D400,4,FALSE)</f>
        <v>19566.337612246123</v>
      </c>
      <c r="N52" s="280">
        <f t="shared" si="0"/>
        <v>19566.337612246123</v>
      </c>
    </row>
    <row r="53" spans="1:14">
      <c r="A53" s="213" t="s">
        <v>918</v>
      </c>
      <c r="B53" s="49" t="str">
        <f>VLOOKUP(A53,MATERIALES!A7:D373,3,FALSE)</f>
        <v xml:space="preserve">Escolta y transporte (una tarifa por cada m3 escoltado y transportado)
</v>
      </c>
      <c r="C53" s="433"/>
      <c r="D53" s="433"/>
      <c r="E53" s="433"/>
      <c r="F53" s="433"/>
      <c r="G53" s="433"/>
      <c r="H53" s="433"/>
      <c r="I53" s="433"/>
      <c r="J53" s="320" t="str">
        <f>VLOOKUP(A53,MATERIALES!A6:D644,2,FALSE)</f>
        <v>kg</v>
      </c>
      <c r="K53" s="405">
        <v>0.45800000000000002</v>
      </c>
      <c r="L53" s="429"/>
      <c r="M53" s="410">
        <f>VLOOKUP(A53,MATERIALES!A7:D400,4,FALSE)</f>
        <v>5327.2968119086354</v>
      </c>
      <c r="N53" s="280">
        <f>K53*M53</f>
        <v>2439.901939854155</v>
      </c>
    </row>
    <row r="54" spans="1:14">
      <c r="A54" s="152" t="s">
        <v>448</v>
      </c>
      <c r="B54" s="49" t="str">
        <f>VLOOKUP(A54,MATERIALES!A8:D373,3,FALSE)</f>
        <v xml:space="preserve">Derechos de explotación y/o disposición de materiales
</v>
      </c>
      <c r="C54" s="433"/>
      <c r="D54" s="433"/>
      <c r="E54" s="433"/>
      <c r="F54" s="433"/>
      <c r="G54" s="433"/>
      <c r="H54" s="433"/>
      <c r="I54" s="433"/>
      <c r="J54" s="320" t="str">
        <f>VLOOKUP(A54,MATERIALES!A7:D645,2,FALSE)</f>
        <v>m3</v>
      </c>
      <c r="K54" s="405">
        <v>1.3</v>
      </c>
      <c r="L54" s="429"/>
      <c r="M54" s="410">
        <f>VLOOKUP(A54,MATERIALES!A8:D401,4,FALSE)</f>
        <v>2799.554028807328</v>
      </c>
      <c r="N54" s="280">
        <f t="shared" si="0"/>
        <v>3639.4202374495267</v>
      </c>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35602.960856264683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0" t="s">
        <v>1045</v>
      </c>
      <c r="M60" s="879"/>
      <c r="N60" s="82" t="s">
        <v>1035</v>
      </c>
    </row>
    <row r="61" spans="1:14">
      <c r="A61" t="s">
        <v>1340</v>
      </c>
      <c r="B61" s="52" t="str">
        <f>VLOOKUP(A61,TRANSPORTE!A5:D117,3,FALSE)</f>
        <v>Transporte de material de excavación</v>
      </c>
      <c r="C61" s="325"/>
      <c r="D61" s="325"/>
      <c r="E61" s="325"/>
      <c r="F61" s="325"/>
      <c r="G61" s="325"/>
      <c r="H61" s="319" t="s">
        <v>1552</v>
      </c>
      <c r="I61" s="287">
        <v>1.3</v>
      </c>
      <c r="J61" s="294">
        <v>1</v>
      </c>
      <c r="K61" s="287">
        <f>I61*J61</f>
        <v>1.3</v>
      </c>
      <c r="L61" s="901">
        <f>VLOOKUP(A61,TRANSPORTE!A5:D117,4,FALSE)</f>
        <v>1260.7002978406549</v>
      </c>
      <c r="M61" s="902"/>
      <c r="N61" s="295">
        <f>K61*L61</f>
        <v>1638.9103871928514</v>
      </c>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319"/>
      <c r="I64" s="287"/>
      <c r="J64" s="294"/>
      <c r="K64" s="287"/>
      <c r="L64" s="901"/>
      <c r="M64" s="90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2"/>
      <c r="M66" s="893"/>
      <c r="N66" s="133"/>
    </row>
    <row r="67" spans="1:15" ht="15.75" thickBot="1">
      <c r="B67" s="903" t="s">
        <v>1037</v>
      </c>
      <c r="C67" s="857"/>
      <c r="D67" s="857"/>
      <c r="E67" s="857"/>
      <c r="F67" s="857"/>
      <c r="G67" s="857"/>
      <c r="H67" s="857"/>
      <c r="I67" s="857"/>
      <c r="J67" s="857"/>
      <c r="K67" s="857"/>
      <c r="L67" s="857"/>
      <c r="M67" s="858"/>
      <c r="N67" s="110">
        <f>N61+N62+N63+N64+N65</f>
        <v>1638.9103871928514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3" t="s">
        <v>1047</v>
      </c>
      <c r="C71" s="854"/>
      <c r="D71" s="854"/>
      <c r="E71" s="854"/>
      <c r="F71" s="854"/>
      <c r="G71" s="854"/>
      <c r="H71" s="854"/>
      <c r="I71" s="79" t="s">
        <v>1048</v>
      </c>
      <c r="J71" s="81" t="s">
        <v>1494</v>
      </c>
      <c r="K71" s="80" t="s">
        <v>1050</v>
      </c>
      <c r="L71" s="855" t="s">
        <v>1034</v>
      </c>
      <c r="M71" s="856"/>
      <c r="N71" s="104" t="s">
        <v>1035</v>
      </c>
    </row>
    <row r="72" spans="1:15">
      <c r="A72" s="153" t="s">
        <v>15</v>
      </c>
      <c r="B72" s="55" t="str">
        <f>VLOOKUP(A72,'MANO DE OBRA'!A8:D68,3,FALSE)</f>
        <v>Obrero (6)</v>
      </c>
      <c r="C72" s="53"/>
      <c r="D72" s="53"/>
      <c r="E72" s="53"/>
      <c r="F72" s="53"/>
      <c r="G72" s="53"/>
      <c r="H72" s="53"/>
      <c r="I72" s="300">
        <f>K72/J72*100</f>
        <v>164967.56756756757</v>
      </c>
      <c r="J72" s="301">
        <v>185</v>
      </c>
      <c r="K72" s="302">
        <f>VLOOKUP(A72,'MANO DE OBRA'!A8:D99,4,FALSE)</f>
        <v>305190</v>
      </c>
      <c r="L72" s="56"/>
      <c r="M72" s="442">
        <v>20</v>
      </c>
      <c r="N72" s="403">
        <f>K72/M72</f>
        <v>15259.5</v>
      </c>
      <c r="O72" s="112"/>
    </row>
    <row r="73" spans="1:15">
      <c r="A73" s="153" t="s">
        <v>30</v>
      </c>
      <c r="B73" s="55" t="str">
        <f>VLOOKUP(A73,'MANO DE OBRA'!A8:D69,3,FALSE)</f>
        <v>Oficial</v>
      </c>
      <c r="C73" s="53"/>
      <c r="D73" s="53"/>
      <c r="E73" s="53"/>
      <c r="F73" s="53"/>
      <c r="G73" s="53"/>
      <c r="H73" s="53"/>
      <c r="I73" s="300">
        <f>K73/J73*100</f>
        <v>54988.648648648646</v>
      </c>
      <c r="J73" s="301">
        <v>185</v>
      </c>
      <c r="K73" s="302">
        <f>VLOOKUP(A73,'MANO DE OBRA'!A8:D100,4,FALSE)</f>
        <v>101729</v>
      </c>
      <c r="L73" s="56"/>
      <c r="M73" s="440">
        <v>20</v>
      </c>
      <c r="N73" s="403">
        <f>K73/M73</f>
        <v>5086.45</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0"/>
      <c r="C77" s="891"/>
      <c r="D77" s="891"/>
      <c r="E77" s="891"/>
      <c r="F77" s="891"/>
      <c r="G77" s="891"/>
      <c r="H77" s="891"/>
      <c r="I77" s="132"/>
      <c r="J77" s="132"/>
      <c r="K77" s="132"/>
      <c r="L77" s="904"/>
      <c r="M77" s="904"/>
      <c r="N77" s="51"/>
    </row>
    <row r="78" spans="1:15" ht="15.75" thickBot="1">
      <c r="B78" s="903" t="s">
        <v>1037</v>
      </c>
      <c r="C78" s="857"/>
      <c r="D78" s="857"/>
      <c r="E78" s="857"/>
      <c r="F78" s="857"/>
      <c r="G78" s="857"/>
      <c r="H78" s="857"/>
      <c r="I78" s="857"/>
      <c r="J78" s="857"/>
      <c r="K78" s="857"/>
      <c r="L78" s="857"/>
      <c r="M78" s="858"/>
      <c r="N78" s="309">
        <f>SUM(N72:N77)</f>
        <v>20345.95</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116103.72794971553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9" t="s">
        <v>1053</v>
      </c>
      <c r="C84" s="860"/>
      <c r="D84" s="860"/>
      <c r="E84" s="860"/>
      <c r="F84" s="860"/>
      <c r="G84" s="860"/>
      <c r="H84" s="860"/>
      <c r="I84" s="322"/>
      <c r="J84" s="342"/>
      <c r="K84" s="310" t="s">
        <v>1054</v>
      </c>
      <c r="L84" s="861" t="s">
        <v>1055</v>
      </c>
      <c r="M84" s="862"/>
      <c r="N84" s="311"/>
    </row>
    <row r="85" spans="1:14">
      <c r="B85" s="847" t="s">
        <v>1056</v>
      </c>
      <c r="C85" s="848"/>
      <c r="D85" s="848"/>
      <c r="E85" s="848"/>
      <c r="F85" s="848"/>
      <c r="G85" s="848"/>
      <c r="H85" s="848"/>
      <c r="I85" s="93"/>
      <c r="J85" s="94"/>
      <c r="K85" s="312">
        <v>0.2</v>
      </c>
      <c r="L85" s="849">
        <f>N80*K85</f>
        <v>23220.745589943108</v>
      </c>
      <c r="M85" s="850"/>
      <c r="N85" s="57"/>
    </row>
    <row r="86" spans="1:14">
      <c r="B86" s="95" t="s">
        <v>1057</v>
      </c>
      <c r="C86" s="96"/>
      <c r="D86" s="96"/>
      <c r="E86" s="96"/>
      <c r="F86" s="96"/>
      <c r="G86" s="96"/>
      <c r="H86" s="96"/>
      <c r="I86" s="93"/>
      <c r="J86" s="94"/>
      <c r="K86" s="312">
        <v>0.05</v>
      </c>
      <c r="L86" s="849">
        <f>N80*K86</f>
        <v>5805.186397485777</v>
      </c>
      <c r="M86" s="850"/>
      <c r="N86" s="57"/>
    </row>
    <row r="87" spans="1:14" ht="15.75" thickBot="1">
      <c r="B87" s="97" t="s">
        <v>1058</v>
      </c>
      <c r="C87" s="98"/>
      <c r="D87" s="98"/>
      <c r="E87" s="98"/>
      <c r="F87" s="98"/>
      <c r="G87" s="98"/>
      <c r="H87" s="98"/>
      <c r="I87" s="99"/>
      <c r="J87" s="100"/>
      <c r="K87" s="313">
        <v>0.05</v>
      </c>
      <c r="L87" s="851">
        <f>N80*K87</f>
        <v>5805.186397485777</v>
      </c>
      <c r="M87" s="852"/>
      <c r="N87" s="57"/>
    </row>
    <row r="88" spans="1:14" ht="15.75" thickBot="1">
      <c r="B88" s="814" t="s">
        <v>1037</v>
      </c>
      <c r="C88" s="815"/>
      <c r="D88" s="815"/>
      <c r="E88" s="815"/>
      <c r="F88" s="815"/>
      <c r="G88" s="815"/>
      <c r="H88" s="815"/>
      <c r="I88" s="815"/>
      <c r="J88" s="815"/>
      <c r="K88" s="815"/>
      <c r="L88" s="815"/>
      <c r="M88" s="816"/>
      <c r="N88" s="58">
        <f>L85+L86+L87</f>
        <v>34831.118384914662</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150934.84633463019</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4"/>
      <c r="K120" s="964"/>
      <c r="L120" s="964"/>
      <c r="M120" s="964"/>
      <c r="N120" s="965"/>
    </row>
    <row r="121" spans="2:14" ht="15.75" thickBot="1">
      <c r="B121" s="427" t="s">
        <v>2327</v>
      </c>
      <c r="C121" s="428"/>
      <c r="D121" s="428"/>
      <c r="E121" s="267"/>
      <c r="F121" s="267"/>
      <c r="G121" s="267"/>
      <c r="H121" s="267"/>
      <c r="I121" s="267"/>
      <c r="J121" s="966"/>
      <c r="K121" s="966"/>
      <c r="L121" s="966"/>
      <c r="M121" s="966"/>
      <c r="N121" s="967"/>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2.2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1719</v>
      </c>
      <c r="C31" s="87" t="s">
        <v>2197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129</v>
      </c>
      <c r="B36" s="863" t="str">
        <f>VLOOKUP(A36,EQUIPOS!A6:D154,3,FALSE)</f>
        <v xml:space="preserve">Buldozer, Potencia al volante de 140 HP, motor de 2200 RPM, longitud de hoja 4,80m. </v>
      </c>
      <c r="C36" s="864"/>
      <c r="D36" s="864"/>
      <c r="E36" s="864"/>
      <c r="F36" s="864"/>
      <c r="G36" s="864"/>
      <c r="H36" s="865"/>
      <c r="I36" s="275"/>
      <c r="J36" s="276"/>
      <c r="K36" s="277">
        <f>VLOOKUP(A36,EQUIPOS!A6:D163,4,FALSE)</f>
        <v>142524.70945083015</v>
      </c>
      <c r="L36" s="278"/>
      <c r="M36" s="344">
        <v>100</v>
      </c>
      <c r="N36" s="280">
        <f>K36/M36</f>
        <v>1425.2470945083014</v>
      </c>
    </row>
    <row r="37" spans="1:14">
      <c r="A37" s="119" t="s">
        <v>312</v>
      </c>
      <c r="B37" s="863" t="str">
        <f>VLOOKUP(A37,EQUIPOS!A7:D154,3,FALSE)</f>
        <v>Retroexcavadora sobre oruga, potencia 138 HP, balde de 1,5 m3.</v>
      </c>
      <c r="C37" s="864"/>
      <c r="D37" s="864"/>
      <c r="E37" s="864"/>
      <c r="F37" s="864"/>
      <c r="G37" s="864"/>
      <c r="H37" s="865"/>
      <c r="I37" s="429"/>
      <c r="J37" s="430"/>
      <c r="K37" s="277">
        <f>VLOOKUP(A37,EQUIPOS!A7:D164,4,FALSE)</f>
        <v>210752.8544061303</v>
      </c>
      <c r="L37" s="343"/>
      <c r="M37" s="344">
        <v>35</v>
      </c>
      <c r="N37" s="280">
        <f>K37/M37</f>
        <v>6021.5101258894374</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7.2663571428571423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7454.0235775405963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52" t="s">
        <v>448</v>
      </c>
      <c r="B48" s="49" t="str">
        <f>VLOOKUP(A48,MATERIALES!A5:D373,3,FALSE)</f>
        <v xml:space="preserve">Derechos de explotación y/o disposición de materiales
</v>
      </c>
      <c r="C48" s="289"/>
      <c r="D48" s="289"/>
      <c r="E48" s="289"/>
      <c r="F48" s="289"/>
      <c r="G48" s="289"/>
      <c r="H48" s="289"/>
      <c r="I48" s="276"/>
      <c r="J48" s="232" t="str">
        <f>VLOOKUP(A48,MATERIALES!A4:D640,2,FALSE)</f>
        <v>m3</v>
      </c>
      <c r="K48" s="290">
        <v>1.3</v>
      </c>
      <c r="L48" s="275"/>
      <c r="M48" s="410">
        <f>VLOOKUP(A48,MATERIALES!A5:D396,4,FALSE)</f>
        <v>2799.554028807328</v>
      </c>
      <c r="N48" s="280">
        <f>K48*M48</f>
        <v>3639.4202374495267</v>
      </c>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c r="A53" s="152"/>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f>K54*M54</f>
        <v>0</v>
      </c>
    </row>
    <row r="55" spans="1:14" ht="15.75" thickBot="1">
      <c r="B55" s="814" t="s">
        <v>1037</v>
      </c>
      <c r="C55" s="815"/>
      <c r="D55" s="815"/>
      <c r="E55" s="815"/>
      <c r="F55" s="815"/>
      <c r="G55" s="815"/>
      <c r="H55" s="815"/>
      <c r="I55" s="815"/>
      <c r="J55" s="815"/>
      <c r="K55" s="815"/>
      <c r="L55" s="815"/>
      <c r="M55" s="816"/>
      <c r="N55" s="402">
        <f>SUM(N48:N54)</f>
        <v>3639.4202374495267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1340</v>
      </c>
      <c r="B60" s="52" t="str">
        <f>VLOOKUP(A60,TRANSPORTE!A5:D117,3,FALSE)</f>
        <v>Transporte de material de excavación</v>
      </c>
      <c r="C60" s="325"/>
      <c r="D60" s="325"/>
      <c r="E60" s="325"/>
      <c r="F60" s="325"/>
      <c r="G60" s="325"/>
      <c r="H60" s="319" t="s">
        <v>1552</v>
      </c>
      <c r="I60" s="287">
        <v>1.3</v>
      </c>
      <c r="J60" s="294">
        <v>1</v>
      </c>
      <c r="K60" s="287">
        <f>I60*J60</f>
        <v>1.3</v>
      </c>
      <c r="L60" s="901">
        <f>VLOOKUP(A60,TRANSPORTE!A5:D117,4,FALSE)</f>
        <v>1260.7002978406549</v>
      </c>
      <c r="M60" s="902"/>
      <c r="N60" s="295">
        <f>K60*L60</f>
        <v>1638.9103871928514</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1638.9103871928514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53"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280</v>
      </c>
      <c r="N71" s="403">
        <f>K71/M71</f>
        <v>363.31785714285712</v>
      </c>
      <c r="O71" s="112"/>
    </row>
    <row r="72" spans="1:15">
      <c r="A72" s="153" t="s">
        <v>7</v>
      </c>
      <c r="B72" s="55" t="str">
        <f>VLOOKUP(A72,'MANO DE OBRA'!A8:D69,3,FALSE)</f>
        <v>Obrero (2)</v>
      </c>
      <c r="C72" s="53"/>
      <c r="D72" s="53"/>
      <c r="E72" s="53"/>
      <c r="F72" s="53"/>
      <c r="G72" s="53"/>
      <c r="H72" s="53"/>
      <c r="I72" s="300">
        <f>K72/J72*100</f>
        <v>54988.648648648646</v>
      </c>
      <c r="J72" s="301">
        <v>185</v>
      </c>
      <c r="K72" s="302">
        <f>VLOOKUP(A72,'MANO DE OBRA'!A8:D100,4,FALSE)</f>
        <v>101729</v>
      </c>
      <c r="L72" s="56"/>
      <c r="M72" s="440">
        <v>280</v>
      </c>
      <c r="N72" s="403">
        <f>K72/M72</f>
        <v>363.31785714285712</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133"/>
    </row>
    <row r="77" spans="1:15" ht="15.75" thickBot="1">
      <c r="B77" s="903" t="s">
        <v>1037</v>
      </c>
      <c r="C77" s="857"/>
      <c r="D77" s="857"/>
      <c r="E77" s="857"/>
      <c r="F77" s="857"/>
      <c r="G77" s="857"/>
      <c r="H77" s="857"/>
      <c r="I77" s="857"/>
      <c r="J77" s="857"/>
      <c r="K77" s="857"/>
      <c r="L77" s="857"/>
      <c r="M77" s="858"/>
      <c r="N77" s="468">
        <f>SUM(N71:N76)</f>
        <v>726.63571428571424</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13458.989916468689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2691.7979832937381</v>
      </c>
      <c r="M84" s="850"/>
      <c r="N84" s="57"/>
    </row>
    <row r="85" spans="1:14">
      <c r="B85" s="95" t="s">
        <v>1057</v>
      </c>
      <c r="C85" s="96"/>
      <c r="D85" s="96"/>
      <c r="E85" s="96"/>
      <c r="F85" s="96"/>
      <c r="G85" s="96"/>
      <c r="H85" s="96"/>
      <c r="I85" s="93"/>
      <c r="J85" s="94"/>
      <c r="K85" s="312">
        <v>0.05</v>
      </c>
      <c r="L85" s="849">
        <f>N79*K85</f>
        <v>672.94949582343452</v>
      </c>
      <c r="M85" s="850"/>
      <c r="N85" s="57"/>
    </row>
    <row r="86" spans="1:14" ht="15.75" thickBot="1">
      <c r="B86" s="97" t="s">
        <v>1058</v>
      </c>
      <c r="C86" s="98"/>
      <c r="D86" s="98"/>
      <c r="E86" s="98"/>
      <c r="F86" s="98"/>
      <c r="G86" s="98"/>
      <c r="H86" s="98"/>
      <c r="I86" s="99"/>
      <c r="J86" s="100"/>
      <c r="K86" s="313">
        <v>0.05</v>
      </c>
      <c r="L86" s="851">
        <f>N79*K86</f>
        <v>672.94949582343452</v>
      </c>
      <c r="M86" s="852"/>
      <c r="N86" s="57"/>
    </row>
    <row r="87" spans="1:14" ht="15.75" thickBot="1">
      <c r="B87" s="814" t="s">
        <v>1037</v>
      </c>
      <c r="C87" s="815"/>
      <c r="D87" s="815"/>
      <c r="E87" s="815"/>
      <c r="F87" s="815"/>
      <c r="G87" s="815"/>
      <c r="H87" s="815"/>
      <c r="I87" s="815"/>
      <c r="J87" s="815"/>
      <c r="K87" s="815"/>
      <c r="L87" s="815"/>
      <c r="M87" s="816"/>
      <c r="N87" s="58">
        <f>L84+L85+L86</f>
        <v>4037.6969749406071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17496.686891409296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7.75" customHeight="1" thickBot="1">
      <c r="B29" s="77" t="s">
        <v>1027</v>
      </c>
      <c r="C29" s="793" t="s">
        <v>1028</v>
      </c>
      <c r="D29" s="794"/>
      <c r="E29" s="794"/>
      <c r="F29" s="794"/>
      <c r="G29" s="794"/>
      <c r="H29" s="794"/>
      <c r="I29" s="794"/>
      <c r="J29" s="78"/>
      <c r="K29" s="350" t="s">
        <v>2321</v>
      </c>
      <c r="L29" s="790" t="s">
        <v>1029</v>
      </c>
      <c r="M29" s="791"/>
      <c r="N29" s="77" t="s">
        <v>1030</v>
      </c>
    </row>
    <row r="30" spans="1:14" ht="15.75" customHeight="1" thickBot="1">
      <c r="A30" t="s">
        <v>1929</v>
      </c>
      <c r="B30" s="86" t="s">
        <v>1720</v>
      </c>
      <c r="C30" s="87" t="s">
        <v>2198</v>
      </c>
      <c r="D30" s="88"/>
      <c r="E30" s="88"/>
      <c r="F30" s="88"/>
      <c r="G30" s="88"/>
      <c r="H30" s="88"/>
      <c r="I30" s="88"/>
      <c r="J30" s="88"/>
      <c r="K30" s="461"/>
      <c r="L30" s="314" t="s">
        <v>388</v>
      </c>
      <c r="M30" s="211"/>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4"/>
      <c r="C33" s="67"/>
      <c r="D33" s="67"/>
      <c r="E33" s="67"/>
      <c r="F33" s="67"/>
      <c r="G33" s="67"/>
      <c r="H33" s="67"/>
      <c r="I33" s="68"/>
      <c r="J33" s="68"/>
      <c r="K33" s="67"/>
      <c r="L33" s="67"/>
      <c r="M33" s="67"/>
      <c r="N33" s="69"/>
    </row>
    <row r="34" spans="1:14">
      <c r="B34" s="884" t="s">
        <v>1028</v>
      </c>
      <c r="C34" s="885"/>
      <c r="D34" s="885"/>
      <c r="E34" s="885"/>
      <c r="F34" s="885"/>
      <c r="G34" s="885"/>
      <c r="H34" s="886"/>
      <c r="I34" s="887" t="s">
        <v>1032</v>
      </c>
      <c r="J34" s="888"/>
      <c r="K34" s="75" t="s">
        <v>1033</v>
      </c>
      <c r="L34" s="889" t="s">
        <v>1034</v>
      </c>
      <c r="M34" s="886"/>
      <c r="N34" s="76" t="s">
        <v>1035</v>
      </c>
    </row>
    <row r="35" spans="1:14">
      <c r="A35" s="119" t="s">
        <v>263</v>
      </c>
      <c r="B35" s="863" t="str">
        <f>VLOOKUP(A35,EQUIPOS!A6:D154,3,FALSE)</f>
        <v xml:space="preserve">Motobomba 4 pulgadas
</v>
      </c>
      <c r="C35" s="864"/>
      <c r="D35" s="864"/>
      <c r="E35" s="864"/>
      <c r="F35" s="864"/>
      <c r="G35" s="864"/>
      <c r="H35" s="865"/>
      <c r="I35" s="275"/>
      <c r="J35" s="276"/>
      <c r="K35" s="277">
        <f>VLOOKUP(A35,EQUIPOS!A6:D163,4,FALSE)</f>
        <v>8793.7154108131126</v>
      </c>
      <c r="L35" s="278"/>
      <c r="M35" s="344">
        <v>21</v>
      </c>
      <c r="N35" s="280">
        <f>K35/M35</f>
        <v>418.74835289586252</v>
      </c>
    </row>
    <row r="36" spans="1:14">
      <c r="A36" s="119" t="s">
        <v>129</v>
      </c>
      <c r="B36" s="863" t="str">
        <f>VLOOKUP(A36,EQUIPOS!A7:D154,3,FALSE)</f>
        <v xml:space="preserve">Buldozer, Potencia al volante de 140 HP, motor de 2200 RPM, longitud de hoja 4,80m. </v>
      </c>
      <c r="C36" s="864"/>
      <c r="D36" s="864"/>
      <c r="E36" s="864"/>
      <c r="F36" s="864"/>
      <c r="G36" s="864"/>
      <c r="H36" s="865"/>
      <c r="I36" s="429"/>
      <c r="J36" s="430"/>
      <c r="K36" s="277">
        <f>VLOOKUP(A36,EQUIPOS!A7:D164,4,FALSE)</f>
        <v>142524.70945083015</v>
      </c>
      <c r="L36" s="343"/>
      <c r="M36" s="344">
        <v>100</v>
      </c>
      <c r="N36" s="280">
        <f>K36/M36</f>
        <v>1425.2470945083014</v>
      </c>
    </row>
    <row r="37" spans="1:14">
      <c r="A37" s="119" t="s">
        <v>312</v>
      </c>
      <c r="B37" s="863" t="str">
        <f>VLOOKUP(A37,EQUIPOS!A8:D154,3,FALSE)</f>
        <v>Retroexcavadora sobre oruga, potencia 138 HP, balde de 1,5 m3.</v>
      </c>
      <c r="C37" s="864"/>
      <c r="D37" s="864"/>
      <c r="E37" s="864"/>
      <c r="F37" s="864"/>
      <c r="G37" s="864"/>
      <c r="H37" s="865"/>
      <c r="I37" s="336"/>
      <c r="J37" s="338"/>
      <c r="K37" s="277">
        <f>VLOOKUP(A37,EQUIPOS!A8:D165,4,FALSE)</f>
        <v>210752.8544061303</v>
      </c>
      <c r="L37" s="431"/>
      <c r="M37" s="432">
        <v>21</v>
      </c>
      <c r="N37" s="280">
        <f>K37/M37</f>
        <v>10035.850209815728</v>
      </c>
    </row>
    <row r="38" spans="1:14">
      <c r="B38" s="863"/>
      <c r="C38" s="864"/>
      <c r="D38" s="864"/>
      <c r="E38" s="864"/>
      <c r="F38" s="864"/>
      <c r="G38" s="864"/>
      <c r="H38" s="865"/>
      <c r="I38" s="42"/>
      <c r="J38" s="43"/>
      <c r="K38" s="277"/>
      <c r="L38" s="284"/>
      <c r="M38" s="344"/>
      <c r="N38" s="280"/>
    </row>
    <row r="39" spans="1:14">
      <c r="B39" s="328"/>
      <c r="C39" s="329"/>
      <c r="D39" s="329"/>
      <c r="E39" s="329"/>
      <c r="F39" s="331"/>
      <c r="G39" s="331"/>
      <c r="H39" s="131"/>
      <c r="I39" s="42"/>
      <c r="J39" s="43"/>
      <c r="K39" s="277"/>
      <c r="L39" s="284"/>
      <c r="M39" s="285"/>
      <c r="N39" s="281"/>
    </row>
    <row r="40" spans="1:14">
      <c r="B40" s="871" t="s">
        <v>1036</v>
      </c>
      <c r="C40" s="872"/>
      <c r="D40" s="872"/>
      <c r="E40" s="44"/>
      <c r="F40" s="45"/>
      <c r="G40" s="45"/>
      <c r="H40" s="46"/>
      <c r="I40" s="42"/>
      <c r="J40" s="43"/>
      <c r="K40" s="287"/>
      <c r="L40" s="284"/>
      <c r="M40" s="409">
        <v>0.01</v>
      </c>
      <c r="N40" s="352">
        <f>N76*M40</f>
        <v>12.11059523809524</v>
      </c>
    </row>
    <row r="41" spans="1:14" ht="15.75" thickBot="1">
      <c r="B41" s="863"/>
      <c r="C41" s="864"/>
      <c r="D41" s="864"/>
      <c r="E41" s="864"/>
      <c r="F41" s="864"/>
      <c r="G41" s="864"/>
      <c r="H41" s="865"/>
      <c r="I41" s="873"/>
      <c r="J41" s="874"/>
      <c r="K41" s="47"/>
      <c r="L41" s="875"/>
      <c r="M41" s="876"/>
      <c r="N41" s="111"/>
    </row>
    <row r="42" spans="1:14" ht="15.75" thickBot="1">
      <c r="B42" s="814" t="s">
        <v>1037</v>
      </c>
      <c r="C42" s="815"/>
      <c r="D42" s="815"/>
      <c r="E42" s="815"/>
      <c r="F42" s="815"/>
      <c r="G42" s="815"/>
      <c r="H42" s="815"/>
      <c r="I42" s="815"/>
      <c r="J42" s="815"/>
      <c r="K42" s="815"/>
      <c r="L42" s="815"/>
      <c r="M42" s="816"/>
      <c r="N42" s="402">
        <f>SUM(N35:N41)</f>
        <v>11891.956252457987</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59" t="s">
        <v>1028</v>
      </c>
      <c r="C46" s="860"/>
      <c r="D46" s="860"/>
      <c r="E46" s="860"/>
      <c r="F46" s="860"/>
      <c r="G46" s="860"/>
      <c r="H46" s="860"/>
      <c r="I46" s="894"/>
      <c r="J46" s="323" t="s">
        <v>1029</v>
      </c>
      <c r="K46" s="91" t="s">
        <v>1030</v>
      </c>
      <c r="L46" s="895" t="s">
        <v>1039</v>
      </c>
      <c r="M46" s="894"/>
      <c r="N46" s="92" t="s">
        <v>1035</v>
      </c>
    </row>
    <row r="47" spans="1:14">
      <c r="A47" s="152" t="s">
        <v>448</v>
      </c>
      <c r="B47" s="49" t="str">
        <f>VLOOKUP(A47,MATERIALES!A5:D373,3,FALSE)</f>
        <v xml:space="preserve">Derechos de explotación y/o disposición de materiales
</v>
      </c>
      <c r="C47" s="289"/>
      <c r="D47" s="289"/>
      <c r="E47" s="289"/>
      <c r="F47" s="289"/>
      <c r="G47" s="289"/>
      <c r="H47" s="289"/>
      <c r="I47" s="276"/>
      <c r="J47" s="232" t="str">
        <f>VLOOKUP(A47,MATERIALES!A4:D640,2,FALSE)</f>
        <v>m3</v>
      </c>
      <c r="K47" s="290">
        <v>1.3</v>
      </c>
      <c r="L47" s="275"/>
      <c r="M47" s="410">
        <f>VLOOKUP(A47,MATERIALES!A5:D396,4,FALSE)</f>
        <v>2799.554028807328</v>
      </c>
      <c r="N47" s="280">
        <f>K47*M47</f>
        <v>3639.4202374495267</v>
      </c>
    </row>
    <row r="48" spans="1:14">
      <c r="A48" s="152"/>
      <c r="B48" s="49"/>
      <c r="C48" s="433"/>
      <c r="D48" s="433"/>
      <c r="E48" s="433"/>
      <c r="F48" s="433"/>
      <c r="G48" s="433"/>
      <c r="H48" s="433"/>
      <c r="I48" s="433"/>
      <c r="J48" s="319"/>
      <c r="K48" s="405"/>
      <c r="L48" s="429"/>
      <c r="M48" s="410"/>
      <c r="N48" s="280"/>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4" t="s">
        <v>1037</v>
      </c>
      <c r="C54" s="815"/>
      <c r="D54" s="815"/>
      <c r="E54" s="815"/>
      <c r="F54" s="815"/>
      <c r="G54" s="815"/>
      <c r="H54" s="815"/>
      <c r="I54" s="815"/>
      <c r="J54" s="815"/>
      <c r="K54" s="815"/>
      <c r="L54" s="815"/>
      <c r="M54" s="816"/>
      <c r="N54" s="402">
        <f>SUM(N47:N53)</f>
        <v>3639.4202374495267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901">
        <f>VLOOKUP(A59,TRANSPORTE!A5:D117,4,FALSE)</f>
        <v>1260.7002978406549</v>
      </c>
      <c r="M59" s="902"/>
      <c r="N59" s="295">
        <f>K59*L59</f>
        <v>1638.9103871928514</v>
      </c>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1638.9103871928514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s="153"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442">
        <v>168</v>
      </c>
      <c r="N70" s="403">
        <f>K70/M70</f>
        <v>605.52976190476193</v>
      </c>
      <c r="O70" s="112"/>
    </row>
    <row r="71" spans="1:15">
      <c r="A71" s="153" t="s">
        <v>30</v>
      </c>
      <c r="B71" s="55" t="str">
        <f>VLOOKUP(A71,'MANO DE OBRA'!A8:D69,3,FALSE)</f>
        <v>Oficial</v>
      </c>
      <c r="C71" s="53"/>
      <c r="D71" s="53"/>
      <c r="E71" s="53"/>
      <c r="F71" s="53"/>
      <c r="G71" s="53"/>
      <c r="H71" s="53"/>
      <c r="I71" s="300">
        <f>K71/J71*100</f>
        <v>54988.648648648646</v>
      </c>
      <c r="J71" s="301">
        <v>185</v>
      </c>
      <c r="K71" s="302">
        <f>VLOOKUP(A71,'MANO DE OBRA'!A8:D100,4,FALSE)</f>
        <v>101729</v>
      </c>
      <c r="L71" s="56"/>
      <c r="M71" s="440">
        <v>168</v>
      </c>
      <c r="N71" s="403">
        <f>K71/M71</f>
        <v>605.52976190476193</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133"/>
    </row>
    <row r="76" spans="1:15" ht="15.75" thickBot="1">
      <c r="B76" s="903" t="s">
        <v>1037</v>
      </c>
      <c r="C76" s="857"/>
      <c r="D76" s="857"/>
      <c r="E76" s="857"/>
      <c r="F76" s="857"/>
      <c r="G76" s="857"/>
      <c r="H76" s="857"/>
      <c r="I76" s="857"/>
      <c r="J76" s="857"/>
      <c r="K76" s="857"/>
      <c r="L76" s="857"/>
      <c r="M76" s="858"/>
      <c r="N76" s="468">
        <f>SUM(N70:N75)</f>
        <v>1211.0595238095239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N42+N54+N65+N76</f>
        <v>18381.34640090989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3676.269280181978</v>
      </c>
      <c r="M83" s="850"/>
      <c r="N83" s="57"/>
    </row>
    <row r="84" spans="1:14">
      <c r="B84" s="95" t="s">
        <v>1057</v>
      </c>
      <c r="C84" s="96"/>
      <c r="D84" s="96"/>
      <c r="E84" s="96"/>
      <c r="F84" s="96"/>
      <c r="G84" s="96"/>
      <c r="H84" s="96"/>
      <c r="I84" s="93"/>
      <c r="J84" s="94"/>
      <c r="K84" s="312">
        <v>0.05</v>
      </c>
      <c r="L84" s="849">
        <f>N78*K84</f>
        <v>919.06732004549451</v>
      </c>
      <c r="M84" s="850"/>
      <c r="N84" s="57"/>
    </row>
    <row r="85" spans="1:14" ht="15.75" thickBot="1">
      <c r="B85" s="97" t="s">
        <v>1058</v>
      </c>
      <c r="C85" s="98"/>
      <c r="D85" s="98"/>
      <c r="E85" s="98"/>
      <c r="F85" s="98"/>
      <c r="G85" s="98"/>
      <c r="H85" s="98"/>
      <c r="I85" s="99"/>
      <c r="J85" s="100"/>
      <c r="K85" s="313">
        <v>0.05</v>
      </c>
      <c r="L85" s="851">
        <f>N78*K85</f>
        <v>919.06732004549451</v>
      </c>
      <c r="M85" s="852"/>
      <c r="N85" s="57"/>
    </row>
    <row r="86" spans="1:14" ht="15.75" thickBot="1">
      <c r="B86" s="814" t="s">
        <v>1037</v>
      </c>
      <c r="C86" s="815"/>
      <c r="D86" s="815"/>
      <c r="E86" s="815"/>
      <c r="F86" s="815"/>
      <c r="G86" s="815"/>
      <c r="H86" s="815"/>
      <c r="I86" s="815"/>
      <c r="J86" s="815"/>
      <c r="K86" s="815"/>
      <c r="L86" s="815"/>
      <c r="M86" s="816"/>
      <c r="N86" s="58">
        <f>L83+L84+L85</f>
        <v>5514.4039202729673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23895.750321182859</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29.25"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4"/>
      <c r="K118" s="964"/>
      <c r="L118" s="964"/>
      <c r="M118" s="964"/>
      <c r="N118" s="965"/>
    </row>
    <row r="119" spans="2:14" ht="15.75" thickBot="1">
      <c r="B119" s="427" t="s">
        <v>2327</v>
      </c>
      <c r="C119" s="428"/>
      <c r="D119" s="428"/>
      <c r="E119" s="267"/>
      <c r="F119" s="267"/>
      <c r="G119" s="267"/>
      <c r="H119" s="267"/>
      <c r="I119" s="267"/>
      <c r="J119" s="966"/>
      <c r="K119" s="966"/>
      <c r="L119" s="966"/>
      <c r="M119" s="966"/>
      <c r="N119" s="967"/>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1179</v>
      </c>
      <c r="C31" s="87" t="s">
        <v>2199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162</v>
      </c>
      <c r="B36" s="863" t="str">
        <f>VLOOKUP(A36,EQUIPOS!A6:D154,3,FALSE)</f>
        <v>Compactador manual (SALTARIN) Peso de operación (Kg.) 52, Fuerza de impacto por golpe (KN) 12.</v>
      </c>
      <c r="C36" s="864"/>
      <c r="D36" s="864"/>
      <c r="E36" s="864"/>
      <c r="F36" s="864"/>
      <c r="G36" s="864"/>
      <c r="H36" s="865"/>
      <c r="I36" s="275"/>
      <c r="J36" s="276"/>
      <c r="K36" s="277">
        <f>VLOOKUP(A36,EQUIPOS!A6:D163,4,FALSE)</f>
        <v>9887.2605363984694</v>
      </c>
      <c r="L36" s="278"/>
      <c r="M36" s="344">
        <v>2.5</v>
      </c>
      <c r="N36" s="280">
        <f>K36/M36</f>
        <v>3954.9042145593876</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381.48750000000001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4336.3917145593878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4"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81885.42831314409</v>
      </c>
      <c r="N48" s="280">
        <f>K48*M48</f>
        <v>106451.05680708733</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83.477611040800326</v>
      </c>
      <c r="N49" s="280">
        <f>K49*M49</f>
        <v>2504.3283312240096</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108955.38513831134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1">
        <f>VLOOKUP(A60,TRANSPORTE!A5:D117,4,FALSE)</f>
        <v>1260.7002978406549</v>
      </c>
      <c r="M60" s="902"/>
      <c r="N60" s="295">
        <f>K60*L60</f>
        <v>1638.9103871928514</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1638.9103871928514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5" t="s">
        <v>9</v>
      </c>
      <c r="B71" s="55" t="str">
        <f>VLOOKUP(A71,'MANO DE OBRA'!A8:D68,3,FALSE)</f>
        <v>Obrero (3)</v>
      </c>
      <c r="C71" s="53"/>
      <c r="D71" s="53"/>
      <c r="E71" s="53"/>
      <c r="F71" s="53"/>
      <c r="G71" s="53"/>
      <c r="H71" s="53"/>
      <c r="I71" s="300">
        <f>K71/J71*100</f>
        <v>82483.783783783787</v>
      </c>
      <c r="J71" s="301">
        <v>185</v>
      </c>
      <c r="K71" s="302">
        <f>VLOOKUP(A71,'MANO DE OBRA'!A8:D99,4,FALSE)</f>
        <v>152595</v>
      </c>
      <c r="L71" s="56"/>
      <c r="M71" s="442">
        <v>20</v>
      </c>
      <c r="N71" s="403">
        <f>K71/M71</f>
        <v>7629.75</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7629.75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122560.43724006358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24512.087448012717</v>
      </c>
      <c r="M84" s="850"/>
      <c r="N84" s="57"/>
    </row>
    <row r="85" spans="1:14">
      <c r="B85" s="95" t="s">
        <v>1057</v>
      </c>
      <c r="C85" s="96"/>
      <c r="D85" s="96"/>
      <c r="E85" s="96"/>
      <c r="F85" s="96"/>
      <c r="G85" s="96"/>
      <c r="H85" s="96"/>
      <c r="I85" s="93"/>
      <c r="J85" s="94"/>
      <c r="K85" s="312">
        <v>0.05</v>
      </c>
      <c r="L85" s="849">
        <f>N79*K85</f>
        <v>6128.0218620031792</v>
      </c>
      <c r="M85" s="850"/>
      <c r="N85" s="57"/>
    </row>
    <row r="86" spans="1:14" ht="15.75" thickBot="1">
      <c r="B86" s="97" t="s">
        <v>1058</v>
      </c>
      <c r="C86" s="98"/>
      <c r="D86" s="98"/>
      <c r="E86" s="98"/>
      <c r="F86" s="98"/>
      <c r="G86" s="98"/>
      <c r="H86" s="98"/>
      <c r="I86" s="99"/>
      <c r="J86" s="100"/>
      <c r="K86" s="313">
        <v>0.05</v>
      </c>
      <c r="L86" s="851">
        <f>N79*K86</f>
        <v>6128.0218620031792</v>
      </c>
      <c r="M86" s="852"/>
      <c r="N86" s="57"/>
    </row>
    <row r="87" spans="1:14" ht="15.75" thickBot="1">
      <c r="B87" s="814" t="s">
        <v>1037</v>
      </c>
      <c r="C87" s="815"/>
      <c r="D87" s="815"/>
      <c r="E87" s="815"/>
      <c r="F87" s="815"/>
      <c r="G87" s="815"/>
      <c r="H87" s="815"/>
      <c r="I87" s="815"/>
      <c r="J87" s="815"/>
      <c r="K87" s="815"/>
      <c r="L87" s="815"/>
      <c r="M87" s="816"/>
      <c r="N87" s="58">
        <f>L84+L85+L86</f>
        <v>36768.131172019079</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159328.56841208265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1180</v>
      </c>
      <c r="C31" s="87" t="s">
        <v>1721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162</v>
      </c>
      <c r="B36" s="863" t="str">
        <f>VLOOKUP(A36,EQUIPOS!A6:D154,3,FALSE)</f>
        <v>Compactador manual (SALTARIN) Peso de operación (Kg.) 52, Fuerza de impacto por golpe (KN) 12.</v>
      </c>
      <c r="C36" s="864"/>
      <c r="D36" s="864"/>
      <c r="E36" s="864"/>
      <c r="F36" s="864"/>
      <c r="G36" s="864"/>
      <c r="H36" s="865"/>
      <c r="I36" s="275"/>
      <c r="J36" s="276"/>
      <c r="K36" s="277">
        <f>VLOOKUP(A36,EQUIPOS!A6:D163,4,FALSE)</f>
        <v>9887.2605363984694</v>
      </c>
      <c r="L36" s="278"/>
      <c r="M36" s="344">
        <v>2.5</v>
      </c>
      <c r="N36" s="280">
        <f>K36/M36</f>
        <v>3954.9042145593876</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381.48750000000001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4336.3917145593878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4" t="s">
        <v>554</v>
      </c>
      <c r="B48" s="49" t="str">
        <f>VLOOKUP(A48,MATERIALES!A5:D373,3,FALSE)</f>
        <v>Material de Recebo Para Relleno</v>
      </c>
      <c r="C48" s="289"/>
      <c r="D48" s="289"/>
      <c r="E48" s="289"/>
      <c r="F48" s="289"/>
      <c r="G48" s="289"/>
      <c r="H48" s="289"/>
      <c r="I48" s="276"/>
      <c r="J48" s="232" t="str">
        <f>VLOOKUP(A48,MATERIALES!A4:D640,2,FALSE)</f>
        <v>m3</v>
      </c>
      <c r="K48" s="290">
        <v>1.3</v>
      </c>
      <c r="L48" s="275"/>
      <c r="M48" s="410">
        <f>VLOOKUP(A48,MATERIALES!A5:D396,4,FALSE)</f>
        <v>61081.178810341698</v>
      </c>
      <c r="N48" s="280">
        <f>K48*M48</f>
        <v>79405.532453444204</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83.477611040800326</v>
      </c>
      <c r="N49" s="280">
        <f>K49*M49</f>
        <v>2504.3283312240096</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81909.860784668213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1">
        <f>VLOOKUP(A60,TRANSPORTE!A5:D117,4,FALSE)</f>
        <v>1260.7002978406549</v>
      </c>
      <c r="M60" s="902"/>
      <c r="N60" s="295">
        <f>K60*L60</f>
        <v>1638.9103871928514</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51"/>
    </row>
    <row r="66" spans="1:15" ht="15.75" thickBot="1">
      <c r="B66" s="903" t="s">
        <v>1037</v>
      </c>
      <c r="C66" s="857"/>
      <c r="D66" s="857"/>
      <c r="E66" s="857"/>
      <c r="F66" s="857"/>
      <c r="G66" s="857"/>
      <c r="H66" s="857"/>
      <c r="I66" s="857"/>
      <c r="J66" s="857"/>
      <c r="K66" s="857"/>
      <c r="L66" s="857"/>
      <c r="M66" s="858"/>
      <c r="N66" s="110">
        <f>N60+N61+N62+N63+N64</f>
        <v>1638.9103871928514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5" t="s">
        <v>9</v>
      </c>
      <c r="B71" s="55" t="str">
        <f>VLOOKUP(A71,'MANO DE OBRA'!A8:D68,3,FALSE)</f>
        <v>Obrero (3)</v>
      </c>
      <c r="C71" s="53"/>
      <c r="D71" s="53"/>
      <c r="E71" s="53"/>
      <c r="F71" s="53"/>
      <c r="G71" s="53"/>
      <c r="H71" s="53"/>
      <c r="I71" s="300">
        <f>K71/J71*100</f>
        <v>82483.783783783787</v>
      </c>
      <c r="J71" s="301">
        <v>185</v>
      </c>
      <c r="K71" s="302">
        <f>VLOOKUP(A71,'MANO DE OBRA'!A8:D99,4,FALSE)</f>
        <v>152595</v>
      </c>
      <c r="L71" s="56"/>
      <c r="M71" s="442">
        <v>20</v>
      </c>
      <c r="N71" s="403">
        <f>K71/M71</f>
        <v>7629.75</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7629.75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95514.912886420454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19102.982577284092</v>
      </c>
      <c r="M84" s="850"/>
      <c r="N84" s="57"/>
    </row>
    <row r="85" spans="1:14">
      <c r="B85" s="95" t="s">
        <v>1057</v>
      </c>
      <c r="C85" s="96"/>
      <c r="D85" s="96"/>
      <c r="E85" s="96"/>
      <c r="F85" s="96"/>
      <c r="G85" s="96"/>
      <c r="H85" s="96"/>
      <c r="I85" s="93"/>
      <c r="J85" s="94"/>
      <c r="K85" s="312">
        <v>0.05</v>
      </c>
      <c r="L85" s="849">
        <f>N79*K85</f>
        <v>4775.7456443210231</v>
      </c>
      <c r="M85" s="850"/>
      <c r="N85" s="57"/>
    </row>
    <row r="86" spans="1:14" ht="15.75" thickBot="1">
      <c r="B86" s="97" t="s">
        <v>1058</v>
      </c>
      <c r="C86" s="98"/>
      <c r="D86" s="98"/>
      <c r="E86" s="98"/>
      <c r="F86" s="98"/>
      <c r="G86" s="98"/>
      <c r="H86" s="98"/>
      <c r="I86" s="99"/>
      <c r="J86" s="100"/>
      <c r="K86" s="313">
        <v>0.05</v>
      </c>
      <c r="L86" s="851">
        <f>N79*K86</f>
        <v>4775.7456443210231</v>
      </c>
      <c r="M86" s="852"/>
      <c r="N86" s="57"/>
    </row>
    <row r="87" spans="1:14" ht="15.75" thickBot="1">
      <c r="B87" s="814" t="s">
        <v>1037</v>
      </c>
      <c r="C87" s="815"/>
      <c r="D87" s="815"/>
      <c r="E87" s="815"/>
      <c r="F87" s="815"/>
      <c r="G87" s="815"/>
      <c r="H87" s="815"/>
      <c r="I87" s="815"/>
      <c r="J87" s="815"/>
      <c r="K87" s="815"/>
      <c r="L87" s="815"/>
      <c r="M87" s="816"/>
      <c r="N87" s="58">
        <f>L84+L85+L86</f>
        <v>28654.473865926142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124169.38675234659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9.2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1722</v>
      </c>
      <c r="C31" s="87" t="s">
        <v>1723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162</v>
      </c>
      <c r="B36" s="863" t="str">
        <f>VLOOKUP(A36,EQUIPOS!A6:D154,3,FALSE)</f>
        <v>Compactador manual (SALTARIN) Peso de operación (Kg.) 52, Fuerza de impacto por golpe (KN) 12.</v>
      </c>
      <c r="C36" s="864"/>
      <c r="D36" s="864"/>
      <c r="E36" s="864"/>
      <c r="F36" s="864"/>
      <c r="G36" s="864"/>
      <c r="H36" s="865"/>
      <c r="I36" s="275"/>
      <c r="J36" s="276"/>
      <c r="K36" s="277">
        <f>VLOOKUP(A36,EQUIPOS!A6:D163,4,FALSE)</f>
        <v>9887.2605363984694</v>
      </c>
      <c r="L36" s="278"/>
      <c r="M36" s="344">
        <v>2.5</v>
      </c>
      <c r="N36" s="280">
        <f>K36/M36</f>
        <v>3954.9042145593876</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381.48750000000001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4336.3917145593878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4" t="s">
        <v>525</v>
      </c>
      <c r="B48" s="49" t="str">
        <f>VLOOKUP(A48,MATERIALES!A5:D373,3,FALSE)</f>
        <v>Material  Granular Tipo SBG</v>
      </c>
      <c r="C48" s="289"/>
      <c r="D48" s="289"/>
      <c r="E48" s="289"/>
      <c r="F48" s="289"/>
      <c r="G48" s="289"/>
      <c r="H48" s="289"/>
      <c r="I48" s="276"/>
      <c r="J48" s="232" t="str">
        <f>VLOOKUP(A48,MATERIALES!A4:D640,2,FALSE)</f>
        <v>m3</v>
      </c>
      <c r="K48" s="290">
        <v>1.3</v>
      </c>
      <c r="L48" s="275"/>
      <c r="M48" s="410">
        <f>VLOOKUP(A48,MATERIALES!A5:D396,4,FALSE)</f>
        <v>72885.116615440231</v>
      </c>
      <c r="N48" s="280">
        <f>K48*M48</f>
        <v>94750.651600072306</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83.477611040800326</v>
      </c>
      <c r="N49" s="280">
        <f>K49*M49</f>
        <v>2504.3283312240096</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97254.979931296315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1">
        <f>VLOOKUP(A60,TRANSPORTE!A5:D117,4,FALSE)</f>
        <v>1260.7002978406549</v>
      </c>
      <c r="M60" s="902"/>
      <c r="N60" s="295">
        <f>K60*L60</f>
        <v>1638.9103871928514</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1638.9103871928514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5" t="s">
        <v>9</v>
      </c>
      <c r="B71" s="55" t="str">
        <f>VLOOKUP(A71,'MANO DE OBRA'!A8:D68,3,FALSE)</f>
        <v>Obrero (3)</v>
      </c>
      <c r="C71" s="53"/>
      <c r="D71" s="53"/>
      <c r="E71" s="53"/>
      <c r="F71" s="53"/>
      <c r="G71" s="53"/>
      <c r="H71" s="53"/>
      <c r="I71" s="300">
        <f>K71/J71*100</f>
        <v>82483.783783783787</v>
      </c>
      <c r="J71" s="301">
        <v>185</v>
      </c>
      <c r="K71" s="302">
        <f>VLOOKUP(A71,'MANO DE OBRA'!A8:D99,4,FALSE)</f>
        <v>152595</v>
      </c>
      <c r="L71" s="56"/>
      <c r="M71" s="442">
        <v>20</v>
      </c>
      <c r="N71" s="403">
        <f>K71/M71</f>
        <v>7629.75</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133"/>
    </row>
    <row r="77" spans="1:15" ht="15.75" thickBot="1">
      <c r="B77" s="903" t="s">
        <v>1037</v>
      </c>
      <c r="C77" s="857"/>
      <c r="D77" s="857"/>
      <c r="E77" s="857"/>
      <c r="F77" s="857"/>
      <c r="G77" s="857"/>
      <c r="H77" s="857"/>
      <c r="I77" s="857"/>
      <c r="J77" s="857"/>
      <c r="K77" s="857"/>
      <c r="L77" s="857"/>
      <c r="M77" s="858"/>
      <c r="N77" s="468">
        <f>SUM(N71:N76)</f>
        <v>7629.75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110860.03203304856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22172.006406609711</v>
      </c>
      <c r="M84" s="850"/>
      <c r="N84" s="57"/>
    </row>
    <row r="85" spans="1:14">
      <c r="B85" s="95" t="s">
        <v>1057</v>
      </c>
      <c r="C85" s="96"/>
      <c r="D85" s="96"/>
      <c r="E85" s="96"/>
      <c r="F85" s="96"/>
      <c r="G85" s="96"/>
      <c r="H85" s="96"/>
      <c r="I85" s="93"/>
      <c r="J85" s="94"/>
      <c r="K85" s="312">
        <v>0.05</v>
      </c>
      <c r="L85" s="849">
        <f>N79*K85</f>
        <v>5543.0016016524278</v>
      </c>
      <c r="M85" s="850"/>
      <c r="N85" s="57"/>
    </row>
    <row r="86" spans="1:14" ht="15.75" thickBot="1">
      <c r="B86" s="97" t="s">
        <v>1058</v>
      </c>
      <c r="C86" s="98"/>
      <c r="D86" s="98"/>
      <c r="E86" s="98"/>
      <c r="F86" s="98"/>
      <c r="G86" s="98"/>
      <c r="H86" s="98"/>
      <c r="I86" s="99"/>
      <c r="J86" s="100"/>
      <c r="K86" s="313">
        <v>0.05</v>
      </c>
      <c r="L86" s="851">
        <f>N79*K86</f>
        <v>5543.0016016524278</v>
      </c>
      <c r="M86" s="852"/>
      <c r="N86" s="57"/>
    </row>
    <row r="87" spans="1:14" ht="15.75" thickBot="1">
      <c r="B87" s="814" t="s">
        <v>1037</v>
      </c>
      <c r="C87" s="815"/>
      <c r="D87" s="815"/>
      <c r="E87" s="815"/>
      <c r="F87" s="815"/>
      <c r="G87" s="815"/>
      <c r="H87" s="815"/>
      <c r="I87" s="815"/>
      <c r="J87" s="815"/>
      <c r="K87" s="815"/>
      <c r="L87" s="815"/>
      <c r="M87" s="816"/>
      <c r="N87" s="58">
        <f>L84+L85+L86</f>
        <v>33258.009609914567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144118.04164296313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9.2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8.75" customHeight="1" thickBot="1">
      <c r="A31" t="s">
        <v>1929</v>
      </c>
      <c r="B31" s="86" t="s">
        <v>1724</v>
      </c>
      <c r="C31" s="87" t="s">
        <v>1725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162</v>
      </c>
      <c r="B36" s="863" t="str">
        <f>VLOOKUP(A36,EQUIPOS!A6:D154,3,FALSE)</f>
        <v>Compactador manual (SALTARIN) Peso de operación (Kg.) 52, Fuerza de impacto por golpe (KN) 12.</v>
      </c>
      <c r="C36" s="864"/>
      <c r="D36" s="864"/>
      <c r="E36" s="864"/>
      <c r="F36" s="864"/>
      <c r="G36" s="864"/>
      <c r="H36" s="865"/>
      <c r="I36" s="275"/>
      <c r="J36" s="276"/>
      <c r="K36" s="277">
        <f>VLOOKUP(A36,EQUIPOS!A6:D163,4,FALSE)</f>
        <v>9887.2605363984694</v>
      </c>
      <c r="L36" s="278"/>
      <c r="M36" s="344">
        <v>2.5</v>
      </c>
      <c r="N36" s="280">
        <f>K36/M36</f>
        <v>3954.9042145593876</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381.48750000000001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4336.3917145593878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4" t="s">
        <v>527</v>
      </c>
      <c r="B48" s="49" t="str">
        <f>VLOOKUP(A48,MATERIALES!A5:D373,3,FALSE)</f>
        <v>Material Granular Tipo  BG</v>
      </c>
      <c r="C48" s="289"/>
      <c r="D48" s="289"/>
      <c r="E48" s="289"/>
      <c r="F48" s="289"/>
      <c r="G48" s="289"/>
      <c r="H48" s="289"/>
      <c r="I48" s="276"/>
      <c r="J48" s="232" t="str">
        <f>VLOOKUP(A48,MATERIALES!A4:D640,2,FALSE)</f>
        <v>m3</v>
      </c>
      <c r="K48" s="290">
        <v>1.3</v>
      </c>
      <c r="L48" s="275"/>
      <c r="M48" s="410">
        <f>VLOOKUP(A48,MATERIALES!A5:D396,4,FALSE)</f>
        <v>49822.899535948884</v>
      </c>
      <c r="N48" s="280">
        <f>K48*M48</f>
        <v>64769.769396733551</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83.477611040800326</v>
      </c>
      <c r="N49" s="280">
        <f>K49*M49</f>
        <v>2504.3283312240096</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67274.09772795756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1">
        <f>VLOOKUP(A60,TRANSPORTE!A5:D117,4,FALSE)</f>
        <v>1260.7002978406549</v>
      </c>
      <c r="M60" s="902"/>
      <c r="N60" s="295">
        <f>K60*L60</f>
        <v>1638.9103871928514</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1638.9103871928514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65" t="s">
        <v>9</v>
      </c>
      <c r="B71" s="55" t="str">
        <f>VLOOKUP(A71,'MANO DE OBRA'!A8:D68,3,FALSE)</f>
        <v>Obrero (3)</v>
      </c>
      <c r="C71" s="53"/>
      <c r="D71" s="53"/>
      <c r="E71" s="53"/>
      <c r="F71" s="53"/>
      <c r="G71" s="53"/>
      <c r="H71" s="53"/>
      <c r="I71" s="300">
        <f>K71/J71*100</f>
        <v>82483.783783783787</v>
      </c>
      <c r="J71" s="301">
        <v>185</v>
      </c>
      <c r="K71" s="302">
        <f>VLOOKUP(A71,'MANO DE OBRA'!A8:D99,4,FALSE)</f>
        <v>152595</v>
      </c>
      <c r="L71" s="56"/>
      <c r="M71" s="442">
        <v>20</v>
      </c>
      <c r="N71" s="403">
        <f>K71/M71</f>
        <v>7629.75</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133"/>
    </row>
    <row r="77" spans="1:15" ht="15.75" thickBot="1">
      <c r="B77" s="903" t="s">
        <v>1037</v>
      </c>
      <c r="C77" s="857"/>
      <c r="D77" s="857"/>
      <c r="E77" s="857"/>
      <c r="F77" s="857"/>
      <c r="G77" s="857"/>
      <c r="H77" s="857"/>
      <c r="I77" s="857"/>
      <c r="J77" s="857"/>
      <c r="K77" s="857"/>
      <c r="L77" s="857"/>
      <c r="M77" s="858"/>
      <c r="N77" s="468">
        <f>SUM(N71:N76)</f>
        <v>7629.75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80879.149829709801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16175.829965941961</v>
      </c>
      <c r="M84" s="850"/>
      <c r="N84" s="57"/>
    </row>
    <row r="85" spans="1:14">
      <c r="B85" s="95" t="s">
        <v>1057</v>
      </c>
      <c r="C85" s="96"/>
      <c r="D85" s="96"/>
      <c r="E85" s="96"/>
      <c r="F85" s="96"/>
      <c r="G85" s="96"/>
      <c r="H85" s="96"/>
      <c r="I85" s="93"/>
      <c r="J85" s="94"/>
      <c r="K85" s="312">
        <v>0.05</v>
      </c>
      <c r="L85" s="849">
        <f>N79*K85</f>
        <v>4043.9574914854902</v>
      </c>
      <c r="M85" s="850"/>
      <c r="N85" s="57"/>
    </row>
    <row r="86" spans="1:14" ht="15.75" thickBot="1">
      <c r="B86" s="97" t="s">
        <v>1058</v>
      </c>
      <c r="C86" s="98"/>
      <c r="D86" s="98"/>
      <c r="E86" s="98"/>
      <c r="F86" s="98"/>
      <c r="G86" s="98"/>
      <c r="H86" s="98"/>
      <c r="I86" s="99"/>
      <c r="J86" s="100"/>
      <c r="K86" s="313">
        <v>0.05</v>
      </c>
      <c r="L86" s="851">
        <f>N79*K86</f>
        <v>4043.9574914854902</v>
      </c>
      <c r="M86" s="852"/>
      <c r="N86" s="57"/>
    </row>
    <row r="87" spans="1:14" ht="15.75" thickBot="1">
      <c r="B87" s="814" t="s">
        <v>1037</v>
      </c>
      <c r="C87" s="815"/>
      <c r="D87" s="815"/>
      <c r="E87" s="815"/>
      <c r="F87" s="815"/>
      <c r="G87" s="815"/>
      <c r="H87" s="815"/>
      <c r="I87" s="815"/>
      <c r="J87" s="815"/>
      <c r="K87" s="815"/>
      <c r="L87" s="815"/>
      <c r="M87" s="816"/>
      <c r="N87" s="58">
        <f>L84+L85+L86</f>
        <v>24263.744948912939</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105142.89477862274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9.2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8.75" customHeight="1" thickBot="1">
      <c r="A31" t="s">
        <v>1929</v>
      </c>
      <c r="B31" s="86" t="s">
        <v>1726</v>
      </c>
      <c r="C31" s="87" t="s">
        <v>1727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4" t="s">
        <v>1028</v>
      </c>
      <c r="C35" s="885"/>
      <c r="D35" s="885"/>
      <c r="E35" s="885"/>
      <c r="F35" s="885"/>
      <c r="G35" s="885"/>
      <c r="H35" s="886"/>
      <c r="I35" s="887" t="s">
        <v>1032</v>
      </c>
      <c r="J35" s="888"/>
      <c r="K35" s="75" t="s">
        <v>1033</v>
      </c>
      <c r="L35" s="889" t="s">
        <v>1034</v>
      </c>
      <c r="M35" s="886"/>
      <c r="N35" s="76" t="s">
        <v>1035</v>
      </c>
    </row>
    <row r="36" spans="1:16">
      <c r="A36" s="119"/>
      <c r="B36" s="863"/>
      <c r="C36" s="864"/>
      <c r="D36" s="864"/>
      <c r="E36" s="864"/>
      <c r="F36" s="864"/>
      <c r="G36" s="864"/>
      <c r="H36" s="865"/>
      <c r="I36" s="275"/>
      <c r="J36" s="276"/>
      <c r="K36" s="277"/>
      <c r="L36" s="278"/>
      <c r="M36" s="344"/>
      <c r="N36" s="280"/>
      <c r="P36" s="112"/>
    </row>
    <row r="37" spans="1:16">
      <c r="A37" s="119"/>
      <c r="B37" s="863"/>
      <c r="C37" s="864"/>
      <c r="D37" s="864"/>
      <c r="E37" s="864"/>
      <c r="F37" s="864"/>
      <c r="G37" s="864"/>
      <c r="H37" s="865"/>
      <c r="I37" s="429"/>
      <c r="J37" s="430"/>
      <c r="K37" s="277"/>
      <c r="L37" s="343"/>
      <c r="M37" s="344"/>
      <c r="N37" s="280"/>
      <c r="P37" s="109"/>
    </row>
    <row r="38" spans="1:16">
      <c r="A38" s="119"/>
      <c r="B38" s="863"/>
      <c r="C38" s="864"/>
      <c r="D38" s="864"/>
      <c r="E38" s="864"/>
      <c r="F38" s="864"/>
      <c r="G38" s="864"/>
      <c r="H38" s="865"/>
      <c r="I38" s="336"/>
      <c r="J38" s="338"/>
      <c r="K38" s="277"/>
      <c r="L38" s="431"/>
      <c r="M38" s="432"/>
      <c r="N38" s="280"/>
      <c r="P38" s="112"/>
    </row>
    <row r="39" spans="1:16">
      <c r="B39" s="863"/>
      <c r="C39" s="864"/>
      <c r="D39" s="864"/>
      <c r="E39" s="864"/>
      <c r="F39" s="864"/>
      <c r="G39" s="864"/>
      <c r="H39" s="865"/>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1" t="s">
        <v>1036</v>
      </c>
      <c r="C41" s="872"/>
      <c r="D41" s="872"/>
      <c r="E41" s="44"/>
      <c r="F41" s="45"/>
      <c r="G41" s="45"/>
      <c r="H41" s="46"/>
      <c r="I41" s="42"/>
      <c r="J41" s="43"/>
      <c r="K41" s="287"/>
      <c r="L41" s="284"/>
      <c r="M41" s="409">
        <v>0.05</v>
      </c>
      <c r="N41" s="352">
        <f>N77*M41</f>
        <v>381.48750000000001</v>
      </c>
      <c r="P41" s="112"/>
    </row>
    <row r="42" spans="1:16" ht="15.75" thickBot="1">
      <c r="B42" s="863"/>
      <c r="C42" s="864"/>
      <c r="D42" s="864"/>
      <c r="E42" s="864"/>
      <c r="F42" s="864"/>
      <c r="G42" s="864"/>
      <c r="H42" s="865"/>
      <c r="I42" s="873"/>
      <c r="J42" s="874"/>
      <c r="K42" s="47"/>
      <c r="L42" s="875"/>
      <c r="M42" s="876"/>
      <c r="N42" s="111"/>
    </row>
    <row r="43" spans="1:16" ht="15.75" thickBot="1">
      <c r="B43" s="814" t="s">
        <v>1037</v>
      </c>
      <c r="C43" s="815"/>
      <c r="D43" s="815"/>
      <c r="E43" s="815"/>
      <c r="F43" s="815"/>
      <c r="G43" s="815"/>
      <c r="H43" s="815"/>
      <c r="I43" s="815"/>
      <c r="J43" s="815"/>
      <c r="K43" s="815"/>
      <c r="L43" s="815"/>
      <c r="M43" s="816"/>
      <c r="N43" s="402">
        <f>SUM(N36:N42)</f>
        <v>381.48750000000001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59" t="s">
        <v>1028</v>
      </c>
      <c r="C47" s="860"/>
      <c r="D47" s="860"/>
      <c r="E47" s="860"/>
      <c r="F47" s="860"/>
      <c r="G47" s="860"/>
      <c r="H47" s="860"/>
      <c r="I47" s="894"/>
      <c r="J47" s="323" t="s">
        <v>1029</v>
      </c>
      <c r="K47" s="91" t="s">
        <v>1030</v>
      </c>
      <c r="L47" s="895" t="s">
        <v>1039</v>
      </c>
      <c r="M47" s="894"/>
      <c r="N47" s="92" t="s">
        <v>1035</v>
      </c>
    </row>
    <row r="48" spans="1:16">
      <c r="A48" s="164" t="s">
        <v>558</v>
      </c>
      <c r="B48" s="49" t="str">
        <f>VLOOKUP(A48,MATERIALES!A5:D373,3,FALSE)</f>
        <v>Material filtrante (6´´)</v>
      </c>
      <c r="C48" s="289"/>
      <c r="D48" s="289"/>
      <c r="E48" s="289"/>
      <c r="F48" s="289"/>
      <c r="G48" s="289"/>
      <c r="H48" s="289"/>
      <c r="I48" s="276"/>
      <c r="J48" s="232" t="str">
        <f>VLOOKUP(A48,MATERIALES!A4:D640,2,FALSE)</f>
        <v>m3</v>
      </c>
      <c r="K48" s="290">
        <v>1.3</v>
      </c>
      <c r="L48" s="275"/>
      <c r="M48" s="410">
        <f>VLOOKUP(A48,MATERIALES!A5:D396,4,FALSE)</f>
        <v>91652.308804917717</v>
      </c>
      <c r="N48" s="280">
        <f>K48*M48</f>
        <v>119148.00144639304</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119148.00144639304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1">
        <f>VLOOKUP(A60,TRANSPORTE!A5:D117,4,FALSE)</f>
        <v>1260.7002978406549</v>
      </c>
      <c r="M60" s="902"/>
      <c r="N60" s="295">
        <f>K60*L60</f>
        <v>1638.9103871928514</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1638.9103871928514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5" t="s">
        <v>9</v>
      </c>
      <c r="B71" s="55" t="str">
        <f>VLOOKUP(A71,'MANO DE OBRA'!A8:D68,3,FALSE)</f>
        <v>Obrero (3)</v>
      </c>
      <c r="C71" s="53"/>
      <c r="D71" s="53"/>
      <c r="E71" s="53"/>
      <c r="F71" s="53"/>
      <c r="G71" s="53"/>
      <c r="H71" s="53"/>
      <c r="I71" s="300">
        <f>K71/J71*100</f>
        <v>82483.783783783787</v>
      </c>
      <c r="J71" s="301">
        <v>185</v>
      </c>
      <c r="K71" s="302">
        <f>VLOOKUP(A71,'MANO DE OBRA'!A8:D99,4,FALSE)</f>
        <v>152595</v>
      </c>
      <c r="L71" s="56"/>
      <c r="M71" s="442">
        <v>20</v>
      </c>
      <c r="N71" s="403">
        <f>K71/M71</f>
        <v>7629.75</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7629.75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128798.1493335859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25759.62986671718</v>
      </c>
      <c r="M84" s="850"/>
      <c r="N84" s="57"/>
    </row>
    <row r="85" spans="1:14">
      <c r="B85" s="95" t="s">
        <v>1057</v>
      </c>
      <c r="C85" s="96"/>
      <c r="D85" s="96"/>
      <c r="E85" s="96"/>
      <c r="F85" s="96"/>
      <c r="G85" s="96"/>
      <c r="H85" s="96"/>
      <c r="I85" s="93"/>
      <c r="J85" s="94"/>
      <c r="K85" s="312">
        <v>0.05</v>
      </c>
      <c r="L85" s="849">
        <f>N79*K85</f>
        <v>6439.9074666792949</v>
      </c>
      <c r="M85" s="850"/>
      <c r="N85" s="57"/>
    </row>
    <row r="86" spans="1:14" ht="15.75" thickBot="1">
      <c r="B86" s="97" t="s">
        <v>1058</v>
      </c>
      <c r="C86" s="98"/>
      <c r="D86" s="98"/>
      <c r="E86" s="98"/>
      <c r="F86" s="98"/>
      <c r="G86" s="98"/>
      <c r="H86" s="98"/>
      <c r="I86" s="99"/>
      <c r="J86" s="100"/>
      <c r="K86" s="313">
        <v>0.05</v>
      </c>
      <c r="L86" s="851">
        <f>N79*K86</f>
        <v>6439.9074666792949</v>
      </c>
      <c r="M86" s="852"/>
      <c r="N86" s="57"/>
    </row>
    <row r="87" spans="1:14" ht="15.75" thickBot="1">
      <c r="B87" s="814" t="s">
        <v>1037</v>
      </c>
      <c r="C87" s="815"/>
      <c r="D87" s="815"/>
      <c r="E87" s="815"/>
      <c r="F87" s="815"/>
      <c r="G87" s="815"/>
      <c r="H87" s="815"/>
      <c r="I87" s="815"/>
      <c r="J87" s="815"/>
      <c r="K87" s="815"/>
      <c r="L87" s="815"/>
      <c r="M87" s="816"/>
      <c r="N87" s="58">
        <f>L84+L85+L86</f>
        <v>38639.444800075769</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167437.59413366165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9.2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1728</v>
      </c>
      <c r="C31" s="87" t="s">
        <v>1729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4" t="s">
        <v>1028</v>
      </c>
      <c r="C35" s="885"/>
      <c r="D35" s="885"/>
      <c r="E35" s="885"/>
      <c r="F35" s="885"/>
      <c r="G35" s="885"/>
      <c r="H35" s="886"/>
      <c r="I35" s="887" t="s">
        <v>1032</v>
      </c>
      <c r="J35" s="888"/>
      <c r="K35" s="75" t="s">
        <v>1033</v>
      </c>
      <c r="L35" s="889" t="s">
        <v>1034</v>
      </c>
      <c r="M35" s="886"/>
      <c r="N35" s="76" t="s">
        <v>1035</v>
      </c>
    </row>
    <row r="36" spans="1:16">
      <c r="A36" s="119"/>
      <c r="B36" s="863"/>
      <c r="C36" s="864"/>
      <c r="D36" s="864"/>
      <c r="E36" s="864"/>
      <c r="F36" s="864"/>
      <c r="G36" s="864"/>
      <c r="H36" s="865"/>
      <c r="I36" s="275"/>
      <c r="J36" s="276"/>
      <c r="K36" s="277"/>
      <c r="L36" s="278"/>
      <c r="M36" s="344"/>
      <c r="N36" s="280"/>
      <c r="P36" s="112"/>
    </row>
    <row r="37" spans="1:16">
      <c r="A37" s="119"/>
      <c r="B37" s="863"/>
      <c r="C37" s="864"/>
      <c r="D37" s="864"/>
      <c r="E37" s="864"/>
      <c r="F37" s="864"/>
      <c r="G37" s="864"/>
      <c r="H37" s="865"/>
      <c r="I37" s="429"/>
      <c r="J37" s="430"/>
      <c r="K37" s="277"/>
      <c r="L37" s="343"/>
      <c r="M37" s="344"/>
      <c r="N37" s="280"/>
      <c r="P37" s="109"/>
    </row>
    <row r="38" spans="1:16">
      <c r="A38" s="119"/>
      <c r="B38" s="863"/>
      <c r="C38" s="864"/>
      <c r="D38" s="864"/>
      <c r="E38" s="864"/>
      <c r="F38" s="864"/>
      <c r="G38" s="864"/>
      <c r="H38" s="865"/>
      <c r="I38" s="336"/>
      <c r="J38" s="338"/>
      <c r="K38" s="277"/>
      <c r="L38" s="431"/>
      <c r="M38" s="432"/>
      <c r="N38" s="280"/>
      <c r="P38" s="112"/>
    </row>
    <row r="39" spans="1:16">
      <c r="B39" s="863"/>
      <c r="C39" s="864"/>
      <c r="D39" s="864"/>
      <c r="E39" s="864"/>
      <c r="F39" s="864"/>
      <c r="G39" s="864"/>
      <c r="H39" s="865"/>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1" t="s">
        <v>1036</v>
      </c>
      <c r="C41" s="872"/>
      <c r="D41" s="872"/>
      <c r="E41" s="44"/>
      <c r="F41" s="45"/>
      <c r="G41" s="45"/>
      <c r="H41" s="46"/>
      <c r="I41" s="42"/>
      <c r="J41" s="43"/>
      <c r="K41" s="287"/>
      <c r="L41" s="284"/>
      <c r="M41" s="409">
        <v>0.05</v>
      </c>
      <c r="N41" s="352">
        <f>N77*M41</f>
        <v>381.48750000000001</v>
      </c>
      <c r="P41" s="112"/>
    </row>
    <row r="42" spans="1:16" ht="15.75" thickBot="1">
      <c r="B42" s="863"/>
      <c r="C42" s="864"/>
      <c r="D42" s="864"/>
      <c r="E42" s="864"/>
      <c r="F42" s="864"/>
      <c r="G42" s="864"/>
      <c r="H42" s="865"/>
      <c r="I42" s="873"/>
      <c r="J42" s="874"/>
      <c r="K42" s="47"/>
      <c r="L42" s="875"/>
      <c r="M42" s="876"/>
      <c r="N42" s="111"/>
    </row>
    <row r="43" spans="1:16" ht="15.75" thickBot="1">
      <c r="B43" s="814" t="s">
        <v>1037</v>
      </c>
      <c r="C43" s="815"/>
      <c r="D43" s="815"/>
      <c r="E43" s="815"/>
      <c r="F43" s="815"/>
      <c r="G43" s="815"/>
      <c r="H43" s="815"/>
      <c r="I43" s="815"/>
      <c r="J43" s="815"/>
      <c r="K43" s="815"/>
      <c r="L43" s="815"/>
      <c r="M43" s="816"/>
      <c r="N43" s="402">
        <f>SUM(N36:N42)</f>
        <v>381.48750000000001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59" t="s">
        <v>1028</v>
      </c>
      <c r="C47" s="860"/>
      <c r="D47" s="860"/>
      <c r="E47" s="860"/>
      <c r="F47" s="860"/>
      <c r="G47" s="860"/>
      <c r="H47" s="860"/>
      <c r="I47" s="894"/>
      <c r="J47" s="323" t="s">
        <v>1029</v>
      </c>
      <c r="K47" s="91" t="s">
        <v>1030</v>
      </c>
      <c r="L47" s="895" t="s">
        <v>1039</v>
      </c>
      <c r="M47" s="894"/>
      <c r="N47" s="92" t="s">
        <v>1035</v>
      </c>
    </row>
    <row r="48" spans="1:16">
      <c r="A48" s="164" t="s">
        <v>483</v>
      </c>
      <c r="B48" s="49" t="str">
        <f>VLOOKUP(A48,MATERIALES!A5:D373,3,FALSE)</f>
        <v>Gravilla</v>
      </c>
      <c r="C48" s="289"/>
      <c r="D48" s="289"/>
      <c r="E48" s="289"/>
      <c r="F48" s="289"/>
      <c r="G48" s="289"/>
      <c r="H48" s="289"/>
      <c r="I48" s="276"/>
      <c r="J48" s="232" t="str">
        <f>VLOOKUP(A48,MATERIALES!A4:D640,2,FALSE)</f>
        <v>m3</v>
      </c>
      <c r="K48" s="290">
        <v>1.3</v>
      </c>
      <c r="L48" s="275"/>
      <c r="M48" s="410">
        <f>VLOOKUP(A48,MATERIALES!A5:D396,4,FALSE)</f>
        <v>90858.253480383282</v>
      </c>
      <c r="N48" s="280">
        <f>K48*M48</f>
        <v>118115.72952449827</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118115.72952449827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1">
        <f>VLOOKUP(A60,TRANSPORTE!A5:D117,4,FALSE)</f>
        <v>1260.7002978406549</v>
      </c>
      <c r="M60" s="902"/>
      <c r="N60" s="295">
        <f>K60*L60</f>
        <v>1638.9103871928514</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1638.9103871928514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5" t="s">
        <v>9</v>
      </c>
      <c r="B71" s="55" t="str">
        <f>VLOOKUP(A71,'MANO DE OBRA'!A8:D68,3,FALSE)</f>
        <v>Obrero (3)</v>
      </c>
      <c r="C71" s="53"/>
      <c r="D71" s="53"/>
      <c r="E71" s="53"/>
      <c r="F71" s="53"/>
      <c r="G71" s="53"/>
      <c r="H71" s="53"/>
      <c r="I71" s="300">
        <f>K71/J71*100</f>
        <v>82483.783783783787</v>
      </c>
      <c r="J71" s="301">
        <v>185</v>
      </c>
      <c r="K71" s="302">
        <f>VLOOKUP(A71,'MANO DE OBRA'!A8:D99,4,FALSE)</f>
        <v>152595</v>
      </c>
      <c r="L71" s="56"/>
      <c r="M71" s="442">
        <v>20</v>
      </c>
      <c r="N71" s="403">
        <f>K71/M71</f>
        <v>7629.75</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133"/>
    </row>
    <row r="77" spans="1:15" ht="15.75" thickBot="1">
      <c r="B77" s="903" t="s">
        <v>1037</v>
      </c>
      <c r="C77" s="857"/>
      <c r="D77" s="857"/>
      <c r="E77" s="857"/>
      <c r="F77" s="857"/>
      <c r="G77" s="857"/>
      <c r="H77" s="857"/>
      <c r="I77" s="857"/>
      <c r="J77" s="857"/>
      <c r="K77" s="857"/>
      <c r="L77" s="857"/>
      <c r="M77" s="858"/>
      <c r="N77" s="468">
        <f>SUM(N71:N76)</f>
        <v>7629.75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127765.87741169112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25553.175482338225</v>
      </c>
      <c r="M84" s="850"/>
      <c r="N84" s="57"/>
    </row>
    <row r="85" spans="1:14">
      <c r="B85" s="95" t="s">
        <v>1057</v>
      </c>
      <c r="C85" s="96"/>
      <c r="D85" s="96"/>
      <c r="E85" s="96"/>
      <c r="F85" s="96"/>
      <c r="G85" s="96"/>
      <c r="H85" s="96"/>
      <c r="I85" s="93"/>
      <c r="J85" s="94"/>
      <c r="K85" s="312">
        <v>0.05</v>
      </c>
      <c r="L85" s="849">
        <f>N79*K85</f>
        <v>6388.2938705845563</v>
      </c>
      <c r="M85" s="850"/>
      <c r="N85" s="57"/>
    </row>
    <row r="86" spans="1:14" ht="15.75" thickBot="1">
      <c r="B86" s="97" t="s">
        <v>1058</v>
      </c>
      <c r="C86" s="98"/>
      <c r="D86" s="98"/>
      <c r="E86" s="98"/>
      <c r="F86" s="98"/>
      <c r="G86" s="98"/>
      <c r="H86" s="98"/>
      <c r="I86" s="99"/>
      <c r="J86" s="100"/>
      <c r="K86" s="313">
        <v>0.05</v>
      </c>
      <c r="L86" s="851">
        <f>N79*K86</f>
        <v>6388.2938705845563</v>
      </c>
      <c r="M86" s="852"/>
      <c r="N86" s="57"/>
    </row>
    <row r="87" spans="1:14" ht="15.75" thickBot="1">
      <c r="B87" s="814" t="s">
        <v>1037</v>
      </c>
      <c r="C87" s="815"/>
      <c r="D87" s="815"/>
      <c r="E87" s="815"/>
      <c r="F87" s="815"/>
      <c r="G87" s="815"/>
      <c r="H87" s="815"/>
      <c r="I87" s="815"/>
      <c r="J87" s="815"/>
      <c r="K87" s="815"/>
      <c r="L87" s="815"/>
      <c r="M87" s="816"/>
      <c r="N87" s="58">
        <f>L84+L85+L86</f>
        <v>38329.76322350734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166095.64063519845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9.2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1730</v>
      </c>
      <c r="C31" s="87" t="s">
        <v>1731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4" t="s">
        <v>1028</v>
      </c>
      <c r="C35" s="885"/>
      <c r="D35" s="885"/>
      <c r="E35" s="885"/>
      <c r="F35" s="885"/>
      <c r="G35" s="885"/>
      <c r="H35" s="886"/>
      <c r="I35" s="887" t="s">
        <v>1032</v>
      </c>
      <c r="J35" s="888"/>
      <c r="K35" s="75" t="s">
        <v>1033</v>
      </c>
      <c r="L35" s="889" t="s">
        <v>1034</v>
      </c>
      <c r="M35" s="886"/>
      <c r="N35" s="76" t="s">
        <v>1035</v>
      </c>
    </row>
    <row r="36" spans="1:16">
      <c r="A36" s="119"/>
      <c r="B36" s="863"/>
      <c r="C36" s="864"/>
      <c r="D36" s="864"/>
      <c r="E36" s="864"/>
      <c r="F36" s="864"/>
      <c r="G36" s="864"/>
      <c r="H36" s="865"/>
      <c r="I36" s="275"/>
      <c r="J36" s="276"/>
      <c r="K36" s="277"/>
      <c r="L36" s="278"/>
      <c r="M36" s="344"/>
      <c r="N36" s="280"/>
      <c r="P36" s="112"/>
    </row>
    <row r="37" spans="1:16">
      <c r="A37" s="119"/>
      <c r="B37" s="863"/>
      <c r="C37" s="864"/>
      <c r="D37" s="864"/>
      <c r="E37" s="864"/>
      <c r="F37" s="864"/>
      <c r="G37" s="864"/>
      <c r="H37" s="865"/>
      <c r="I37" s="429"/>
      <c r="J37" s="430"/>
      <c r="K37" s="277"/>
      <c r="L37" s="343"/>
      <c r="M37" s="344"/>
      <c r="N37" s="280"/>
      <c r="P37" s="109"/>
    </row>
    <row r="38" spans="1:16">
      <c r="A38" s="119"/>
      <c r="B38" s="863"/>
      <c r="C38" s="864"/>
      <c r="D38" s="864"/>
      <c r="E38" s="864"/>
      <c r="F38" s="864"/>
      <c r="G38" s="864"/>
      <c r="H38" s="865"/>
      <c r="I38" s="336"/>
      <c r="J38" s="338"/>
      <c r="K38" s="277"/>
      <c r="L38" s="431"/>
      <c r="M38" s="432"/>
      <c r="N38" s="280"/>
      <c r="P38" s="112"/>
    </row>
    <row r="39" spans="1:16">
      <c r="B39" s="863"/>
      <c r="C39" s="864"/>
      <c r="D39" s="864"/>
      <c r="E39" s="864"/>
      <c r="F39" s="864"/>
      <c r="G39" s="864"/>
      <c r="H39" s="865"/>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1" t="s">
        <v>1036</v>
      </c>
      <c r="C41" s="872"/>
      <c r="D41" s="872"/>
      <c r="E41" s="44"/>
      <c r="F41" s="45"/>
      <c r="G41" s="45"/>
      <c r="H41" s="46"/>
      <c r="I41" s="42"/>
      <c r="J41" s="43"/>
      <c r="K41" s="287"/>
      <c r="L41" s="284"/>
      <c r="M41" s="409">
        <v>0.05</v>
      </c>
      <c r="N41" s="352">
        <f>N77*M41</f>
        <v>254.32249999999999</v>
      </c>
      <c r="P41" s="112"/>
    </row>
    <row r="42" spans="1:16" ht="15.75" thickBot="1">
      <c r="B42" s="863"/>
      <c r="C42" s="864"/>
      <c r="D42" s="864"/>
      <c r="E42" s="864"/>
      <c r="F42" s="864"/>
      <c r="G42" s="864"/>
      <c r="H42" s="865"/>
      <c r="I42" s="873"/>
      <c r="J42" s="874"/>
      <c r="K42" s="47"/>
      <c r="L42" s="875"/>
      <c r="M42" s="876"/>
      <c r="N42" s="111"/>
    </row>
    <row r="43" spans="1:16" ht="15.75" thickBot="1">
      <c r="B43" s="814" t="s">
        <v>1037</v>
      </c>
      <c r="C43" s="815"/>
      <c r="D43" s="815"/>
      <c r="E43" s="815"/>
      <c r="F43" s="815"/>
      <c r="G43" s="815"/>
      <c r="H43" s="815"/>
      <c r="I43" s="815"/>
      <c r="J43" s="815"/>
      <c r="K43" s="815"/>
      <c r="L43" s="815"/>
      <c r="M43" s="816"/>
      <c r="N43" s="402">
        <f>SUM(N36:N42)</f>
        <v>254.32249999999999</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59" t="s">
        <v>1028</v>
      </c>
      <c r="C47" s="860"/>
      <c r="D47" s="860"/>
      <c r="E47" s="860"/>
      <c r="F47" s="860"/>
      <c r="G47" s="860"/>
      <c r="H47" s="860"/>
      <c r="I47" s="894"/>
      <c r="J47" s="323" t="s">
        <v>1029</v>
      </c>
      <c r="K47" s="91" t="s">
        <v>1030</v>
      </c>
      <c r="L47" s="895" t="s">
        <v>1039</v>
      </c>
      <c r="M47" s="894"/>
      <c r="N47" s="92" t="s">
        <v>1035</v>
      </c>
    </row>
    <row r="48" spans="1:16">
      <c r="A48" s="167" t="s">
        <v>873</v>
      </c>
      <c r="B48" s="49" t="str">
        <f>VLOOKUP(A48,MATERIALES!A5:D373,3,FALSE)</f>
        <v>Arena lavada</v>
      </c>
      <c r="C48" s="289"/>
      <c r="D48" s="289"/>
      <c r="E48" s="289"/>
      <c r="F48" s="289"/>
      <c r="G48" s="289"/>
      <c r="H48" s="289"/>
      <c r="I48" s="276"/>
      <c r="J48" s="232" t="str">
        <f>VLOOKUP(A48,MATERIALES!A4:D640,2,FALSE)</f>
        <v>m3</v>
      </c>
      <c r="K48" s="290">
        <v>1.3</v>
      </c>
      <c r="L48" s="275"/>
      <c r="M48" s="410">
        <f>VLOOKUP(A48,MATERIALES!A5:D396,4,FALSE)</f>
        <v>55991.08057614656</v>
      </c>
      <c r="N48" s="280">
        <f>K48*M48</f>
        <v>72788.404748990535</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72788.404748990535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1">
        <f>VLOOKUP(A60,TRANSPORTE!A5:D117,4,FALSE)</f>
        <v>1260.7002978406549</v>
      </c>
      <c r="M60" s="902"/>
      <c r="N60" s="295">
        <f>K60*L60</f>
        <v>1638.9103871928514</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1638.9103871928514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8" t="s">
        <v>7</v>
      </c>
      <c r="B71" s="55" t="str">
        <f>VLOOKUP(A71,'MANO DE OBRA'!A8:D68,3,FALSE)</f>
        <v>Obrero (2)</v>
      </c>
      <c r="C71" s="53"/>
      <c r="D71" s="53"/>
      <c r="E71" s="53"/>
      <c r="F71" s="53"/>
      <c r="G71" s="53"/>
      <c r="H71" s="53"/>
      <c r="I71" s="300">
        <f>K71/J71*100</f>
        <v>54988.648648648646</v>
      </c>
      <c r="J71" s="301">
        <v>185</v>
      </c>
      <c r="K71" s="302">
        <f>VLOOKUP(A71,'MANO DE OBRA'!A8:D99,4,FALSE)</f>
        <v>101729</v>
      </c>
      <c r="L71" s="56"/>
      <c r="M71" s="442">
        <v>20</v>
      </c>
      <c r="N71" s="403">
        <f>K71/M71</f>
        <v>5086.45</v>
      </c>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5086.45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79768.08763618338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15953.617527236676</v>
      </c>
      <c r="M84" s="850"/>
      <c r="N84" s="57"/>
    </row>
    <row r="85" spans="1:14">
      <c r="B85" s="95" t="s">
        <v>1057</v>
      </c>
      <c r="C85" s="96"/>
      <c r="D85" s="96"/>
      <c r="E85" s="96"/>
      <c r="F85" s="96"/>
      <c r="G85" s="96"/>
      <c r="H85" s="96"/>
      <c r="I85" s="93"/>
      <c r="J85" s="94"/>
      <c r="K85" s="312">
        <v>0.05</v>
      </c>
      <c r="L85" s="849">
        <f>N79*K85</f>
        <v>3988.4043818091691</v>
      </c>
      <c r="M85" s="850"/>
      <c r="N85" s="57"/>
    </row>
    <row r="86" spans="1:14" ht="15.75" thickBot="1">
      <c r="B86" s="97" t="s">
        <v>1058</v>
      </c>
      <c r="C86" s="98"/>
      <c r="D86" s="98"/>
      <c r="E86" s="98"/>
      <c r="F86" s="98"/>
      <c r="G86" s="98"/>
      <c r="H86" s="98"/>
      <c r="I86" s="99"/>
      <c r="J86" s="100"/>
      <c r="K86" s="313">
        <v>0.05</v>
      </c>
      <c r="L86" s="851">
        <f>N79*K86</f>
        <v>3988.4043818091691</v>
      </c>
      <c r="M86" s="852"/>
      <c r="N86" s="57"/>
    </row>
    <row r="87" spans="1:14" ht="15.75" thickBot="1">
      <c r="B87" s="814" t="s">
        <v>1037</v>
      </c>
      <c r="C87" s="815"/>
      <c r="D87" s="815"/>
      <c r="E87" s="815"/>
      <c r="F87" s="815"/>
      <c r="G87" s="815"/>
      <c r="H87" s="815"/>
      <c r="I87" s="815"/>
      <c r="J87" s="815"/>
      <c r="K87" s="815"/>
      <c r="L87" s="815"/>
      <c r="M87" s="816"/>
      <c r="N87" s="58">
        <f>L84+L85+L86</f>
        <v>23930.426290855015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103698.5139270384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1181</v>
      </c>
      <c r="C31" s="87" t="s">
        <v>2201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228</v>
      </c>
      <c r="B36" s="863" t="str">
        <f>VLOOKUP(A36,EQUIPOS!A6:D154,3,FALSE)</f>
        <v xml:space="preserve">Formaleta metálica (concreto hidráulico)
</v>
      </c>
      <c r="C36" s="864"/>
      <c r="D36" s="864"/>
      <c r="E36" s="864"/>
      <c r="F36" s="864"/>
      <c r="G36" s="864"/>
      <c r="H36" s="865"/>
      <c r="I36" s="275"/>
      <c r="J36" s="276"/>
      <c r="K36" s="277">
        <f>VLOOKUP(A36,EQUIPOS!A6:D163,4,FALSE)</f>
        <v>3195.9738186462328</v>
      </c>
      <c r="L36" s="278"/>
      <c r="M36" s="279">
        <v>2</v>
      </c>
      <c r="N36" s="280">
        <f>K36/M36</f>
        <v>1597.9869093231164</v>
      </c>
    </row>
    <row r="37" spans="1:14">
      <c r="A37" s="119" t="s">
        <v>282</v>
      </c>
      <c r="B37" s="863" t="str">
        <f>VLOOKUP(A37,EQUIPOS!A7:D154,3,FALSE)</f>
        <v>Piloteadora potencia 250KW, RPM 1800, fuerza elevadora 200KN</v>
      </c>
      <c r="C37" s="864"/>
      <c r="D37" s="864"/>
      <c r="E37" s="864"/>
      <c r="F37" s="864"/>
      <c r="G37" s="864"/>
      <c r="H37" s="865"/>
      <c r="I37" s="429"/>
      <c r="J37" s="430"/>
      <c r="K37" s="277">
        <f>VLOOKUP(A37,EQUIPOS!A7:D164,4,FALSE)</f>
        <v>385132.48297147726</v>
      </c>
      <c r="L37" s="343"/>
      <c r="M37" s="344">
        <v>4</v>
      </c>
      <c r="N37" s="280">
        <f>K37/M37</f>
        <v>96283.120742869316</v>
      </c>
    </row>
    <row r="38" spans="1:14">
      <c r="A38" s="119" t="s">
        <v>363</v>
      </c>
      <c r="B38" s="863" t="str">
        <f>VLOOKUP(A38,EQUIPOS!A8:D154,3,FALSE)</f>
        <v>Vibrador de concreto, Motor de 3 hp a 18.000 rpm Mangueras de 4 mt</v>
      </c>
      <c r="C38" s="864"/>
      <c r="D38" s="864"/>
      <c r="E38" s="864"/>
      <c r="F38" s="864"/>
      <c r="G38" s="864"/>
      <c r="H38" s="865"/>
      <c r="I38" s="336"/>
      <c r="J38" s="338"/>
      <c r="K38" s="277">
        <f>VLOOKUP(A38,EQUIPOS!A8:D165,4,FALSE)</f>
        <v>5066.5911025968508</v>
      </c>
      <c r="L38" s="431"/>
      <c r="M38" s="432">
        <v>2</v>
      </c>
      <c r="N38" s="280">
        <f>K38/M38</f>
        <v>2533.2955512984254</v>
      </c>
    </row>
    <row r="39" spans="1:14">
      <c r="B39" s="863"/>
      <c r="C39" s="864"/>
      <c r="D39" s="864"/>
      <c r="E39" s="870"/>
      <c r="F39" s="864"/>
      <c r="G39" s="864"/>
      <c r="H39" s="865"/>
      <c r="I39" s="42"/>
      <c r="J39" s="43"/>
      <c r="K39" s="282"/>
      <c r="L39" s="284"/>
      <c r="M39" s="285"/>
      <c r="N39" s="286"/>
    </row>
    <row r="40" spans="1:14">
      <c r="B40" s="871" t="s">
        <v>1036</v>
      </c>
      <c r="C40" s="872"/>
      <c r="D40" s="872"/>
      <c r="E40" s="44"/>
      <c r="F40" s="45"/>
      <c r="G40" s="45"/>
      <c r="H40" s="46"/>
      <c r="I40" s="42"/>
      <c r="J40" s="43"/>
      <c r="K40" s="287"/>
      <c r="L40" s="284"/>
      <c r="M40" s="409">
        <v>0.1</v>
      </c>
      <c r="N40" s="352">
        <f>N76*M40</f>
        <v>1169.8866412130608</v>
      </c>
    </row>
    <row r="41" spans="1:14" ht="15.75" thickBot="1">
      <c r="B41" s="863"/>
      <c r="C41" s="864"/>
      <c r="D41" s="864"/>
      <c r="E41" s="864"/>
      <c r="F41" s="864"/>
      <c r="G41" s="864"/>
      <c r="H41" s="865"/>
      <c r="I41" s="873"/>
      <c r="J41" s="874"/>
      <c r="K41" s="47"/>
      <c r="L41" s="875"/>
      <c r="M41" s="876"/>
      <c r="N41" s="111"/>
    </row>
    <row r="42" spans="1:14" ht="15.75" thickBot="1">
      <c r="B42" s="814" t="s">
        <v>1037</v>
      </c>
      <c r="C42" s="815"/>
      <c r="D42" s="815"/>
      <c r="E42" s="815"/>
      <c r="F42" s="815"/>
      <c r="G42" s="815"/>
      <c r="H42" s="815"/>
      <c r="I42" s="815"/>
      <c r="J42" s="815"/>
      <c r="K42" s="815"/>
      <c r="L42" s="815"/>
      <c r="M42" s="816"/>
      <c r="N42" s="402">
        <f>SUM(N36:N41)</f>
        <v>101584.2898447039</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59" t="s">
        <v>1028</v>
      </c>
      <c r="C46" s="860"/>
      <c r="D46" s="860"/>
      <c r="E46" s="860"/>
      <c r="F46" s="860"/>
      <c r="G46" s="860"/>
      <c r="H46" s="860"/>
      <c r="I46" s="894"/>
      <c r="J46" s="323" t="s">
        <v>1029</v>
      </c>
      <c r="K46" s="91" t="s">
        <v>1030</v>
      </c>
      <c r="L46" s="895" t="s">
        <v>1039</v>
      </c>
      <c r="M46" s="894"/>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3316.7080094015541</v>
      </c>
      <c r="N47" s="280">
        <f>K47*M47</f>
        <v>39386.638052136957</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12114.433797384438</v>
      </c>
      <c r="N48" s="280">
        <f>K48*M48</f>
        <v>6057.2168986922188</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5090.0982341951421</v>
      </c>
      <c r="N49" s="280">
        <f>K49*M49</f>
        <v>2545.0491170975711</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371577.17109624535</v>
      </c>
      <c r="N50" s="280">
        <f>K50*M50</f>
        <v>49028.452660220966</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4" t="s">
        <v>1037</v>
      </c>
      <c r="C54" s="815"/>
      <c r="D54" s="815"/>
      <c r="E54" s="815"/>
      <c r="F54" s="815"/>
      <c r="G54" s="815"/>
      <c r="H54" s="815"/>
      <c r="I54" s="815"/>
      <c r="J54" s="815"/>
      <c r="K54" s="815"/>
      <c r="L54" s="815"/>
      <c r="M54" s="816"/>
      <c r="N54" s="402">
        <f>SUM(N47:N53)</f>
        <v>97017.356728147715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901">
        <f>VLOOKUP(A59,TRANSPORTE!A5:D117,4,FALSE)</f>
        <v>38.172598659717046</v>
      </c>
      <c r="M59" s="902"/>
      <c r="N59" s="295">
        <f>K59*L59</f>
        <v>1.9086299329858525</v>
      </c>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1.9086299329858525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s="168"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442">
        <v>47.058819999999997</v>
      </c>
      <c r="N70" s="403">
        <f>K70/M70</f>
        <v>2161.741412130606</v>
      </c>
      <c r="O70" s="112"/>
    </row>
    <row r="71" spans="1:15">
      <c r="A71" s="168" t="s">
        <v>11</v>
      </c>
      <c r="B71" s="55" t="str">
        <f>VLOOKUP(A71,'MANO DE OBRA'!A8:D69,3,FALSE)</f>
        <v>Obrero (4)</v>
      </c>
      <c r="C71" s="53"/>
      <c r="D71" s="53"/>
      <c r="E71" s="53"/>
      <c r="F71" s="53"/>
      <c r="G71" s="53"/>
      <c r="H71" s="53"/>
      <c r="I71" s="300">
        <f>K71/J71*100</f>
        <v>109977.83783783784</v>
      </c>
      <c r="J71" s="301">
        <v>185</v>
      </c>
      <c r="K71" s="302">
        <f>VLOOKUP(A71,'MANO DE OBRA'!A8:D100,4,FALSE)</f>
        <v>203459</v>
      </c>
      <c r="L71" s="56"/>
      <c r="M71" s="440">
        <v>32</v>
      </c>
      <c r="N71" s="403">
        <f>K71/M71</f>
        <v>6358.09375</v>
      </c>
    </row>
    <row r="72" spans="1:15">
      <c r="A72" t="s">
        <v>30</v>
      </c>
      <c r="B72" s="55" t="str">
        <f>VLOOKUP(A72,'MANO DE OBRA'!A9:D70,3,FALSE)</f>
        <v>Oficial</v>
      </c>
      <c r="C72" s="53"/>
      <c r="D72" s="53"/>
      <c r="E72" s="53"/>
      <c r="F72" s="53"/>
      <c r="G72" s="53"/>
      <c r="H72" s="53"/>
      <c r="I72" s="300">
        <f>K72/J72*100</f>
        <v>54988.648648648646</v>
      </c>
      <c r="J72" s="301">
        <v>185</v>
      </c>
      <c r="K72" s="302">
        <f>VLOOKUP(A72,'MANO DE OBRA'!A9:D101,4,FALSE)</f>
        <v>101729</v>
      </c>
      <c r="L72" s="56"/>
      <c r="M72" s="308">
        <v>32</v>
      </c>
      <c r="N72" s="403">
        <f>K72/M72</f>
        <v>3179.03125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11698.866412130606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N42+N54+N65+N76</f>
        <v>210302.42161491525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42060.484322983051</v>
      </c>
      <c r="M83" s="850"/>
      <c r="N83" s="57"/>
    </row>
    <row r="84" spans="1:14">
      <c r="B84" s="95" t="s">
        <v>1057</v>
      </c>
      <c r="C84" s="96"/>
      <c r="D84" s="96"/>
      <c r="E84" s="96"/>
      <c r="F84" s="96"/>
      <c r="G84" s="96"/>
      <c r="H84" s="96"/>
      <c r="I84" s="93"/>
      <c r="J84" s="94"/>
      <c r="K84" s="312">
        <v>0.05</v>
      </c>
      <c r="L84" s="849">
        <f>N78*K84</f>
        <v>10515.121080745763</v>
      </c>
      <c r="M84" s="850"/>
      <c r="N84" s="57"/>
    </row>
    <row r="85" spans="1:14" ht="15.75" thickBot="1">
      <c r="B85" s="97" t="s">
        <v>1058</v>
      </c>
      <c r="C85" s="98"/>
      <c r="D85" s="98"/>
      <c r="E85" s="98"/>
      <c r="F85" s="98"/>
      <c r="G85" s="98"/>
      <c r="H85" s="98"/>
      <c r="I85" s="99"/>
      <c r="J85" s="100"/>
      <c r="K85" s="313">
        <v>0.05</v>
      </c>
      <c r="L85" s="851">
        <f>N78*K85</f>
        <v>10515.121080745763</v>
      </c>
      <c r="M85" s="852"/>
      <c r="N85" s="57"/>
    </row>
    <row r="86" spans="1:14" ht="15.75" thickBot="1">
      <c r="B86" s="814" t="s">
        <v>1037</v>
      </c>
      <c r="C86" s="815"/>
      <c r="D86" s="815"/>
      <c r="E86" s="815"/>
      <c r="F86" s="815"/>
      <c r="G86" s="815"/>
      <c r="H86" s="815"/>
      <c r="I86" s="815"/>
      <c r="J86" s="815"/>
      <c r="K86" s="815"/>
      <c r="L86" s="815"/>
      <c r="M86" s="816"/>
      <c r="N86" s="58">
        <f>L83+L84+L85</f>
        <v>63090.726484474573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273393.1480993898</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15" customHeight="1">
      <c r="B107" s="961" t="s">
        <v>2325</v>
      </c>
      <c r="C107" s="962"/>
      <c r="D107" s="962"/>
      <c r="E107" s="962"/>
      <c r="F107" s="962"/>
      <c r="G107" s="962"/>
      <c r="H107" s="962"/>
      <c r="I107" s="962"/>
      <c r="J107" s="962"/>
      <c r="K107" s="962"/>
      <c r="L107" s="962"/>
      <c r="M107" s="962"/>
      <c r="N107" s="963"/>
    </row>
    <row r="108" spans="2:14" ht="30.75" customHeight="1">
      <c r="B108" s="961"/>
      <c r="C108" s="962"/>
      <c r="D108" s="962"/>
      <c r="E108" s="962"/>
      <c r="F108" s="962"/>
      <c r="G108" s="962"/>
      <c r="H108" s="962"/>
      <c r="I108" s="962"/>
      <c r="J108" s="962"/>
      <c r="K108" s="962"/>
      <c r="L108" s="962"/>
      <c r="M108" s="962"/>
      <c r="N108" s="963"/>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4"/>
      <c r="K118" s="964"/>
      <c r="L118" s="964"/>
      <c r="M118" s="964"/>
      <c r="N118" s="965"/>
    </row>
    <row r="119" spans="2:14" ht="15.75" thickBot="1">
      <c r="B119" s="427" t="s">
        <v>2327</v>
      </c>
      <c r="C119" s="428"/>
      <c r="D119" s="428"/>
      <c r="E119" s="267"/>
      <c r="F119" s="267"/>
      <c r="G119" s="267"/>
      <c r="H119" s="267"/>
      <c r="I119" s="267"/>
      <c r="J119" s="966"/>
      <c r="K119" s="966"/>
      <c r="L119" s="966"/>
      <c r="M119" s="966"/>
      <c r="N119" s="967"/>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1182</v>
      </c>
      <c r="C31" s="87" t="s">
        <v>1963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228</v>
      </c>
      <c r="B36" s="863" t="str">
        <f>VLOOKUP(A36,EQUIPOS!A6:D154,3,FALSE)</f>
        <v xml:space="preserve">Formaleta metálica (concreto hidráulico)
</v>
      </c>
      <c r="C36" s="864"/>
      <c r="D36" s="864"/>
      <c r="E36" s="864"/>
      <c r="F36" s="864"/>
      <c r="G36" s="864"/>
      <c r="H36" s="865"/>
      <c r="I36" s="275"/>
      <c r="J36" s="276"/>
      <c r="K36" s="277">
        <f>VLOOKUP(A36,EQUIPOS!A6:D163,4,FALSE)</f>
        <v>3195.9738186462328</v>
      </c>
      <c r="L36" s="278"/>
      <c r="M36" s="279">
        <v>2</v>
      </c>
      <c r="N36" s="280">
        <f>K36/M36</f>
        <v>1597.9869093231164</v>
      </c>
    </row>
    <row r="37" spans="1:14">
      <c r="A37" s="119" t="s">
        <v>282</v>
      </c>
      <c r="B37" s="863" t="str">
        <f>VLOOKUP(A37,EQUIPOS!A7:D154,3,FALSE)</f>
        <v>Piloteadora potencia 250KW, RPM 1800, fuerza elevadora 200KN</v>
      </c>
      <c r="C37" s="864"/>
      <c r="D37" s="864"/>
      <c r="E37" s="864"/>
      <c r="F37" s="864"/>
      <c r="G37" s="864"/>
      <c r="H37" s="865"/>
      <c r="I37" s="429"/>
      <c r="J37" s="430"/>
      <c r="K37" s="277">
        <f>VLOOKUP(A37,EQUIPOS!A7:D164,4,FALSE)</f>
        <v>385132.48297147726</v>
      </c>
      <c r="L37" s="343"/>
      <c r="M37" s="344">
        <v>4</v>
      </c>
      <c r="N37" s="280">
        <f>K37/M37</f>
        <v>96283.120742869316</v>
      </c>
    </row>
    <row r="38" spans="1:14">
      <c r="A38" s="119" t="s">
        <v>363</v>
      </c>
      <c r="B38" s="863" t="str">
        <f>VLOOKUP(A38,EQUIPOS!A8:D154,3,FALSE)</f>
        <v>Vibrador de concreto, Motor de 3 hp a 18.000 rpm Mangueras de 4 mt</v>
      </c>
      <c r="C38" s="864"/>
      <c r="D38" s="864"/>
      <c r="E38" s="864"/>
      <c r="F38" s="864"/>
      <c r="G38" s="864"/>
      <c r="H38" s="865"/>
      <c r="I38" s="336"/>
      <c r="J38" s="338"/>
      <c r="K38" s="277">
        <f>VLOOKUP(A38,EQUIPOS!A8:D165,4,FALSE)</f>
        <v>5066.5911025968508</v>
      </c>
      <c r="L38" s="431"/>
      <c r="M38" s="432">
        <v>2</v>
      </c>
      <c r="N38" s="280">
        <f>K38/M38</f>
        <v>2533.2955512984254</v>
      </c>
    </row>
    <row r="39" spans="1:14">
      <c r="B39" s="863"/>
      <c r="C39" s="864"/>
      <c r="D39" s="864"/>
      <c r="E39" s="870"/>
      <c r="F39" s="864"/>
      <c r="G39" s="864"/>
      <c r="H39" s="865"/>
      <c r="I39" s="42"/>
      <c r="J39" s="43"/>
      <c r="K39" s="282"/>
      <c r="L39" s="284"/>
      <c r="M39" s="285"/>
      <c r="N39" s="286"/>
    </row>
    <row r="40" spans="1:14">
      <c r="B40" s="871" t="s">
        <v>1036</v>
      </c>
      <c r="C40" s="872"/>
      <c r="D40" s="872"/>
      <c r="E40" s="44"/>
      <c r="F40" s="45"/>
      <c r="G40" s="45"/>
      <c r="H40" s="46"/>
      <c r="I40" s="42"/>
      <c r="J40" s="43"/>
      <c r="K40" s="287"/>
      <c r="L40" s="284"/>
      <c r="M40" s="409">
        <v>0.1</v>
      </c>
      <c r="N40" s="352">
        <f>N76*M40</f>
        <v>1169.8866412130608</v>
      </c>
    </row>
    <row r="41" spans="1:14" ht="15.75" thickBot="1">
      <c r="B41" s="863"/>
      <c r="C41" s="864"/>
      <c r="D41" s="864"/>
      <c r="E41" s="864"/>
      <c r="F41" s="864"/>
      <c r="G41" s="864"/>
      <c r="H41" s="865"/>
      <c r="I41" s="873"/>
      <c r="J41" s="874"/>
      <c r="K41" s="47"/>
      <c r="L41" s="875"/>
      <c r="M41" s="876"/>
      <c r="N41" s="111"/>
    </row>
    <row r="42" spans="1:14" ht="15.75" thickBot="1">
      <c r="B42" s="814" t="s">
        <v>1037</v>
      </c>
      <c r="C42" s="815"/>
      <c r="D42" s="815"/>
      <c r="E42" s="815"/>
      <c r="F42" s="815"/>
      <c r="G42" s="815"/>
      <c r="H42" s="815"/>
      <c r="I42" s="815"/>
      <c r="J42" s="815"/>
      <c r="K42" s="815"/>
      <c r="L42" s="815"/>
      <c r="M42" s="816"/>
      <c r="N42" s="402">
        <f>SUM(N36:N41)</f>
        <v>101584.2898447039</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59" t="s">
        <v>1028</v>
      </c>
      <c r="C46" s="860"/>
      <c r="D46" s="860"/>
      <c r="E46" s="860"/>
      <c r="F46" s="860"/>
      <c r="G46" s="860"/>
      <c r="H46" s="860"/>
      <c r="I46" s="894"/>
      <c r="J46" s="323" t="s">
        <v>1029</v>
      </c>
      <c r="K46" s="91" t="s">
        <v>1030</v>
      </c>
      <c r="L46" s="895" t="s">
        <v>1039</v>
      </c>
      <c r="M46" s="894"/>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3316.7080094015541</v>
      </c>
      <c r="N47" s="280">
        <f>K47*M47</f>
        <v>39386.638052136957</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12114.433797384438</v>
      </c>
      <c r="N48" s="280">
        <f>K48*M48</f>
        <v>6057.2168986922188</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5090.0982341951421</v>
      </c>
      <c r="N49" s="280">
        <f>K49*M49</f>
        <v>2545.0491170975711</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371577.17109624535</v>
      </c>
      <c r="N50" s="280">
        <f>K50*M50</f>
        <v>49028.452660220966</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4" t="s">
        <v>1037</v>
      </c>
      <c r="C54" s="815"/>
      <c r="D54" s="815"/>
      <c r="E54" s="815"/>
      <c r="F54" s="815"/>
      <c r="G54" s="815"/>
      <c r="H54" s="815"/>
      <c r="I54" s="815"/>
      <c r="J54" s="815"/>
      <c r="K54" s="815"/>
      <c r="L54" s="815"/>
      <c r="M54" s="816"/>
      <c r="N54" s="402">
        <f>SUM(N47:N53)</f>
        <v>97017.356728147715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901">
        <f>VLOOKUP(A59,TRANSPORTE!A5:D117,4,FALSE)</f>
        <v>38.172598659717046</v>
      </c>
      <c r="M59" s="902"/>
      <c r="N59" s="295">
        <f>K59*L59</f>
        <v>1.9086299329858525</v>
      </c>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92"/>
      <c r="M64" s="893"/>
      <c r="N64" s="133"/>
    </row>
    <row r="65" spans="1:15" ht="15.75" thickBot="1">
      <c r="B65" s="903" t="s">
        <v>1037</v>
      </c>
      <c r="C65" s="857"/>
      <c r="D65" s="857"/>
      <c r="E65" s="857"/>
      <c r="F65" s="857"/>
      <c r="G65" s="857"/>
      <c r="H65" s="857"/>
      <c r="I65" s="857"/>
      <c r="J65" s="857"/>
      <c r="K65" s="857"/>
      <c r="L65" s="857"/>
      <c r="M65" s="858"/>
      <c r="N65" s="110">
        <f>N59+N60+N61+N62+N63</f>
        <v>1.9086299329858525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856"/>
      <c r="N69" s="104" t="s">
        <v>1035</v>
      </c>
    </row>
    <row r="70" spans="1:15">
      <c r="A70" s="168" t="s">
        <v>7</v>
      </c>
      <c r="B70" s="55" t="str">
        <f>VLOOKUP(A70,'MANO DE OBRA'!A8:D68,3,FALSE)</f>
        <v>Obrero (2)</v>
      </c>
      <c r="C70" s="53"/>
      <c r="D70" s="53"/>
      <c r="E70" s="53"/>
      <c r="F70" s="53"/>
      <c r="G70" s="53"/>
      <c r="H70" s="53"/>
      <c r="I70" s="300">
        <f>K70/J70*100</f>
        <v>54988.648648648646</v>
      </c>
      <c r="J70" s="301">
        <v>185</v>
      </c>
      <c r="K70" s="302">
        <f>VLOOKUP(A70,'MANO DE OBRA'!A8:D99,4,FALSE)</f>
        <v>101729</v>
      </c>
      <c r="L70" s="56"/>
      <c r="M70" s="445">
        <v>47.058819999999997</v>
      </c>
      <c r="N70" s="403">
        <f>K70/M70</f>
        <v>2161.741412130606</v>
      </c>
      <c r="O70" s="112"/>
    </row>
    <row r="71" spans="1:15">
      <c r="A71" s="168" t="s">
        <v>11</v>
      </c>
      <c r="B71" s="55" t="str">
        <f>VLOOKUP(A71,'MANO DE OBRA'!A8:D69,3,FALSE)</f>
        <v>Obrero (4)</v>
      </c>
      <c r="C71" s="53"/>
      <c r="D71" s="53"/>
      <c r="E71" s="53"/>
      <c r="F71" s="53"/>
      <c r="G71" s="53"/>
      <c r="H71" s="53"/>
      <c r="I71" s="300">
        <f>K71/J71*100</f>
        <v>109977.83783783784</v>
      </c>
      <c r="J71" s="301">
        <v>185</v>
      </c>
      <c r="K71" s="302">
        <f>VLOOKUP(A71,'MANO DE OBRA'!A8:D100,4,FALSE)</f>
        <v>203459</v>
      </c>
      <c r="L71" s="56"/>
      <c r="M71" s="440">
        <v>32</v>
      </c>
      <c r="N71" s="403">
        <f>K71/M71</f>
        <v>6358.09375</v>
      </c>
    </row>
    <row r="72" spans="1:15">
      <c r="A72" t="s">
        <v>30</v>
      </c>
      <c r="B72" s="55" t="str">
        <f>VLOOKUP(A72,'MANO DE OBRA'!A9:D70,3,FALSE)</f>
        <v>Oficial</v>
      </c>
      <c r="C72" s="53"/>
      <c r="D72" s="53"/>
      <c r="E72" s="53"/>
      <c r="F72" s="53"/>
      <c r="G72" s="53"/>
      <c r="H72" s="53"/>
      <c r="I72" s="300">
        <f>K72/J72*100</f>
        <v>54988.648648648646</v>
      </c>
      <c r="J72" s="301">
        <v>185</v>
      </c>
      <c r="K72" s="302">
        <f>VLOOKUP(A72,'MANO DE OBRA'!A9:D101,4,FALSE)</f>
        <v>101729</v>
      </c>
      <c r="L72" s="56"/>
      <c r="M72" s="308">
        <v>32</v>
      </c>
      <c r="N72" s="403">
        <f>K72/M72</f>
        <v>3179.03125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90"/>
      <c r="C75" s="891"/>
      <c r="D75" s="891"/>
      <c r="E75" s="891"/>
      <c r="F75" s="891"/>
      <c r="G75" s="891"/>
      <c r="H75" s="891"/>
      <c r="I75" s="132"/>
      <c r="J75" s="132"/>
      <c r="K75" s="132"/>
      <c r="L75" s="904"/>
      <c r="M75" s="904"/>
      <c r="N75" s="51"/>
    </row>
    <row r="76" spans="1:15" ht="15.75" thickBot="1">
      <c r="B76" s="903" t="s">
        <v>1037</v>
      </c>
      <c r="C76" s="857"/>
      <c r="D76" s="857"/>
      <c r="E76" s="857"/>
      <c r="F76" s="857"/>
      <c r="G76" s="857"/>
      <c r="H76" s="857"/>
      <c r="I76" s="857"/>
      <c r="J76" s="857"/>
      <c r="K76" s="857"/>
      <c r="L76" s="857"/>
      <c r="M76" s="858"/>
      <c r="N76" s="309">
        <f>SUM(N70:N75)</f>
        <v>11698.866412130606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N42+N54+N65+N76</f>
        <v>210302.42161491525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42060.484322983051</v>
      </c>
      <c r="M83" s="850"/>
      <c r="N83" s="57"/>
    </row>
    <row r="84" spans="1:14">
      <c r="B84" s="95" t="s">
        <v>1057</v>
      </c>
      <c r="C84" s="96"/>
      <c r="D84" s="96"/>
      <c r="E84" s="96"/>
      <c r="F84" s="96"/>
      <c r="G84" s="96"/>
      <c r="H84" s="96"/>
      <c r="I84" s="93"/>
      <c r="J84" s="94"/>
      <c r="K84" s="312">
        <v>0.05</v>
      </c>
      <c r="L84" s="849">
        <f>N78*K84</f>
        <v>10515.121080745763</v>
      </c>
      <c r="M84" s="850"/>
      <c r="N84" s="57"/>
    </row>
    <row r="85" spans="1:14" ht="15.75" thickBot="1">
      <c r="B85" s="97" t="s">
        <v>1058</v>
      </c>
      <c r="C85" s="98"/>
      <c r="D85" s="98"/>
      <c r="E85" s="98"/>
      <c r="F85" s="98"/>
      <c r="G85" s="98"/>
      <c r="H85" s="98"/>
      <c r="I85" s="99"/>
      <c r="J85" s="100"/>
      <c r="K85" s="313">
        <v>0.05</v>
      </c>
      <c r="L85" s="851">
        <f>N78*K85</f>
        <v>10515.121080745763</v>
      </c>
      <c r="M85" s="852"/>
      <c r="N85" s="57"/>
    </row>
    <row r="86" spans="1:14" ht="15.75" thickBot="1">
      <c r="B86" s="814" t="s">
        <v>1037</v>
      </c>
      <c r="C86" s="815"/>
      <c r="D86" s="815"/>
      <c r="E86" s="815"/>
      <c r="F86" s="815"/>
      <c r="G86" s="815"/>
      <c r="H86" s="815"/>
      <c r="I86" s="815"/>
      <c r="J86" s="815"/>
      <c r="K86" s="815"/>
      <c r="L86" s="815"/>
      <c r="M86" s="816"/>
      <c r="N86" s="58">
        <f>L83+L84+L85</f>
        <v>63090.726484474573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273393.1480993898</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30"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4"/>
      <c r="K118" s="964"/>
      <c r="L118" s="964"/>
      <c r="M118" s="964"/>
      <c r="N118" s="965"/>
    </row>
    <row r="119" spans="2:14" ht="15.75" thickBot="1">
      <c r="B119" s="427" t="s">
        <v>2327</v>
      </c>
      <c r="C119" s="428"/>
      <c r="D119" s="428"/>
      <c r="E119" s="267"/>
      <c r="F119" s="267"/>
      <c r="G119" s="267"/>
      <c r="H119" s="267"/>
      <c r="I119" s="267"/>
      <c r="J119" s="966"/>
      <c r="K119" s="966"/>
      <c r="L119" s="966"/>
      <c r="M119" s="966"/>
      <c r="N119" s="967"/>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70" zoomScale="77" zoomScaleNormal="77" workbookViewId="0">
      <selection activeCell="K37" sqref="K37"/>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1183</v>
      </c>
      <c r="C31" s="87" t="s">
        <v>2337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243</v>
      </c>
      <c r="B36" s="863" t="str">
        <f>VLOOKUP(A36,EQUIPOS!A6:D154,3,FALSE)</f>
        <v>Grúa 10 ton</v>
      </c>
      <c r="C36" s="864"/>
      <c r="D36" s="864"/>
      <c r="E36" s="864"/>
      <c r="F36" s="864"/>
      <c r="G36" s="864"/>
      <c r="H36" s="865"/>
      <c r="I36" s="275"/>
      <c r="J36" s="276"/>
      <c r="K36" s="277">
        <f>VLOOKUP(A36,EQUIPOS!A6:D163,4,FALSE)</f>
        <v>192371.2175393785</v>
      </c>
      <c r="L36" s="278"/>
      <c r="M36" s="279">
        <v>0.158</v>
      </c>
      <c r="N36" s="280">
        <f t="shared" ref="N36:N44" si="0">K36/M36</f>
        <v>1217539.3515150538</v>
      </c>
    </row>
    <row r="37" spans="1:14">
      <c r="A37" s="119" t="s">
        <v>121</v>
      </c>
      <c r="B37" s="863" t="str">
        <f>VLOOKUP(A37,EQUIPOS!A7:D154,3,FALSE)</f>
        <v>Bomba eléctrica para accionar la celda</v>
      </c>
      <c r="C37" s="864"/>
      <c r="D37" s="864"/>
      <c r="E37" s="864"/>
      <c r="F37" s="864"/>
      <c r="G37" s="864"/>
      <c r="H37" s="865"/>
      <c r="I37" s="429"/>
      <c r="J37" s="430"/>
      <c r="K37" s="277">
        <f>VLOOKUP(A37,EQUIPOS!A7:D164,4,FALSE)</f>
        <v>42612.984248616442</v>
      </c>
      <c r="L37" s="343"/>
      <c r="M37" s="344">
        <v>0.158</v>
      </c>
      <c r="N37" s="280">
        <f t="shared" si="0"/>
        <v>269702.43195326859</v>
      </c>
    </row>
    <row r="38" spans="1:14">
      <c r="A38" s="119" t="s">
        <v>217</v>
      </c>
      <c r="B38" s="863" t="str">
        <f>VLOOKUP(A38,EQUIPOS!A8:D154,3,FALSE)</f>
        <v>Equipo de soldadura y de acetileno (incluye soldadura)</v>
      </c>
      <c r="C38" s="864"/>
      <c r="D38" s="864"/>
      <c r="E38" s="864"/>
      <c r="F38" s="864"/>
      <c r="G38" s="864"/>
      <c r="H38" s="865"/>
      <c r="I38" s="429"/>
      <c r="J38" s="430"/>
      <c r="K38" s="446">
        <f>VLOOKUP(A38,EQUIPOS!A8:D165,4,FALSE)</f>
        <v>19693.89101745424</v>
      </c>
      <c r="L38" s="343"/>
      <c r="M38" s="344">
        <v>0.158</v>
      </c>
      <c r="N38" s="280">
        <f t="shared" si="0"/>
        <v>124644.87985730532</v>
      </c>
    </row>
    <row r="39" spans="1:14">
      <c r="A39" s="119" t="s">
        <v>255</v>
      </c>
      <c r="B39" s="863" t="str">
        <f>VLOOKUP(A39,EQUIPOS!A9:D154,3,FALSE)</f>
        <v>Manómetro cable de acero para bajar la celda</v>
      </c>
      <c r="C39" s="864"/>
      <c r="D39" s="864"/>
      <c r="E39" s="864"/>
      <c r="F39" s="864"/>
      <c r="G39" s="864"/>
      <c r="H39" s="865"/>
      <c r="I39" s="429"/>
      <c r="J39" s="430"/>
      <c r="K39" s="446">
        <f>VLOOKUP(A39,EQUIPOS!A9:D166,4,FALSE)</f>
        <v>1130427.3286504897</v>
      </c>
      <c r="L39" s="343"/>
      <c r="M39" s="344">
        <v>0.158</v>
      </c>
      <c r="N39" s="280">
        <f t="shared" si="0"/>
        <v>7154603.3458891753</v>
      </c>
    </row>
    <row r="40" spans="1:14">
      <c r="A40" s="119" t="s">
        <v>1732</v>
      </c>
      <c r="B40" s="863" t="str">
        <f>VLOOKUP(A40,EQUIPOS!A10:D154,3,FALSE)</f>
        <v xml:space="preserve">Retroexcavadora sobre llantas 
</v>
      </c>
      <c r="C40" s="864"/>
      <c r="D40" s="864"/>
      <c r="E40" s="864"/>
      <c r="F40" s="864"/>
      <c r="G40" s="864"/>
      <c r="H40" s="865"/>
      <c r="I40" s="429"/>
      <c r="J40" s="430"/>
      <c r="K40" s="446">
        <f>VLOOKUP(A40,EQUIPOS!A10:D167,4,FALSE)</f>
        <v>90708.812260536419</v>
      </c>
      <c r="L40" s="343"/>
      <c r="M40" s="344">
        <v>0.158</v>
      </c>
      <c r="N40" s="280">
        <f t="shared" si="0"/>
        <v>574106.40671225579</v>
      </c>
    </row>
    <row r="41" spans="1:14">
      <c r="A41" s="119" t="s">
        <v>115</v>
      </c>
      <c r="B41" s="863" t="str">
        <f>VLOOKUP(A41,EQUIPOS!A6:D154,3,FALSE)</f>
        <v>Andamiaje para Aplicar la Carga (Equipos Sustituto de la Tara)</v>
      </c>
      <c r="C41" s="864"/>
      <c r="D41" s="864"/>
      <c r="E41" s="864"/>
      <c r="F41" s="864"/>
      <c r="G41" s="864"/>
      <c r="H41" s="865"/>
      <c r="I41" s="429"/>
      <c r="J41" s="430"/>
      <c r="K41" s="446">
        <f>VLOOKUP(A41,EQUIPOS!A6:D154,4,FALSE)</f>
        <v>64851.761387824619</v>
      </c>
      <c r="L41" s="343"/>
      <c r="M41" s="344">
        <v>0.158</v>
      </c>
      <c r="N41" s="280">
        <f t="shared" si="0"/>
        <v>410454.18599888997</v>
      </c>
    </row>
    <row r="42" spans="1:14">
      <c r="A42" s="119" t="s">
        <v>224</v>
      </c>
      <c r="B42" s="863" t="str">
        <f>VLOOKUP(A42,EQUIPOS!A12:D156,3,FALSE)</f>
        <v>Equipo de Medición (Deformimetros Eléctricos, Mecánicos, Celdas de Carga,  Etc.)</v>
      </c>
      <c r="C42" s="864"/>
      <c r="D42" s="864"/>
      <c r="E42" s="864"/>
      <c r="F42" s="864"/>
      <c r="G42" s="864"/>
      <c r="H42" s="865"/>
      <c r="I42" s="336"/>
      <c r="J42" s="338"/>
      <c r="K42" s="446">
        <f>VLOOKUP(A42,EQUIPOS!A12:D169,4,FALSE)</f>
        <v>125620.61834823331</v>
      </c>
      <c r="L42" s="431"/>
      <c r="M42" s="432">
        <v>0.158</v>
      </c>
      <c r="N42" s="280">
        <f t="shared" si="0"/>
        <v>795067.20473565382</v>
      </c>
    </row>
    <row r="43" spans="1:14">
      <c r="A43" t="s">
        <v>335</v>
      </c>
      <c r="B43" s="863" t="str">
        <f>VLOOKUP(A43,EQUIPOS!A13:D157,3,FALSE)</f>
        <v>Tara (Recebo, Agua, Etc.)</v>
      </c>
      <c r="C43" s="864"/>
      <c r="D43" s="864"/>
      <c r="E43" s="864"/>
      <c r="F43" s="864"/>
      <c r="G43" s="864"/>
      <c r="H43" s="865"/>
      <c r="I43" s="42"/>
      <c r="J43" s="43"/>
      <c r="K43" s="446">
        <f>VLOOKUP(A43,EQUIPOS!A13:D170,4,FALSE)</f>
        <v>204691.48999574292</v>
      </c>
      <c r="L43" s="284"/>
      <c r="M43" s="285">
        <v>2.8000000000000001E-2</v>
      </c>
      <c r="N43" s="280">
        <f t="shared" si="0"/>
        <v>7310410.3569908179</v>
      </c>
    </row>
    <row r="44" spans="1:14">
      <c r="A44" t="s">
        <v>216</v>
      </c>
      <c r="B44" s="863" t="str">
        <f>VLOOKUP(A44,EQUIPOS!A14:D158,3,FALSE)</f>
        <v xml:space="preserve">Equipo de topografía Teodolito electrónico con abertura de anteojo de 42 mm. Aumento del anteojo: 30x.Distancia mínima de enfoque: 1.0 m. Precisión: 5´´. Compensador con rango de trabajo ±3´. </v>
      </c>
      <c r="C44" s="864"/>
      <c r="D44" s="864"/>
      <c r="E44" s="864"/>
      <c r="F44" s="864"/>
      <c r="G44" s="864"/>
      <c r="H44" s="865"/>
      <c r="I44" s="42"/>
      <c r="J44" s="43"/>
      <c r="K44" s="446">
        <f>VLOOKUP(A44,EQUIPOS!A14:D171,4,FALSE)</f>
        <v>14106.228182205195</v>
      </c>
      <c r="L44" s="284"/>
      <c r="M44" s="285">
        <v>0.158</v>
      </c>
      <c r="N44" s="281">
        <f t="shared" si="0"/>
        <v>89279.925203830353</v>
      </c>
    </row>
    <row r="45" spans="1:14">
      <c r="B45" s="871" t="s">
        <v>1036</v>
      </c>
      <c r="C45" s="872"/>
      <c r="D45" s="872"/>
      <c r="E45" s="44"/>
      <c r="F45" s="45"/>
      <c r="G45" s="45"/>
      <c r="H45" s="46"/>
      <c r="I45" s="42"/>
      <c r="J45" s="43"/>
      <c r="K45" s="287"/>
      <c r="L45" s="284"/>
      <c r="M45" s="409">
        <v>0.02</v>
      </c>
      <c r="N45" s="352">
        <f>N81*M45</f>
        <v>18955.095238095237</v>
      </c>
    </row>
    <row r="46" spans="1:14" ht="15.75" thickBot="1">
      <c r="B46" s="863"/>
      <c r="C46" s="864"/>
      <c r="D46" s="864"/>
      <c r="E46" s="864"/>
      <c r="F46" s="864"/>
      <c r="G46" s="864"/>
      <c r="H46" s="865"/>
      <c r="I46" s="873"/>
      <c r="J46" s="874"/>
      <c r="K46" s="47"/>
      <c r="L46" s="875"/>
      <c r="M46" s="876"/>
      <c r="N46" s="111"/>
    </row>
    <row r="47" spans="1:14" ht="15.75" thickBot="1">
      <c r="B47" s="814" t="s">
        <v>1037</v>
      </c>
      <c r="C47" s="815"/>
      <c r="D47" s="815"/>
      <c r="E47" s="815"/>
      <c r="F47" s="815"/>
      <c r="G47" s="815"/>
      <c r="H47" s="815"/>
      <c r="I47" s="815"/>
      <c r="J47" s="815"/>
      <c r="K47" s="815"/>
      <c r="L47" s="815"/>
      <c r="M47" s="816"/>
      <c r="N47" s="402">
        <f>SUM(N36:N46)</f>
        <v>17964763.184094347</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59" t="s">
        <v>1028</v>
      </c>
      <c r="C51" s="860"/>
      <c r="D51" s="860"/>
      <c r="E51" s="860"/>
      <c r="F51" s="860"/>
      <c r="G51" s="860"/>
      <c r="H51" s="860"/>
      <c r="I51" s="894"/>
      <c r="J51" s="323" t="s">
        <v>1029</v>
      </c>
      <c r="K51" s="91" t="s">
        <v>1030</v>
      </c>
      <c r="L51" s="895" t="s">
        <v>1039</v>
      </c>
      <c r="M51" s="894"/>
      <c r="N51" s="92" t="s">
        <v>1035</v>
      </c>
    </row>
    <row r="52" spans="1:14">
      <c r="A52" s="167" t="s">
        <v>412</v>
      </c>
      <c r="B52" s="49" t="str">
        <f>VLOOKUP(A52,MATERIALES!A5:D373,3,FALSE)</f>
        <v>Celda especial de carga</v>
      </c>
      <c r="C52" s="289"/>
      <c r="D52" s="289"/>
      <c r="E52" s="289"/>
      <c r="F52" s="289"/>
      <c r="G52" s="289"/>
      <c r="H52" s="289"/>
      <c r="I52" s="276"/>
      <c r="J52" s="232" t="str">
        <f>VLOOKUP(A52,MATERIALES!A6:D644,2,FALSE)</f>
        <v>u</v>
      </c>
      <c r="K52" s="290">
        <v>1</v>
      </c>
      <c r="L52" s="275"/>
      <c r="M52" s="410">
        <f>VLOOKUP(A52,MATERIALES!A5:D396,4,FALSE)</f>
        <v>12530783.472548664</v>
      </c>
      <c r="N52" s="280">
        <f t="shared" ref="N52:N58" si="1">K52*M52</f>
        <v>12530783.472548664</v>
      </c>
    </row>
    <row r="53" spans="1:14">
      <c r="A53" s="167" t="s">
        <v>515</v>
      </c>
      <c r="B53" s="49" t="str">
        <f>VLOOKUP(A53,MATERIALES!A6:D373,3,FALSE)</f>
        <v>Manguera de alta presión</v>
      </c>
      <c r="C53" s="433"/>
      <c r="D53" s="433"/>
      <c r="E53" s="433"/>
      <c r="F53" s="433"/>
      <c r="G53" s="433"/>
      <c r="H53" s="433"/>
      <c r="I53" s="433"/>
      <c r="J53" s="319" t="str">
        <f>VLOOKUP(A53,MATERIALES!A7:D645,2,FALSE)</f>
        <v>m</v>
      </c>
      <c r="K53" s="405">
        <v>30</v>
      </c>
      <c r="L53" s="429"/>
      <c r="M53" s="410">
        <f>VLOOKUP(A53,MATERIALES!A6:D397,4,FALSE)</f>
        <v>9512.375580063881</v>
      </c>
      <c r="N53" s="280">
        <f t="shared" si="1"/>
        <v>285371.26740191644</v>
      </c>
    </row>
    <row r="54" spans="1:14">
      <c r="A54" s="167" t="s">
        <v>792</v>
      </c>
      <c r="B54" s="49" t="str">
        <f>VLOOKUP(A54,MATERIALES!A6:D373,3,FALSE)</f>
        <v>Tubo Metálico De Alta Resistencia</v>
      </c>
      <c r="C54" s="433"/>
      <c r="D54" s="433"/>
      <c r="E54" s="433"/>
      <c r="F54" s="433"/>
      <c r="G54" s="433"/>
      <c r="H54" s="433"/>
      <c r="I54" s="433"/>
      <c r="J54" s="320" t="str">
        <f>VLOOKUP(A54,MATERIALES!A8:D646,2,FALSE)</f>
        <v>m</v>
      </c>
      <c r="K54" s="405">
        <v>60</v>
      </c>
      <c r="L54" s="429"/>
      <c r="M54" s="410">
        <f>VLOOKUP(A54,MATERIALES!A6:D398,4,FALSE)</f>
        <v>51857.920809980104</v>
      </c>
      <c r="N54" s="280">
        <f t="shared" si="1"/>
        <v>3111475.2485988061</v>
      </c>
    </row>
    <row r="55" spans="1:14">
      <c r="A55" s="167" t="s">
        <v>799</v>
      </c>
      <c r="B55" s="49" t="str">
        <f>VLOOKUP(A55,MATERIALES!A6:D373,3,FALSE)</f>
        <v>Uniones especiales de alta resistencia para tubería</v>
      </c>
      <c r="C55" s="433"/>
      <c r="D55" s="433"/>
      <c r="E55" s="433"/>
      <c r="F55" s="433"/>
      <c r="G55" s="433"/>
      <c r="H55" s="433"/>
      <c r="I55" s="433"/>
      <c r="J55" s="320" t="str">
        <f>VLOOKUP(A55,MATERIALES!A9:D647,2,FALSE)</f>
        <v>u</v>
      </c>
      <c r="K55" s="405">
        <v>12</v>
      </c>
      <c r="L55" s="429"/>
      <c r="M55" s="410">
        <f>VLOOKUP(A55,MATERIALES!A6:D399,4,FALSE)</f>
        <v>8520.8244440426679</v>
      </c>
      <c r="N55" s="280">
        <f t="shared" si="1"/>
        <v>102249.89332851201</v>
      </c>
    </row>
    <row r="56" spans="1:14">
      <c r="A56" s="167" t="s">
        <v>755</v>
      </c>
      <c r="B56" s="49" t="str">
        <f>VLOOKUP(A56,MATERIALES!A7:D373,3,FALSE)</f>
        <v>Transductores electrónicos (incluye cables, protección contra el concreto y panel de lectura)</v>
      </c>
      <c r="C56" s="433"/>
      <c r="D56" s="433"/>
      <c r="E56" s="433"/>
      <c r="F56" s="433"/>
      <c r="G56" s="433"/>
      <c r="H56" s="433"/>
      <c r="I56" s="433"/>
      <c r="J56" s="320" t="str">
        <f>VLOOKUP(A56,MATERIALES!A10:D648,2,FALSE)</f>
        <v>u</v>
      </c>
      <c r="K56" s="405">
        <v>2</v>
      </c>
      <c r="L56" s="429"/>
      <c r="M56" s="410">
        <f>VLOOKUP(A56,MATERIALES!A7:D400,4,FALSE)</f>
        <v>1239019.4959320193</v>
      </c>
      <c r="N56" s="280">
        <f t="shared" si="1"/>
        <v>2478038.9918640386</v>
      </c>
    </row>
    <row r="57" spans="1:14">
      <c r="A57" s="167" t="s">
        <v>757</v>
      </c>
      <c r="B57" s="49" t="str">
        <f>VLOOKUP(A57,MATERIALES!A8:D373,3,FALSE)</f>
        <v>Transductores mecánicos (incluye cables, protección contra el concreto y panel de lectura)</v>
      </c>
      <c r="C57" s="433"/>
      <c r="D57" s="433"/>
      <c r="E57" s="433"/>
      <c r="F57" s="433"/>
      <c r="G57" s="433"/>
      <c r="H57" s="433"/>
      <c r="I57" s="433"/>
      <c r="J57" s="320" t="str">
        <f>VLOOKUP(A57,MATERIALES!A11:D649,2,FALSE)</f>
        <v>u</v>
      </c>
      <c r="K57" s="405">
        <v>5</v>
      </c>
      <c r="L57" s="429"/>
      <c r="M57" s="410">
        <f>VLOOKUP(A57,MATERIALES!A8:D401,4,FALSE)</f>
        <v>1202419.6535888626</v>
      </c>
      <c r="N57" s="280">
        <f t="shared" si="1"/>
        <v>6012098.2679443136</v>
      </c>
    </row>
    <row r="58" spans="1:14" ht="15.75" thickBot="1">
      <c r="A58" s="213" t="s">
        <v>564</v>
      </c>
      <c r="B58" s="49" t="str">
        <f>VLOOKUP(A58,MATERIALES!A9:D374,3,FALSE)</f>
        <v xml:space="preserve">Material seleccionado para Relleno
</v>
      </c>
      <c r="C58" s="318"/>
      <c r="D58" s="318"/>
      <c r="E58" s="318"/>
      <c r="F58" s="318"/>
      <c r="G58" s="318"/>
      <c r="H58" s="318"/>
      <c r="I58" s="318"/>
      <c r="J58" s="443" t="str">
        <f>VLOOKUP(A58,MATERIALES!A12:D650,2,FALSE)</f>
        <v>m3</v>
      </c>
      <c r="K58" s="132">
        <v>70</v>
      </c>
      <c r="L58" s="333"/>
      <c r="M58" s="410">
        <f>VLOOKUP(A58,MATERIALES!A9:D402,4,FALSE)</f>
        <v>81885.42831314409</v>
      </c>
      <c r="N58" s="280">
        <f t="shared" si="1"/>
        <v>5731979.9819200858</v>
      </c>
    </row>
    <row r="59" spans="1:14" ht="15.75" thickBot="1">
      <c r="B59" s="814" t="s">
        <v>1037</v>
      </c>
      <c r="C59" s="815"/>
      <c r="D59" s="815"/>
      <c r="E59" s="815"/>
      <c r="F59" s="815"/>
      <c r="G59" s="815"/>
      <c r="H59" s="815"/>
      <c r="I59" s="815"/>
      <c r="J59" s="815"/>
      <c r="K59" s="815"/>
      <c r="L59" s="815"/>
      <c r="M59" s="816"/>
      <c r="N59" s="402">
        <f>SUM(N52:N58)</f>
        <v>30251997.123606339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1479</v>
      </c>
      <c r="B64" s="52" t="str">
        <f>VLOOKUP(A64,TRANSPORTE!A5:D117,3,FALSE)</f>
        <v>Transporte de Equipos para Prueba (1)</v>
      </c>
      <c r="C64" s="325"/>
      <c r="D64" s="325"/>
      <c r="E64" s="325"/>
      <c r="F64" s="325"/>
      <c r="G64" s="325"/>
      <c r="H64" s="319" t="s">
        <v>1552</v>
      </c>
      <c r="I64" s="287">
        <v>0.05</v>
      </c>
      <c r="J64" s="294">
        <v>1</v>
      </c>
      <c r="K64" s="287">
        <f>I64*J64</f>
        <v>0.05</v>
      </c>
      <c r="L64" s="901">
        <f>VLOOKUP(A64,TRANSPORTE!A5:D117,4,FALSE)</f>
        <v>99409.483246463118</v>
      </c>
      <c r="M64" s="902"/>
      <c r="N64" s="295">
        <f>K64*L64</f>
        <v>4970.4741623231566</v>
      </c>
    </row>
    <row r="65" spans="1:15">
      <c r="B65" s="52"/>
      <c r="C65" s="53"/>
      <c r="D65" s="53"/>
      <c r="E65" s="53"/>
      <c r="F65" s="53"/>
      <c r="G65" s="53"/>
      <c r="H65" s="319"/>
      <c r="I65" s="287"/>
      <c r="J65" s="294"/>
      <c r="K65" s="287"/>
      <c r="L65" s="901"/>
      <c r="M65" s="902"/>
      <c r="N65" s="295"/>
    </row>
    <row r="66" spans="1:15">
      <c r="B66" s="52"/>
      <c r="C66" s="53"/>
      <c r="D66" s="53"/>
      <c r="E66" s="53"/>
      <c r="F66" s="53"/>
      <c r="G66" s="53"/>
      <c r="H66" s="319"/>
      <c r="I66" s="287"/>
      <c r="J66" s="294"/>
      <c r="K66" s="287"/>
      <c r="L66" s="901"/>
      <c r="M66" s="902"/>
      <c r="N66" s="295"/>
    </row>
    <row r="67" spans="1:15">
      <c r="B67" s="52"/>
      <c r="C67" s="53"/>
      <c r="D67" s="53"/>
      <c r="E67" s="53"/>
      <c r="F67" s="53"/>
      <c r="G67" s="53"/>
      <c r="H67" s="319"/>
      <c r="I67" s="287"/>
      <c r="J67" s="294"/>
      <c r="K67" s="287"/>
      <c r="L67" s="901"/>
      <c r="M67" s="90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4970.4741623231566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s="168" t="s">
        <v>15</v>
      </c>
      <c r="B75" s="55" t="str">
        <f>VLOOKUP(A75,'MANO DE OBRA'!A8:D68,3,FALSE)</f>
        <v>Obrero (6)</v>
      </c>
      <c r="C75" s="53"/>
      <c r="D75" s="53"/>
      <c r="E75" s="53"/>
      <c r="F75" s="53"/>
      <c r="G75" s="53"/>
      <c r="H75" s="53"/>
      <c r="I75" s="300">
        <f>K75/J75*100</f>
        <v>164967.56756756757</v>
      </c>
      <c r="J75" s="301">
        <v>185</v>
      </c>
      <c r="K75" s="302">
        <f>VLOOKUP(A75,'MANO DE OBRA'!A8:D99,4,FALSE)</f>
        <v>305190</v>
      </c>
      <c r="L75" s="56"/>
      <c r="M75" s="442">
        <v>1.26</v>
      </c>
      <c r="N75" s="403">
        <f>K75/M75</f>
        <v>242214.28571428571</v>
      </c>
      <c r="O75" s="112"/>
    </row>
    <row r="76" spans="1:15">
      <c r="A76" s="168"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440">
        <v>1.26</v>
      </c>
      <c r="N76" s="403">
        <f>K76/M76</f>
        <v>80737.301587301583</v>
      </c>
    </row>
    <row r="77" spans="1:15">
      <c r="A77" s="179" t="s">
        <v>64</v>
      </c>
      <c r="B77" s="55" t="str">
        <f>VLOOKUP(A77,'MANO DE OBRA'!A9:D70,3,FALSE)</f>
        <v>Ingeniero supervisor</v>
      </c>
      <c r="C77" s="53"/>
      <c r="D77" s="53"/>
      <c r="E77" s="53"/>
      <c r="F77" s="53"/>
      <c r="G77" s="53"/>
      <c r="H77" s="53"/>
      <c r="I77" s="300">
        <f>K77/J77*100</f>
        <v>178714.59459459459</v>
      </c>
      <c r="J77" s="301">
        <v>185</v>
      </c>
      <c r="K77" s="302">
        <f>VLOOKUP(A77,'MANO DE OBRA'!A9:D101,4,FALSE)</f>
        <v>330622</v>
      </c>
      <c r="L77" s="56"/>
      <c r="M77" s="308">
        <v>1.26</v>
      </c>
      <c r="N77" s="403">
        <f>K77/M77</f>
        <v>262398.41269841272</v>
      </c>
    </row>
    <row r="78" spans="1:15">
      <c r="A78" s="179" t="s">
        <v>78</v>
      </c>
      <c r="B78" s="55" t="str">
        <f>VLOOKUP(A78,'MANO DE OBRA'!A10:D71,3,FALSE)</f>
        <v xml:space="preserve">Ingeniero Geotecnista </v>
      </c>
      <c r="C78" s="53"/>
      <c r="D78" s="53"/>
      <c r="E78" s="53"/>
      <c r="F78" s="53"/>
      <c r="G78" s="53"/>
      <c r="H78" s="53"/>
      <c r="I78" s="300">
        <f>K78/J78*100</f>
        <v>219332.43243243243</v>
      </c>
      <c r="J78" s="301">
        <v>185</v>
      </c>
      <c r="K78" s="302">
        <f>VLOOKUP(A78,'MANO DE OBRA'!A10:D102,4,FALSE)</f>
        <v>405765</v>
      </c>
      <c r="L78" s="326"/>
      <c r="M78" s="308">
        <v>1.26</v>
      </c>
      <c r="N78" s="403">
        <f>K78/M78</f>
        <v>322035.71428571426</v>
      </c>
    </row>
    <row r="79" spans="1:15">
      <c r="A79" s="179" t="s">
        <v>2334</v>
      </c>
      <c r="B79" s="55" t="str">
        <f>VLOOKUP(A79,'MANO DE OBRA'!A11:D72,3,FALSE)</f>
        <v>Celador</v>
      </c>
      <c r="C79" s="53"/>
      <c r="D79" s="53"/>
      <c r="E79" s="53"/>
      <c r="F79" s="53"/>
      <c r="G79" s="53"/>
      <c r="H79" s="53"/>
      <c r="I79" s="300">
        <f>K79/J79*100</f>
        <v>27494.594594594593</v>
      </c>
      <c r="J79" s="301">
        <v>185</v>
      </c>
      <c r="K79" s="306">
        <f>VLOOKUP(A79,'MANO DE OBRA'!A11:D103,4,FALSE)</f>
        <v>50865</v>
      </c>
      <c r="L79" s="326"/>
      <c r="M79" s="308">
        <v>1.26</v>
      </c>
      <c r="N79" s="403">
        <f>K79/M79</f>
        <v>40369.047619047618</v>
      </c>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947754.76190476189</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N47+N59+N70+N81</f>
        <v>49169485.543767773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9833897.1087535545</v>
      </c>
      <c r="M88" s="850"/>
      <c r="N88" s="57"/>
    </row>
    <row r="89" spans="1:14">
      <c r="B89" s="95" t="s">
        <v>1057</v>
      </c>
      <c r="C89" s="96"/>
      <c r="D89" s="96"/>
      <c r="E89" s="96"/>
      <c r="F89" s="96"/>
      <c r="G89" s="96"/>
      <c r="H89" s="96"/>
      <c r="I89" s="93"/>
      <c r="J89" s="94"/>
      <c r="K89" s="312">
        <v>0.05</v>
      </c>
      <c r="L89" s="849">
        <f>N83*K89</f>
        <v>2458474.2771883886</v>
      </c>
      <c r="M89" s="850"/>
      <c r="N89" s="57"/>
    </row>
    <row r="90" spans="1:14" ht="15.75" thickBot="1">
      <c r="B90" s="97" t="s">
        <v>1058</v>
      </c>
      <c r="C90" s="98"/>
      <c r="D90" s="98"/>
      <c r="E90" s="98"/>
      <c r="F90" s="98"/>
      <c r="G90" s="98"/>
      <c r="H90" s="98"/>
      <c r="I90" s="99"/>
      <c r="J90" s="100"/>
      <c r="K90" s="313">
        <v>0.05</v>
      </c>
      <c r="L90" s="851">
        <f>N83*K90</f>
        <v>2458474.2771883886</v>
      </c>
      <c r="M90" s="852"/>
      <c r="N90" s="57"/>
    </row>
    <row r="91" spans="1:14" ht="15.75" thickBot="1">
      <c r="B91" s="814" t="s">
        <v>1037</v>
      </c>
      <c r="C91" s="815"/>
      <c r="D91" s="815"/>
      <c r="E91" s="815"/>
      <c r="F91" s="815"/>
      <c r="G91" s="815"/>
      <c r="H91" s="815"/>
      <c r="I91" s="815"/>
      <c r="J91" s="815"/>
      <c r="K91" s="815"/>
      <c r="L91" s="815"/>
      <c r="M91" s="816"/>
      <c r="N91" s="58">
        <f>L88+L89+L90</f>
        <v>14750845.663130332</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63920331.206898108</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4"/>
      <c r="K123" s="964"/>
      <c r="L123" s="964"/>
      <c r="M123" s="964"/>
      <c r="N123" s="965"/>
    </row>
    <row r="124" spans="2:14" ht="15.75" thickBot="1">
      <c r="B124" s="427" t="s">
        <v>2327</v>
      </c>
      <c r="C124" s="428"/>
      <c r="D124" s="428"/>
      <c r="E124" s="267"/>
      <c r="F124" s="267"/>
      <c r="G124" s="267"/>
      <c r="H124" s="267"/>
      <c r="I124" s="267"/>
      <c r="J124" s="966"/>
      <c r="K124" s="966"/>
      <c r="L124" s="966"/>
      <c r="M124" s="966"/>
      <c r="N124" s="967"/>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1734</v>
      </c>
      <c r="C31" s="87" t="s">
        <v>2202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140</v>
      </c>
      <c r="B36" s="863" t="str">
        <f>VLOOKUP(A36,EQUIPOS!A6:D154,3,FALSE)</f>
        <v>Camisa para Pilote D=1.20m</v>
      </c>
      <c r="C36" s="864"/>
      <c r="D36" s="864"/>
      <c r="E36" s="864"/>
      <c r="F36" s="864"/>
      <c r="G36" s="864"/>
      <c r="H36" s="865"/>
      <c r="I36" s="275"/>
      <c r="J36" s="276"/>
      <c r="K36" s="277">
        <f>VLOOKUP(A36,EQUIPOS!A6:D163,4,FALSE)</f>
        <v>24199.095359727547</v>
      </c>
      <c r="L36" s="278"/>
      <c r="M36" s="279">
        <v>1</v>
      </c>
      <c r="N36" s="280">
        <f t="shared" ref="N36:N42" si="0">K36/M36</f>
        <v>24199.095359727547</v>
      </c>
    </row>
    <row r="37" spans="1:14">
      <c r="A37" s="119" t="s">
        <v>206</v>
      </c>
      <c r="B37" s="863" t="str">
        <f>VLOOKUP(A37,EQUIPOS!A7:D154,3,FALSE)</f>
        <v>Equipo de Soldadura</v>
      </c>
      <c r="C37" s="864"/>
      <c r="D37" s="864"/>
      <c r="E37" s="864"/>
      <c r="F37" s="864"/>
      <c r="G37" s="864"/>
      <c r="H37" s="865"/>
      <c r="I37" s="429"/>
      <c r="J37" s="430"/>
      <c r="K37" s="277">
        <f>VLOOKUP(A37,EQUIPOS!A7:D164,4,FALSE)</f>
        <v>6689.2709663686683</v>
      </c>
      <c r="L37" s="343"/>
      <c r="M37" s="344">
        <v>1</v>
      </c>
      <c r="N37" s="280">
        <f t="shared" si="0"/>
        <v>6689.2709663686683</v>
      </c>
    </row>
    <row r="38" spans="1:14">
      <c r="A38" s="119" t="s">
        <v>242</v>
      </c>
      <c r="B38" s="863" t="str">
        <f>VLOOKUP(A38,EQUIPOS!A8:D154,3,FALSE)</f>
        <v>Grúa con torre capacidad 1 ton en la punta.</v>
      </c>
      <c r="C38" s="864"/>
      <c r="D38" s="864"/>
      <c r="E38" s="864"/>
      <c r="F38" s="864"/>
      <c r="G38" s="864"/>
      <c r="H38" s="865"/>
      <c r="I38" s="429"/>
      <c r="J38" s="430"/>
      <c r="K38" s="446">
        <f>VLOOKUP(A38,EQUIPOS!A8:D165,4,FALSE)</f>
        <v>127315.86526181355</v>
      </c>
      <c r="L38" s="343"/>
      <c r="M38" s="344">
        <v>2.5</v>
      </c>
      <c r="N38" s="280">
        <f t="shared" si="0"/>
        <v>50926.346104725424</v>
      </c>
    </row>
    <row r="39" spans="1:14">
      <c r="A39" s="119" t="s">
        <v>267</v>
      </c>
      <c r="B39" s="863" t="str">
        <f>VLOOKUP(A39,EQUIPOS!A9:D154,3,FALSE)</f>
        <v>Motobomba de concreto</v>
      </c>
      <c r="C39" s="864"/>
      <c r="D39" s="864"/>
      <c r="E39" s="864"/>
      <c r="F39" s="864"/>
      <c r="G39" s="864"/>
      <c r="H39" s="865"/>
      <c r="I39" s="429"/>
      <c r="J39" s="430"/>
      <c r="K39" s="446">
        <f>VLOOKUP(A39,EQUIPOS!A9:D166,4,FALSE)</f>
        <v>88490.477862920408</v>
      </c>
      <c r="L39" s="343"/>
      <c r="M39" s="344">
        <v>2.5499800000000001</v>
      </c>
      <c r="N39" s="280">
        <f t="shared" si="0"/>
        <v>34702.420357383351</v>
      </c>
    </row>
    <row r="40" spans="1:14">
      <c r="A40" s="119" t="s">
        <v>277</v>
      </c>
      <c r="B40" s="863" t="str">
        <f>VLOOKUP(A40,EQUIPOS!A10:D154,3,FALSE)</f>
        <v>Pala auxiliar de piloteadora</v>
      </c>
      <c r="C40" s="864"/>
      <c r="D40" s="864"/>
      <c r="E40" s="864"/>
      <c r="F40" s="864"/>
      <c r="G40" s="864"/>
      <c r="H40" s="865"/>
      <c r="I40" s="429"/>
      <c r="J40" s="430"/>
      <c r="K40" s="446">
        <f>VLOOKUP(A40,EQUIPOS!A10:D167,4,FALSE)</f>
        <v>39115.655598126868</v>
      </c>
      <c r="L40" s="343"/>
      <c r="M40" s="344">
        <v>2.5</v>
      </c>
      <c r="N40" s="280">
        <f t="shared" si="0"/>
        <v>15646.262239250747</v>
      </c>
    </row>
    <row r="41" spans="1:14">
      <c r="A41" s="119" t="s">
        <v>282</v>
      </c>
      <c r="B41" s="863" t="str">
        <f>VLOOKUP(A41,EQUIPOS!A6:D154,3,FALSE)</f>
        <v>Piloteadora potencia 250KW, RPM 1800, fuerza elevadora 200KN</v>
      </c>
      <c r="C41" s="864"/>
      <c r="D41" s="864"/>
      <c r="E41" s="864"/>
      <c r="F41" s="864"/>
      <c r="G41" s="864"/>
      <c r="H41" s="865"/>
      <c r="I41" s="429"/>
      <c r="J41" s="430"/>
      <c r="K41" s="446">
        <f>VLOOKUP(A41,EQUIPOS!A6:D154,4,FALSE)</f>
        <v>385132.48297147726</v>
      </c>
      <c r="L41" s="343"/>
      <c r="M41" s="344">
        <v>1</v>
      </c>
      <c r="N41" s="280">
        <f t="shared" si="0"/>
        <v>385132.48297147726</v>
      </c>
    </row>
    <row r="42" spans="1:14">
      <c r="A42" s="119" t="s">
        <v>310</v>
      </c>
      <c r="B42" s="863" t="str">
        <f>VLOOKUP(A42,EQUIPOS!A12:D156,3,FALSE)</f>
        <v>Retroexcavadora A25C</v>
      </c>
      <c r="C42" s="864"/>
      <c r="D42" s="864"/>
      <c r="E42" s="864"/>
      <c r="F42" s="864"/>
      <c r="G42" s="864"/>
      <c r="H42" s="865"/>
      <c r="I42" s="336"/>
      <c r="J42" s="338"/>
      <c r="K42" s="446">
        <f>VLOOKUP(A42,EQUIPOS!A12:D169,4,FALSE)</f>
        <v>205196.43571732656</v>
      </c>
      <c r="L42" s="431"/>
      <c r="M42" s="432">
        <v>2.5</v>
      </c>
      <c r="N42" s="280">
        <f t="shared" si="0"/>
        <v>82078.574286930627</v>
      </c>
    </row>
    <row r="43" spans="1:14">
      <c r="B43" s="863"/>
      <c r="C43" s="864"/>
      <c r="D43" s="864"/>
      <c r="E43" s="864"/>
      <c r="F43" s="864"/>
      <c r="G43" s="864"/>
      <c r="H43" s="865"/>
      <c r="I43" s="42"/>
      <c r="J43" s="43"/>
      <c r="K43" s="446"/>
      <c r="L43" s="284"/>
      <c r="M43" s="285"/>
      <c r="N43" s="280"/>
    </row>
    <row r="44" spans="1:14">
      <c r="B44" s="328"/>
      <c r="C44" s="329"/>
      <c r="D44" s="329"/>
      <c r="E44" s="329"/>
      <c r="F44" s="331"/>
      <c r="G44" s="331"/>
      <c r="H44" s="131"/>
      <c r="I44" s="42"/>
      <c r="J44" s="43"/>
      <c r="K44" s="446"/>
      <c r="L44" s="284"/>
      <c r="M44" s="285"/>
      <c r="N44" s="281"/>
    </row>
    <row r="45" spans="1:14">
      <c r="B45" s="871" t="s">
        <v>1036</v>
      </c>
      <c r="C45" s="872"/>
      <c r="D45" s="872"/>
      <c r="E45" s="44"/>
      <c r="F45" s="45"/>
      <c r="G45" s="45"/>
      <c r="H45" s="46"/>
      <c r="I45" s="42"/>
      <c r="J45" s="43"/>
      <c r="K45" s="287"/>
      <c r="L45" s="284"/>
      <c r="M45" s="409">
        <v>0.1</v>
      </c>
      <c r="N45" s="352">
        <f>N83*M45</f>
        <v>8477.4791666666679</v>
      </c>
    </row>
    <row r="46" spans="1:14" ht="15.75" thickBot="1">
      <c r="B46" s="863"/>
      <c r="C46" s="864"/>
      <c r="D46" s="864"/>
      <c r="E46" s="864"/>
      <c r="F46" s="864"/>
      <c r="G46" s="864"/>
      <c r="H46" s="865"/>
      <c r="I46" s="873"/>
      <c r="J46" s="874"/>
      <c r="K46" s="47"/>
      <c r="L46" s="875"/>
      <c r="M46" s="876"/>
      <c r="N46" s="111"/>
    </row>
    <row r="47" spans="1:14" ht="15.75" thickBot="1">
      <c r="B47" s="814" t="s">
        <v>1037</v>
      </c>
      <c r="C47" s="815"/>
      <c r="D47" s="815"/>
      <c r="E47" s="815"/>
      <c r="F47" s="815"/>
      <c r="G47" s="815"/>
      <c r="H47" s="815"/>
      <c r="I47" s="815"/>
      <c r="J47" s="815"/>
      <c r="K47" s="815"/>
      <c r="L47" s="815"/>
      <c r="M47" s="816"/>
      <c r="N47" s="402">
        <f>SUM(N36:N46)</f>
        <v>607851.93145253032</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59" t="s">
        <v>1028</v>
      </c>
      <c r="C51" s="860"/>
      <c r="D51" s="860"/>
      <c r="E51" s="860"/>
      <c r="F51" s="860"/>
      <c r="G51" s="860"/>
      <c r="H51" s="860"/>
      <c r="I51" s="894"/>
      <c r="J51" s="323" t="s">
        <v>1029</v>
      </c>
      <c r="K51" s="91" t="s">
        <v>1030</v>
      </c>
      <c r="L51" s="895" t="s">
        <v>1039</v>
      </c>
      <c r="M51" s="894"/>
      <c r="N51" s="92" t="s">
        <v>1035</v>
      </c>
    </row>
    <row r="52" spans="1:14">
      <c r="A52" s="167" t="s">
        <v>390</v>
      </c>
      <c r="B52" s="49" t="str">
        <f>VLOOKUP(A52,MATERIALES!A5:D373,3,FALSE)</f>
        <v>Bentonita</v>
      </c>
      <c r="C52" s="289"/>
      <c r="D52" s="289"/>
      <c r="E52" s="289"/>
      <c r="F52" s="289"/>
      <c r="G52" s="289"/>
      <c r="H52" s="289"/>
      <c r="I52" s="289"/>
      <c r="J52" s="319" t="str">
        <f>VLOOKUP(A52,MATERIALES!A6:D644,2,FALSE)</f>
        <v>kg</v>
      </c>
      <c r="K52" s="290">
        <v>2.355</v>
      </c>
      <c r="L52" s="275"/>
      <c r="M52" s="410">
        <f>VLOOKUP(A52,MATERIALES!A5:D396,4,FALSE)</f>
        <v>3197.599710721388</v>
      </c>
      <c r="N52" s="280">
        <f>K52*M52</f>
        <v>7530.3473187488689</v>
      </c>
    </row>
    <row r="53" spans="1:14">
      <c r="A53" s="167" t="s">
        <v>812</v>
      </c>
      <c r="B53" s="49" t="str">
        <f>VLOOKUP(A53,MATERIALES!A6:D373,3,FALSE)</f>
        <v>Acero PDR-60</v>
      </c>
      <c r="C53" s="433"/>
      <c r="D53" s="433"/>
      <c r="E53" s="433"/>
      <c r="F53" s="433"/>
      <c r="G53" s="433"/>
      <c r="H53" s="433"/>
      <c r="I53" s="433"/>
      <c r="J53" s="320" t="str">
        <f>VLOOKUP(A53,MATERIALES!A7:D645,2,FALSE)</f>
        <v>kg</v>
      </c>
      <c r="K53" s="405">
        <v>123.70021073509811</v>
      </c>
      <c r="L53" s="429"/>
      <c r="M53" s="410">
        <f>VLOOKUP(A53,MATERIALES!A6:D397,4,FALSE)</f>
        <v>3316.7080094015541</v>
      </c>
      <c r="N53" s="280">
        <f>K53*M53</f>
        <v>410277.47970975999</v>
      </c>
    </row>
    <row r="54" spans="1:14">
      <c r="A54" s="167" t="s">
        <v>901</v>
      </c>
      <c r="B54" s="49" t="str">
        <f>VLOOKUP(A54,MATERIALES!A6:D373,3,FALSE)</f>
        <v>Concreto Resistencia  28 (Mpa)</v>
      </c>
      <c r="C54" s="433"/>
      <c r="D54" s="433"/>
      <c r="E54" s="433"/>
      <c r="F54" s="433"/>
      <c r="G54" s="433"/>
      <c r="H54" s="433"/>
      <c r="I54" s="433"/>
      <c r="J54" s="320" t="str">
        <f>VLOOKUP(A54,MATERIALES!A8:D646,2,FALSE)</f>
        <v>m3</v>
      </c>
      <c r="K54" s="405">
        <v>0.82466807156732069</v>
      </c>
      <c r="L54" s="429"/>
      <c r="M54" s="410">
        <f>VLOOKUP(A54,MATERIALES!A6:D398,4,FALSE)</f>
        <v>371577.17109624535</v>
      </c>
      <c r="N54" s="280">
        <f>K54*M54</f>
        <v>306427.82912638102</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4" t="s">
        <v>1037</v>
      </c>
      <c r="C59" s="815"/>
      <c r="D59" s="815"/>
      <c r="E59" s="815"/>
      <c r="F59" s="815"/>
      <c r="G59" s="815"/>
      <c r="H59" s="815"/>
      <c r="I59" s="815"/>
      <c r="J59" s="815"/>
      <c r="K59" s="815"/>
      <c r="L59" s="815"/>
      <c r="M59" s="816"/>
      <c r="N59" s="402">
        <f>SUM(N52:N58)</f>
        <v>724235.65615488985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1340</v>
      </c>
      <c r="B64" s="52" t="str">
        <f>VLOOKUP(A64,TRANSPORTE!A5:D117,3,FALSE)</f>
        <v>Transporte de material de excavación</v>
      </c>
      <c r="C64" s="325"/>
      <c r="D64" s="325"/>
      <c r="E64" s="325"/>
      <c r="F64" s="325"/>
      <c r="G64" s="325"/>
      <c r="H64" s="319" t="s">
        <v>1552</v>
      </c>
      <c r="I64" s="287">
        <v>1.3</v>
      </c>
      <c r="J64" s="294">
        <v>1</v>
      </c>
      <c r="K64" s="287">
        <f>I64*J64</f>
        <v>1.3</v>
      </c>
      <c r="L64" s="901">
        <f>VLOOKUP(A64,TRANSPORTE!A5:D117,4,FALSE)</f>
        <v>1260.7002978406549</v>
      </c>
      <c r="M64" s="902"/>
      <c r="N64" s="295">
        <f>K64*L64</f>
        <v>1638.9103871928514</v>
      </c>
    </row>
    <row r="65" spans="1:15">
      <c r="A65" t="s">
        <v>1492</v>
      </c>
      <c r="B65" s="52" t="str">
        <f>VLOOKUP(A65,TRANSPORTE!A6:D117,3,FALSE)</f>
        <v>Equipo de Transporte (Camiones Grúas</v>
      </c>
      <c r="C65" s="53"/>
      <c r="D65" s="53"/>
      <c r="E65" s="53"/>
      <c r="F65" s="53"/>
      <c r="G65" s="53"/>
      <c r="H65" s="319" t="s">
        <v>1552</v>
      </c>
      <c r="I65" s="287">
        <v>0.05</v>
      </c>
      <c r="J65" s="294">
        <v>1</v>
      </c>
      <c r="K65" s="287">
        <f>I65*J65</f>
        <v>0.05</v>
      </c>
      <c r="L65" s="901">
        <f>VLOOKUP(A65,TRANSPORTE!A6:D117,4,FALSE)</f>
        <v>38.172598659717046</v>
      </c>
      <c r="M65" s="902"/>
      <c r="N65" s="295">
        <f>K65*L65</f>
        <v>1.9086299329858525</v>
      </c>
    </row>
    <row r="66" spans="1:15">
      <c r="B66" s="52"/>
      <c r="C66" s="53"/>
      <c r="D66" s="53"/>
      <c r="E66" s="53"/>
      <c r="F66" s="53"/>
      <c r="G66" s="53"/>
      <c r="H66" s="319"/>
      <c r="I66" s="287"/>
      <c r="J66" s="294"/>
      <c r="K66" s="287"/>
      <c r="L66" s="901"/>
      <c r="M66" s="902"/>
      <c r="N66" s="295"/>
    </row>
    <row r="67" spans="1:15">
      <c r="B67" s="52"/>
      <c r="C67" s="53"/>
      <c r="D67" s="53"/>
      <c r="E67" s="53"/>
      <c r="F67" s="53"/>
      <c r="G67" s="53"/>
      <c r="H67" s="319"/>
      <c r="I67" s="287"/>
      <c r="J67" s="294"/>
      <c r="K67" s="287"/>
      <c r="L67" s="901"/>
      <c r="M67" s="90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1640.8190171258373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968"/>
      <c r="N74" s="104" t="s">
        <v>1035</v>
      </c>
    </row>
    <row r="75" spans="1:15">
      <c r="B75" s="215" t="s">
        <v>2149</v>
      </c>
      <c r="C75" s="216"/>
      <c r="D75" s="216"/>
      <c r="E75" s="216"/>
      <c r="F75" s="216"/>
      <c r="G75" s="216"/>
      <c r="H75" s="216"/>
      <c r="I75" s="217"/>
      <c r="J75" s="218"/>
      <c r="K75" s="219"/>
      <c r="L75" s="220"/>
      <c r="M75" s="221"/>
      <c r="N75" s="222"/>
    </row>
    <row r="76" spans="1:15">
      <c r="A76" s="168" t="s">
        <v>15</v>
      </c>
      <c r="B76" s="55" t="str">
        <f>VLOOKUP(A76,'MANO DE OBRA'!A8:D68,3,FALSE)</f>
        <v>Obrero (6)</v>
      </c>
      <c r="C76" s="53"/>
      <c r="D76" s="53"/>
      <c r="E76" s="53"/>
      <c r="F76" s="53"/>
      <c r="G76" s="53"/>
      <c r="H76" s="53"/>
      <c r="I76" s="300">
        <f>K76/J76*100</f>
        <v>164967.56756756757</v>
      </c>
      <c r="J76" s="301">
        <v>185</v>
      </c>
      <c r="K76" s="302">
        <f>VLOOKUP(A76,'MANO DE OBRA'!A8:D99,4,FALSE)</f>
        <v>305190</v>
      </c>
      <c r="L76" s="56"/>
      <c r="M76" s="442">
        <v>8</v>
      </c>
      <c r="N76" s="403">
        <f>K76/M76</f>
        <v>38148.75</v>
      </c>
      <c r="O76" s="112"/>
    </row>
    <row r="77" spans="1:15">
      <c r="A77" s="168" t="s">
        <v>30</v>
      </c>
      <c r="B77" s="55" t="str">
        <f>VLOOKUP(A77,'MANO DE OBRA'!A8:D69,3,FALSE)</f>
        <v>Oficial</v>
      </c>
      <c r="C77" s="53"/>
      <c r="D77" s="53"/>
      <c r="E77" s="53"/>
      <c r="F77" s="53"/>
      <c r="G77" s="53"/>
      <c r="H77" s="53"/>
      <c r="I77" s="300">
        <f>K77/J77*100</f>
        <v>54988.648648648646</v>
      </c>
      <c r="J77" s="301">
        <v>185</v>
      </c>
      <c r="K77" s="302">
        <f>VLOOKUP(A77,'MANO DE OBRA'!A8:D100,4,FALSE)</f>
        <v>101729</v>
      </c>
      <c r="L77" s="56"/>
      <c r="M77" s="439">
        <v>8</v>
      </c>
      <c r="N77" s="403">
        <f>K77/M77</f>
        <v>12716.125</v>
      </c>
    </row>
    <row r="78" spans="1:15">
      <c r="A78" s="168"/>
      <c r="B78" s="171" t="s">
        <v>2148</v>
      </c>
      <c r="C78" s="53"/>
      <c r="D78" s="53"/>
      <c r="E78" s="53"/>
      <c r="F78" s="53"/>
      <c r="G78" s="53"/>
      <c r="H78" s="53"/>
      <c r="I78" s="300"/>
      <c r="J78" s="301"/>
      <c r="K78" s="302"/>
      <c r="L78" s="56"/>
      <c r="M78" s="440"/>
      <c r="N78" s="403"/>
    </row>
    <row r="79" spans="1:15">
      <c r="A79" t="s">
        <v>15</v>
      </c>
      <c r="B79" s="55" t="str">
        <f>VLOOKUP(A79,'MANO DE OBRA'!A9:D70,3,FALSE)</f>
        <v>Obrero (6)</v>
      </c>
      <c r="C79" s="53"/>
      <c r="D79" s="53"/>
      <c r="E79" s="53"/>
      <c r="F79" s="53"/>
      <c r="G79" s="53"/>
      <c r="H79" s="53"/>
      <c r="I79" s="300">
        <f>K79/J79*100</f>
        <v>164967.56756756757</v>
      </c>
      <c r="J79" s="301">
        <v>185</v>
      </c>
      <c r="K79" s="302">
        <f>VLOOKUP(A79,'MANO DE OBRA'!A9:D101,4,FALSE)</f>
        <v>305190</v>
      </c>
      <c r="L79" s="56"/>
      <c r="M79" s="308">
        <v>12</v>
      </c>
      <c r="N79" s="403">
        <f>K79/M79</f>
        <v>25432.5</v>
      </c>
    </row>
    <row r="80" spans="1:15">
      <c r="A80" t="s">
        <v>30</v>
      </c>
      <c r="B80" s="55" t="str">
        <f>VLOOKUP(A80,'MANO DE OBRA'!A10:D71,3,FALSE)</f>
        <v>Oficial</v>
      </c>
      <c r="C80" s="53"/>
      <c r="D80" s="53"/>
      <c r="E80" s="53"/>
      <c r="F80" s="53"/>
      <c r="G80" s="53"/>
      <c r="H80" s="53"/>
      <c r="I80" s="300">
        <f>K80/J80*100</f>
        <v>54988.648648648646</v>
      </c>
      <c r="J80" s="301">
        <v>185</v>
      </c>
      <c r="K80" s="302">
        <f>VLOOKUP(A80,'MANO DE OBRA'!A10:D102,4,FALSE)</f>
        <v>101729</v>
      </c>
      <c r="L80" s="326"/>
      <c r="M80" s="308">
        <v>12</v>
      </c>
      <c r="N80" s="403">
        <f>K80/M80</f>
        <v>8477.4166666666661</v>
      </c>
    </row>
    <row r="81" spans="1:14">
      <c r="B81" s="55"/>
      <c r="C81" s="53"/>
      <c r="D81" s="53"/>
      <c r="E81" s="53"/>
      <c r="F81" s="53"/>
      <c r="G81" s="53"/>
      <c r="H81" s="53"/>
      <c r="I81" s="287"/>
      <c r="J81" s="305"/>
      <c r="K81" s="306"/>
      <c r="L81" s="326"/>
      <c r="M81" s="308"/>
      <c r="N81" s="304"/>
    </row>
    <row r="82" spans="1:14" ht="15.75" thickBot="1">
      <c r="B82" s="890"/>
      <c r="C82" s="891"/>
      <c r="D82" s="891"/>
      <c r="E82" s="891"/>
      <c r="F82" s="891"/>
      <c r="G82" s="891"/>
      <c r="H82" s="891"/>
      <c r="I82" s="132"/>
      <c r="J82" s="132"/>
      <c r="K82" s="132"/>
      <c r="L82" s="904"/>
      <c r="M82" s="904"/>
      <c r="N82" s="133"/>
    </row>
    <row r="83" spans="1:14" ht="15.75" thickBot="1">
      <c r="B83" s="903" t="s">
        <v>1037</v>
      </c>
      <c r="C83" s="857"/>
      <c r="D83" s="857"/>
      <c r="E83" s="857"/>
      <c r="F83" s="857"/>
      <c r="G83" s="857"/>
      <c r="H83" s="857"/>
      <c r="I83" s="857"/>
      <c r="J83" s="857"/>
      <c r="K83" s="857"/>
      <c r="L83" s="857"/>
      <c r="M83" s="858"/>
      <c r="N83" s="468">
        <f>SUM(N76:N82)</f>
        <v>84774.791666666672</v>
      </c>
    </row>
    <row r="84" spans="1:14" ht="15.75" thickBot="1">
      <c r="B84" s="39"/>
      <c r="C84" s="40"/>
      <c r="D84" s="40"/>
      <c r="E84" s="40"/>
      <c r="F84" s="40"/>
      <c r="G84" s="40"/>
      <c r="H84" s="40"/>
      <c r="I84" s="40"/>
      <c r="J84" s="40"/>
      <c r="K84" s="40"/>
      <c r="L84" s="40"/>
      <c r="M84" s="40"/>
      <c r="N84" s="41"/>
    </row>
    <row r="85" spans="1:14" ht="15.75" thickBot="1">
      <c r="B85" s="814" t="s">
        <v>1051</v>
      </c>
      <c r="C85" s="815"/>
      <c r="D85" s="815"/>
      <c r="E85" s="815"/>
      <c r="F85" s="815"/>
      <c r="G85" s="815"/>
      <c r="H85" s="815"/>
      <c r="I85" s="815"/>
      <c r="J85" s="815"/>
      <c r="K85" s="815"/>
      <c r="L85" s="815"/>
      <c r="M85" s="816"/>
      <c r="N85" s="105">
        <f>N47+N59+N70+N83</f>
        <v>1418503.1982912126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59" t="s">
        <v>1053</v>
      </c>
      <c r="C89" s="860"/>
      <c r="D89" s="860"/>
      <c r="E89" s="860"/>
      <c r="F89" s="860"/>
      <c r="G89" s="860"/>
      <c r="H89" s="860"/>
      <c r="I89" s="322"/>
      <c r="J89" s="342"/>
      <c r="K89" s="310" t="s">
        <v>1054</v>
      </c>
      <c r="L89" s="861" t="s">
        <v>1055</v>
      </c>
      <c r="M89" s="862"/>
      <c r="N89" s="311"/>
    </row>
    <row r="90" spans="1:14">
      <c r="B90" s="847" t="s">
        <v>1056</v>
      </c>
      <c r="C90" s="848"/>
      <c r="D90" s="848"/>
      <c r="E90" s="848"/>
      <c r="F90" s="848"/>
      <c r="G90" s="848"/>
      <c r="H90" s="848"/>
      <c r="I90" s="93"/>
      <c r="J90" s="94"/>
      <c r="K90" s="312">
        <v>0.2</v>
      </c>
      <c r="L90" s="849">
        <f>N85*K90</f>
        <v>283700.63965824252</v>
      </c>
      <c r="M90" s="850"/>
      <c r="N90" s="57"/>
    </row>
    <row r="91" spans="1:14">
      <c r="B91" s="95" t="s">
        <v>1057</v>
      </c>
      <c r="C91" s="96"/>
      <c r="D91" s="96"/>
      <c r="E91" s="96"/>
      <c r="F91" s="96"/>
      <c r="G91" s="96"/>
      <c r="H91" s="96"/>
      <c r="I91" s="93"/>
      <c r="J91" s="94"/>
      <c r="K91" s="312">
        <v>0.05</v>
      </c>
      <c r="L91" s="849">
        <f>N85*K91</f>
        <v>70925.159914560631</v>
      </c>
      <c r="M91" s="850"/>
      <c r="N91" s="57"/>
    </row>
    <row r="92" spans="1:14" ht="15.75" thickBot="1">
      <c r="B92" s="97" t="s">
        <v>1058</v>
      </c>
      <c r="C92" s="98"/>
      <c r="D92" s="98"/>
      <c r="E92" s="98"/>
      <c r="F92" s="98"/>
      <c r="G92" s="98"/>
      <c r="H92" s="98"/>
      <c r="I92" s="99"/>
      <c r="J92" s="100"/>
      <c r="K92" s="313">
        <v>0.05</v>
      </c>
      <c r="L92" s="851">
        <f>N85*K92</f>
        <v>70925.159914560631</v>
      </c>
      <c r="M92" s="852"/>
      <c r="N92" s="57"/>
    </row>
    <row r="93" spans="1:14" ht="15.75" thickBot="1">
      <c r="B93" s="814" t="s">
        <v>1037</v>
      </c>
      <c r="C93" s="815"/>
      <c r="D93" s="815"/>
      <c r="E93" s="815"/>
      <c r="F93" s="815"/>
      <c r="G93" s="815"/>
      <c r="H93" s="815"/>
      <c r="I93" s="815"/>
      <c r="J93" s="815"/>
      <c r="K93" s="815"/>
      <c r="L93" s="815"/>
      <c r="M93" s="816"/>
      <c r="N93" s="58">
        <f>L90+L91+L92</f>
        <v>425550.95948736375</v>
      </c>
    </row>
    <row r="94" spans="1:14" ht="15.75" thickBot="1">
      <c r="B94" s="39"/>
      <c r="C94" s="40"/>
      <c r="D94" s="40"/>
      <c r="E94" s="40"/>
      <c r="F94" s="40"/>
      <c r="G94" s="40"/>
      <c r="H94" s="40"/>
      <c r="I94" s="40"/>
      <c r="J94" s="40"/>
      <c r="K94" s="40"/>
      <c r="L94" s="40"/>
      <c r="M94" s="40"/>
      <c r="N94" s="41"/>
    </row>
    <row r="95" spans="1:14" ht="15.75" thickBot="1">
      <c r="A95" t="s">
        <v>2122</v>
      </c>
      <c r="B95" s="814" t="s">
        <v>1059</v>
      </c>
      <c r="C95" s="815"/>
      <c r="D95" s="815"/>
      <c r="E95" s="815"/>
      <c r="F95" s="815"/>
      <c r="G95" s="815"/>
      <c r="H95" s="815"/>
      <c r="I95" s="815"/>
      <c r="J95" s="815"/>
      <c r="K95" s="815"/>
      <c r="L95" s="815"/>
      <c r="M95" s="816"/>
      <c r="N95" s="196">
        <f>N85+N93</f>
        <v>1844054.1577785762</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8" t="s">
        <v>2324</v>
      </c>
      <c r="C112" s="959"/>
      <c r="D112" s="959"/>
      <c r="E112" s="959"/>
      <c r="F112" s="959"/>
      <c r="G112" s="959"/>
      <c r="H112" s="959"/>
      <c r="I112" s="959"/>
      <c r="J112" s="959"/>
      <c r="K112" s="959"/>
      <c r="L112" s="959"/>
      <c r="M112" s="959"/>
      <c r="N112" s="960"/>
    </row>
    <row r="113" spans="2:14" ht="15" customHeight="1">
      <c r="B113" s="958"/>
      <c r="C113" s="959"/>
      <c r="D113" s="959"/>
      <c r="E113" s="959"/>
      <c r="F113" s="959"/>
      <c r="G113" s="959"/>
      <c r="H113" s="959"/>
      <c r="I113" s="959"/>
      <c r="J113" s="959"/>
      <c r="K113" s="959"/>
      <c r="L113" s="959"/>
      <c r="M113" s="959"/>
      <c r="N113" s="960"/>
    </row>
    <row r="114" spans="2:14" ht="30" customHeight="1">
      <c r="B114" s="961" t="s">
        <v>2325</v>
      </c>
      <c r="C114" s="962"/>
      <c r="D114" s="962"/>
      <c r="E114" s="962"/>
      <c r="F114" s="962"/>
      <c r="G114" s="962"/>
      <c r="H114" s="962"/>
      <c r="I114" s="962"/>
      <c r="J114" s="962"/>
      <c r="K114" s="962"/>
      <c r="L114" s="962"/>
      <c r="M114" s="962"/>
      <c r="N114" s="963"/>
    </row>
    <row r="115" spans="2:14">
      <c r="B115" s="961"/>
      <c r="C115" s="962"/>
      <c r="D115" s="962"/>
      <c r="E115" s="962"/>
      <c r="F115" s="962"/>
      <c r="G115" s="962"/>
      <c r="H115" s="962"/>
      <c r="I115" s="962"/>
      <c r="J115" s="962"/>
      <c r="K115" s="962"/>
      <c r="L115" s="962"/>
      <c r="M115" s="962"/>
      <c r="N115" s="963"/>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4"/>
      <c r="K125" s="964"/>
      <c r="L125" s="964"/>
      <c r="M125" s="964"/>
      <c r="N125" s="965"/>
    </row>
    <row r="126" spans="2:14" ht="15.75" thickBot="1">
      <c r="B126" s="427" t="s">
        <v>2327</v>
      </c>
      <c r="C126" s="428"/>
      <c r="D126" s="428"/>
      <c r="E126" s="267"/>
      <c r="F126" s="267"/>
      <c r="G126" s="267"/>
      <c r="H126" s="267"/>
      <c r="I126" s="267"/>
      <c r="J126" s="966"/>
      <c r="K126" s="966"/>
      <c r="L126" s="966"/>
      <c r="M126" s="966"/>
      <c r="N126" s="967"/>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1736</v>
      </c>
      <c r="C31" s="87" t="s">
        <v>2203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182</v>
      </c>
      <c r="B36" s="863" t="str">
        <f>VLOOKUP(A36,EQUIPOS!A6:D154,3,FALSE)</f>
        <v xml:space="preserve">Compresor para penetrar roca
</v>
      </c>
      <c r="C36" s="864"/>
      <c r="D36" s="864"/>
      <c r="E36" s="864"/>
      <c r="F36" s="864"/>
      <c r="G36" s="864"/>
      <c r="H36" s="865"/>
      <c r="I36" s="275"/>
      <c r="J36" s="276"/>
      <c r="K36" s="277">
        <f>VLOOKUP(A36,EQUIPOS!A6:D163,4,FALSE)</f>
        <v>57719.025117071105</v>
      </c>
      <c r="L36" s="278"/>
      <c r="M36" s="279">
        <v>0.125</v>
      </c>
      <c r="N36" s="280">
        <f>K36/M36</f>
        <v>461752.20093656884</v>
      </c>
    </row>
    <row r="37" spans="1:14">
      <c r="A37" s="119" t="s">
        <v>242</v>
      </c>
      <c r="B37" s="863" t="str">
        <f>VLOOKUP(A37,EQUIPOS!A7:D154,3,FALSE)</f>
        <v>Grúa con torre capacidad 1 ton en la punta.</v>
      </c>
      <c r="C37" s="864"/>
      <c r="D37" s="864"/>
      <c r="E37" s="864"/>
      <c r="F37" s="864"/>
      <c r="G37" s="864"/>
      <c r="H37" s="865"/>
      <c r="I37" s="429"/>
      <c r="J37" s="430"/>
      <c r="K37" s="277">
        <f>VLOOKUP(A37,EQUIPOS!A7:D164,4,FALSE)</f>
        <v>127315.86526181355</v>
      </c>
      <c r="L37" s="343"/>
      <c r="M37" s="344">
        <v>2.5</v>
      </c>
      <c r="N37" s="280">
        <f>K37/M37</f>
        <v>50926.346104725424</v>
      </c>
    </row>
    <row r="38" spans="1:14">
      <c r="A38" s="119" t="s">
        <v>267</v>
      </c>
      <c r="B38" s="863" t="str">
        <f>VLOOKUP(A38,EQUIPOS!A8:D154,3,FALSE)</f>
        <v>Motobomba de concreto</v>
      </c>
      <c r="C38" s="864"/>
      <c r="D38" s="864"/>
      <c r="E38" s="864"/>
      <c r="F38" s="864"/>
      <c r="G38" s="864"/>
      <c r="H38" s="865"/>
      <c r="I38" s="429"/>
      <c r="J38" s="430"/>
      <c r="K38" s="446">
        <f>VLOOKUP(A38,EQUIPOS!A8:D165,4,FALSE)</f>
        <v>88490.477862920408</v>
      </c>
      <c r="L38" s="343"/>
      <c r="M38" s="344">
        <v>0.65</v>
      </c>
      <c r="N38" s="280">
        <f>K38/M38</f>
        <v>136139.19671218525</v>
      </c>
    </row>
    <row r="39" spans="1:14">
      <c r="A39" s="119" t="s">
        <v>310</v>
      </c>
      <c r="B39" s="863" t="str">
        <f>VLOOKUP(A39,EQUIPOS!A9:D154,3,FALSE)</f>
        <v>Retroexcavadora A25C</v>
      </c>
      <c r="C39" s="864"/>
      <c r="D39" s="864"/>
      <c r="E39" s="864"/>
      <c r="F39" s="864"/>
      <c r="G39" s="864"/>
      <c r="H39" s="865"/>
      <c r="I39" s="429"/>
      <c r="J39" s="430"/>
      <c r="K39" s="446">
        <f>VLOOKUP(A39,EQUIPOS!A9:D166,4,FALSE)</f>
        <v>205196.43571732656</v>
      </c>
      <c r="L39" s="343"/>
      <c r="M39" s="344">
        <v>0.65</v>
      </c>
      <c r="N39" s="280">
        <f>K39/M39</f>
        <v>315686.82418050239</v>
      </c>
    </row>
    <row r="40" spans="1:14">
      <c r="A40" s="119"/>
      <c r="B40" s="863"/>
      <c r="C40" s="864"/>
      <c r="D40" s="864"/>
      <c r="E40" s="864"/>
      <c r="F40" s="864"/>
      <c r="G40" s="864"/>
      <c r="H40" s="865"/>
      <c r="I40" s="429"/>
      <c r="J40" s="430"/>
      <c r="K40" s="446"/>
      <c r="L40" s="343"/>
      <c r="M40" s="344"/>
      <c r="N40" s="280"/>
    </row>
    <row r="41" spans="1:14">
      <c r="A41" s="119"/>
      <c r="B41" s="863"/>
      <c r="C41" s="864"/>
      <c r="D41" s="864"/>
      <c r="E41" s="864"/>
      <c r="F41" s="864"/>
      <c r="G41" s="864"/>
      <c r="H41" s="865"/>
      <c r="I41" s="429"/>
      <c r="J41" s="430"/>
      <c r="K41" s="446"/>
      <c r="L41" s="343"/>
      <c r="M41" s="344"/>
      <c r="N41" s="280"/>
    </row>
    <row r="42" spans="1:14">
      <c r="A42" s="119"/>
      <c r="B42" s="863"/>
      <c r="C42" s="864"/>
      <c r="D42" s="864"/>
      <c r="E42" s="864"/>
      <c r="F42" s="864"/>
      <c r="G42" s="864"/>
      <c r="H42" s="865"/>
      <c r="I42" s="336"/>
      <c r="J42" s="338"/>
      <c r="K42" s="446"/>
      <c r="L42" s="431"/>
      <c r="M42" s="432"/>
      <c r="N42" s="280"/>
    </row>
    <row r="43" spans="1:14">
      <c r="B43" s="863"/>
      <c r="C43" s="864"/>
      <c r="D43" s="864"/>
      <c r="E43" s="864"/>
      <c r="F43" s="864"/>
      <c r="G43" s="864"/>
      <c r="H43" s="865"/>
      <c r="I43" s="42"/>
      <c r="J43" s="43"/>
      <c r="K43" s="446"/>
      <c r="L43" s="284"/>
      <c r="M43" s="285"/>
      <c r="N43" s="280"/>
    </row>
    <row r="44" spans="1:14">
      <c r="B44" s="328"/>
      <c r="C44" s="329"/>
      <c r="D44" s="329"/>
      <c r="E44" s="329"/>
      <c r="F44" s="331"/>
      <c r="G44" s="331"/>
      <c r="H44" s="131"/>
      <c r="I44" s="42"/>
      <c r="J44" s="43"/>
      <c r="K44" s="446"/>
      <c r="L44" s="284"/>
      <c r="M44" s="285"/>
      <c r="N44" s="281"/>
    </row>
    <row r="45" spans="1:14">
      <c r="B45" s="871" t="s">
        <v>1036</v>
      </c>
      <c r="C45" s="872"/>
      <c r="D45" s="872"/>
      <c r="E45" s="44"/>
      <c r="F45" s="45"/>
      <c r="G45" s="45"/>
      <c r="H45" s="46"/>
      <c r="I45" s="42"/>
      <c r="J45" s="43"/>
      <c r="K45" s="287"/>
      <c r="L45" s="284"/>
      <c r="M45" s="409">
        <v>0.1</v>
      </c>
      <c r="N45" s="352">
        <f>N87*M45</f>
        <v>44082.89166666667</v>
      </c>
    </row>
    <row r="46" spans="1:14" ht="15.75" thickBot="1">
      <c r="B46" s="863"/>
      <c r="C46" s="864"/>
      <c r="D46" s="864"/>
      <c r="E46" s="864"/>
      <c r="F46" s="864"/>
      <c r="G46" s="864"/>
      <c r="H46" s="865"/>
      <c r="I46" s="873"/>
      <c r="J46" s="874"/>
      <c r="K46" s="47"/>
      <c r="L46" s="875"/>
      <c r="M46" s="876"/>
      <c r="N46" s="111"/>
    </row>
    <row r="47" spans="1:14" ht="15.75" thickBot="1">
      <c r="B47" s="814" t="s">
        <v>1037</v>
      </c>
      <c r="C47" s="815"/>
      <c r="D47" s="815"/>
      <c r="E47" s="815"/>
      <c r="F47" s="815"/>
      <c r="G47" s="815"/>
      <c r="H47" s="815"/>
      <c r="I47" s="815"/>
      <c r="J47" s="815"/>
      <c r="K47" s="815"/>
      <c r="L47" s="815"/>
      <c r="M47" s="816"/>
      <c r="N47" s="402">
        <f>SUM(N36:N46)</f>
        <v>1008587.4596006487</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59" t="s">
        <v>1028</v>
      </c>
      <c r="C51" s="860"/>
      <c r="D51" s="860"/>
      <c r="E51" s="860"/>
      <c r="F51" s="860"/>
      <c r="G51" s="860"/>
      <c r="H51" s="860"/>
      <c r="I51" s="894"/>
      <c r="J51" s="323" t="s">
        <v>1029</v>
      </c>
      <c r="K51" s="91" t="s">
        <v>1030</v>
      </c>
      <c r="L51" s="895" t="s">
        <v>1039</v>
      </c>
      <c r="M51" s="894"/>
      <c r="N51" s="92" t="s">
        <v>1035</v>
      </c>
    </row>
    <row r="52" spans="1:14">
      <c r="A52" s="167" t="s">
        <v>812</v>
      </c>
      <c r="B52" s="49" t="str">
        <f>VLOOKUP(A52,MATERIALES!A5:D373,3,FALSE)</f>
        <v>Acero PDR-60</v>
      </c>
      <c r="C52" s="289"/>
      <c r="D52" s="289"/>
      <c r="E52" s="289"/>
      <c r="F52" s="289"/>
      <c r="G52" s="289"/>
      <c r="H52" s="289"/>
      <c r="I52" s="289"/>
      <c r="J52" s="319" t="str">
        <f>VLOOKUP(A52,MATERIALES!A6:D644,2,FALSE)</f>
        <v>kg</v>
      </c>
      <c r="K52" s="290">
        <v>178.12830345854127</v>
      </c>
      <c r="L52" s="275"/>
      <c r="M52" s="410">
        <f>VLOOKUP(A52,MATERIALES!A5:D396,4,FALSE)</f>
        <v>3316.7080094015541</v>
      </c>
      <c r="N52" s="280">
        <f>K52*M52</f>
        <v>590799.57078205433</v>
      </c>
    </row>
    <row r="53" spans="1:14">
      <c r="A53" s="167" t="s">
        <v>901</v>
      </c>
      <c r="B53" s="49" t="str">
        <f>VLOOKUP(A53,MATERIALES!A6:D373,3,FALSE)</f>
        <v>Concreto Resistencia  28 (Mpa)</v>
      </c>
      <c r="C53" s="433"/>
      <c r="D53" s="433"/>
      <c r="E53" s="433"/>
      <c r="F53" s="433"/>
      <c r="G53" s="433"/>
      <c r="H53" s="433"/>
      <c r="I53" s="433"/>
      <c r="J53" s="320" t="str">
        <f>VLOOKUP(A53,MATERIALES!A7:D645,2,FALSE)</f>
        <v>m3</v>
      </c>
      <c r="K53" s="405">
        <v>1.1875220230569419</v>
      </c>
      <c r="L53" s="429"/>
      <c r="M53" s="410">
        <f>VLOOKUP(A53,MATERIALES!A6:D397,4,FALSE)</f>
        <v>371577.17109624535</v>
      </c>
      <c r="N53" s="280">
        <f t="shared" ref="N53:N59" si="0">K53*M53</f>
        <v>441256.0739419887</v>
      </c>
    </row>
    <row r="54" spans="1:14">
      <c r="A54" s="167" t="s">
        <v>376</v>
      </c>
      <c r="B54" s="49" t="str">
        <f>VLOOKUP(A54,MATERIALES!A6:D373,3,FALSE)</f>
        <v>Anfo</v>
      </c>
      <c r="C54" s="433"/>
      <c r="D54" s="433"/>
      <c r="E54" s="433"/>
      <c r="F54" s="433"/>
      <c r="G54" s="433"/>
      <c r="H54" s="433"/>
      <c r="I54" s="433"/>
      <c r="J54" s="320" t="s">
        <v>377</v>
      </c>
      <c r="K54" s="405">
        <v>0.3</v>
      </c>
      <c r="L54" s="429"/>
      <c r="M54" s="410">
        <f>VLOOKUP(A54,MATERIALES!A6:D398,4,FALSE)</f>
        <v>5839.3606942686665</v>
      </c>
      <c r="N54" s="280">
        <f t="shared" si="0"/>
        <v>1751.8082082806</v>
      </c>
    </row>
    <row r="55" spans="1:14">
      <c r="A55" s="167" t="s">
        <v>427</v>
      </c>
      <c r="B55" s="49" t="str">
        <f>VLOOKUP(A55,MATERIALES!A6:D373,3,FALSE)</f>
        <v>Cordón detonante</v>
      </c>
      <c r="C55" s="433"/>
      <c r="D55" s="433"/>
      <c r="E55" s="433"/>
      <c r="F55" s="433"/>
      <c r="G55" s="433"/>
      <c r="H55" s="433"/>
      <c r="I55" s="433"/>
      <c r="J55" s="320" t="str">
        <f>VLOOKUP(A55,MATERIALES!A9:D647,2,FALSE)</f>
        <v>m</v>
      </c>
      <c r="K55" s="405">
        <v>3</v>
      </c>
      <c r="L55" s="429"/>
      <c r="M55" s="410">
        <f>VLOOKUP(A55,MATERIALES!A6:D399,4,FALSE)</f>
        <v>1495.4708612065326</v>
      </c>
      <c r="N55" s="280">
        <f t="shared" si="0"/>
        <v>4486.4125836195981</v>
      </c>
    </row>
    <row r="56" spans="1:14">
      <c r="A56" s="167" t="s">
        <v>462</v>
      </c>
      <c r="B56" s="49" t="str">
        <f>VLOOKUP(A56,MATERIALES!A7:D373,3,FALSE)</f>
        <v>Explosivos  75% (INDUGEL)</v>
      </c>
      <c r="C56" s="433"/>
      <c r="D56" s="433"/>
      <c r="E56" s="433"/>
      <c r="F56" s="433"/>
      <c r="G56" s="433"/>
      <c r="H56" s="433"/>
      <c r="I56" s="433"/>
      <c r="J56" s="320" t="str">
        <f>VLOOKUP(A56,MATERIALES!A10:D648,2,FALSE)</f>
        <v>lb</v>
      </c>
      <c r="K56" s="405">
        <v>0.25</v>
      </c>
      <c r="L56" s="429"/>
      <c r="M56" s="410">
        <f>VLOOKUP(A56,MATERIALES!A7:D400,4,FALSE)</f>
        <v>10226.00735249804</v>
      </c>
      <c r="N56" s="280">
        <f t="shared" si="0"/>
        <v>2556.50183812451</v>
      </c>
    </row>
    <row r="57" spans="1:14">
      <c r="A57" s="167" t="s">
        <v>467</v>
      </c>
      <c r="B57" s="49" t="str">
        <f>VLOOKUP(A57,MATERIALES!A8:D373,3,FALSE)</f>
        <v>Fulminantes</v>
      </c>
      <c r="C57" s="433"/>
      <c r="D57" s="433"/>
      <c r="E57" s="433"/>
      <c r="F57" s="433"/>
      <c r="G57" s="433"/>
      <c r="H57" s="433"/>
      <c r="I57" s="433"/>
      <c r="J57" s="320" t="str">
        <f>VLOOKUP(A57,MATERIALES!A11:D649,2,FALSE)</f>
        <v>u</v>
      </c>
      <c r="K57" s="405">
        <v>1</v>
      </c>
      <c r="L57" s="429"/>
      <c r="M57" s="410">
        <f>VLOOKUP(A57,MATERIALES!A8:D401,4,FALSE)</f>
        <v>1162.5784366901703</v>
      </c>
      <c r="N57" s="280">
        <f t="shared" si="0"/>
        <v>1162.5784366901703</v>
      </c>
    </row>
    <row r="58" spans="1:14">
      <c r="A58" s="167" t="s">
        <v>567</v>
      </c>
      <c r="B58" s="49" t="str">
        <f>VLOOKUP(A58,MATERIALES!A9:D373,3,FALSE)</f>
        <v>Mecha Lenta</v>
      </c>
      <c r="C58" s="433"/>
      <c r="D58" s="433"/>
      <c r="E58" s="433"/>
      <c r="F58" s="433"/>
      <c r="G58" s="433"/>
      <c r="H58" s="433"/>
      <c r="I58" s="433"/>
      <c r="J58" s="320" t="str">
        <f>VLOOKUP(A58,MATERIALES!A11:D650,2,FALSE)</f>
        <v>m</v>
      </c>
      <c r="K58" s="405">
        <v>1</v>
      </c>
      <c r="L58" s="429"/>
      <c r="M58" s="410">
        <f>VLOOKUP(A58,MATERIALES!A9:D402,4,FALSE)</f>
        <v>19566.337612246123</v>
      </c>
      <c r="N58" s="280">
        <f t="shared" si="0"/>
        <v>19566.337612246123</v>
      </c>
    </row>
    <row r="59" spans="1:14">
      <c r="A59" s="167" t="s">
        <v>918</v>
      </c>
      <c r="B59" s="49" t="str">
        <f>VLOOKUP(A59,MATERIALES!A10:D373,3,FALSE)</f>
        <v xml:space="preserve">Escolta y transporte (una tarifa por cada m3 escoltado y transportado)
</v>
      </c>
      <c r="C59" s="433"/>
      <c r="D59" s="433"/>
      <c r="E59" s="433"/>
      <c r="F59" s="433"/>
      <c r="G59" s="433"/>
      <c r="H59" s="433"/>
      <c r="I59" s="433"/>
      <c r="J59" s="320" t="str">
        <f>VLOOKUP(A59,MATERIALES!A12:D651,2,FALSE)</f>
        <v>kg</v>
      </c>
      <c r="K59" s="405">
        <v>0.45800000000000002</v>
      </c>
      <c r="L59" s="429"/>
      <c r="M59" s="410">
        <f>VLOOKUP(A59,MATERIALES!A10:D403,4,FALSE)</f>
        <v>5327.2968119086354</v>
      </c>
      <c r="N59" s="280">
        <f t="shared" si="0"/>
        <v>2439.901939854155</v>
      </c>
    </row>
    <row r="60" spans="1:14">
      <c r="A60" s="167"/>
      <c r="B60" s="49"/>
      <c r="C60" s="433"/>
      <c r="D60" s="433"/>
      <c r="E60" s="433"/>
      <c r="F60" s="433"/>
      <c r="G60" s="433"/>
      <c r="H60" s="433"/>
      <c r="I60" s="433"/>
      <c r="J60" s="319"/>
      <c r="K60" s="405"/>
      <c r="L60" s="429"/>
      <c r="M60" s="410"/>
      <c r="N60" s="280"/>
    </row>
    <row r="61" spans="1:14">
      <c r="A61" s="167"/>
      <c r="B61" s="49"/>
      <c r="C61" s="433"/>
      <c r="D61" s="433"/>
      <c r="E61" s="433"/>
      <c r="F61" s="433"/>
      <c r="G61" s="433"/>
      <c r="H61" s="433"/>
      <c r="I61" s="433"/>
      <c r="J61" s="319"/>
      <c r="K61" s="405"/>
      <c r="L61" s="429"/>
      <c r="M61" s="410"/>
      <c r="N61" s="280"/>
    </row>
    <row r="62" spans="1:14" ht="15.75" thickBot="1">
      <c r="B62" s="49"/>
      <c r="C62" s="318"/>
      <c r="D62" s="318"/>
      <c r="E62" s="318"/>
      <c r="F62" s="318"/>
      <c r="G62" s="318"/>
      <c r="H62" s="318"/>
      <c r="I62" s="318"/>
      <c r="J62" s="443"/>
      <c r="K62" s="132"/>
      <c r="L62" s="333"/>
      <c r="M62" s="410"/>
      <c r="N62" s="280"/>
    </row>
    <row r="63" spans="1:14" ht="15.75" thickBot="1">
      <c r="B63" s="814" t="s">
        <v>1037</v>
      </c>
      <c r="C63" s="815"/>
      <c r="D63" s="815"/>
      <c r="E63" s="815"/>
      <c r="F63" s="815"/>
      <c r="G63" s="815"/>
      <c r="H63" s="815"/>
      <c r="I63" s="815"/>
      <c r="J63" s="815"/>
      <c r="K63" s="815"/>
      <c r="L63" s="815"/>
      <c r="M63" s="816"/>
      <c r="N63" s="402">
        <f>SUM(N52:N62)</f>
        <v>1064019.1853428583</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900" t="s">
        <v>1045</v>
      </c>
      <c r="M67" s="879"/>
      <c r="N67" s="82" t="s">
        <v>1035</v>
      </c>
    </row>
    <row r="68" spans="1:15">
      <c r="A68" t="s">
        <v>1340</v>
      </c>
      <c r="B68" s="52" t="str">
        <f>VLOOKUP(A68,TRANSPORTE!A5:D117,3,FALSE)</f>
        <v>Transporte de material de excavación</v>
      </c>
      <c r="C68" s="325"/>
      <c r="D68" s="325"/>
      <c r="E68" s="325"/>
      <c r="F68" s="325"/>
      <c r="G68" s="325"/>
      <c r="H68" s="319" t="s">
        <v>1552</v>
      </c>
      <c r="I68" s="287">
        <v>1.3</v>
      </c>
      <c r="J68" s="294">
        <v>1</v>
      </c>
      <c r="K68" s="287">
        <f>I68*J68</f>
        <v>1.3</v>
      </c>
      <c r="L68" s="901">
        <f>VLOOKUP(A68,TRANSPORTE!A5:D117,4,FALSE)</f>
        <v>1260.7002978406549</v>
      </c>
      <c r="M68" s="902"/>
      <c r="N68" s="295">
        <f>K68*L68</f>
        <v>1638.9103871928514</v>
      </c>
    </row>
    <row r="69" spans="1:15">
      <c r="A69" t="s">
        <v>1492</v>
      </c>
      <c r="B69" s="52" t="str">
        <f>VLOOKUP(A69,TRANSPORTE!A6:D117,3,FALSE)</f>
        <v>Equipo de Transporte (Camiones Grúas</v>
      </c>
      <c r="C69" s="53"/>
      <c r="D69" s="53"/>
      <c r="E69" s="53"/>
      <c r="F69" s="53"/>
      <c r="G69" s="53"/>
      <c r="H69" s="319" t="s">
        <v>1552</v>
      </c>
      <c r="I69" s="287">
        <v>0.05</v>
      </c>
      <c r="J69" s="294">
        <v>1</v>
      </c>
      <c r="K69" s="287">
        <f>I69*J69</f>
        <v>0.05</v>
      </c>
      <c r="L69" s="901">
        <f>VLOOKUP(A69,TRANSPORTE!A6:D117,4,FALSE)</f>
        <v>38.172598659717046</v>
      </c>
      <c r="M69" s="902"/>
      <c r="N69" s="295">
        <f>K69*L69</f>
        <v>1.9086299329858525</v>
      </c>
    </row>
    <row r="70" spans="1:15">
      <c r="B70" s="52"/>
      <c r="C70" s="53"/>
      <c r="D70" s="53"/>
      <c r="E70" s="53"/>
      <c r="F70" s="53"/>
      <c r="G70" s="53"/>
      <c r="H70" s="319"/>
      <c r="I70" s="287"/>
      <c r="J70" s="294"/>
      <c r="K70" s="287"/>
      <c r="L70" s="901"/>
      <c r="M70" s="902"/>
      <c r="N70" s="295"/>
    </row>
    <row r="71" spans="1:15">
      <c r="B71" s="52"/>
      <c r="C71" s="53"/>
      <c r="D71" s="53"/>
      <c r="E71" s="53"/>
      <c r="F71" s="53"/>
      <c r="G71" s="53"/>
      <c r="H71" s="319"/>
      <c r="I71" s="287"/>
      <c r="J71" s="294"/>
      <c r="K71" s="287"/>
      <c r="L71" s="901"/>
      <c r="M71" s="902"/>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92"/>
      <c r="M73" s="893"/>
      <c r="N73" s="133"/>
    </row>
    <row r="74" spans="1:15" ht="15.75" thickBot="1">
      <c r="B74" s="903" t="s">
        <v>1037</v>
      </c>
      <c r="C74" s="857"/>
      <c r="D74" s="857"/>
      <c r="E74" s="857"/>
      <c r="F74" s="857"/>
      <c r="G74" s="857"/>
      <c r="H74" s="857"/>
      <c r="I74" s="857"/>
      <c r="J74" s="857"/>
      <c r="K74" s="857"/>
      <c r="L74" s="857"/>
      <c r="M74" s="858"/>
      <c r="N74" s="110">
        <f>N68+N69+N70+N71+N72</f>
        <v>1640.8190171258373</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3" t="s">
        <v>1047</v>
      </c>
      <c r="C78" s="854"/>
      <c r="D78" s="854"/>
      <c r="E78" s="854"/>
      <c r="F78" s="854"/>
      <c r="G78" s="854"/>
      <c r="H78" s="854"/>
      <c r="I78" s="79" t="s">
        <v>1048</v>
      </c>
      <c r="J78" s="81" t="s">
        <v>1494</v>
      </c>
      <c r="K78" s="80" t="s">
        <v>1050</v>
      </c>
      <c r="L78" s="855" t="s">
        <v>1034</v>
      </c>
      <c r="M78" s="968"/>
      <c r="N78" s="104" t="s">
        <v>1035</v>
      </c>
    </row>
    <row r="79" spans="1:15">
      <c r="A79" s="223"/>
      <c r="B79" s="215" t="s">
        <v>2149</v>
      </c>
      <c r="C79" s="216"/>
      <c r="D79" s="216"/>
      <c r="E79" s="216"/>
      <c r="F79" s="216"/>
      <c r="G79" s="216"/>
      <c r="H79" s="216"/>
      <c r="I79" s="217"/>
      <c r="J79" s="218"/>
      <c r="K79" s="219"/>
      <c r="L79" s="220"/>
      <c r="M79" s="221"/>
      <c r="N79" s="222"/>
    </row>
    <row r="80" spans="1:15">
      <c r="A80" s="168" t="s">
        <v>15</v>
      </c>
      <c r="B80" s="55" t="str">
        <f>VLOOKUP(A80,'MANO DE OBRA'!A8:D68,3,FALSE)</f>
        <v>Obrero (6)</v>
      </c>
      <c r="C80" s="53"/>
      <c r="D80" s="53"/>
      <c r="E80" s="53"/>
      <c r="F80" s="53"/>
      <c r="G80" s="53"/>
      <c r="H80" s="53"/>
      <c r="I80" s="300">
        <f>K80/J80*100</f>
        <v>164967.56756756757</v>
      </c>
      <c r="J80" s="301">
        <v>185</v>
      </c>
      <c r="K80" s="302">
        <f>VLOOKUP(A80,'MANO DE OBRA'!A8:D99,4,FALSE)</f>
        <v>305190</v>
      </c>
      <c r="L80" s="56"/>
      <c r="M80" s="442">
        <v>1</v>
      </c>
      <c r="N80" s="403">
        <f>K80/M80</f>
        <v>305190</v>
      </c>
      <c r="O80" s="112"/>
    </row>
    <row r="81" spans="1:14">
      <c r="A81" s="168" t="s">
        <v>30</v>
      </c>
      <c r="B81" s="55" t="str">
        <f>VLOOKUP(A81,'MANO DE OBRA'!A8:D69,3,FALSE)</f>
        <v>Oficial</v>
      </c>
      <c r="C81" s="53"/>
      <c r="D81" s="53"/>
      <c r="E81" s="53"/>
      <c r="F81" s="53"/>
      <c r="G81" s="53"/>
      <c r="H81" s="53"/>
      <c r="I81" s="300">
        <f>K81/J81*100</f>
        <v>54988.648648648646</v>
      </c>
      <c r="J81" s="301">
        <v>185</v>
      </c>
      <c r="K81" s="302">
        <f>VLOOKUP(A81,'MANO DE OBRA'!A8:D100,4,FALSE)</f>
        <v>101729</v>
      </c>
      <c r="L81" s="56"/>
      <c r="M81" s="439">
        <v>1</v>
      </c>
      <c r="N81" s="403">
        <f>K81/M81</f>
        <v>101729</v>
      </c>
    </row>
    <row r="82" spans="1:14">
      <c r="A82" s="168"/>
      <c r="B82" s="171" t="s">
        <v>1735</v>
      </c>
      <c r="C82" s="53"/>
      <c r="D82" s="53"/>
      <c r="E82" s="53"/>
      <c r="F82" s="53"/>
      <c r="G82" s="53"/>
      <c r="H82" s="53"/>
      <c r="I82" s="300"/>
      <c r="J82" s="301"/>
      <c r="K82" s="302"/>
      <c r="L82" s="56"/>
      <c r="M82" s="440"/>
      <c r="N82" s="403"/>
    </row>
    <row r="83" spans="1:14">
      <c r="A83" t="s">
        <v>15</v>
      </c>
      <c r="B83" s="55" t="str">
        <f>VLOOKUP(A83,'MANO DE OBRA'!A9:D70,3,FALSE)</f>
        <v>Obrero (6)</v>
      </c>
      <c r="C83" s="53"/>
      <c r="D83" s="53"/>
      <c r="E83" s="53"/>
      <c r="F83" s="53"/>
      <c r="G83" s="53"/>
      <c r="H83" s="53"/>
      <c r="I83" s="300">
        <f>K83/J83*100</f>
        <v>164967.56756756757</v>
      </c>
      <c r="J83" s="301">
        <v>185</v>
      </c>
      <c r="K83" s="302">
        <f>VLOOKUP(A83,'MANO DE OBRA'!A9:D101,4,FALSE)</f>
        <v>305190</v>
      </c>
      <c r="L83" s="56"/>
      <c r="M83" s="308">
        <v>12</v>
      </c>
      <c r="N83" s="403">
        <f>K83/M83</f>
        <v>25432.5</v>
      </c>
    </row>
    <row r="84" spans="1:14">
      <c r="A84" t="s">
        <v>30</v>
      </c>
      <c r="B84" s="55" t="str">
        <f>VLOOKUP(A84,'MANO DE OBRA'!A10:D71,3,FALSE)</f>
        <v>Oficial</v>
      </c>
      <c r="C84" s="53"/>
      <c r="D84" s="53"/>
      <c r="E84" s="53"/>
      <c r="F84" s="53"/>
      <c r="G84" s="53"/>
      <c r="H84" s="53"/>
      <c r="I84" s="300">
        <f>K84/J84*100</f>
        <v>54988.648648648646</v>
      </c>
      <c r="J84" s="301">
        <v>185</v>
      </c>
      <c r="K84" s="302">
        <f>VLOOKUP(A84,'MANO DE OBRA'!A10:D102,4,FALSE)</f>
        <v>101729</v>
      </c>
      <c r="L84" s="326"/>
      <c r="M84" s="308">
        <v>12</v>
      </c>
      <c r="N84" s="403">
        <f>K84/M84</f>
        <v>8477.4166666666661</v>
      </c>
    </row>
    <row r="85" spans="1:14">
      <c r="B85" s="55"/>
      <c r="C85" s="53"/>
      <c r="D85" s="53"/>
      <c r="E85" s="53"/>
      <c r="F85" s="53"/>
      <c r="G85" s="53"/>
      <c r="H85" s="53"/>
      <c r="I85" s="287"/>
      <c r="J85" s="305"/>
      <c r="K85" s="306"/>
      <c r="L85" s="326"/>
      <c r="M85" s="308"/>
      <c r="N85" s="304"/>
    </row>
    <row r="86" spans="1:14" ht="15.75" thickBot="1">
      <c r="B86" s="890"/>
      <c r="C86" s="891"/>
      <c r="D86" s="891"/>
      <c r="E86" s="891"/>
      <c r="F86" s="891"/>
      <c r="G86" s="891"/>
      <c r="H86" s="891"/>
      <c r="I86" s="132"/>
      <c r="J86" s="132"/>
      <c r="K86" s="132"/>
      <c r="L86" s="904"/>
      <c r="M86" s="904"/>
      <c r="N86" s="51"/>
    </row>
    <row r="87" spans="1:14" ht="15.75" thickBot="1">
      <c r="B87" s="903" t="s">
        <v>1037</v>
      </c>
      <c r="C87" s="857"/>
      <c r="D87" s="857"/>
      <c r="E87" s="857"/>
      <c r="F87" s="857"/>
      <c r="G87" s="857"/>
      <c r="H87" s="857"/>
      <c r="I87" s="857"/>
      <c r="J87" s="857"/>
      <c r="K87" s="857"/>
      <c r="L87" s="857"/>
      <c r="M87" s="858"/>
      <c r="N87" s="309">
        <f>SUM(N80:N86)</f>
        <v>440828.91666666669</v>
      </c>
    </row>
    <row r="88" spans="1:14" ht="15.75" thickBot="1">
      <c r="B88" s="39"/>
      <c r="C88" s="40"/>
      <c r="D88" s="40"/>
      <c r="E88" s="40"/>
      <c r="F88" s="40"/>
      <c r="G88" s="40"/>
      <c r="H88" s="40"/>
      <c r="I88" s="40"/>
      <c r="J88" s="40"/>
      <c r="K88" s="40"/>
      <c r="L88" s="40"/>
      <c r="M88" s="40"/>
      <c r="N88" s="41"/>
    </row>
    <row r="89" spans="1:14" ht="15.75" thickBot="1">
      <c r="B89" s="814" t="s">
        <v>1051</v>
      </c>
      <c r="C89" s="815"/>
      <c r="D89" s="815"/>
      <c r="E89" s="815"/>
      <c r="F89" s="815"/>
      <c r="G89" s="815"/>
      <c r="H89" s="815"/>
      <c r="I89" s="815"/>
      <c r="J89" s="815"/>
      <c r="K89" s="815"/>
      <c r="L89" s="815"/>
      <c r="M89" s="816"/>
      <c r="N89" s="105">
        <f>N47+N63+N74+N87</f>
        <v>2515076.3806272992</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59" t="s">
        <v>1053</v>
      </c>
      <c r="C93" s="860"/>
      <c r="D93" s="860"/>
      <c r="E93" s="860"/>
      <c r="F93" s="860"/>
      <c r="G93" s="860"/>
      <c r="H93" s="860"/>
      <c r="I93" s="322"/>
      <c r="J93" s="342"/>
      <c r="K93" s="310" t="s">
        <v>1054</v>
      </c>
      <c r="L93" s="861" t="s">
        <v>1055</v>
      </c>
      <c r="M93" s="862"/>
      <c r="N93" s="311"/>
    </row>
    <row r="94" spans="1:14">
      <c r="B94" s="847" t="s">
        <v>1056</v>
      </c>
      <c r="C94" s="848"/>
      <c r="D94" s="848"/>
      <c r="E94" s="848"/>
      <c r="F94" s="848"/>
      <c r="G94" s="848"/>
      <c r="H94" s="848"/>
      <c r="I94" s="93"/>
      <c r="J94" s="94"/>
      <c r="K94" s="312">
        <v>0.2</v>
      </c>
      <c r="L94" s="849">
        <f>N89*K94</f>
        <v>503015.27612545987</v>
      </c>
      <c r="M94" s="850"/>
      <c r="N94" s="57"/>
    </row>
    <row r="95" spans="1:14">
      <c r="B95" s="95" t="s">
        <v>1057</v>
      </c>
      <c r="C95" s="96"/>
      <c r="D95" s="96"/>
      <c r="E95" s="96"/>
      <c r="F95" s="96"/>
      <c r="G95" s="96"/>
      <c r="H95" s="96"/>
      <c r="I95" s="93"/>
      <c r="J95" s="94"/>
      <c r="K95" s="312">
        <v>0.05</v>
      </c>
      <c r="L95" s="849">
        <f>N89*K95</f>
        <v>125753.81903136497</v>
      </c>
      <c r="M95" s="850"/>
      <c r="N95" s="57"/>
    </row>
    <row r="96" spans="1:14" ht="15.75" thickBot="1">
      <c r="B96" s="97" t="s">
        <v>1058</v>
      </c>
      <c r="C96" s="98"/>
      <c r="D96" s="98"/>
      <c r="E96" s="98"/>
      <c r="F96" s="98"/>
      <c r="G96" s="98"/>
      <c r="H96" s="98"/>
      <c r="I96" s="99"/>
      <c r="J96" s="100"/>
      <c r="K96" s="313">
        <v>0.05</v>
      </c>
      <c r="L96" s="851">
        <f>N89*K96</f>
        <v>125753.81903136497</v>
      </c>
      <c r="M96" s="852"/>
      <c r="N96" s="57"/>
    </row>
    <row r="97" spans="1:14" ht="15.75" thickBot="1">
      <c r="B97" s="814" t="s">
        <v>1037</v>
      </c>
      <c r="C97" s="815"/>
      <c r="D97" s="815"/>
      <c r="E97" s="815"/>
      <c r="F97" s="815"/>
      <c r="G97" s="815"/>
      <c r="H97" s="815"/>
      <c r="I97" s="815"/>
      <c r="J97" s="815"/>
      <c r="K97" s="815"/>
      <c r="L97" s="815"/>
      <c r="M97" s="816"/>
      <c r="N97" s="58">
        <f>L94+L95+L96</f>
        <v>754522.91418818978</v>
      </c>
    </row>
    <row r="98" spans="1:14" ht="15.75" thickBot="1">
      <c r="B98" s="39"/>
      <c r="C98" s="40"/>
      <c r="D98" s="40"/>
      <c r="E98" s="40"/>
      <c r="F98" s="40"/>
      <c r="G98" s="40"/>
      <c r="H98" s="40"/>
      <c r="I98" s="40"/>
      <c r="J98" s="40"/>
      <c r="K98" s="40"/>
      <c r="L98" s="40"/>
      <c r="M98" s="40"/>
      <c r="N98" s="41"/>
    </row>
    <row r="99" spans="1:14" ht="15.75" thickBot="1">
      <c r="A99" t="s">
        <v>2122</v>
      </c>
      <c r="B99" s="814" t="s">
        <v>1059</v>
      </c>
      <c r="C99" s="815"/>
      <c r="D99" s="815"/>
      <c r="E99" s="815"/>
      <c r="F99" s="815"/>
      <c r="G99" s="815"/>
      <c r="H99" s="815"/>
      <c r="I99" s="815"/>
      <c r="J99" s="815"/>
      <c r="K99" s="815"/>
      <c r="L99" s="815"/>
      <c r="M99" s="816"/>
      <c r="N99" s="196">
        <f>N89+N97</f>
        <v>3269599.2948154891</v>
      </c>
    </row>
    <row r="100" spans="1:14">
      <c r="B100" s="247"/>
      <c r="C100" s="248"/>
      <c r="D100" s="248"/>
      <c r="E100" s="248"/>
      <c r="F100" s="248"/>
      <c r="G100" s="248"/>
      <c r="H100" s="248"/>
      <c r="I100" s="248"/>
      <c r="J100" s="248"/>
      <c r="K100" s="248"/>
      <c r="L100" s="248"/>
      <c r="M100" s="248"/>
      <c r="N100" s="249"/>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251"/>
      <c r="F103" s="251"/>
      <c r="G103" s="251"/>
      <c r="H103" s="251"/>
      <c r="I103" s="251"/>
      <c r="J103" s="251"/>
      <c r="K103" s="251"/>
      <c r="L103" s="251"/>
      <c r="M103" s="251"/>
      <c r="N103" s="252"/>
    </row>
    <row r="104" spans="1:14">
      <c r="B104" s="250"/>
      <c r="C104" s="251"/>
      <c r="D104" s="251"/>
      <c r="E104" s="425" t="s">
        <v>1060</v>
      </c>
      <c r="F104" s="425"/>
      <c r="G104" s="425"/>
      <c r="H104" s="425"/>
      <c r="I104" s="425"/>
      <c r="J104" s="425"/>
      <c r="K104" s="251"/>
      <c r="L104" s="251"/>
      <c r="M104" s="251"/>
      <c r="N104" s="252"/>
    </row>
    <row r="105" spans="1:14">
      <c r="B105" s="250"/>
      <c r="C105" s="251"/>
      <c r="D105" s="251"/>
      <c r="E105" s="251" t="s">
        <v>1061</v>
      </c>
      <c r="F105" s="251"/>
      <c r="G105" s="251"/>
      <c r="H105" s="251"/>
      <c r="I105" s="251"/>
      <c r="J105" s="251"/>
      <c r="K105" s="251"/>
      <c r="L105" s="251"/>
      <c r="M105" s="251"/>
      <c r="N105" s="252"/>
    </row>
    <row r="106" spans="1:14">
      <c r="B106" s="250"/>
      <c r="C106" s="251"/>
      <c r="D106" s="251"/>
      <c r="E106" s="251" t="s">
        <v>1062</v>
      </c>
      <c r="F106" s="251"/>
      <c r="G106" s="251"/>
      <c r="H106" s="251"/>
      <c r="I106" s="251"/>
      <c r="J106" s="251"/>
      <c r="K106" s="251"/>
      <c r="L106" s="251"/>
      <c r="M106" s="251"/>
      <c r="N106" s="252"/>
    </row>
    <row r="107" spans="1:14">
      <c r="B107" s="250"/>
      <c r="C107" s="251"/>
      <c r="D107" s="251"/>
      <c r="E107" s="251" t="s">
        <v>1063</v>
      </c>
      <c r="F107" s="251"/>
      <c r="G107" s="251"/>
      <c r="H107" s="251"/>
      <c r="I107" s="251"/>
      <c r="J107" s="251"/>
      <c r="K107" s="251"/>
      <c r="L107" s="251"/>
      <c r="M107" s="251"/>
      <c r="N107" s="252"/>
    </row>
    <row r="108" spans="1:14" ht="15.75" thickBot="1">
      <c r="B108" s="250"/>
      <c r="C108" s="251"/>
      <c r="D108" s="251"/>
      <c r="E108" s="251"/>
      <c r="F108" s="251" t="s">
        <v>1064</v>
      </c>
      <c r="G108" s="251"/>
      <c r="H108" s="251"/>
      <c r="I108" s="251"/>
      <c r="J108" s="251"/>
      <c r="K108" s="251"/>
      <c r="L108" s="251"/>
      <c r="M108" s="251"/>
      <c r="N108" s="252"/>
    </row>
    <row r="109" spans="1:14">
      <c r="B109" s="235" t="s">
        <v>2322</v>
      </c>
      <c r="C109" s="236"/>
      <c r="D109" s="236"/>
      <c r="E109" s="236"/>
      <c r="F109" s="236"/>
      <c r="G109" s="236"/>
      <c r="H109" s="236"/>
      <c r="I109" s="236"/>
      <c r="J109" s="236"/>
      <c r="K109" s="236"/>
      <c r="L109" s="236"/>
      <c r="M109" s="236"/>
      <c r="N109" s="237"/>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c r="B112" s="253"/>
      <c r="C112" s="254"/>
      <c r="D112" s="254"/>
      <c r="E112" s="254"/>
      <c r="F112" s="254"/>
      <c r="G112" s="254"/>
      <c r="H112" s="254"/>
      <c r="I112" s="254"/>
      <c r="J112" s="254"/>
      <c r="K112" s="254"/>
      <c r="L112" s="254"/>
      <c r="M112" s="254"/>
      <c r="N112" s="255"/>
    </row>
    <row r="113" spans="2:14" ht="15.75" thickBot="1">
      <c r="B113" s="256"/>
      <c r="C113" s="257"/>
      <c r="D113" s="257"/>
      <c r="E113" s="257"/>
      <c r="F113" s="257"/>
      <c r="G113" s="257"/>
      <c r="H113" s="257"/>
      <c r="I113" s="257"/>
      <c r="J113" s="257"/>
      <c r="K113" s="257"/>
      <c r="L113" s="257"/>
      <c r="M113" s="257"/>
      <c r="N113" s="258"/>
    </row>
    <row r="114" spans="2:14">
      <c r="B114" s="259"/>
      <c r="C114" s="260"/>
      <c r="D114" s="260"/>
      <c r="E114" s="260"/>
      <c r="F114" s="260"/>
      <c r="G114" s="260"/>
      <c r="H114" s="260"/>
      <c r="I114" s="260"/>
      <c r="J114" s="260"/>
      <c r="K114" s="260"/>
      <c r="L114" s="260"/>
      <c r="M114" s="260"/>
      <c r="N114" s="261"/>
    </row>
    <row r="115" spans="2:14">
      <c r="B115" s="262" t="s">
        <v>2323</v>
      </c>
      <c r="C115" s="263"/>
      <c r="D115" s="263"/>
      <c r="E115" s="263"/>
      <c r="F115" s="263"/>
      <c r="G115" s="263"/>
      <c r="H115" s="263"/>
      <c r="I115" s="263"/>
      <c r="J115" s="263"/>
      <c r="K115" s="263"/>
      <c r="L115" s="263"/>
      <c r="M115" s="263"/>
      <c r="N115" s="264"/>
    </row>
    <row r="116" spans="2:14" ht="15" customHeight="1">
      <c r="B116" s="958" t="s">
        <v>2324</v>
      </c>
      <c r="C116" s="959"/>
      <c r="D116" s="959"/>
      <c r="E116" s="959"/>
      <c r="F116" s="959"/>
      <c r="G116" s="959"/>
      <c r="H116" s="959"/>
      <c r="I116" s="959"/>
      <c r="J116" s="959"/>
      <c r="K116" s="959"/>
      <c r="L116" s="959"/>
      <c r="M116" s="959"/>
      <c r="N116" s="960"/>
    </row>
    <row r="117" spans="2:14" ht="15" customHeight="1">
      <c r="B117" s="958"/>
      <c r="C117" s="959"/>
      <c r="D117" s="959"/>
      <c r="E117" s="959"/>
      <c r="F117" s="959"/>
      <c r="G117" s="959"/>
      <c r="H117" s="959"/>
      <c r="I117" s="959"/>
      <c r="J117" s="959"/>
      <c r="K117" s="959"/>
      <c r="L117" s="959"/>
      <c r="M117" s="959"/>
      <c r="N117" s="960"/>
    </row>
    <row r="118" spans="2:14" ht="30" customHeight="1">
      <c r="B118" s="961" t="s">
        <v>2325</v>
      </c>
      <c r="C118" s="962"/>
      <c r="D118" s="962"/>
      <c r="E118" s="962"/>
      <c r="F118" s="962"/>
      <c r="G118" s="962"/>
      <c r="H118" s="962"/>
      <c r="I118" s="962"/>
      <c r="J118" s="962"/>
      <c r="K118" s="962"/>
      <c r="L118" s="962"/>
      <c r="M118" s="962"/>
      <c r="N118" s="963"/>
    </row>
    <row r="119" spans="2:14">
      <c r="B119" s="961"/>
      <c r="C119" s="962"/>
      <c r="D119" s="962"/>
      <c r="E119" s="962"/>
      <c r="F119" s="962"/>
      <c r="G119" s="962"/>
      <c r="H119" s="962"/>
      <c r="I119" s="962"/>
      <c r="J119" s="962"/>
      <c r="K119" s="962"/>
      <c r="L119" s="962"/>
      <c r="M119" s="962"/>
      <c r="N119" s="963"/>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347"/>
      <c r="C122" s="348"/>
      <c r="D122" s="348"/>
      <c r="E122" s="348"/>
      <c r="F122" s="348"/>
      <c r="G122" s="348"/>
      <c r="H122" s="348"/>
      <c r="I122" s="348"/>
      <c r="J122" s="348"/>
      <c r="K122" s="348"/>
      <c r="L122" s="348"/>
      <c r="M122" s="348"/>
      <c r="N122" s="349"/>
    </row>
    <row r="123" spans="2:14">
      <c r="B123" s="262"/>
      <c r="C123" s="263"/>
      <c r="D123" s="263"/>
      <c r="E123" s="263"/>
      <c r="F123" s="263"/>
      <c r="G123" s="263"/>
      <c r="H123" s="263"/>
      <c r="I123" s="263"/>
      <c r="J123" s="263"/>
      <c r="K123" s="263"/>
      <c r="L123" s="263"/>
      <c r="M123" s="263"/>
      <c r="N123" s="264"/>
    </row>
    <row r="124" spans="2:14">
      <c r="B124" s="250"/>
      <c r="C124" s="251"/>
      <c r="D124" s="251"/>
      <c r="E124" s="251" t="s">
        <v>1060</v>
      </c>
      <c r="F124" s="425"/>
      <c r="G124" s="425"/>
      <c r="H124" s="251"/>
      <c r="I124" s="251"/>
      <c r="J124" s="251"/>
      <c r="K124" s="251"/>
      <c r="L124" s="251"/>
      <c r="M124" s="251"/>
      <c r="N124" s="252"/>
    </row>
    <row r="125" spans="2:14">
      <c r="B125" s="250"/>
      <c r="C125" s="251"/>
      <c r="D125" s="251"/>
      <c r="E125" s="426" t="s">
        <v>1061</v>
      </c>
      <c r="F125" s="251"/>
      <c r="G125" s="251"/>
      <c r="H125" s="426"/>
      <c r="I125" s="426"/>
      <c r="J125" s="426"/>
      <c r="K125" s="251"/>
      <c r="L125" s="251"/>
      <c r="M125" s="251"/>
      <c r="N125" s="252"/>
    </row>
    <row r="126" spans="2:14">
      <c r="B126" s="250"/>
      <c r="C126" s="251"/>
      <c r="D126" s="251"/>
      <c r="E126" s="265" t="s">
        <v>1065</v>
      </c>
      <c r="F126" s="251"/>
      <c r="G126" s="251"/>
      <c r="H126" s="265"/>
      <c r="I126" s="265"/>
      <c r="J126" s="265"/>
      <c r="K126" s="251"/>
      <c r="L126" s="251"/>
      <c r="M126" s="251"/>
      <c r="N126" s="252"/>
    </row>
    <row r="127" spans="2:14">
      <c r="B127" s="266"/>
      <c r="C127" s="263"/>
      <c r="D127" s="263"/>
      <c r="E127" s="251" t="s">
        <v>1063</v>
      </c>
      <c r="F127" s="251"/>
      <c r="G127" s="251"/>
      <c r="H127" s="251"/>
      <c r="I127" s="251"/>
      <c r="J127" s="251"/>
      <c r="K127" s="263"/>
      <c r="L127" s="263"/>
      <c r="M127" s="263"/>
      <c r="N127" s="264"/>
    </row>
    <row r="128" spans="2:14">
      <c r="B128" s="266"/>
      <c r="C128" s="263"/>
      <c r="D128" s="263"/>
      <c r="E128" s="263"/>
      <c r="F128" s="251"/>
      <c r="G128" s="251"/>
      <c r="H128" s="251"/>
      <c r="I128" s="251"/>
      <c r="J128" s="251"/>
      <c r="K128" s="263"/>
      <c r="L128" s="263"/>
      <c r="M128" s="263"/>
      <c r="N128" s="264"/>
    </row>
    <row r="129" spans="2:14">
      <c r="B129" s="266" t="s">
        <v>2326</v>
      </c>
      <c r="C129" s="265"/>
      <c r="D129" s="265"/>
      <c r="E129" s="251"/>
      <c r="F129" s="251"/>
      <c r="G129" s="251"/>
      <c r="H129" s="251"/>
      <c r="I129" s="251"/>
      <c r="J129" s="964"/>
      <c r="K129" s="964"/>
      <c r="L129" s="964"/>
      <c r="M129" s="964"/>
      <c r="N129" s="965"/>
    </row>
    <row r="130" spans="2:14" ht="15.75" thickBot="1">
      <c r="B130" s="427" t="s">
        <v>2327</v>
      </c>
      <c r="C130" s="428"/>
      <c r="D130" s="428"/>
      <c r="E130" s="267"/>
      <c r="F130" s="267"/>
      <c r="G130" s="267"/>
      <c r="H130" s="267"/>
      <c r="I130" s="267"/>
      <c r="J130" s="966"/>
      <c r="K130" s="966"/>
      <c r="L130" s="966"/>
      <c r="M130" s="966"/>
      <c r="N130" s="967"/>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8"/>
      <c r="C1" s="920"/>
      <c r="D1" s="921"/>
      <c r="E1" s="921"/>
      <c r="F1" s="921"/>
      <c r="G1" s="921"/>
      <c r="H1" s="921"/>
      <c r="I1" s="921"/>
      <c r="J1" s="922"/>
      <c r="K1" s="923" t="s">
        <v>1017</v>
      </c>
      <c r="L1" s="925" t="s">
        <v>2304</v>
      </c>
      <c r="M1" s="926"/>
      <c r="N1" s="927"/>
    </row>
    <row r="2" spans="2:14" ht="40.5" customHeight="1">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2" hidden="1" customHeight="1" thickBot="1">
      <c r="B30" s="77" t="s">
        <v>1027</v>
      </c>
      <c r="C30" s="793" t="s">
        <v>1028</v>
      </c>
      <c r="D30" s="794"/>
      <c r="E30" s="794"/>
      <c r="F30" s="794"/>
      <c r="G30" s="794"/>
      <c r="H30" s="794"/>
      <c r="I30" s="794"/>
      <c r="J30" s="78"/>
      <c r="K30" s="315"/>
      <c r="L30" s="790" t="s">
        <v>1029</v>
      </c>
      <c r="M30" s="791"/>
      <c r="N30" s="77" t="s">
        <v>1030</v>
      </c>
    </row>
    <row r="31" spans="1:14" ht="18.75" customHeight="1" thickBot="1">
      <c r="A31" t="s">
        <v>1929</v>
      </c>
      <c r="B31" s="86" t="s">
        <v>1184</v>
      </c>
      <c r="C31" s="87" t="s">
        <v>1737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180</v>
      </c>
      <c r="B36" s="863" t="str">
        <f>VLOOKUP(A36,EQUIPOS!A6:D154,3,FALSE)</f>
        <v>Compresor 120 HP, con martillo.</v>
      </c>
      <c r="C36" s="864"/>
      <c r="D36" s="864"/>
      <c r="E36" s="864"/>
      <c r="F36" s="864"/>
      <c r="G36" s="864"/>
      <c r="H36" s="865"/>
      <c r="I36" s="275"/>
      <c r="J36" s="276"/>
      <c r="K36" s="277">
        <f>VLOOKUP(A36,EQUIPOS!A6:D163,4,FALSE)</f>
        <v>74085.918475947226</v>
      </c>
      <c r="L36" s="278"/>
      <c r="M36" s="279">
        <v>0.16</v>
      </c>
      <c r="N36" s="280">
        <f>K36/M36</f>
        <v>463036.99047467014</v>
      </c>
    </row>
    <row r="37" spans="1:14">
      <c r="A37" s="119" t="s">
        <v>261</v>
      </c>
      <c r="B37" s="863" t="str">
        <f>VLOOKUP(A37,EQUIPOS!A7:D154,3,FALSE)</f>
        <v xml:space="preserve">Motobomba 3 PULGADAS (incluye operario)
</v>
      </c>
      <c r="C37" s="864"/>
      <c r="D37" s="864"/>
      <c r="E37" s="864"/>
      <c r="F37" s="864"/>
      <c r="G37" s="864"/>
      <c r="H37" s="865"/>
      <c r="I37" s="429"/>
      <c r="J37" s="430"/>
      <c r="K37" s="277">
        <f>VLOOKUP(A37,EQUIPOS!A7:D164,4,FALSE)</f>
        <v>7269.8073648361014</v>
      </c>
      <c r="L37" s="343"/>
      <c r="M37" s="344">
        <v>0.16</v>
      </c>
      <c r="N37" s="280">
        <f>K37/M37</f>
        <v>45436.296030225632</v>
      </c>
    </row>
    <row r="38" spans="1:14">
      <c r="A38" s="119"/>
      <c r="B38" s="863"/>
      <c r="C38" s="864"/>
      <c r="D38" s="864"/>
      <c r="E38" s="864"/>
      <c r="F38" s="864"/>
      <c r="G38" s="864"/>
      <c r="H38" s="865"/>
      <c r="I38" s="429"/>
      <c r="J38" s="430"/>
      <c r="K38" s="446"/>
      <c r="L38" s="343"/>
      <c r="M38" s="344"/>
      <c r="N38" s="280"/>
    </row>
    <row r="39" spans="1:14">
      <c r="A39" s="119"/>
      <c r="B39" s="863"/>
      <c r="C39" s="864"/>
      <c r="D39" s="864"/>
      <c r="E39" s="864"/>
      <c r="F39" s="864"/>
      <c r="G39" s="864"/>
      <c r="H39" s="865"/>
      <c r="I39" s="429"/>
      <c r="J39" s="430"/>
      <c r="K39" s="446"/>
      <c r="L39" s="343"/>
      <c r="M39" s="344"/>
      <c r="N39" s="280"/>
    </row>
    <row r="40" spans="1:14">
      <c r="A40" s="119"/>
      <c r="B40" s="863"/>
      <c r="C40" s="864"/>
      <c r="D40" s="864"/>
      <c r="E40" s="864"/>
      <c r="F40" s="864"/>
      <c r="G40" s="864"/>
      <c r="H40" s="865"/>
      <c r="I40" s="336"/>
      <c r="J40" s="338"/>
      <c r="K40" s="446"/>
      <c r="L40" s="431"/>
      <c r="M40" s="432"/>
      <c r="N40" s="280"/>
    </row>
    <row r="41" spans="1:14">
      <c r="B41" s="863"/>
      <c r="C41" s="864"/>
      <c r="D41" s="864"/>
      <c r="E41" s="864"/>
      <c r="F41" s="864"/>
      <c r="G41" s="864"/>
      <c r="H41" s="865"/>
      <c r="I41" s="42"/>
      <c r="J41" s="43"/>
      <c r="K41" s="446"/>
      <c r="L41" s="284"/>
      <c r="M41" s="285"/>
      <c r="N41" s="280"/>
    </row>
    <row r="42" spans="1:14">
      <c r="B42" s="328"/>
      <c r="C42" s="329"/>
      <c r="D42" s="329"/>
      <c r="E42" s="329"/>
      <c r="F42" s="331"/>
      <c r="G42" s="331"/>
      <c r="H42" s="131"/>
      <c r="I42" s="42"/>
      <c r="J42" s="43"/>
      <c r="K42" s="446"/>
      <c r="L42" s="284"/>
      <c r="M42" s="285"/>
      <c r="N42" s="281"/>
    </row>
    <row r="43" spans="1:14">
      <c r="B43" s="871" t="s">
        <v>1036</v>
      </c>
      <c r="C43" s="872"/>
      <c r="D43" s="872"/>
      <c r="E43" s="44"/>
      <c r="F43" s="45"/>
      <c r="G43" s="45"/>
      <c r="H43" s="46"/>
      <c r="I43" s="42"/>
      <c r="J43" s="43"/>
      <c r="K43" s="287"/>
      <c r="L43" s="284"/>
      <c r="M43" s="409">
        <v>0.05</v>
      </c>
      <c r="N43" s="352">
        <f>N77*M43</f>
        <v>11921.40625</v>
      </c>
    </row>
    <row r="44" spans="1:14" ht="15.75" thickBot="1">
      <c r="B44" s="863"/>
      <c r="C44" s="864"/>
      <c r="D44" s="864"/>
      <c r="E44" s="864"/>
      <c r="F44" s="864"/>
      <c r="G44" s="864"/>
      <c r="H44" s="865"/>
      <c r="I44" s="873"/>
      <c r="J44" s="874"/>
      <c r="K44" s="47"/>
      <c r="L44" s="875"/>
      <c r="M44" s="876"/>
      <c r="N44" s="111"/>
    </row>
    <row r="45" spans="1:14" ht="15.75" thickBot="1">
      <c r="B45" s="814" t="s">
        <v>1037</v>
      </c>
      <c r="C45" s="815"/>
      <c r="D45" s="815"/>
      <c r="E45" s="815"/>
      <c r="F45" s="815"/>
      <c r="G45" s="815"/>
      <c r="H45" s="815"/>
      <c r="I45" s="815"/>
      <c r="J45" s="815"/>
      <c r="K45" s="815"/>
      <c r="L45" s="815"/>
      <c r="M45" s="816"/>
      <c r="N45" s="402">
        <f>SUM(N36:N44)</f>
        <v>520394.69275489578</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59" t="s">
        <v>1028</v>
      </c>
      <c r="C49" s="860"/>
      <c r="D49" s="860"/>
      <c r="E49" s="860"/>
      <c r="F49" s="860"/>
      <c r="G49" s="860"/>
      <c r="H49" s="860"/>
      <c r="I49" s="894"/>
      <c r="J49" s="323" t="s">
        <v>1029</v>
      </c>
      <c r="K49" s="91" t="s">
        <v>1030</v>
      </c>
      <c r="L49" s="895" t="s">
        <v>1039</v>
      </c>
      <c r="M49" s="894"/>
      <c r="N49" s="92" t="s">
        <v>1035</v>
      </c>
    </row>
    <row r="50" spans="1:14">
      <c r="A50" s="167" t="s">
        <v>462</v>
      </c>
      <c r="B50" s="49" t="str">
        <f>VLOOKUP(A50,MATERIALES!A5:D373,3,FALSE)</f>
        <v>Explosivos  75% (INDUGEL)</v>
      </c>
      <c r="C50" s="289"/>
      <c r="D50" s="289"/>
      <c r="E50" s="289"/>
      <c r="F50" s="289"/>
      <c r="G50" s="289"/>
      <c r="H50" s="289"/>
      <c r="I50" s="289"/>
      <c r="J50" s="319" t="str">
        <f>VLOOKUP(A50,MATERIALES!A6:D642,2,FALSE)</f>
        <v>lb</v>
      </c>
      <c r="K50" s="290">
        <v>0.2</v>
      </c>
      <c r="L50" s="275"/>
      <c r="M50" s="410">
        <f>VLOOKUP(A50,MATERIALES!A5:D396,4,FALSE)</f>
        <v>10226.00735249804</v>
      </c>
      <c r="N50" s="280">
        <f>K50*M50</f>
        <v>2045.2014704996081</v>
      </c>
    </row>
    <row r="51" spans="1:14">
      <c r="A51" s="167"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VLOOKUP(A51,MATERIALES!A6:D397,4,FALSE)</f>
        <v>1162.5784366901703</v>
      </c>
      <c r="N51" s="280">
        <f>K51*M51</f>
        <v>1162.5784366901703</v>
      </c>
    </row>
    <row r="52" spans="1:14">
      <c r="A52" s="167" t="s">
        <v>567</v>
      </c>
      <c r="B52" s="49" t="str">
        <f>VLOOKUP(A52,MATERIALES!A6:D373,3,FALSE)</f>
        <v>Mecha Lenta</v>
      </c>
      <c r="C52" s="433"/>
      <c r="D52" s="433"/>
      <c r="E52" s="433"/>
      <c r="F52" s="433"/>
      <c r="G52" s="433"/>
      <c r="H52" s="433"/>
      <c r="I52" s="433"/>
      <c r="J52" s="320" t="str">
        <f>VLOOKUP(A52,MATERIALES!A6:D644,2,FALSE)</f>
        <v>m</v>
      </c>
      <c r="K52" s="405">
        <v>0.5</v>
      </c>
      <c r="L52" s="429"/>
      <c r="M52" s="410">
        <f>VLOOKUP(A52,MATERIALES!A6:D398,4,FALSE)</f>
        <v>19566.337612246123</v>
      </c>
      <c r="N52" s="280">
        <f>K52*M52</f>
        <v>9783.1688061230616</v>
      </c>
    </row>
    <row r="53" spans="1:14">
      <c r="A53" s="167" t="s">
        <v>814</v>
      </c>
      <c r="B53" s="49" t="str">
        <f>VLOOKUP(A53,MATERIALES!A6:D373,3,FALSE)</f>
        <v>Acero A-37</v>
      </c>
      <c r="C53" s="433"/>
      <c r="D53" s="433"/>
      <c r="E53" s="433"/>
      <c r="F53" s="433"/>
      <c r="G53" s="433"/>
      <c r="H53" s="433"/>
      <c r="I53" s="433"/>
      <c r="J53" s="320" t="str">
        <f>VLOOKUP(A53,MATERIALES!A7:D645,2,FALSE)</f>
        <v>kg</v>
      </c>
      <c r="K53" s="405">
        <v>150</v>
      </c>
      <c r="L53" s="429"/>
      <c r="M53" s="410">
        <f>VLOOKUP(A53,MATERIALES!A6:D399,4,FALSE)</f>
        <v>3521.3299584161991</v>
      </c>
      <c r="N53" s="280">
        <f>K53*M53</f>
        <v>528199.49376242992</v>
      </c>
    </row>
    <row r="54" spans="1:14">
      <c r="A54" s="167" t="s">
        <v>903</v>
      </c>
      <c r="B54" s="49" t="str">
        <f>VLOOKUP(A54,MATERIALES!A7:D373,3,FALSE)</f>
        <v>Concreto Resistencia  32 (Mpa)</v>
      </c>
      <c r="C54" s="433"/>
      <c r="D54" s="433"/>
      <c r="E54" s="433"/>
      <c r="F54" s="433"/>
      <c r="G54" s="433"/>
      <c r="H54" s="433"/>
      <c r="I54" s="433"/>
      <c r="J54" s="320" t="str">
        <f>VLOOKUP(A54,MATERIALES!A8:D646,2,FALSE)</f>
        <v>m3</v>
      </c>
      <c r="K54" s="405">
        <v>1</v>
      </c>
      <c r="L54" s="429"/>
      <c r="M54" s="410">
        <f>VLOOKUP(A54,MATERIALES!A7:D400,4,FALSE)</f>
        <v>386847.46579883079</v>
      </c>
      <c r="N54" s="280">
        <f>K54*M54</f>
        <v>386847.46579883079</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4" t="s">
        <v>1037</v>
      </c>
      <c r="C58" s="815"/>
      <c r="D58" s="815"/>
      <c r="E58" s="815"/>
      <c r="F58" s="815"/>
      <c r="G58" s="815"/>
      <c r="H58" s="815"/>
      <c r="I58" s="815"/>
      <c r="J58" s="815"/>
      <c r="K58" s="815"/>
      <c r="L58" s="815"/>
      <c r="M58" s="816"/>
      <c r="N58" s="402">
        <f>SUM(N50:N57)</f>
        <v>928037.90827457351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1356</v>
      </c>
      <c r="B63" s="52" t="str">
        <f>VLOOKUP(A63,TRANSPORTE!A5:D117,3,FALSE)</f>
        <v>Transporte de material de excavación</v>
      </c>
      <c r="C63" s="325"/>
      <c r="D63" s="325"/>
      <c r="E63" s="325"/>
      <c r="F63" s="325"/>
      <c r="G63" s="325"/>
      <c r="H63" s="319" t="s">
        <v>1552</v>
      </c>
      <c r="I63" s="287">
        <v>1</v>
      </c>
      <c r="J63" s="294">
        <v>1</v>
      </c>
      <c r="K63" s="287">
        <f>I63*J63</f>
        <v>1</v>
      </c>
      <c r="L63" s="901">
        <f>VLOOKUP(A63,TRANSPORTE!A5:D117,4,FALSE)</f>
        <v>1260.7002978406549</v>
      </c>
      <c r="M63" s="902"/>
      <c r="N63" s="295">
        <f>K63*L63</f>
        <v>1260.7002978406549</v>
      </c>
    </row>
    <row r="64" spans="1:14">
      <c r="B64" s="52"/>
      <c r="C64" s="53"/>
      <c r="D64" s="53"/>
      <c r="E64" s="53"/>
      <c r="F64" s="53"/>
      <c r="G64" s="53"/>
      <c r="H64" s="319"/>
      <c r="I64" s="287"/>
      <c r="J64" s="294"/>
      <c r="K64" s="287"/>
      <c r="L64" s="901"/>
      <c r="M64" s="902"/>
      <c r="N64" s="295"/>
    </row>
    <row r="65" spans="1:15">
      <c r="B65" s="52"/>
      <c r="C65" s="53"/>
      <c r="D65" s="53"/>
      <c r="E65" s="53"/>
      <c r="F65" s="53"/>
      <c r="G65" s="53"/>
      <c r="H65" s="319"/>
      <c r="I65" s="287"/>
      <c r="J65" s="294"/>
      <c r="K65" s="287"/>
      <c r="L65" s="901"/>
      <c r="M65" s="902"/>
      <c r="N65" s="295"/>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2"/>
      <c r="M67" s="893"/>
      <c r="N67" s="133"/>
    </row>
    <row r="68" spans="1:15" ht="15.75" thickBot="1">
      <c r="B68" s="903" t="s">
        <v>1037</v>
      </c>
      <c r="C68" s="857"/>
      <c r="D68" s="857"/>
      <c r="E68" s="857"/>
      <c r="F68" s="857"/>
      <c r="G68" s="857"/>
      <c r="H68" s="857"/>
      <c r="I68" s="857"/>
      <c r="J68" s="857"/>
      <c r="K68" s="857"/>
      <c r="L68" s="857"/>
      <c r="M68" s="858"/>
      <c r="N68" s="110">
        <f>SUM(N63:N67)</f>
        <v>1260.7002978406549</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3" t="s">
        <v>1047</v>
      </c>
      <c r="C72" s="854"/>
      <c r="D72" s="854"/>
      <c r="E72" s="854"/>
      <c r="F72" s="854"/>
      <c r="G72" s="854"/>
      <c r="H72" s="854"/>
      <c r="I72" s="79" t="s">
        <v>1048</v>
      </c>
      <c r="J72" s="81" t="s">
        <v>1494</v>
      </c>
      <c r="K72" s="80" t="s">
        <v>1050</v>
      </c>
      <c r="L72" s="855" t="s">
        <v>1034</v>
      </c>
      <c r="M72" s="856"/>
      <c r="N72" s="104" t="s">
        <v>1035</v>
      </c>
    </row>
    <row r="73" spans="1:15">
      <c r="A73" s="168" t="s">
        <v>11</v>
      </c>
      <c r="B73" s="55" t="str">
        <f>VLOOKUP(A73,'MANO DE OBRA'!A8:D68,3,FALSE)</f>
        <v>Obrero (4)</v>
      </c>
      <c r="C73" s="53"/>
      <c r="D73" s="53"/>
      <c r="E73" s="53"/>
      <c r="F73" s="53"/>
      <c r="G73" s="53"/>
      <c r="H73" s="53"/>
      <c r="I73" s="300">
        <f>K73/J73*100</f>
        <v>109977.83783783784</v>
      </c>
      <c r="J73" s="301">
        <v>185</v>
      </c>
      <c r="K73" s="302">
        <f>VLOOKUP(A73,'MANO DE OBRA'!A8:D99,4,FALSE)</f>
        <v>203459</v>
      </c>
      <c r="L73" s="56"/>
      <c r="M73" s="442">
        <v>1.28</v>
      </c>
      <c r="N73" s="403">
        <f>K73/M73</f>
        <v>158952.34375</v>
      </c>
      <c r="O73" s="112"/>
    </row>
    <row r="74" spans="1:15">
      <c r="A74" s="168" t="s">
        <v>30</v>
      </c>
      <c r="B74" s="55" t="str">
        <f>VLOOKUP(A74,'MANO DE OBRA'!A8:D69,3,FALSE)</f>
        <v>Oficial</v>
      </c>
      <c r="C74" s="53"/>
      <c r="D74" s="53"/>
      <c r="E74" s="53"/>
      <c r="F74" s="53"/>
      <c r="G74" s="53"/>
      <c r="H74" s="53"/>
      <c r="I74" s="300">
        <f>K74/J74*100</f>
        <v>54988.648648648646</v>
      </c>
      <c r="J74" s="301">
        <v>185</v>
      </c>
      <c r="K74" s="302">
        <f>VLOOKUP(A74,'MANO DE OBRA'!A8:D100,4,FALSE)</f>
        <v>101729</v>
      </c>
      <c r="L74" s="56"/>
      <c r="M74" s="439">
        <v>1.28</v>
      </c>
      <c r="N74" s="403">
        <f>K74/M74</f>
        <v>79475.78125</v>
      </c>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SUM(N73:N76)</f>
        <v>238428.125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N45+N58+N68+N77</f>
        <v>1688121.4263273098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337624.28526546201</v>
      </c>
      <c r="M84" s="850"/>
      <c r="N84" s="57"/>
    </row>
    <row r="85" spans="1:14">
      <c r="B85" s="95" t="s">
        <v>1057</v>
      </c>
      <c r="C85" s="96"/>
      <c r="D85" s="96"/>
      <c r="E85" s="96"/>
      <c r="F85" s="96"/>
      <c r="G85" s="96"/>
      <c r="H85" s="96"/>
      <c r="I85" s="93"/>
      <c r="J85" s="94"/>
      <c r="K85" s="312">
        <v>0.05</v>
      </c>
      <c r="L85" s="849">
        <f>N79*K85</f>
        <v>84406.071316365502</v>
      </c>
      <c r="M85" s="850"/>
      <c r="N85" s="57"/>
    </row>
    <row r="86" spans="1:14" ht="15.75" thickBot="1">
      <c r="B86" s="97" t="s">
        <v>1058</v>
      </c>
      <c r="C86" s="98"/>
      <c r="D86" s="98"/>
      <c r="E86" s="98"/>
      <c r="F86" s="98"/>
      <c r="G86" s="98"/>
      <c r="H86" s="98"/>
      <c r="I86" s="99"/>
      <c r="J86" s="100"/>
      <c r="K86" s="313">
        <v>0.05</v>
      </c>
      <c r="L86" s="851">
        <f>N79*K86</f>
        <v>84406.071316365502</v>
      </c>
      <c r="M86" s="852"/>
      <c r="N86" s="57"/>
    </row>
    <row r="87" spans="1:14" ht="15.75" thickBot="1">
      <c r="B87" s="814" t="s">
        <v>1037</v>
      </c>
      <c r="C87" s="815"/>
      <c r="D87" s="815"/>
      <c r="E87" s="815"/>
      <c r="F87" s="815"/>
      <c r="G87" s="815"/>
      <c r="H87" s="815"/>
      <c r="I87" s="815"/>
      <c r="J87" s="815"/>
      <c r="K87" s="815"/>
      <c r="L87" s="815"/>
      <c r="M87" s="816"/>
      <c r="N87" s="58">
        <f>L84+L85+L86</f>
        <v>506436.42789819301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2194557.8542255028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8"/>
      <c r="C1" s="920"/>
      <c r="D1" s="921"/>
      <c r="E1" s="921"/>
      <c r="F1" s="921"/>
      <c r="G1" s="921"/>
      <c r="H1" s="921"/>
      <c r="I1" s="921"/>
      <c r="J1" s="922"/>
      <c r="K1" s="923" t="s">
        <v>1017</v>
      </c>
      <c r="L1" s="925" t="s">
        <v>2304</v>
      </c>
      <c r="M1" s="926"/>
      <c r="N1" s="927"/>
    </row>
    <row r="2" spans="2:14" ht="38.25" customHeight="1">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460"/>
      <c r="L30" s="790" t="s">
        <v>1029</v>
      </c>
      <c r="M30" s="791"/>
      <c r="N30" s="77" t="s">
        <v>1030</v>
      </c>
    </row>
    <row r="31" spans="1:14" ht="15.75" customHeight="1" thickBot="1">
      <c r="A31" t="s">
        <v>1929</v>
      </c>
      <c r="B31" s="86" t="s">
        <v>1185</v>
      </c>
      <c r="C31" s="87" t="s">
        <v>1738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121</v>
      </c>
      <c r="B36" s="863" t="str">
        <f>VLOOKUP(A36,EQUIPOS!A6:D154,3,FALSE)</f>
        <v>Bomba eléctrica para accionar la celda</v>
      </c>
      <c r="C36" s="864"/>
      <c r="D36" s="864"/>
      <c r="E36" s="864"/>
      <c r="F36" s="864"/>
      <c r="G36" s="864"/>
      <c r="H36" s="865"/>
      <c r="I36" s="275"/>
      <c r="J36" s="276"/>
      <c r="K36" s="277">
        <f>VLOOKUP(A36,EQUIPOS!A6:D163,4,FALSE)</f>
        <v>42612.984248616442</v>
      </c>
      <c r="L36" s="278"/>
      <c r="M36" s="279">
        <v>0.01</v>
      </c>
      <c r="N36" s="280">
        <f t="shared" ref="N36:N41" si="0">K36/M36</f>
        <v>4261298.4248616444</v>
      </c>
    </row>
    <row r="37" spans="1:14">
      <c r="A37" s="119" t="s">
        <v>192</v>
      </c>
      <c r="B37" s="863" t="str">
        <f>VLOOKUP(A37,EQUIPOS!A7:D154,3,FALSE)</f>
        <v>Equipo de acarreo interno</v>
      </c>
      <c r="C37" s="864"/>
      <c r="D37" s="864"/>
      <c r="E37" s="864"/>
      <c r="F37" s="864"/>
      <c r="G37" s="864"/>
      <c r="H37" s="865"/>
      <c r="I37" s="429"/>
      <c r="J37" s="430"/>
      <c r="K37" s="277">
        <f>VLOOKUP(A37,EQUIPOS!A7:D164,4,FALSE)</f>
        <v>40640.571519795667</v>
      </c>
      <c r="L37" s="343"/>
      <c r="M37" s="344">
        <v>0.05</v>
      </c>
      <c r="N37" s="280">
        <f t="shared" si="0"/>
        <v>812811.43039591331</v>
      </c>
    </row>
    <row r="38" spans="1:14">
      <c r="A38" s="119" t="s">
        <v>217</v>
      </c>
      <c r="B38" s="863" t="str">
        <f>VLOOKUP(A38,EQUIPOS!A8:D154,3,FALSE)</f>
        <v>Equipo de soldadura y de acetileno (incluye soldadura)</v>
      </c>
      <c r="C38" s="864"/>
      <c r="D38" s="864"/>
      <c r="E38" s="864"/>
      <c r="F38" s="864"/>
      <c r="G38" s="864"/>
      <c r="H38" s="865"/>
      <c r="I38" s="429"/>
      <c r="J38" s="430"/>
      <c r="K38" s="277">
        <f>VLOOKUP(A38,EQUIPOS!A8:D165,4,FALSE)</f>
        <v>19693.89101745424</v>
      </c>
      <c r="L38" s="343"/>
      <c r="M38" s="344">
        <v>0.01</v>
      </c>
      <c r="N38" s="280">
        <f t="shared" si="0"/>
        <v>1969389.1017454239</v>
      </c>
    </row>
    <row r="39" spans="1:14">
      <c r="A39" s="119" t="s">
        <v>242</v>
      </c>
      <c r="B39" s="863" t="str">
        <f>VLOOKUP(A39,EQUIPOS!A9:D154,3,FALSE)</f>
        <v>Grúa con torre capacidad 1 ton en la punta.</v>
      </c>
      <c r="C39" s="864"/>
      <c r="D39" s="864"/>
      <c r="E39" s="864"/>
      <c r="F39" s="864"/>
      <c r="G39" s="864"/>
      <c r="H39" s="865"/>
      <c r="I39" s="429"/>
      <c r="J39" s="430"/>
      <c r="K39" s="277">
        <f>VLOOKUP(A39,EQUIPOS!A9:D166,4,FALSE)</f>
        <v>127315.86526181355</v>
      </c>
      <c r="L39" s="343"/>
      <c r="M39" s="344">
        <v>0.04</v>
      </c>
      <c r="N39" s="280">
        <f t="shared" si="0"/>
        <v>3182896.6315453388</v>
      </c>
    </row>
    <row r="40" spans="1:14">
      <c r="A40" s="119" t="s">
        <v>255</v>
      </c>
      <c r="B40" s="863" t="str">
        <f>VLOOKUP(A40,EQUIPOS!A10:D154,3,FALSE)</f>
        <v>Manómetro cable de acero para bajar la celda</v>
      </c>
      <c r="C40" s="864"/>
      <c r="D40" s="864"/>
      <c r="E40" s="864"/>
      <c r="F40" s="864"/>
      <c r="G40" s="864"/>
      <c r="H40" s="865"/>
      <c r="I40" s="336"/>
      <c r="J40" s="338"/>
      <c r="K40" s="277">
        <f>VLOOKUP(A40,EQUIPOS!A10:D167,4,FALSE)</f>
        <v>1130427.3286504897</v>
      </c>
      <c r="L40" s="431"/>
      <c r="M40" s="432">
        <v>1</v>
      </c>
      <c r="N40" s="280">
        <f t="shared" si="0"/>
        <v>1130427.3286504897</v>
      </c>
    </row>
    <row r="41" spans="1:14">
      <c r="A41" t="s">
        <v>320</v>
      </c>
      <c r="B41" s="863" t="str">
        <f>VLOOKUP(A41,EQUIPOS!A11:D155,3,FALSE)</f>
        <v>Retroexcavadora sobre llantas, motor 62HP, Profundidad de excavación de 5.41 metros.</v>
      </c>
      <c r="C41" s="864"/>
      <c r="D41" s="864"/>
      <c r="E41" s="864"/>
      <c r="F41" s="864"/>
      <c r="G41" s="864"/>
      <c r="H41" s="865"/>
      <c r="I41" s="42"/>
      <c r="J41" s="43"/>
      <c r="K41" s="277">
        <f>VLOOKUP(A41,EQUIPOS!A11:D168,4,FALSE)</f>
        <v>103207.47871434655</v>
      </c>
      <c r="L41" s="284"/>
      <c r="M41" s="285">
        <v>0.2</v>
      </c>
      <c r="N41" s="280">
        <f t="shared" si="0"/>
        <v>516037.39357173274</v>
      </c>
    </row>
    <row r="42" spans="1:14">
      <c r="B42" s="328"/>
      <c r="C42" s="329"/>
      <c r="D42" s="329"/>
      <c r="E42" s="329"/>
      <c r="F42" s="331"/>
      <c r="G42" s="331"/>
      <c r="H42" s="131"/>
      <c r="I42" s="42"/>
      <c r="J42" s="43"/>
      <c r="K42" s="446"/>
      <c r="L42" s="284"/>
      <c r="M42" s="285"/>
      <c r="N42" s="281"/>
    </row>
    <row r="43" spans="1:14">
      <c r="B43" s="871" t="s">
        <v>1036</v>
      </c>
      <c r="C43" s="872"/>
      <c r="D43" s="872"/>
      <c r="E43" s="44"/>
      <c r="F43" s="45"/>
      <c r="G43" s="45"/>
      <c r="H43" s="46"/>
      <c r="I43" s="42"/>
      <c r="J43" s="43"/>
      <c r="K43" s="287"/>
      <c r="L43" s="284"/>
      <c r="M43" s="409">
        <v>0.01</v>
      </c>
      <c r="N43" s="352">
        <f>N81*M43</f>
        <v>37233.07</v>
      </c>
    </row>
    <row r="44" spans="1:14" ht="15.75" thickBot="1">
      <c r="B44" s="863"/>
      <c r="C44" s="864"/>
      <c r="D44" s="864"/>
      <c r="E44" s="864"/>
      <c r="F44" s="864"/>
      <c r="G44" s="864"/>
      <c r="H44" s="865"/>
      <c r="I44" s="873"/>
      <c r="J44" s="874"/>
      <c r="K44" s="47"/>
      <c r="L44" s="875"/>
      <c r="M44" s="876"/>
      <c r="N44" s="111"/>
    </row>
    <row r="45" spans="1:14" ht="15.75" thickBot="1">
      <c r="B45" s="814" t="s">
        <v>1037</v>
      </c>
      <c r="C45" s="815"/>
      <c r="D45" s="815"/>
      <c r="E45" s="815"/>
      <c r="F45" s="815"/>
      <c r="G45" s="815"/>
      <c r="H45" s="815"/>
      <c r="I45" s="815"/>
      <c r="J45" s="815"/>
      <c r="K45" s="815"/>
      <c r="L45" s="815"/>
      <c r="M45" s="816"/>
      <c r="N45" s="402">
        <f>SUM(N36:N44)</f>
        <v>11910093.380770544</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59" t="s">
        <v>1028</v>
      </c>
      <c r="C49" s="860"/>
      <c r="D49" s="860"/>
      <c r="E49" s="860"/>
      <c r="F49" s="860"/>
      <c r="G49" s="860"/>
      <c r="H49" s="860"/>
      <c r="I49" s="894"/>
      <c r="J49" s="323" t="s">
        <v>1029</v>
      </c>
      <c r="K49" s="91" t="s">
        <v>1030</v>
      </c>
      <c r="L49" s="895" t="s">
        <v>1039</v>
      </c>
      <c r="M49" s="894"/>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12530783.472548664</v>
      </c>
      <c r="N50" s="280">
        <f t="shared" ref="N50:N55" si="1">K50*M50</f>
        <v>12530783.472548664</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9512.375580063881</v>
      </c>
      <c r="N51" s="280">
        <f t="shared" si="1"/>
        <v>285371.26740191644</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1239019.4959320193</v>
      </c>
      <c r="N52" s="280">
        <f t="shared" si="1"/>
        <v>2478038.9918640386</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1202419.6535888626</v>
      </c>
      <c r="N53" s="280">
        <f t="shared" si="1"/>
        <v>6012098.2679443136</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51857.920809980104</v>
      </c>
      <c r="N54" s="280">
        <f t="shared" si="1"/>
        <v>3111475.2485988061</v>
      </c>
    </row>
    <row r="55" spans="1:14">
      <c r="A55" s="167" t="s">
        <v>799</v>
      </c>
      <c r="B55" s="49" t="str">
        <f>VLOOKUP(A55,MATERIALES!A7:D373,3,FALSE)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8520.8244440426679</v>
      </c>
      <c r="N55" s="280">
        <f t="shared" si="1"/>
        <v>102249.89332851201</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4" t="s">
        <v>1037</v>
      </c>
      <c r="C58" s="815"/>
      <c r="D58" s="815"/>
      <c r="E58" s="815"/>
      <c r="F58" s="815"/>
      <c r="G58" s="815"/>
      <c r="H58" s="815"/>
      <c r="I58" s="815"/>
      <c r="J58" s="815"/>
      <c r="K58" s="815"/>
      <c r="L58" s="815"/>
      <c r="M58" s="816"/>
      <c r="N58" s="402">
        <f>SUM(N50:N57)</f>
        <v>24520017.14168625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1484</v>
      </c>
      <c r="B63" s="52" t="str">
        <f>VLOOKUP(A63,TRANSPORTE!A5:D117,3,FALSE)</f>
        <v>Transporte de tubos. celdas, etc.</v>
      </c>
      <c r="C63" s="325"/>
      <c r="D63" s="325"/>
      <c r="E63" s="325"/>
      <c r="F63" s="325"/>
      <c r="G63" s="325"/>
      <c r="H63" s="319" t="s">
        <v>1552</v>
      </c>
      <c r="I63" s="287">
        <v>1</v>
      </c>
      <c r="J63" s="294">
        <v>1</v>
      </c>
      <c r="K63" s="287">
        <f>I63*J63</f>
        <v>1</v>
      </c>
      <c r="L63" s="901">
        <f>VLOOKUP(A63,TRANSPORTE!A5:D117,4,FALSE)</f>
        <v>790141.65145197301</v>
      </c>
      <c r="M63" s="902"/>
      <c r="N63" s="295">
        <f>K63*L63</f>
        <v>790141.65145197301</v>
      </c>
    </row>
    <row r="64" spans="1:14">
      <c r="A64" t="s">
        <v>1486</v>
      </c>
      <c r="B64" s="52" t="str">
        <f>VLOOKUP(A64,TRANSPORTE!A6:D117,3,FALSE)</f>
        <v>Transporte de personal de montaje</v>
      </c>
      <c r="C64" s="53"/>
      <c r="D64" s="53"/>
      <c r="E64" s="53"/>
      <c r="F64" s="53"/>
      <c r="G64" s="53"/>
      <c r="H64" s="319" t="s">
        <v>1552</v>
      </c>
      <c r="I64" s="287">
        <v>8</v>
      </c>
      <c r="J64" s="294">
        <v>1</v>
      </c>
      <c r="K64" s="287">
        <f>I64*J64</f>
        <v>8</v>
      </c>
      <c r="L64" s="901">
        <f>VLOOKUP(A64,TRANSPORTE!A6:D117,4,FALSE)</f>
        <v>103443.72419955322</v>
      </c>
      <c r="M64" s="902"/>
      <c r="N64" s="295">
        <f>K64*L64</f>
        <v>827549.79359642579</v>
      </c>
    </row>
    <row r="65" spans="1:15">
      <c r="A65" t="s">
        <v>1483</v>
      </c>
      <c r="B65" s="52" t="str">
        <f>VLOOKUP(A65,TRANSPORTE!A6:D117,3,FALSE)</f>
        <v>Pasajes aéreos</v>
      </c>
      <c r="C65" s="53"/>
      <c r="D65" s="53"/>
      <c r="E65" s="53"/>
      <c r="F65" s="53"/>
      <c r="G65" s="53"/>
      <c r="H65" s="319" t="s">
        <v>1029</v>
      </c>
      <c r="I65" s="287">
        <v>3</v>
      </c>
      <c r="J65" s="294">
        <v>1</v>
      </c>
      <c r="K65" s="287">
        <f>I65*J65</f>
        <v>3</v>
      </c>
      <c r="L65" s="901">
        <f>VLOOKUP(A65,TRANSPORTE!A6:D117,4,FALSE)</f>
        <v>231602.19694713323</v>
      </c>
      <c r="M65" s="902"/>
      <c r="N65" s="295">
        <f>K65*L65</f>
        <v>694806.59084139974</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2"/>
      <c r="M67" s="893"/>
      <c r="N67" s="133"/>
    </row>
    <row r="68" spans="1:15" ht="15.75" thickBot="1">
      <c r="B68" s="903" t="s">
        <v>1037</v>
      </c>
      <c r="C68" s="857"/>
      <c r="D68" s="857"/>
      <c r="E68" s="857"/>
      <c r="F68" s="857"/>
      <c r="G68" s="857"/>
      <c r="H68" s="857"/>
      <c r="I68" s="857"/>
      <c r="J68" s="857"/>
      <c r="K68" s="857"/>
      <c r="L68" s="857"/>
      <c r="M68" s="858"/>
      <c r="N68" s="110">
        <f>SUM(N63:N67)</f>
        <v>2312498.0358897988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3" t="s">
        <v>1047</v>
      </c>
      <c r="C72" s="854"/>
      <c r="D72" s="854"/>
      <c r="E72" s="854"/>
      <c r="F72" s="854"/>
      <c r="G72" s="854"/>
      <c r="H72" s="854"/>
      <c r="I72" s="79" t="s">
        <v>1048</v>
      </c>
      <c r="J72" s="81" t="s">
        <v>1494</v>
      </c>
      <c r="K72" s="80" t="s">
        <v>1050</v>
      </c>
      <c r="L72" s="855" t="s">
        <v>1034</v>
      </c>
      <c r="M72" s="856"/>
      <c r="N72" s="104" t="s">
        <v>1035</v>
      </c>
    </row>
    <row r="73" spans="1:15">
      <c r="A73" s="168" t="s">
        <v>6</v>
      </c>
      <c r="B73" s="55" t="str">
        <f>VLOOKUP(A73,'MANO DE OBRA'!A8:D68,3,FALSE)</f>
        <v xml:space="preserve">Obrero </v>
      </c>
      <c r="C73" s="53"/>
      <c r="D73" s="53"/>
      <c r="E73" s="53"/>
      <c r="F73" s="53"/>
      <c r="G73" s="53"/>
      <c r="H73" s="53"/>
      <c r="I73" s="300">
        <f t="shared" ref="I73:I76" si="2">K73/J73*100</f>
        <v>27494.594594594593</v>
      </c>
      <c r="J73" s="301">
        <v>185</v>
      </c>
      <c r="K73" s="302">
        <f>VLOOKUP(A73,'MANO DE OBRA'!A8:D99,4,FALSE)</f>
        <v>50865</v>
      </c>
      <c r="L73" s="56"/>
      <c r="M73" s="442">
        <v>1</v>
      </c>
      <c r="N73" s="403">
        <f t="shared" ref="N73:N79" si="3">K73/M73</f>
        <v>50865</v>
      </c>
      <c r="O73" s="112"/>
    </row>
    <row r="74" spans="1:15">
      <c r="A74" s="168" t="s">
        <v>74</v>
      </c>
      <c r="B74" s="55" t="str">
        <f>VLOOKUP(A74,'MANO DE OBRA'!A8:D69,3,FALSE)</f>
        <v>Ingeniero de Montaje y Prueba Pilote (1)</v>
      </c>
      <c r="C74" s="53"/>
      <c r="D74" s="53"/>
      <c r="E74" s="53"/>
      <c r="F74" s="53"/>
      <c r="G74" s="53"/>
      <c r="H74" s="53"/>
      <c r="I74" s="300">
        <f t="shared" si="2"/>
        <v>175964.86486486488</v>
      </c>
      <c r="J74" s="301">
        <v>185</v>
      </c>
      <c r="K74" s="302">
        <f>VLOOKUP(A74,'MANO DE OBRA'!A8:D100,4,FALSE)</f>
        <v>325535</v>
      </c>
      <c r="L74" s="56"/>
      <c r="M74" s="439">
        <v>1</v>
      </c>
      <c r="N74" s="403">
        <f t="shared" si="3"/>
        <v>325535</v>
      </c>
    </row>
    <row r="75" spans="1:15">
      <c r="A75" s="168" t="s">
        <v>82</v>
      </c>
      <c r="B75" s="55" t="str">
        <f>VLOOKUP(A75,'MANO DE OBRA'!A9:D70,3,FALSE)</f>
        <v>Ingeniero Supervisor y Director de Prueba Pilote</v>
      </c>
      <c r="C75" s="53"/>
      <c r="D75" s="53"/>
      <c r="E75" s="53"/>
      <c r="F75" s="53"/>
      <c r="G75" s="53"/>
      <c r="H75" s="53"/>
      <c r="I75" s="300">
        <f t="shared" si="2"/>
        <v>214456.75675675675</v>
      </c>
      <c r="J75" s="301">
        <v>185</v>
      </c>
      <c r="K75" s="302">
        <f>VLOOKUP(A75,'MANO DE OBRA'!A9:D101,4,FALSE)</f>
        <v>396745</v>
      </c>
      <c r="L75" s="56"/>
      <c r="M75" s="447">
        <v>1</v>
      </c>
      <c r="N75" s="403">
        <f t="shared" si="3"/>
        <v>396745</v>
      </c>
    </row>
    <row r="76" spans="1:15">
      <c r="A76" s="168" t="s">
        <v>88</v>
      </c>
      <c r="B76" s="55" t="str">
        <f>VLOOKUP(A76,'MANO DE OBRA'!A10:D71,3,FALSE)</f>
        <v>Soldador experto en montaje y pruebas</v>
      </c>
      <c r="C76" s="53"/>
      <c r="D76" s="53"/>
      <c r="E76" s="53"/>
      <c r="F76" s="53"/>
      <c r="G76" s="53"/>
      <c r="H76" s="53"/>
      <c r="I76" s="300">
        <f t="shared" si="2"/>
        <v>82483.783783783787</v>
      </c>
      <c r="J76" s="301">
        <v>185</v>
      </c>
      <c r="K76" s="302">
        <f>VLOOKUP(A76,'MANO DE OBRA'!A10:D102,4,FALSE)</f>
        <v>152595</v>
      </c>
      <c r="L76" s="56"/>
      <c r="M76" s="447">
        <v>1</v>
      </c>
      <c r="N76" s="403">
        <f t="shared" si="3"/>
        <v>152595</v>
      </c>
    </row>
    <row r="77" spans="1:15">
      <c r="A77" s="168" t="s">
        <v>91</v>
      </c>
      <c r="B77" s="55" t="str">
        <f>VLOOKUP(A77,'MANO DE OBRA'!A11:D72,3,FALSE)</f>
        <v>Viáticos ingeniero y director</v>
      </c>
      <c r="C77" s="53"/>
      <c r="D77" s="53"/>
      <c r="E77" s="53"/>
      <c r="F77" s="53"/>
      <c r="G77" s="53"/>
      <c r="H77" s="53"/>
      <c r="I77" s="300"/>
      <c r="J77" s="301"/>
      <c r="K77" s="302">
        <f>VLOOKUP(A77,'MANO DE OBRA'!A11:D103,4,FALSE)</f>
        <v>508649</v>
      </c>
      <c r="L77" s="56"/>
      <c r="M77" s="447">
        <v>1</v>
      </c>
      <c r="N77" s="403">
        <f t="shared" si="3"/>
        <v>508649</v>
      </c>
    </row>
    <row r="78" spans="1:15">
      <c r="A78" s="168" t="s">
        <v>94</v>
      </c>
      <c r="B78" s="55" t="str">
        <f>VLOOKUP(A78,'MANO DE OBRA'!A12:D73,3,FALSE)</f>
        <v>Viáticos soldadores</v>
      </c>
      <c r="C78" s="53"/>
      <c r="D78" s="53"/>
      <c r="E78" s="53"/>
      <c r="F78" s="53"/>
      <c r="G78" s="53"/>
      <c r="H78" s="53"/>
      <c r="I78" s="300"/>
      <c r="J78" s="301"/>
      <c r="K78" s="302">
        <f>VLOOKUP(A78,'MANO DE OBRA'!A12:D104,4,FALSE)</f>
        <v>254324</v>
      </c>
      <c r="L78" s="56"/>
      <c r="M78" s="447">
        <v>1</v>
      </c>
      <c r="N78" s="403">
        <f t="shared" si="3"/>
        <v>254324</v>
      </c>
    </row>
    <row r="79" spans="1:15">
      <c r="A79" t="s">
        <v>96</v>
      </c>
      <c r="B79" s="55" t="str">
        <f>VLOOKUP(A79,'MANO DE OBRA'!A13:D74,3,FALSE)</f>
        <v>Estudios, análisis e informes</v>
      </c>
      <c r="C79" s="53"/>
      <c r="D79" s="53"/>
      <c r="E79" s="53"/>
      <c r="F79" s="53"/>
      <c r="G79" s="53"/>
      <c r="H79" s="53"/>
      <c r="I79" s="300"/>
      <c r="J79" s="301"/>
      <c r="K79" s="302">
        <f>VLOOKUP(A79,'MANO DE OBRA'!A13:D105,4,FALSE)</f>
        <v>2034594</v>
      </c>
      <c r="L79" s="326"/>
      <c r="M79" s="308">
        <v>1</v>
      </c>
      <c r="N79" s="403">
        <f t="shared" si="3"/>
        <v>2034594</v>
      </c>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SUM(N73:N80)</f>
        <v>3723307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N45+N58+N68+N81</f>
        <v>42465915.558346592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8493183.1116693188</v>
      </c>
      <c r="M88" s="850"/>
      <c r="N88" s="57"/>
    </row>
    <row r="89" spans="1:14">
      <c r="B89" s="95" t="s">
        <v>1057</v>
      </c>
      <c r="C89" s="96"/>
      <c r="D89" s="96"/>
      <c r="E89" s="96"/>
      <c r="F89" s="96"/>
      <c r="G89" s="96"/>
      <c r="H89" s="96"/>
      <c r="I89" s="93"/>
      <c r="J89" s="94"/>
      <c r="K89" s="312">
        <v>0.05</v>
      </c>
      <c r="L89" s="849">
        <f>N83*K89</f>
        <v>2123295.7779173297</v>
      </c>
      <c r="M89" s="850"/>
      <c r="N89" s="57"/>
    </row>
    <row r="90" spans="1:14" ht="15.75" thickBot="1">
      <c r="B90" s="97" t="s">
        <v>1058</v>
      </c>
      <c r="C90" s="98"/>
      <c r="D90" s="98"/>
      <c r="E90" s="98"/>
      <c r="F90" s="98"/>
      <c r="G90" s="98"/>
      <c r="H90" s="98"/>
      <c r="I90" s="99"/>
      <c r="J90" s="100"/>
      <c r="K90" s="313">
        <v>0.05</v>
      </c>
      <c r="L90" s="851">
        <f>N83*K90</f>
        <v>2123295.7779173297</v>
      </c>
      <c r="M90" s="852"/>
      <c r="N90" s="57"/>
    </row>
    <row r="91" spans="1:14" ht="15.75" thickBot="1">
      <c r="B91" s="814" t="s">
        <v>1037</v>
      </c>
      <c r="C91" s="815"/>
      <c r="D91" s="815"/>
      <c r="E91" s="815"/>
      <c r="F91" s="815"/>
      <c r="G91" s="815"/>
      <c r="H91" s="815"/>
      <c r="I91" s="815"/>
      <c r="J91" s="815"/>
      <c r="K91" s="815"/>
      <c r="L91" s="815"/>
      <c r="M91" s="816"/>
      <c r="N91" s="58">
        <f>L88+L89+L90</f>
        <v>12739774.667503977</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55205690.225850567</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4"/>
      <c r="K123" s="964"/>
      <c r="L123" s="964"/>
      <c r="M123" s="964"/>
      <c r="N123" s="965"/>
    </row>
    <row r="124" spans="2:14" ht="15.75" thickBot="1">
      <c r="B124" s="427" t="s">
        <v>2327</v>
      </c>
      <c r="C124" s="428"/>
      <c r="D124" s="428"/>
      <c r="E124" s="267"/>
      <c r="F124" s="267"/>
      <c r="G124" s="267"/>
      <c r="H124" s="267"/>
      <c r="I124" s="267"/>
      <c r="J124" s="966"/>
      <c r="K124" s="966"/>
      <c r="L124" s="966"/>
      <c r="M124" s="966"/>
      <c r="N124" s="967"/>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8"/>
      <c r="C1" s="920"/>
      <c r="D1" s="921"/>
      <c r="E1" s="921"/>
      <c r="F1" s="921"/>
      <c r="G1" s="921"/>
      <c r="H1" s="921"/>
      <c r="I1" s="921"/>
      <c r="J1" s="922"/>
      <c r="K1" s="923" t="s">
        <v>1017</v>
      </c>
      <c r="L1" s="925" t="s">
        <v>2304</v>
      </c>
      <c r="M1" s="926"/>
      <c r="N1" s="927"/>
    </row>
    <row r="2" spans="2:14" ht="27" customHeight="1">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 customHeight="1" thickBot="1">
      <c r="A31" t="s">
        <v>1929</v>
      </c>
      <c r="B31" s="86" t="s">
        <v>1186</v>
      </c>
      <c r="C31" s="87" t="s">
        <v>1739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84" t="s">
        <v>1028</v>
      </c>
      <c r="C35" s="885"/>
      <c r="D35" s="885"/>
      <c r="E35" s="885"/>
      <c r="F35" s="885"/>
      <c r="G35" s="885"/>
      <c r="H35" s="886"/>
      <c r="I35" s="887" t="s">
        <v>1032</v>
      </c>
      <c r="J35" s="888"/>
      <c r="K35" s="75" t="s">
        <v>1033</v>
      </c>
      <c r="L35" s="889" t="s">
        <v>1034</v>
      </c>
      <c r="M35" s="886"/>
      <c r="N35" s="76" t="s">
        <v>1035</v>
      </c>
    </row>
    <row r="36" spans="1:16">
      <c r="A36" s="119" t="s">
        <v>121</v>
      </c>
      <c r="B36" s="863" t="str">
        <f>VLOOKUP(A36,EQUIPOS!A6:D154,3,FALSE)</f>
        <v>Bomba eléctrica para accionar la celda</v>
      </c>
      <c r="C36" s="864"/>
      <c r="D36" s="864"/>
      <c r="E36" s="864"/>
      <c r="F36" s="864"/>
      <c r="G36" s="864"/>
      <c r="H36" s="865"/>
      <c r="I36" s="275"/>
      <c r="J36" s="276"/>
      <c r="K36" s="277">
        <f>VLOOKUP(A36,EQUIPOS!A6:D163,4,FALSE)</f>
        <v>42612.984248616442</v>
      </c>
      <c r="L36" s="278"/>
      <c r="M36" s="279">
        <v>0.01</v>
      </c>
      <c r="N36" s="280">
        <f>K36/M36</f>
        <v>4261298.4248616444</v>
      </c>
    </row>
    <row r="37" spans="1:16">
      <c r="A37" s="119" t="s">
        <v>217</v>
      </c>
      <c r="B37" s="863" t="str">
        <f>VLOOKUP(A37,EQUIPOS!A7:D154,3,FALSE)</f>
        <v>Equipo de soldadura y de acetileno (incluye soldadura)</v>
      </c>
      <c r="C37" s="864"/>
      <c r="D37" s="864"/>
      <c r="E37" s="864"/>
      <c r="F37" s="864"/>
      <c r="G37" s="864"/>
      <c r="H37" s="865"/>
      <c r="I37" s="429"/>
      <c r="J37" s="430"/>
      <c r="K37" s="277">
        <f>VLOOKUP(A37,EQUIPOS!A7:D164,4,FALSE)</f>
        <v>19693.89101745424</v>
      </c>
      <c r="L37" s="343"/>
      <c r="M37" s="344">
        <v>0.01</v>
      </c>
      <c r="N37" s="280">
        <f>K37/M37</f>
        <v>1969389.1017454239</v>
      </c>
    </row>
    <row r="38" spans="1:16">
      <c r="A38" s="119" t="s">
        <v>255</v>
      </c>
      <c r="B38" s="863" t="str">
        <f>VLOOKUP(A38,EQUIPOS!A8:D154,3,FALSE)</f>
        <v>Manómetro cable de acero para bajar la celda</v>
      </c>
      <c r="C38" s="864"/>
      <c r="D38" s="864"/>
      <c r="E38" s="864"/>
      <c r="F38" s="864"/>
      <c r="G38" s="864"/>
      <c r="H38" s="865"/>
      <c r="I38" s="429"/>
      <c r="J38" s="430"/>
      <c r="K38" s="277">
        <f>VLOOKUP(A38,EQUIPOS!A8:D165,4,FALSE)</f>
        <v>1130427.3286504897</v>
      </c>
      <c r="L38" s="343"/>
      <c r="M38" s="344">
        <v>1</v>
      </c>
      <c r="N38" s="280">
        <f>K38/M38</f>
        <v>1130427.3286504897</v>
      </c>
    </row>
    <row r="39" spans="1:16">
      <c r="A39" s="119"/>
      <c r="B39" s="863"/>
      <c r="C39" s="864"/>
      <c r="D39" s="864"/>
      <c r="E39" s="864"/>
      <c r="F39" s="864"/>
      <c r="G39" s="864"/>
      <c r="H39" s="865"/>
      <c r="I39" s="429"/>
      <c r="J39" s="430"/>
      <c r="K39" s="277"/>
      <c r="L39" s="343"/>
      <c r="M39" s="344"/>
      <c r="N39" s="280"/>
    </row>
    <row r="40" spans="1:16">
      <c r="A40" s="119"/>
      <c r="B40" s="863"/>
      <c r="C40" s="864"/>
      <c r="D40" s="864"/>
      <c r="E40" s="864"/>
      <c r="F40" s="864"/>
      <c r="G40" s="864"/>
      <c r="H40" s="865"/>
      <c r="I40" s="336"/>
      <c r="J40" s="338"/>
      <c r="K40" s="277"/>
      <c r="L40" s="431"/>
      <c r="M40" s="432"/>
      <c r="N40" s="280"/>
    </row>
    <row r="41" spans="1:16">
      <c r="B41" s="863"/>
      <c r="C41" s="864"/>
      <c r="D41" s="864"/>
      <c r="E41" s="864"/>
      <c r="F41" s="864"/>
      <c r="G41" s="864"/>
      <c r="H41" s="865"/>
      <c r="I41" s="42"/>
      <c r="J41" s="43"/>
      <c r="K41" s="277"/>
      <c r="L41" s="284"/>
      <c r="M41" s="285"/>
      <c r="N41" s="280"/>
    </row>
    <row r="42" spans="1:16">
      <c r="B42" s="328"/>
      <c r="C42" s="329"/>
      <c r="D42" s="329"/>
      <c r="E42" s="329"/>
      <c r="F42" s="331"/>
      <c r="G42" s="331"/>
      <c r="H42" s="131"/>
      <c r="I42" s="42"/>
      <c r="J42" s="43"/>
      <c r="K42" s="446"/>
      <c r="L42" s="284"/>
      <c r="M42" s="285"/>
      <c r="N42" s="281"/>
    </row>
    <row r="43" spans="1:16">
      <c r="B43" s="871" t="s">
        <v>1036</v>
      </c>
      <c r="C43" s="872"/>
      <c r="D43" s="872"/>
      <c r="E43" s="44"/>
      <c r="F43" s="45"/>
      <c r="G43" s="45"/>
      <c r="H43" s="46"/>
      <c r="I43" s="42"/>
      <c r="J43" s="43"/>
      <c r="K43" s="287"/>
      <c r="L43" s="284"/>
      <c r="M43" s="409">
        <v>0.01</v>
      </c>
      <c r="N43" s="352">
        <f>N81*M43</f>
        <v>37233.07</v>
      </c>
    </row>
    <row r="44" spans="1:16" ht="15.75" thickBot="1">
      <c r="B44" s="863"/>
      <c r="C44" s="864"/>
      <c r="D44" s="864"/>
      <c r="E44" s="864"/>
      <c r="F44" s="864"/>
      <c r="G44" s="864"/>
      <c r="H44" s="865"/>
      <c r="I44" s="873"/>
      <c r="J44" s="874"/>
      <c r="K44" s="47"/>
      <c r="L44" s="875"/>
      <c r="M44" s="876"/>
      <c r="N44" s="111"/>
    </row>
    <row r="45" spans="1:16" ht="15.75" thickBot="1">
      <c r="B45" s="814" t="s">
        <v>1037</v>
      </c>
      <c r="C45" s="815"/>
      <c r="D45" s="815"/>
      <c r="E45" s="815"/>
      <c r="F45" s="815"/>
      <c r="G45" s="815"/>
      <c r="H45" s="815"/>
      <c r="I45" s="815"/>
      <c r="J45" s="815"/>
      <c r="K45" s="815"/>
      <c r="L45" s="815"/>
      <c r="M45" s="816"/>
      <c r="N45" s="402">
        <f>SUM(N36:N44)</f>
        <v>7398347.925257558</v>
      </c>
      <c r="P45" s="120"/>
    </row>
    <row r="46" spans="1:16">
      <c r="B46" s="288"/>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59" t="s">
        <v>1028</v>
      </c>
      <c r="C49" s="860"/>
      <c r="D49" s="860"/>
      <c r="E49" s="860"/>
      <c r="F49" s="860"/>
      <c r="G49" s="860"/>
      <c r="H49" s="860"/>
      <c r="I49" s="894"/>
      <c r="J49" s="323" t="s">
        <v>1029</v>
      </c>
      <c r="K49" s="91" t="s">
        <v>1030</v>
      </c>
      <c r="L49" s="895" t="s">
        <v>1039</v>
      </c>
      <c r="M49" s="894"/>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12530783.472548664</v>
      </c>
      <c r="N50" s="280">
        <f t="shared" ref="N50:N55" si="0">K50*M50</f>
        <v>12530783.472548664</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9512.375580063881</v>
      </c>
      <c r="N51" s="280">
        <f t="shared" si="0"/>
        <v>285371.26740191644</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1239019.4959320193</v>
      </c>
      <c r="N52" s="280">
        <f t="shared" si="0"/>
        <v>2478038.9918640386</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1202419.6535888626</v>
      </c>
      <c r="N53" s="280">
        <f t="shared" si="0"/>
        <v>6012098.2679443136</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51857.920809980104</v>
      </c>
      <c r="N54" s="280">
        <f t="shared" si="0"/>
        <v>3111475.2485988061</v>
      </c>
    </row>
    <row r="55" spans="1:14">
      <c r="A55" s="167" t="s">
        <v>799</v>
      </c>
      <c r="B55" s="49" t="str">
        <f>VLOOKUP(A55,MATERIALES!A8:D373,3,FALSE)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8520.8244440426679</v>
      </c>
      <c r="N55" s="280">
        <f t="shared" si="0"/>
        <v>102249.89332851201</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4" t="s">
        <v>1037</v>
      </c>
      <c r="C58" s="815"/>
      <c r="D58" s="815"/>
      <c r="E58" s="815"/>
      <c r="F58" s="815"/>
      <c r="G58" s="815"/>
      <c r="H58" s="815"/>
      <c r="I58" s="815"/>
      <c r="J58" s="815"/>
      <c r="K58" s="815"/>
      <c r="L58" s="815"/>
      <c r="M58" s="816"/>
      <c r="N58" s="402">
        <f>SUM(N50:N57)</f>
        <v>24520017.14168625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0" t="s">
        <v>1045</v>
      </c>
      <c r="M62" s="879"/>
      <c r="N62" s="82" t="s">
        <v>1035</v>
      </c>
    </row>
    <row r="63" spans="1:14">
      <c r="A63" t="s">
        <v>1483</v>
      </c>
      <c r="B63" s="52" t="str">
        <f>VLOOKUP(A63,TRANSPORTE!A5:D117,3,FALSE)</f>
        <v>Pasajes aéreos</v>
      </c>
      <c r="C63" s="325"/>
      <c r="D63" s="325"/>
      <c r="E63" s="325"/>
      <c r="F63" s="325"/>
      <c r="G63" s="325"/>
      <c r="H63" s="319" t="s">
        <v>1029</v>
      </c>
      <c r="I63" s="287">
        <v>3</v>
      </c>
      <c r="J63" s="294">
        <v>1</v>
      </c>
      <c r="K63" s="287">
        <f>I63*J63</f>
        <v>3</v>
      </c>
      <c r="L63" s="901">
        <f>VLOOKUP(A63,TRANSPORTE!A5:D117,4,FALSE)</f>
        <v>231602.19694713323</v>
      </c>
      <c r="M63" s="902"/>
      <c r="N63" s="295">
        <f>K63*L63</f>
        <v>694806.59084139974</v>
      </c>
    </row>
    <row r="64" spans="1:14">
      <c r="A64" t="s">
        <v>1484</v>
      </c>
      <c r="B64" s="52" t="str">
        <f>VLOOKUP(A64,TRANSPORTE!A6:D117,3,FALSE)</f>
        <v>Transporte de tubos. celdas, etc.</v>
      </c>
      <c r="C64" s="53"/>
      <c r="D64" s="53"/>
      <c r="E64" s="53"/>
      <c r="F64" s="53"/>
      <c r="G64" s="53"/>
      <c r="H64" s="319" t="s">
        <v>1552</v>
      </c>
      <c r="I64" s="287">
        <v>1</v>
      </c>
      <c r="J64" s="294">
        <v>1</v>
      </c>
      <c r="K64" s="287">
        <f>I64*J64</f>
        <v>1</v>
      </c>
      <c r="L64" s="901">
        <f>VLOOKUP(A64,TRANSPORTE!A6:D117,4,FALSE)</f>
        <v>790141.65145197301</v>
      </c>
      <c r="M64" s="902"/>
      <c r="N64" s="295">
        <f>K64*L64</f>
        <v>790141.65145197301</v>
      </c>
    </row>
    <row r="65" spans="1:15">
      <c r="A65" t="s">
        <v>1486</v>
      </c>
      <c r="B65" s="52" t="str">
        <f>VLOOKUP(A65,TRANSPORTE!A6:D117,3,FALSE)</f>
        <v>Transporte de personal de montaje</v>
      </c>
      <c r="C65" s="53"/>
      <c r="D65" s="53"/>
      <c r="E65" s="53"/>
      <c r="F65" s="53"/>
      <c r="G65" s="53"/>
      <c r="H65" s="319" t="s">
        <v>1552</v>
      </c>
      <c r="I65" s="287">
        <v>8</v>
      </c>
      <c r="J65" s="294">
        <v>1</v>
      </c>
      <c r="K65" s="287">
        <f>I65*J65</f>
        <v>8</v>
      </c>
      <c r="L65" s="901">
        <f>VLOOKUP(A65,TRANSPORTE!A6:D118,4,FALSE)</f>
        <v>103443.72419955322</v>
      </c>
      <c r="M65" s="902"/>
      <c r="N65" s="295">
        <f>K65*L65</f>
        <v>827549.79359642579</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92"/>
      <c r="M67" s="893"/>
      <c r="N67" s="133"/>
    </row>
    <row r="68" spans="1:15" ht="15.75" thickBot="1">
      <c r="B68" s="903" t="s">
        <v>1037</v>
      </c>
      <c r="C68" s="857"/>
      <c r="D68" s="857"/>
      <c r="E68" s="857"/>
      <c r="F68" s="857"/>
      <c r="G68" s="857"/>
      <c r="H68" s="857"/>
      <c r="I68" s="857"/>
      <c r="J68" s="857"/>
      <c r="K68" s="857"/>
      <c r="L68" s="857"/>
      <c r="M68" s="858"/>
      <c r="N68" s="110">
        <f>SUM(N63:N67)</f>
        <v>2312498.0358897988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3" t="s">
        <v>1047</v>
      </c>
      <c r="C72" s="854"/>
      <c r="D72" s="854"/>
      <c r="E72" s="854"/>
      <c r="F72" s="854"/>
      <c r="G72" s="854"/>
      <c r="H72" s="854"/>
      <c r="I72" s="79" t="s">
        <v>1048</v>
      </c>
      <c r="J72" s="81" t="s">
        <v>1494</v>
      </c>
      <c r="K72" s="80" t="s">
        <v>1050</v>
      </c>
      <c r="L72" s="855" t="s">
        <v>1034</v>
      </c>
      <c r="M72" s="856"/>
      <c r="N72" s="104" t="s">
        <v>1035</v>
      </c>
    </row>
    <row r="73" spans="1:15">
      <c r="A73" s="168" t="s">
        <v>6</v>
      </c>
      <c r="B73" s="55" t="str">
        <f>VLOOKUP(A73,'MANO DE OBRA'!A8:D68,3,FALSE)</f>
        <v xml:space="preserve">Obrero </v>
      </c>
      <c r="C73" s="53"/>
      <c r="D73" s="53"/>
      <c r="E73" s="53"/>
      <c r="F73" s="53"/>
      <c r="G73" s="53"/>
      <c r="H73" s="53"/>
      <c r="I73" s="300">
        <f t="shared" ref="I73:I76" si="1">K73/J73*100</f>
        <v>27494.594594594593</v>
      </c>
      <c r="J73" s="301">
        <v>185</v>
      </c>
      <c r="K73" s="302">
        <f>VLOOKUP(A73,'MANO DE OBRA'!A8:D99,4,FALSE)</f>
        <v>50865</v>
      </c>
      <c r="L73" s="56"/>
      <c r="M73" s="442">
        <v>1</v>
      </c>
      <c r="N73" s="403">
        <f t="shared" ref="N73:N79" si="2">K73/M73</f>
        <v>50865</v>
      </c>
      <c r="O73" s="112"/>
    </row>
    <row r="74" spans="1:15">
      <c r="A74" s="168" t="s">
        <v>74</v>
      </c>
      <c r="B74" s="55" t="str">
        <f>VLOOKUP(A74,'MANO DE OBRA'!A8:D69,3,FALSE)</f>
        <v>Ingeniero de Montaje y Prueba Pilote (1)</v>
      </c>
      <c r="C74" s="53"/>
      <c r="D74" s="53"/>
      <c r="E74" s="53"/>
      <c r="F74" s="53"/>
      <c r="G74" s="53"/>
      <c r="H74" s="53"/>
      <c r="I74" s="300">
        <f t="shared" si="1"/>
        <v>175964.86486486488</v>
      </c>
      <c r="J74" s="301">
        <v>185</v>
      </c>
      <c r="K74" s="302">
        <f>VLOOKUP(A74,'MANO DE OBRA'!A8:D100,4,FALSE)</f>
        <v>325535</v>
      </c>
      <c r="L74" s="56"/>
      <c r="M74" s="439">
        <v>1</v>
      </c>
      <c r="N74" s="403">
        <f t="shared" si="2"/>
        <v>325535</v>
      </c>
    </row>
    <row r="75" spans="1:15">
      <c r="A75" s="168" t="s">
        <v>82</v>
      </c>
      <c r="B75" s="55" t="str">
        <f>VLOOKUP(A75,'MANO DE OBRA'!A9:D70,3,FALSE)</f>
        <v>Ingeniero Supervisor y Director de Prueba Pilote</v>
      </c>
      <c r="C75" s="53"/>
      <c r="D75" s="53"/>
      <c r="E75" s="53"/>
      <c r="F75" s="53"/>
      <c r="G75" s="53"/>
      <c r="H75" s="53"/>
      <c r="I75" s="300">
        <f t="shared" si="1"/>
        <v>214456.75675675675</v>
      </c>
      <c r="J75" s="301">
        <v>185</v>
      </c>
      <c r="K75" s="302">
        <f>VLOOKUP(A75,'MANO DE OBRA'!A9:D101,4,FALSE)</f>
        <v>396745</v>
      </c>
      <c r="L75" s="56"/>
      <c r="M75" s="447">
        <v>1</v>
      </c>
      <c r="N75" s="403">
        <f t="shared" si="2"/>
        <v>396745</v>
      </c>
    </row>
    <row r="76" spans="1:15">
      <c r="A76" s="168" t="s">
        <v>88</v>
      </c>
      <c r="B76" s="55" t="str">
        <f>VLOOKUP(A76,'MANO DE OBRA'!A10:D71,3,FALSE)</f>
        <v>Soldador experto en montaje y pruebas</v>
      </c>
      <c r="C76" s="53"/>
      <c r="D76" s="53"/>
      <c r="E76" s="53"/>
      <c r="F76" s="53"/>
      <c r="G76" s="53"/>
      <c r="H76" s="53"/>
      <c r="I76" s="300">
        <f t="shared" si="1"/>
        <v>82483.783783783787</v>
      </c>
      <c r="J76" s="301">
        <v>185</v>
      </c>
      <c r="K76" s="302">
        <f>VLOOKUP(A76,'MANO DE OBRA'!A10:D102,4,FALSE)</f>
        <v>152595</v>
      </c>
      <c r="L76" s="56"/>
      <c r="M76" s="447">
        <v>1</v>
      </c>
      <c r="N76" s="403">
        <f t="shared" si="2"/>
        <v>152595</v>
      </c>
    </row>
    <row r="77" spans="1:15">
      <c r="A77" s="168" t="s">
        <v>91</v>
      </c>
      <c r="B77" s="55" t="str">
        <f>VLOOKUP(A77,'MANO DE OBRA'!A11:D72,3,FALSE)</f>
        <v>Viáticos ingeniero y director</v>
      </c>
      <c r="C77" s="53"/>
      <c r="D77" s="53"/>
      <c r="E77" s="53"/>
      <c r="F77" s="53"/>
      <c r="G77" s="53"/>
      <c r="H77" s="53"/>
      <c r="I77" s="300"/>
      <c r="J77" s="301"/>
      <c r="K77" s="302">
        <f>VLOOKUP(A77,'MANO DE OBRA'!A11:D103,4,FALSE)</f>
        <v>508649</v>
      </c>
      <c r="L77" s="56"/>
      <c r="M77" s="447">
        <v>1</v>
      </c>
      <c r="N77" s="403">
        <f t="shared" si="2"/>
        <v>508649</v>
      </c>
    </row>
    <row r="78" spans="1:15">
      <c r="A78" s="168" t="s">
        <v>94</v>
      </c>
      <c r="B78" s="55" t="str">
        <f>VLOOKUP(A78,'MANO DE OBRA'!A12:D73,3,FALSE)</f>
        <v>Viáticos soldadores</v>
      </c>
      <c r="C78" s="53"/>
      <c r="D78" s="53"/>
      <c r="E78" s="53"/>
      <c r="F78" s="53"/>
      <c r="G78" s="53"/>
      <c r="H78" s="53"/>
      <c r="I78" s="300"/>
      <c r="J78" s="301"/>
      <c r="K78" s="302">
        <f>VLOOKUP(A78,'MANO DE OBRA'!A12:D104,4,FALSE)</f>
        <v>254324</v>
      </c>
      <c r="L78" s="56"/>
      <c r="M78" s="447">
        <v>1</v>
      </c>
      <c r="N78" s="403">
        <f t="shared" si="2"/>
        <v>254324</v>
      </c>
    </row>
    <row r="79" spans="1:15">
      <c r="A79" t="s">
        <v>96</v>
      </c>
      <c r="B79" s="55" t="str">
        <f>VLOOKUP(A79,'MANO DE OBRA'!A13:D74,3,FALSE)</f>
        <v>Estudios, análisis e informes</v>
      </c>
      <c r="C79" s="53"/>
      <c r="D79" s="53"/>
      <c r="E79" s="53"/>
      <c r="F79" s="53"/>
      <c r="G79" s="53"/>
      <c r="H79" s="53"/>
      <c r="I79" s="300"/>
      <c r="J79" s="301"/>
      <c r="K79" s="302">
        <f>VLOOKUP(A79,'MANO DE OBRA'!A13:D105,4,FALSE)</f>
        <v>2034594</v>
      </c>
      <c r="L79" s="326"/>
      <c r="M79" s="308">
        <v>1</v>
      </c>
      <c r="N79" s="403">
        <f t="shared" si="2"/>
        <v>2034594</v>
      </c>
    </row>
    <row r="80" spans="1:15" ht="15.75" thickBot="1">
      <c r="B80" s="890"/>
      <c r="C80" s="891"/>
      <c r="D80" s="891"/>
      <c r="E80" s="891"/>
      <c r="F80" s="891"/>
      <c r="G80" s="891"/>
      <c r="H80" s="891"/>
      <c r="I80" s="50"/>
      <c r="J80" s="50"/>
      <c r="K80" s="50"/>
      <c r="L80" s="969"/>
      <c r="M80" s="970"/>
      <c r="N80" s="51"/>
    </row>
    <row r="81" spans="1:14" ht="15.75" thickBot="1">
      <c r="B81" s="814" t="s">
        <v>1037</v>
      </c>
      <c r="C81" s="815"/>
      <c r="D81" s="815"/>
      <c r="E81" s="815"/>
      <c r="F81" s="815"/>
      <c r="G81" s="815"/>
      <c r="H81" s="815"/>
      <c r="I81" s="857"/>
      <c r="J81" s="857"/>
      <c r="K81" s="857"/>
      <c r="L81" s="857"/>
      <c r="M81" s="858"/>
      <c r="N81" s="309">
        <f>SUM(N73:N80)</f>
        <v>3723307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N45+N58+N68+N81</f>
        <v>37954170.102833606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7590834.0205667214</v>
      </c>
      <c r="M88" s="850"/>
      <c r="N88" s="57"/>
    </row>
    <row r="89" spans="1:14">
      <c r="B89" s="95" t="s">
        <v>1057</v>
      </c>
      <c r="C89" s="96"/>
      <c r="D89" s="96"/>
      <c r="E89" s="96"/>
      <c r="F89" s="96"/>
      <c r="G89" s="96"/>
      <c r="H89" s="96"/>
      <c r="I89" s="93"/>
      <c r="J89" s="94"/>
      <c r="K89" s="312">
        <v>0.05</v>
      </c>
      <c r="L89" s="849">
        <f>N83*K89</f>
        <v>1897708.5051416804</v>
      </c>
      <c r="M89" s="850"/>
      <c r="N89" s="57"/>
    </row>
    <row r="90" spans="1:14" ht="15.75" thickBot="1">
      <c r="B90" s="97" t="s">
        <v>1058</v>
      </c>
      <c r="C90" s="98"/>
      <c r="D90" s="98"/>
      <c r="E90" s="98"/>
      <c r="F90" s="98"/>
      <c r="G90" s="98"/>
      <c r="H90" s="98"/>
      <c r="I90" s="99"/>
      <c r="J90" s="100"/>
      <c r="K90" s="313">
        <v>0.05</v>
      </c>
      <c r="L90" s="851">
        <f>N83*K90</f>
        <v>1897708.5051416804</v>
      </c>
      <c r="M90" s="852"/>
      <c r="N90" s="57"/>
    </row>
    <row r="91" spans="1:14" ht="15.75" thickBot="1">
      <c r="B91" s="814" t="s">
        <v>1037</v>
      </c>
      <c r="C91" s="815"/>
      <c r="D91" s="815"/>
      <c r="E91" s="815"/>
      <c r="F91" s="815"/>
      <c r="G91" s="815"/>
      <c r="H91" s="815"/>
      <c r="I91" s="815"/>
      <c r="J91" s="815"/>
      <c r="K91" s="815"/>
      <c r="L91" s="815"/>
      <c r="M91" s="816"/>
      <c r="N91" s="58">
        <f>L88+L89+L90</f>
        <v>11386251.030850083</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49340421.133683689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4"/>
      <c r="K123" s="964"/>
      <c r="L123" s="964"/>
      <c r="M123" s="964"/>
      <c r="N123" s="965"/>
    </row>
    <row r="124" spans="2:14" ht="15.75" thickBot="1">
      <c r="B124" s="427" t="s">
        <v>2327</v>
      </c>
      <c r="C124" s="428"/>
      <c r="D124" s="428"/>
      <c r="E124" s="267"/>
      <c r="F124" s="267"/>
      <c r="G124" s="267"/>
      <c r="H124" s="267"/>
      <c r="I124" s="267"/>
      <c r="J124" s="966"/>
      <c r="K124" s="966"/>
      <c r="L124" s="966"/>
      <c r="M124" s="966"/>
      <c r="N124" s="967"/>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8"/>
      <c r="C1" s="920"/>
      <c r="D1" s="921"/>
      <c r="E1" s="921"/>
      <c r="F1" s="921"/>
      <c r="G1" s="921"/>
      <c r="H1" s="921"/>
      <c r="I1" s="921"/>
      <c r="J1" s="922"/>
      <c r="K1" s="923" t="s">
        <v>1017</v>
      </c>
      <c r="L1" s="925" t="s">
        <v>2304</v>
      </c>
      <c r="M1" s="926"/>
      <c r="N1" s="927"/>
    </row>
    <row r="2" spans="2:14" ht="22.5" customHeight="1">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7.25" customHeight="1" thickBot="1">
      <c r="A31" t="s">
        <v>1929</v>
      </c>
      <c r="B31" s="86" t="s">
        <v>1187</v>
      </c>
      <c r="C31" s="87" t="s">
        <v>2204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259</v>
      </c>
      <c r="B36" s="863" t="str">
        <f>VLOOKUP(A36,EQUIPOS!A6:D154,3,FALSE)</f>
        <v>Montacargas</v>
      </c>
      <c r="C36" s="864"/>
      <c r="D36" s="864"/>
      <c r="E36" s="864"/>
      <c r="F36" s="864"/>
      <c r="G36" s="864"/>
      <c r="H36" s="865"/>
      <c r="I36" s="275"/>
      <c r="J36" s="276"/>
      <c r="K36" s="277">
        <f>VLOOKUP(A36,EQUIPOS!A6:D163,4,FALSE)</f>
        <v>48732.8054491273</v>
      </c>
      <c r="L36" s="278"/>
      <c r="M36" s="344">
        <v>1.5</v>
      </c>
      <c r="N36" s="280">
        <f>K36/M36</f>
        <v>32488.536966084866</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2543.2416666666668</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35031.778632751535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406</v>
      </c>
      <c r="B48" s="49" t="str">
        <f>VLOOKUP(A48,MATERIALES!A5:D373,3,FALSE)</f>
        <v>Camisa metálica en acero A-37</v>
      </c>
      <c r="C48" s="289"/>
      <c r="D48" s="289"/>
      <c r="E48" s="289"/>
      <c r="F48" s="289"/>
      <c r="G48" s="289"/>
      <c r="H48" s="289"/>
      <c r="I48" s="276"/>
      <c r="J48" s="232" t="str">
        <f>VLOOKUP(A48,MATERIALES!A4:D640,2,FALSE)</f>
        <v>kg</v>
      </c>
      <c r="K48" s="290">
        <v>313.2010795996344</v>
      </c>
      <c r="L48" s="275"/>
      <c r="M48" s="410">
        <f>VLOOKUP(A48,MATERIALES!A5:D396,4,FALSE)</f>
        <v>9689.5109986138723</v>
      </c>
      <c r="N48" s="280">
        <f>K48*M48</f>
        <v>3034765.3055583965</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3034765.3055583965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8" t="s">
        <v>19</v>
      </c>
      <c r="B71" s="55" t="str">
        <f>VLOOKUP(A71,'MANO DE OBRA'!A8:D68,3,FALSE)</f>
        <v>Obrero (8)</v>
      </c>
      <c r="C71" s="53"/>
      <c r="D71" s="53"/>
      <c r="E71" s="53"/>
      <c r="F71" s="53"/>
      <c r="G71" s="53"/>
      <c r="H71" s="53"/>
      <c r="I71" s="300">
        <f>K71/J71*100</f>
        <v>219956.21621621621</v>
      </c>
      <c r="J71" s="301">
        <v>185</v>
      </c>
      <c r="K71" s="302">
        <f>VLOOKUP(A71,'MANO DE OBRA'!A8:D99,4,FALSE)</f>
        <v>406919</v>
      </c>
      <c r="L71" s="56"/>
      <c r="M71" s="442">
        <v>12</v>
      </c>
      <c r="N71" s="403">
        <f>K71/M71</f>
        <v>33909.916666666664</v>
      </c>
      <c r="O71" s="112"/>
    </row>
    <row r="72" spans="1:15">
      <c r="A72" s="168" t="s">
        <v>32</v>
      </c>
      <c r="B72" s="55" t="str">
        <f>VLOOKUP(A72,'MANO DE OBRA'!A8:D69,3,FALSE)</f>
        <v>Oficial (2)</v>
      </c>
      <c r="C72" s="53"/>
      <c r="D72" s="53"/>
      <c r="E72" s="53"/>
      <c r="F72" s="53"/>
      <c r="G72" s="53"/>
      <c r="H72" s="53"/>
      <c r="I72" s="300">
        <f>K72/J72*100</f>
        <v>109977.83783783784</v>
      </c>
      <c r="J72" s="301">
        <v>185</v>
      </c>
      <c r="K72" s="302">
        <f>VLOOKUP(A72,'MANO DE OBRA'!A8:D100,4,FALSE)</f>
        <v>203459</v>
      </c>
      <c r="L72" s="56"/>
      <c r="M72" s="440">
        <v>12</v>
      </c>
      <c r="N72" s="403">
        <f>K72/M72</f>
        <v>16954.916666666668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50864.833333333328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3120661.9175244817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624132.38350489631</v>
      </c>
      <c r="M84" s="850"/>
      <c r="N84" s="57"/>
    </row>
    <row r="85" spans="1:14">
      <c r="B85" s="95" t="s">
        <v>1057</v>
      </c>
      <c r="C85" s="96"/>
      <c r="D85" s="96"/>
      <c r="E85" s="96"/>
      <c r="F85" s="96"/>
      <c r="G85" s="96"/>
      <c r="H85" s="96"/>
      <c r="I85" s="93"/>
      <c r="J85" s="94"/>
      <c r="K85" s="312">
        <v>0.05</v>
      </c>
      <c r="L85" s="849">
        <f>N79*K85</f>
        <v>156033.09587622408</v>
      </c>
      <c r="M85" s="850"/>
      <c r="N85" s="57"/>
    </row>
    <row r="86" spans="1:14" ht="15.75" thickBot="1">
      <c r="B86" s="97" t="s">
        <v>1058</v>
      </c>
      <c r="C86" s="98"/>
      <c r="D86" s="98"/>
      <c r="E86" s="98"/>
      <c r="F86" s="98"/>
      <c r="G86" s="98"/>
      <c r="H86" s="98"/>
      <c r="I86" s="99"/>
      <c r="J86" s="100"/>
      <c r="K86" s="313">
        <v>0.05</v>
      </c>
      <c r="L86" s="851">
        <f>N79*K86</f>
        <v>156033.09587622408</v>
      </c>
      <c r="M86" s="852"/>
      <c r="N86" s="57"/>
    </row>
    <row r="87" spans="1:14" ht="15.75" thickBot="1">
      <c r="B87" s="814" t="s">
        <v>1037</v>
      </c>
      <c r="C87" s="815"/>
      <c r="D87" s="815"/>
      <c r="E87" s="815"/>
      <c r="F87" s="815"/>
      <c r="G87" s="815"/>
      <c r="H87" s="815"/>
      <c r="I87" s="815"/>
      <c r="J87" s="815"/>
      <c r="K87" s="815"/>
      <c r="L87" s="815"/>
      <c r="M87" s="816"/>
      <c r="N87" s="58">
        <f>L84+L85+L86</f>
        <v>936198.57525734452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4056860.4927818263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7.25" customHeight="1" thickBot="1">
      <c r="A31" t="s">
        <v>1929</v>
      </c>
      <c r="B31" s="86" t="s">
        <v>1740</v>
      </c>
      <c r="C31" s="87" t="s">
        <v>2205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267</v>
      </c>
      <c r="B36" s="863" t="str">
        <f>VLOOKUP(A36,EQUIPOS!A6:D154,3,FALSE)</f>
        <v>Motobomba de concreto</v>
      </c>
      <c r="C36" s="864"/>
      <c r="D36" s="864"/>
      <c r="E36" s="864"/>
      <c r="F36" s="864"/>
      <c r="G36" s="864"/>
      <c r="H36" s="865"/>
      <c r="I36" s="275"/>
      <c r="J36" s="276"/>
      <c r="K36" s="277">
        <f>VLOOKUP(A36,EQUIPOS!A6:D163,4,FALSE)</f>
        <v>88490.477862920408</v>
      </c>
      <c r="L36" s="278"/>
      <c r="M36" s="344">
        <v>2.5</v>
      </c>
      <c r="N36" s="280">
        <f>K36/M36</f>
        <v>35396.191145168166</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35396.191145168166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46.758679657867084</v>
      </c>
      <c r="L48" s="275"/>
      <c r="M48" s="410">
        <f>VLOOKUP(A48,MATERIALES!A5:D396,4,FALSE)</f>
        <v>3316.7080094015541</v>
      </c>
      <c r="N48" s="280">
        <f>K48*M48</f>
        <v>155084.88733028929</v>
      </c>
    </row>
    <row r="49" spans="1:14">
      <c r="A49" s="167" t="s">
        <v>904</v>
      </c>
      <c r="B49" s="49" t="str">
        <f>VLOOKUP(A49,MATERIALES!A6:D373,3,FALSE)</f>
        <v>Concreto Resistencia  21 (Mpa)</v>
      </c>
      <c r="C49" s="433"/>
      <c r="D49" s="433"/>
      <c r="E49" s="433"/>
      <c r="F49" s="433"/>
      <c r="G49" s="433"/>
      <c r="H49" s="433"/>
      <c r="I49" s="430"/>
      <c r="J49" s="232" t="str">
        <f>VLOOKUP(A49,MATERIALES!A5:D641,2,FALSE)</f>
        <v>m3</v>
      </c>
      <c r="K49" s="290">
        <v>0.66798113796952974</v>
      </c>
      <c r="L49" s="429"/>
      <c r="M49" s="410">
        <f>VLOOKUP(A49,MATERIALES!A6:D397,4,FALSE)</f>
        <v>341036.58169107448</v>
      </c>
      <c r="N49" s="280">
        <f>K49*M49</f>
        <v>227806.00392724242</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382890.89125753171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1340</v>
      </c>
      <c r="B60" s="52" t="str">
        <f>VLOOKUP(A60,TRANSPORTE!A2:D117,3,FALSE)</f>
        <v>Transporte de material de excavación</v>
      </c>
      <c r="C60" s="325"/>
      <c r="D60" s="325"/>
      <c r="E60" s="325"/>
      <c r="F60" s="325"/>
      <c r="G60" s="325"/>
      <c r="H60" s="319" t="s">
        <v>339</v>
      </c>
      <c r="I60" s="287">
        <v>0.86837547936038872</v>
      </c>
      <c r="J60" s="294">
        <v>1</v>
      </c>
      <c r="K60" s="287">
        <f>I60*J60</f>
        <v>0.86837547936038872</v>
      </c>
      <c r="L60" s="901">
        <f>VLOOKUP(A60,TRANSPORTE!A2:D117,4,FALSE)</f>
        <v>1260.7002978406549</v>
      </c>
      <c r="M60" s="902"/>
      <c r="N60" s="295">
        <f>K60*L60</f>
        <v>1094.7612254671635</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1094.7612254671635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8"/>
      <c r="B71" s="55"/>
      <c r="C71" s="53"/>
      <c r="D71" s="53"/>
      <c r="E71" s="53"/>
      <c r="F71" s="53"/>
      <c r="G71" s="53"/>
      <c r="H71" s="53"/>
      <c r="I71" s="300"/>
      <c r="J71" s="301"/>
      <c r="K71" s="302"/>
      <c r="L71" s="56"/>
      <c r="M71" s="442"/>
      <c r="N71" s="403"/>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133"/>
    </row>
    <row r="77" spans="1:15" ht="15.75" thickBot="1">
      <c r="B77" s="903" t="s">
        <v>1037</v>
      </c>
      <c r="C77" s="857"/>
      <c r="D77" s="857"/>
      <c r="E77" s="857"/>
      <c r="F77" s="857"/>
      <c r="G77" s="857"/>
      <c r="H77" s="857"/>
      <c r="I77" s="857"/>
      <c r="J77" s="857"/>
      <c r="K77" s="857"/>
      <c r="L77" s="857"/>
      <c r="M77" s="858"/>
      <c r="N77" s="468"/>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419381.843628167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83876.368725633409</v>
      </c>
      <c r="M84" s="850"/>
      <c r="N84" s="57"/>
    </row>
    <row r="85" spans="1:14">
      <c r="B85" s="95" t="s">
        <v>1057</v>
      </c>
      <c r="C85" s="96"/>
      <c r="D85" s="96"/>
      <c r="E85" s="96"/>
      <c r="F85" s="96"/>
      <c r="G85" s="96"/>
      <c r="H85" s="96"/>
      <c r="I85" s="93"/>
      <c r="J85" s="94"/>
      <c r="K85" s="312">
        <v>0.05</v>
      </c>
      <c r="L85" s="849">
        <f>N79*K85</f>
        <v>20969.092181408352</v>
      </c>
      <c r="M85" s="850"/>
      <c r="N85" s="57"/>
    </row>
    <row r="86" spans="1:14" ht="15.75" thickBot="1">
      <c r="B86" s="97" t="s">
        <v>1058</v>
      </c>
      <c r="C86" s="98"/>
      <c r="D86" s="98"/>
      <c r="E86" s="98"/>
      <c r="F86" s="98"/>
      <c r="G86" s="98"/>
      <c r="H86" s="98"/>
      <c r="I86" s="99"/>
      <c r="J86" s="100"/>
      <c r="K86" s="313">
        <v>0.05</v>
      </c>
      <c r="L86" s="851">
        <f>N79*K86</f>
        <v>20969.092181408352</v>
      </c>
      <c r="M86" s="852"/>
      <c r="N86" s="57"/>
    </row>
    <row r="87" spans="1:14" ht="15.75" thickBot="1">
      <c r="B87" s="814" t="s">
        <v>1037</v>
      </c>
      <c r="C87" s="815"/>
      <c r="D87" s="815"/>
      <c r="E87" s="815"/>
      <c r="F87" s="815"/>
      <c r="G87" s="815"/>
      <c r="H87" s="815"/>
      <c r="I87" s="815"/>
      <c r="J87" s="815"/>
      <c r="K87" s="815"/>
      <c r="L87" s="815"/>
      <c r="M87" s="816"/>
      <c r="N87" s="58">
        <f>L84+L85+L86</f>
        <v>125814.55308845012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545196.39671661716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21.75" customHeight="1" thickBot="1">
      <c r="A31" t="s">
        <v>1929</v>
      </c>
      <c r="B31" s="86" t="s">
        <v>1188</v>
      </c>
      <c r="C31" s="87" t="s">
        <v>2206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121</v>
      </c>
      <c r="B36" s="863" t="str">
        <f>VLOOKUP(A36,EQUIPOS!A6:D154,3,FALSE)</f>
        <v>Bomba eléctrica para accionar la celda</v>
      </c>
      <c r="C36" s="864"/>
      <c r="D36" s="864"/>
      <c r="E36" s="864"/>
      <c r="F36" s="864"/>
      <c r="G36" s="864"/>
      <c r="H36" s="865"/>
      <c r="I36" s="275"/>
      <c r="J36" s="276"/>
      <c r="K36" s="277">
        <f>VLOOKUP(A36,EQUIPOS!A6:D163,4,FALSE)</f>
        <v>42612.984248616442</v>
      </c>
      <c r="L36" s="278"/>
      <c r="M36" s="279">
        <v>0.01</v>
      </c>
      <c r="N36" s="280">
        <f t="shared" ref="N36:N41" si="0">K36/M36</f>
        <v>4261298.4248616444</v>
      </c>
    </row>
    <row r="37" spans="1:14">
      <c r="A37" s="119" t="s">
        <v>192</v>
      </c>
      <c r="B37" s="863" t="str">
        <f>VLOOKUP(A37,EQUIPOS!A7:D154,3,FALSE)</f>
        <v>Equipo de acarreo interno</v>
      </c>
      <c r="C37" s="864"/>
      <c r="D37" s="864"/>
      <c r="E37" s="864"/>
      <c r="F37" s="864"/>
      <c r="G37" s="864"/>
      <c r="H37" s="865"/>
      <c r="I37" s="429"/>
      <c r="J37" s="430"/>
      <c r="K37" s="277">
        <f>VLOOKUP(A37,EQUIPOS!A7:D164,4,FALSE)</f>
        <v>40640.571519795667</v>
      </c>
      <c r="L37" s="343"/>
      <c r="M37" s="344">
        <v>0.05</v>
      </c>
      <c r="N37" s="280">
        <f t="shared" si="0"/>
        <v>812811.43039591331</v>
      </c>
    </row>
    <row r="38" spans="1:14">
      <c r="A38" s="119" t="s">
        <v>214</v>
      </c>
      <c r="B38" s="863" t="str">
        <f>VLOOKUP(A38,EQUIPOS!A8:D154,3,FALSE)</f>
        <v>Equipo de oxigeno y soldadura</v>
      </c>
      <c r="C38" s="864"/>
      <c r="D38" s="864"/>
      <c r="E38" s="864"/>
      <c r="F38" s="864"/>
      <c r="G38" s="864"/>
      <c r="H38" s="865"/>
      <c r="I38" s="429"/>
      <c r="J38" s="430"/>
      <c r="K38" s="446">
        <f>VLOOKUP(A38,EQUIPOS!A8:D165,4,FALSE)</f>
        <v>9052.7394636015342</v>
      </c>
      <c r="L38" s="343"/>
      <c r="M38" s="344">
        <v>0.01</v>
      </c>
      <c r="N38" s="280">
        <f t="shared" si="0"/>
        <v>905273.94636015338</v>
      </c>
    </row>
    <row r="39" spans="1:14">
      <c r="A39" s="119" t="s">
        <v>248</v>
      </c>
      <c r="B39" s="863" t="str">
        <f>VLOOKUP(A39,EQUIPOS!A9:D154,3,FALSE)</f>
        <v>Grúa telescópica de 50 Ton.</v>
      </c>
      <c r="C39" s="864"/>
      <c r="D39" s="864"/>
      <c r="E39" s="864"/>
      <c r="F39" s="864"/>
      <c r="G39" s="864"/>
      <c r="H39" s="865"/>
      <c r="I39" s="429"/>
      <c r="J39" s="430"/>
      <c r="K39" s="446">
        <f>VLOOKUP(A39,EQUIPOS!A9:D166,4,FALSE)</f>
        <v>243670.07449978718</v>
      </c>
      <c r="L39" s="343"/>
      <c r="M39" s="344">
        <v>0.04</v>
      </c>
      <c r="N39" s="280">
        <f t="shared" si="0"/>
        <v>6091751.8624946792</v>
      </c>
    </row>
    <row r="40" spans="1:14">
      <c r="A40" s="119" t="s">
        <v>255</v>
      </c>
      <c r="B40" s="863" t="str">
        <f>VLOOKUP(A40,EQUIPOS!A10:D154,3,FALSE)</f>
        <v>Manómetro cable de acero para bajar la celda</v>
      </c>
      <c r="C40" s="864"/>
      <c r="D40" s="864"/>
      <c r="E40" s="864"/>
      <c r="F40" s="864"/>
      <c r="G40" s="864"/>
      <c r="H40" s="865"/>
      <c r="I40" s="429"/>
      <c r="J40" s="430"/>
      <c r="K40" s="446">
        <f>VLOOKUP(A40,EQUIPOS!A10:D167,4,FALSE)</f>
        <v>1130427.3286504897</v>
      </c>
      <c r="L40" s="343"/>
      <c r="M40" s="344">
        <v>1</v>
      </c>
      <c r="N40" s="280">
        <f t="shared" si="0"/>
        <v>1130427.3286504897</v>
      </c>
    </row>
    <row r="41" spans="1:14">
      <c r="A41" s="119" t="s">
        <v>322</v>
      </c>
      <c r="B41" s="863" t="str">
        <f>VLOOKUP(A41,EQUIPOS!A11:D155,3,FALSE)</f>
        <v xml:space="preserve">Retroexcavadora sobre llantas JD 410
</v>
      </c>
      <c r="C41" s="864"/>
      <c r="D41" s="864"/>
      <c r="E41" s="864"/>
      <c r="F41" s="864"/>
      <c r="G41" s="864"/>
      <c r="H41" s="865"/>
      <c r="I41" s="429"/>
      <c r="J41" s="430"/>
      <c r="K41" s="446">
        <f>VLOOKUP(A41,EQUIPOS!A11:D168,4,FALSE)</f>
        <v>117951.69220945085</v>
      </c>
      <c r="L41" s="343"/>
      <c r="M41" s="344">
        <v>0.2</v>
      </c>
      <c r="N41" s="280">
        <f t="shared" si="0"/>
        <v>589758.46104725415</v>
      </c>
    </row>
    <row r="42" spans="1:14">
      <c r="A42" s="119"/>
      <c r="B42" s="863"/>
      <c r="C42" s="864"/>
      <c r="D42" s="864"/>
      <c r="E42" s="864"/>
      <c r="F42" s="864"/>
      <c r="G42" s="864"/>
      <c r="H42" s="865"/>
      <c r="I42" s="336"/>
      <c r="J42" s="338"/>
      <c r="K42" s="446"/>
      <c r="L42" s="431"/>
      <c r="M42" s="432"/>
      <c r="N42" s="280"/>
    </row>
    <row r="43" spans="1:14">
      <c r="B43" s="863"/>
      <c r="C43" s="864"/>
      <c r="D43" s="864"/>
      <c r="E43" s="864"/>
      <c r="F43" s="864"/>
      <c r="G43" s="864"/>
      <c r="H43" s="865"/>
      <c r="I43" s="42"/>
      <c r="J43" s="43"/>
      <c r="K43" s="446"/>
      <c r="L43" s="284"/>
      <c r="M43" s="285"/>
      <c r="N43" s="280"/>
    </row>
    <row r="44" spans="1:14">
      <c r="B44" s="328"/>
      <c r="C44" s="329"/>
      <c r="D44" s="329"/>
      <c r="E44" s="329"/>
      <c r="F44" s="331"/>
      <c r="G44" s="331"/>
      <c r="H44" s="131"/>
      <c r="I44" s="42"/>
      <c r="J44" s="43"/>
      <c r="K44" s="446"/>
      <c r="L44" s="284"/>
      <c r="M44" s="285"/>
      <c r="N44" s="281"/>
    </row>
    <row r="45" spans="1:14">
      <c r="B45" s="871" t="s">
        <v>1036</v>
      </c>
      <c r="C45" s="872"/>
      <c r="D45" s="872"/>
      <c r="E45" s="44"/>
      <c r="F45" s="45"/>
      <c r="G45" s="45"/>
      <c r="H45" s="46"/>
      <c r="I45" s="42"/>
      <c r="J45" s="43"/>
      <c r="K45" s="287"/>
      <c r="L45" s="284"/>
      <c r="M45" s="409">
        <v>0.1</v>
      </c>
      <c r="N45" s="352">
        <f>N86*M45</f>
        <v>372330.7</v>
      </c>
    </row>
    <row r="46" spans="1:14" ht="15.75" thickBot="1">
      <c r="B46" s="863"/>
      <c r="C46" s="864"/>
      <c r="D46" s="864"/>
      <c r="E46" s="864"/>
      <c r="F46" s="864"/>
      <c r="G46" s="864"/>
      <c r="H46" s="865"/>
      <c r="I46" s="873"/>
      <c r="J46" s="874"/>
      <c r="K46" s="47"/>
      <c r="L46" s="875"/>
      <c r="M46" s="876"/>
      <c r="N46" s="111"/>
    </row>
    <row r="47" spans="1:14" ht="15.75" thickBot="1">
      <c r="B47" s="814" t="s">
        <v>1037</v>
      </c>
      <c r="C47" s="815"/>
      <c r="D47" s="815"/>
      <c r="E47" s="815"/>
      <c r="F47" s="815"/>
      <c r="G47" s="815"/>
      <c r="H47" s="815"/>
      <c r="I47" s="815"/>
      <c r="J47" s="815"/>
      <c r="K47" s="815"/>
      <c r="L47" s="815"/>
      <c r="M47" s="816"/>
      <c r="N47" s="419">
        <f>SUM(N36:N45)</f>
        <v>14163652.153810132</v>
      </c>
    </row>
    <row r="48" spans="1:14">
      <c r="B48" s="288"/>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59" t="s">
        <v>1028</v>
      </c>
      <c r="C51" s="860"/>
      <c r="D51" s="860"/>
      <c r="E51" s="860"/>
      <c r="F51" s="860"/>
      <c r="G51" s="860"/>
      <c r="H51" s="860"/>
      <c r="I51" s="894"/>
      <c r="J51" s="323" t="s">
        <v>1029</v>
      </c>
      <c r="K51" s="91" t="s">
        <v>1030</v>
      </c>
      <c r="L51" s="895" t="s">
        <v>1039</v>
      </c>
      <c r="M51" s="894"/>
      <c r="N51" s="92" t="s">
        <v>1035</v>
      </c>
    </row>
    <row r="52" spans="1:17">
      <c r="A52" s="167" t="s">
        <v>412</v>
      </c>
      <c r="B52" s="49" t="str">
        <f>VLOOKUP(A52,MATERIALES!A5:D373,3,FALSE)</f>
        <v>Celda especial de carga</v>
      </c>
      <c r="C52" s="289"/>
      <c r="D52" s="289"/>
      <c r="E52" s="289"/>
      <c r="F52" s="289"/>
      <c r="G52" s="289"/>
      <c r="H52" s="289"/>
      <c r="I52" s="289"/>
      <c r="J52" s="319" t="str">
        <f>VLOOKUP(A52,MATERIALES!A6:D644,2,FALSE)</f>
        <v>u</v>
      </c>
      <c r="K52" s="290">
        <v>1</v>
      </c>
      <c r="L52" s="275"/>
      <c r="M52" s="410">
        <f>VLOOKUP(A52,MATERIALES!A5:D396,4,FALSE)</f>
        <v>12530783.472548664</v>
      </c>
      <c r="N52" s="280">
        <f t="shared" ref="N52:N57" si="1">K52*M52</f>
        <v>12530783.472548664</v>
      </c>
    </row>
    <row r="53" spans="1:17">
      <c r="A53" s="167" t="s">
        <v>515</v>
      </c>
      <c r="B53" s="49" t="str">
        <f>VLOOKUP(A53,MATERIALES!A6:D373,3,FALSE)</f>
        <v>Manguera de alta presión</v>
      </c>
      <c r="C53" s="433"/>
      <c r="D53" s="433"/>
      <c r="E53" s="433"/>
      <c r="F53" s="433"/>
      <c r="G53" s="433"/>
      <c r="H53" s="433"/>
      <c r="I53" s="433"/>
      <c r="J53" s="320" t="str">
        <f>VLOOKUP(A53,MATERIALES!A7:D645,2,FALSE)</f>
        <v>m</v>
      </c>
      <c r="K53" s="405">
        <v>30</v>
      </c>
      <c r="L53" s="429"/>
      <c r="M53" s="410">
        <f>VLOOKUP(A53,MATERIALES!A6:D397,4,FALSE)</f>
        <v>9512.375580063881</v>
      </c>
      <c r="N53" s="280">
        <f t="shared" si="1"/>
        <v>285371.26740191644</v>
      </c>
    </row>
    <row r="54" spans="1:17">
      <c r="A54" s="167" t="s">
        <v>755</v>
      </c>
      <c r="B54" s="49" t="str">
        <f>VLOOKUP(A54,MATERIALES!A6:D373,3,FALSE)</f>
        <v>Transductores electrónicos (incluye cables, protección contra el concreto y panel de lectura)</v>
      </c>
      <c r="C54" s="433"/>
      <c r="D54" s="433"/>
      <c r="E54" s="433"/>
      <c r="F54" s="433"/>
      <c r="G54" s="433"/>
      <c r="H54" s="433"/>
      <c r="I54" s="433"/>
      <c r="J54" s="320" t="str">
        <f>VLOOKUP(A54,MATERIALES!A8:D646,2,FALSE)</f>
        <v>u</v>
      </c>
      <c r="K54" s="405">
        <v>2</v>
      </c>
      <c r="L54" s="429"/>
      <c r="M54" s="410">
        <f>VLOOKUP(A54,MATERIALES!A6:D398,4,FALSE)</f>
        <v>1239019.4959320193</v>
      </c>
      <c r="N54" s="280">
        <f t="shared" si="1"/>
        <v>2478038.9918640386</v>
      </c>
      <c r="Q54" s="112"/>
    </row>
    <row r="55" spans="1:17">
      <c r="A55" s="167" t="s">
        <v>757</v>
      </c>
      <c r="B55" s="49" t="str">
        <f>VLOOKUP(A55,MATERIALES!A6:D373,3,FALSE)</f>
        <v>Transductores mecánicos (incluye cables, protección contra el concreto y panel de lectura)</v>
      </c>
      <c r="C55" s="433"/>
      <c r="D55" s="433"/>
      <c r="E55" s="433"/>
      <c r="F55" s="433"/>
      <c r="G55" s="433"/>
      <c r="H55" s="433"/>
      <c r="I55" s="433"/>
      <c r="J55" s="320" t="str">
        <f>VLOOKUP(A55,MATERIALES!A9:D647,2,FALSE)</f>
        <v>u</v>
      </c>
      <c r="K55" s="405">
        <v>5</v>
      </c>
      <c r="L55" s="429"/>
      <c r="M55" s="410">
        <f>VLOOKUP(A55,MATERIALES!A6:D399,4,FALSE)</f>
        <v>1202419.6535888626</v>
      </c>
      <c r="N55" s="280">
        <f t="shared" si="1"/>
        <v>6012098.2679443136</v>
      </c>
    </row>
    <row r="56" spans="1:17">
      <c r="A56" s="167" t="s">
        <v>790</v>
      </c>
      <c r="B56" s="49" t="str">
        <f>VLOOKUP(A56,MATERIALES!A7:D373,3,FALSE)</f>
        <v>Tubo metálico de alta resistencia</v>
      </c>
      <c r="C56" s="433"/>
      <c r="D56" s="433"/>
      <c r="E56" s="433"/>
      <c r="F56" s="433"/>
      <c r="G56" s="433"/>
      <c r="H56" s="433"/>
      <c r="I56" s="433"/>
      <c r="J56" s="320" t="str">
        <f>VLOOKUP(A56,MATERIALES!A10:D648,2,FALSE)</f>
        <v>m</v>
      </c>
      <c r="K56" s="405">
        <v>60</v>
      </c>
      <c r="L56" s="429"/>
      <c r="M56" s="410">
        <f>VLOOKUP(A56,MATERIALES!A7:D400,4,FALSE)</f>
        <v>51532.154522991616</v>
      </c>
      <c r="N56" s="280">
        <f t="shared" si="1"/>
        <v>3091929.2713794969</v>
      </c>
    </row>
    <row r="57" spans="1:17">
      <c r="A57" s="167" t="s">
        <v>799</v>
      </c>
      <c r="B57" s="49" t="str">
        <f>VLOOKUP(A57,MATERIALES!A8:D373,3,FALSE)</f>
        <v>Uniones especiales de alta resistencia para tubería</v>
      </c>
      <c r="C57" s="433"/>
      <c r="D57" s="433"/>
      <c r="E57" s="433"/>
      <c r="F57" s="433"/>
      <c r="G57" s="433"/>
      <c r="H57" s="433"/>
      <c r="I57" s="433"/>
      <c r="J57" s="320" t="str">
        <f>VLOOKUP(A57,MATERIALES!A11:D649,2,FALSE)</f>
        <v>u</v>
      </c>
      <c r="K57" s="405">
        <v>12</v>
      </c>
      <c r="L57" s="429"/>
      <c r="M57" s="410">
        <f>VLOOKUP(A57,MATERIALES!A8:D401,4,FALSE)</f>
        <v>8520.8244440426679</v>
      </c>
      <c r="N57" s="280">
        <f t="shared" si="1"/>
        <v>102249.89332851201</v>
      </c>
    </row>
    <row r="58" spans="1:17">
      <c r="A58" s="167"/>
      <c r="B58" s="49"/>
      <c r="C58" s="433"/>
      <c r="D58" s="433"/>
      <c r="E58" s="433"/>
      <c r="F58" s="433"/>
      <c r="G58" s="433"/>
      <c r="H58" s="433"/>
      <c r="I58" s="433"/>
      <c r="J58" s="319"/>
      <c r="K58" s="405"/>
      <c r="L58" s="429"/>
      <c r="M58" s="410"/>
      <c r="N58" s="280"/>
    </row>
    <row r="59" spans="1:17">
      <c r="A59" s="167"/>
      <c r="B59" s="49"/>
      <c r="C59" s="433"/>
      <c r="D59" s="433"/>
      <c r="E59" s="433"/>
      <c r="F59" s="433"/>
      <c r="G59" s="433"/>
      <c r="H59" s="433"/>
      <c r="I59" s="433"/>
      <c r="J59" s="319"/>
      <c r="K59" s="405"/>
      <c r="L59" s="429"/>
      <c r="M59" s="410"/>
      <c r="N59" s="280"/>
    </row>
    <row r="60" spans="1:17">
      <c r="A60" s="167"/>
      <c r="B60" s="49"/>
      <c r="C60" s="433"/>
      <c r="D60" s="433"/>
      <c r="E60" s="433"/>
      <c r="F60" s="433"/>
      <c r="G60" s="433"/>
      <c r="H60" s="433"/>
      <c r="I60" s="433"/>
      <c r="J60" s="319"/>
      <c r="K60" s="405"/>
      <c r="L60" s="429"/>
      <c r="M60" s="410"/>
      <c r="N60" s="280"/>
    </row>
    <row r="61" spans="1:17">
      <c r="A61" s="167"/>
      <c r="B61" s="49"/>
      <c r="C61" s="433"/>
      <c r="D61" s="433"/>
      <c r="E61" s="433"/>
      <c r="F61" s="433"/>
      <c r="G61" s="433"/>
      <c r="H61" s="433"/>
      <c r="I61" s="433"/>
      <c r="J61" s="319"/>
      <c r="K61" s="405"/>
      <c r="L61" s="429"/>
      <c r="M61" s="410"/>
      <c r="N61" s="280"/>
    </row>
    <row r="62" spans="1:17" ht="15.75" thickBot="1">
      <c r="B62" s="49"/>
      <c r="C62" s="318"/>
      <c r="D62" s="318"/>
      <c r="E62" s="318"/>
      <c r="F62" s="318"/>
      <c r="G62" s="318"/>
      <c r="H62" s="318"/>
      <c r="I62" s="318"/>
      <c r="J62" s="443"/>
      <c r="K62" s="132"/>
      <c r="L62" s="333"/>
      <c r="M62" s="410"/>
      <c r="N62" s="280"/>
    </row>
    <row r="63" spans="1:17" ht="15.75" thickBot="1">
      <c r="B63" s="814" t="s">
        <v>1037</v>
      </c>
      <c r="C63" s="815"/>
      <c r="D63" s="815"/>
      <c r="E63" s="815"/>
      <c r="F63" s="815"/>
      <c r="G63" s="815"/>
      <c r="H63" s="815"/>
      <c r="I63" s="815"/>
      <c r="J63" s="815"/>
      <c r="K63" s="815"/>
      <c r="L63" s="815"/>
      <c r="M63" s="816"/>
      <c r="N63" s="402">
        <f>SUM(N52:N62)</f>
        <v>24500471.16446694</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900" t="s">
        <v>1045</v>
      </c>
      <c r="M67" s="879"/>
      <c r="N67" s="82" t="s">
        <v>1035</v>
      </c>
    </row>
    <row r="68" spans="1:15">
      <c r="A68" t="s">
        <v>1484</v>
      </c>
      <c r="B68" s="52" t="str">
        <f>VLOOKUP(A68,TRANSPORTE!A5:D117,3,FALSE)</f>
        <v>Transporte de tubos. celdas, etc.</v>
      </c>
      <c r="C68" s="325"/>
      <c r="D68" s="325"/>
      <c r="E68" s="325"/>
      <c r="F68" s="325"/>
      <c r="G68" s="325"/>
      <c r="H68" s="319" t="s">
        <v>1552</v>
      </c>
      <c r="I68" s="287">
        <v>1</v>
      </c>
      <c r="J68" s="294">
        <v>1</v>
      </c>
      <c r="K68" s="287">
        <f>I68*J68</f>
        <v>1</v>
      </c>
      <c r="L68" s="901">
        <f>VLOOKUP(A68,TRANSPORTE!A5:D117,4,FALSE)</f>
        <v>790141.65145197301</v>
      </c>
      <c r="M68" s="902"/>
      <c r="N68" s="295">
        <f>K68*L68</f>
        <v>790141.65145197301</v>
      </c>
    </row>
    <row r="69" spans="1:15">
      <c r="A69" t="s">
        <v>1483</v>
      </c>
      <c r="B69" s="52" t="str">
        <f>VLOOKUP(A69,TRANSPORTE!A5:D117,3,FALSE)</f>
        <v>Pasajes aéreos</v>
      </c>
      <c r="C69" s="53"/>
      <c r="D69" s="53"/>
      <c r="E69" s="53"/>
      <c r="F69" s="53"/>
      <c r="G69" s="53"/>
      <c r="H69" s="319" t="s">
        <v>1029</v>
      </c>
      <c r="I69" s="287">
        <v>3</v>
      </c>
      <c r="J69" s="294">
        <v>1</v>
      </c>
      <c r="K69" s="287">
        <f>I69*J69</f>
        <v>3</v>
      </c>
      <c r="L69" s="901">
        <f>VLOOKUP(A69,TRANSPORTE!A5:D117,4,FALSE)</f>
        <v>231602.19694713323</v>
      </c>
      <c r="M69" s="902"/>
      <c r="N69" s="295">
        <f>K69*L69</f>
        <v>694806.59084139974</v>
      </c>
    </row>
    <row r="70" spans="1:15">
      <c r="B70" s="52"/>
      <c r="C70" s="53"/>
      <c r="D70" s="53"/>
      <c r="E70" s="53"/>
      <c r="F70" s="53"/>
      <c r="G70" s="53"/>
      <c r="H70" s="319"/>
      <c r="I70" s="287"/>
      <c r="J70" s="294"/>
      <c r="K70" s="287"/>
      <c r="L70" s="901"/>
      <c r="M70" s="902"/>
      <c r="N70" s="295"/>
    </row>
    <row r="71" spans="1:15">
      <c r="B71" s="52"/>
      <c r="C71" s="53"/>
      <c r="D71" s="53"/>
      <c r="E71" s="53"/>
      <c r="F71" s="53"/>
      <c r="G71" s="53"/>
      <c r="H71" s="319"/>
      <c r="I71" s="287"/>
      <c r="J71" s="294"/>
      <c r="K71" s="287"/>
      <c r="L71" s="901"/>
      <c r="M71" s="902"/>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92"/>
      <c r="M73" s="893"/>
      <c r="N73" s="133"/>
    </row>
    <row r="74" spans="1:15" ht="15.75" thickBot="1">
      <c r="B74" s="903" t="s">
        <v>1037</v>
      </c>
      <c r="C74" s="857"/>
      <c r="D74" s="857"/>
      <c r="E74" s="857"/>
      <c r="F74" s="857"/>
      <c r="G74" s="857"/>
      <c r="H74" s="857"/>
      <c r="I74" s="857"/>
      <c r="J74" s="857"/>
      <c r="K74" s="857"/>
      <c r="L74" s="857"/>
      <c r="M74" s="858"/>
      <c r="N74" s="110">
        <f>N68+N69+N70+N71+N72</f>
        <v>1484948.2422933728</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3" t="s">
        <v>1047</v>
      </c>
      <c r="C78" s="854"/>
      <c r="D78" s="854"/>
      <c r="E78" s="854"/>
      <c r="F78" s="854"/>
      <c r="G78" s="854"/>
      <c r="H78" s="854"/>
      <c r="I78" s="79" t="s">
        <v>1048</v>
      </c>
      <c r="J78" s="81" t="s">
        <v>1494</v>
      </c>
      <c r="K78" s="80" t="s">
        <v>1050</v>
      </c>
      <c r="L78" s="855" t="s">
        <v>1034</v>
      </c>
      <c r="M78" s="856"/>
      <c r="N78" s="104" t="s">
        <v>1035</v>
      </c>
    </row>
    <row r="79" spans="1:15">
      <c r="A79" s="168" t="s">
        <v>6</v>
      </c>
      <c r="B79" s="55" t="str">
        <f>VLOOKUP(A79,'MANO DE OBRA'!A8:D68,3,FALSE)</f>
        <v xml:space="preserve">Obrero </v>
      </c>
      <c r="C79" s="53"/>
      <c r="D79" s="53"/>
      <c r="E79" s="53"/>
      <c r="F79" s="53"/>
      <c r="G79" s="53"/>
      <c r="H79" s="53"/>
      <c r="I79" s="300">
        <f t="shared" ref="I79:I82" si="2">K79/J79*100</f>
        <v>27494.594594594593</v>
      </c>
      <c r="J79" s="301">
        <v>185</v>
      </c>
      <c r="K79" s="302">
        <f>VLOOKUP(A79,'MANO DE OBRA'!A8:D99,4,FALSE)</f>
        <v>50865</v>
      </c>
      <c r="L79" s="56"/>
      <c r="M79" s="442">
        <v>1</v>
      </c>
      <c r="N79" s="403">
        <f t="shared" ref="N79:N84" si="3">K79/M79</f>
        <v>50865</v>
      </c>
      <c r="O79" s="112"/>
    </row>
    <row r="80" spans="1:15">
      <c r="A80" s="168" t="s">
        <v>74</v>
      </c>
      <c r="B80" s="55" t="str">
        <f>VLOOKUP(A80,'MANO DE OBRA'!A8:D69,3,FALSE)</f>
        <v>Ingeniero de Montaje y Prueba Pilote (1)</v>
      </c>
      <c r="C80" s="53"/>
      <c r="D80" s="53"/>
      <c r="E80" s="53"/>
      <c r="F80" s="53"/>
      <c r="G80" s="53"/>
      <c r="H80" s="53"/>
      <c r="I80" s="300">
        <f t="shared" si="2"/>
        <v>175964.86486486488</v>
      </c>
      <c r="J80" s="301">
        <v>185</v>
      </c>
      <c r="K80" s="302">
        <f>VLOOKUP(A80,'MANO DE OBRA'!A8:D100,4,FALSE)</f>
        <v>325535</v>
      </c>
      <c r="L80" s="56"/>
      <c r="M80" s="442">
        <v>1</v>
      </c>
      <c r="N80" s="403">
        <f t="shared" si="3"/>
        <v>325535</v>
      </c>
    </row>
    <row r="81" spans="1:14">
      <c r="A81" s="168" t="s">
        <v>82</v>
      </c>
      <c r="B81" s="55" t="str">
        <f>VLOOKUP(A81,'MANO DE OBRA'!A9:D70,3,FALSE)</f>
        <v>Ingeniero Supervisor y Director de Prueba Pilote</v>
      </c>
      <c r="C81" s="53"/>
      <c r="D81" s="53"/>
      <c r="E81" s="53"/>
      <c r="F81" s="53"/>
      <c r="G81" s="53"/>
      <c r="H81" s="53"/>
      <c r="I81" s="300">
        <f t="shared" si="2"/>
        <v>214456.75675675675</v>
      </c>
      <c r="J81" s="301">
        <v>185</v>
      </c>
      <c r="K81" s="302">
        <f>VLOOKUP(A81,'MANO DE OBRA'!A9:D101,4,FALSE)</f>
        <v>396745</v>
      </c>
      <c r="L81" s="56"/>
      <c r="M81" s="442">
        <v>1</v>
      </c>
      <c r="N81" s="403">
        <f t="shared" si="3"/>
        <v>396745</v>
      </c>
    </row>
    <row r="82" spans="1:14">
      <c r="A82" t="s">
        <v>88</v>
      </c>
      <c r="B82" s="55" t="str">
        <f>VLOOKUP(A82,'MANO DE OBRA'!A9:D70,3,FALSE)</f>
        <v>Soldador experto en montaje y pruebas</v>
      </c>
      <c r="C82" s="53"/>
      <c r="D82" s="53"/>
      <c r="E82" s="53"/>
      <c r="F82" s="53"/>
      <c r="G82" s="53"/>
      <c r="H82" s="53"/>
      <c r="I82" s="300">
        <f t="shared" si="2"/>
        <v>82483.783783783787</v>
      </c>
      <c r="J82" s="301">
        <v>185</v>
      </c>
      <c r="K82" s="302">
        <f>VLOOKUP(A82,'MANO DE OBRA'!A9:D101,4,FALSE)</f>
        <v>152595</v>
      </c>
      <c r="L82" s="56"/>
      <c r="M82" s="442">
        <v>1</v>
      </c>
      <c r="N82" s="403">
        <f t="shared" si="3"/>
        <v>152595</v>
      </c>
    </row>
    <row r="83" spans="1:14">
      <c r="A83" t="s">
        <v>91</v>
      </c>
      <c r="B83" s="55" t="str">
        <f>VLOOKUP(A83,'MANO DE OBRA'!A10:D71,3,FALSE)</f>
        <v>Viáticos ingeniero y director</v>
      </c>
      <c r="C83" s="53"/>
      <c r="D83" s="53"/>
      <c r="E83" s="53"/>
      <c r="F83" s="53"/>
      <c r="G83" s="53"/>
      <c r="H83" s="53"/>
      <c r="I83" s="300"/>
      <c r="J83" s="301"/>
      <c r="K83" s="302">
        <f>VLOOKUP(A83,'MANO DE OBRA'!A10:D102,4,FALSE)</f>
        <v>508649</v>
      </c>
      <c r="L83" s="326"/>
      <c r="M83" s="442">
        <v>1</v>
      </c>
      <c r="N83" s="403">
        <f t="shared" si="3"/>
        <v>508649</v>
      </c>
    </row>
    <row r="84" spans="1:14">
      <c r="A84" t="s">
        <v>94</v>
      </c>
      <c r="B84" s="55" t="str">
        <f>VLOOKUP(A84,'MANO DE OBRA'!A11:D72,3,FALSE)</f>
        <v>Viáticos soldadores</v>
      </c>
      <c r="C84" s="53"/>
      <c r="D84" s="53"/>
      <c r="E84" s="53"/>
      <c r="F84" s="53"/>
      <c r="G84" s="53"/>
      <c r="H84" s="53"/>
      <c r="I84" s="300"/>
      <c r="J84" s="301"/>
      <c r="K84" s="302">
        <f>VLOOKUP(A84,'MANO DE OBRA'!A11:D103,4,FALSE)</f>
        <v>254324</v>
      </c>
      <c r="L84" s="326"/>
      <c r="M84" s="308">
        <v>1</v>
      </c>
      <c r="N84" s="304">
        <f t="shared" si="3"/>
        <v>254324</v>
      </c>
    </row>
    <row r="85" spans="1:14" ht="15.75" thickBot="1">
      <c r="A85" t="s">
        <v>96</v>
      </c>
      <c r="B85" s="890" t="str">
        <f>VLOOKUP(A85,'MANO DE OBRA'!A12:D73,3,FALSE)</f>
        <v>Estudios, análisis e informes</v>
      </c>
      <c r="C85" s="891" t="e">
        <f>VLOOKUP(B85,'MANO DE OBRA'!B12:E73,3,FALSE)</f>
        <v>#N/A</v>
      </c>
      <c r="D85" s="891" t="e">
        <f>VLOOKUP(C85,'MANO DE OBRA'!C12:F73,3,FALSE)</f>
        <v>#N/A</v>
      </c>
      <c r="E85" s="891" t="e">
        <f>VLOOKUP(D85,'MANO DE OBRA'!D12:G73,3,FALSE)</f>
        <v>#N/A</v>
      </c>
      <c r="F85" s="891" t="e">
        <f>VLOOKUP(E85,'MANO DE OBRA'!E12:H73,3,FALSE)</f>
        <v>#N/A</v>
      </c>
      <c r="G85" s="891" t="e">
        <f>VLOOKUP(F85,'MANO DE OBRA'!F12:I73,3,FALSE)</f>
        <v>#N/A</v>
      </c>
      <c r="H85" s="891" t="e">
        <f>VLOOKUP(G85,'MANO DE OBRA'!G12:J73,3,FALSE)</f>
        <v>#N/A</v>
      </c>
      <c r="I85" s="478"/>
      <c r="J85" s="479"/>
      <c r="K85" s="480">
        <f>VLOOKUP(A85,'MANO DE OBRA'!A12:D104,4,FALSE)</f>
        <v>2034594</v>
      </c>
      <c r="L85" s="971">
        <v>1</v>
      </c>
      <c r="M85" s="971"/>
      <c r="N85" s="481">
        <f>K85*L85</f>
        <v>2034594</v>
      </c>
    </row>
    <row r="86" spans="1:14" ht="15.75" thickBot="1">
      <c r="B86" s="903" t="s">
        <v>1037</v>
      </c>
      <c r="C86" s="857"/>
      <c r="D86" s="857"/>
      <c r="E86" s="857"/>
      <c r="F86" s="857"/>
      <c r="G86" s="857"/>
      <c r="H86" s="857"/>
      <c r="I86" s="857"/>
      <c r="J86" s="857"/>
      <c r="K86" s="857"/>
      <c r="L86" s="857"/>
      <c r="M86" s="858"/>
      <c r="N86" s="468">
        <f>SUM(N79:N85)</f>
        <v>3723307</v>
      </c>
    </row>
    <row r="87" spans="1:14" ht="15.75" thickBot="1">
      <c r="B87" s="39"/>
      <c r="C87" s="40"/>
      <c r="D87" s="40"/>
      <c r="E87" s="40"/>
      <c r="F87" s="40"/>
      <c r="G87" s="40"/>
      <c r="H87" s="40"/>
      <c r="I87" s="40"/>
      <c r="J87" s="40"/>
      <c r="K87" s="40"/>
      <c r="L87" s="40"/>
      <c r="M87" s="40"/>
      <c r="N87" s="41"/>
    </row>
    <row r="88" spans="1:14" ht="15.75" thickBot="1">
      <c r="B88" s="814" t="s">
        <v>1051</v>
      </c>
      <c r="C88" s="815"/>
      <c r="D88" s="815"/>
      <c r="E88" s="815"/>
      <c r="F88" s="815"/>
      <c r="G88" s="815"/>
      <c r="H88" s="815"/>
      <c r="I88" s="815"/>
      <c r="J88" s="815"/>
      <c r="K88" s="815"/>
      <c r="L88" s="815"/>
      <c r="M88" s="816"/>
      <c r="N88" s="105">
        <f>N86+N74+N63+N47</f>
        <v>43872378.560570449</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59" t="s">
        <v>1053</v>
      </c>
      <c r="C92" s="860"/>
      <c r="D92" s="860"/>
      <c r="E92" s="860"/>
      <c r="F92" s="860"/>
      <c r="G92" s="860"/>
      <c r="H92" s="860"/>
      <c r="I92" s="322"/>
      <c r="J92" s="342"/>
      <c r="K92" s="310" t="s">
        <v>1054</v>
      </c>
      <c r="L92" s="861" t="s">
        <v>1055</v>
      </c>
      <c r="M92" s="862"/>
      <c r="N92" s="311"/>
    </row>
    <row r="93" spans="1:14">
      <c r="B93" s="847" t="s">
        <v>1056</v>
      </c>
      <c r="C93" s="848"/>
      <c r="D93" s="848"/>
      <c r="E93" s="848"/>
      <c r="F93" s="848"/>
      <c r="G93" s="848"/>
      <c r="H93" s="848"/>
      <c r="I93" s="93"/>
      <c r="J93" s="94"/>
      <c r="K93" s="312">
        <v>0.2</v>
      </c>
      <c r="L93" s="849">
        <f>N88*K93</f>
        <v>8774475.7121140901</v>
      </c>
      <c r="M93" s="850"/>
      <c r="N93" s="57"/>
    </row>
    <row r="94" spans="1:14">
      <c r="B94" s="95" t="s">
        <v>1057</v>
      </c>
      <c r="C94" s="96"/>
      <c r="D94" s="96"/>
      <c r="E94" s="96"/>
      <c r="F94" s="96"/>
      <c r="G94" s="96"/>
      <c r="H94" s="96"/>
      <c r="I94" s="93"/>
      <c r="J94" s="94"/>
      <c r="K94" s="312">
        <v>0.05</v>
      </c>
      <c r="L94" s="849">
        <f>N88*K94</f>
        <v>2193618.9280285225</v>
      </c>
      <c r="M94" s="850"/>
      <c r="N94" s="57"/>
    </row>
    <row r="95" spans="1:14" ht="15.75" thickBot="1">
      <c r="B95" s="97" t="s">
        <v>1058</v>
      </c>
      <c r="C95" s="98"/>
      <c r="D95" s="98"/>
      <c r="E95" s="98"/>
      <c r="F95" s="98"/>
      <c r="G95" s="98"/>
      <c r="H95" s="98"/>
      <c r="I95" s="99"/>
      <c r="J95" s="100"/>
      <c r="K95" s="313">
        <v>0.05</v>
      </c>
      <c r="L95" s="851">
        <f>N88*K95</f>
        <v>2193618.9280285225</v>
      </c>
      <c r="M95" s="852"/>
      <c r="N95" s="57"/>
    </row>
    <row r="96" spans="1:14" ht="15.75" thickBot="1">
      <c r="B96" s="814" t="s">
        <v>1037</v>
      </c>
      <c r="C96" s="815"/>
      <c r="D96" s="815"/>
      <c r="E96" s="815"/>
      <c r="F96" s="815"/>
      <c r="G96" s="815"/>
      <c r="H96" s="815"/>
      <c r="I96" s="815"/>
      <c r="J96" s="815"/>
      <c r="K96" s="815"/>
      <c r="L96" s="815"/>
      <c r="M96" s="816"/>
      <c r="N96" s="58">
        <f>L93+L94+L95</f>
        <v>13161713.568171134</v>
      </c>
    </row>
    <row r="97" spans="1:14" ht="15.75" thickBot="1">
      <c r="B97" s="39"/>
      <c r="C97" s="40"/>
      <c r="D97" s="40"/>
      <c r="E97" s="40"/>
      <c r="F97" s="40"/>
      <c r="G97" s="40"/>
      <c r="H97" s="40"/>
      <c r="I97" s="40"/>
      <c r="J97" s="40"/>
      <c r="K97" s="40"/>
      <c r="L97" s="40"/>
      <c r="M97" s="40"/>
      <c r="N97" s="41"/>
    </row>
    <row r="98" spans="1:14" ht="15.75" thickBot="1">
      <c r="A98" t="s">
        <v>2122</v>
      </c>
      <c r="B98" s="814" t="s">
        <v>1059</v>
      </c>
      <c r="C98" s="815"/>
      <c r="D98" s="815"/>
      <c r="E98" s="815"/>
      <c r="F98" s="815"/>
      <c r="G98" s="815"/>
      <c r="H98" s="815"/>
      <c r="I98" s="815"/>
      <c r="J98" s="815"/>
      <c r="K98" s="815"/>
      <c r="L98" s="815"/>
      <c r="M98" s="816"/>
      <c r="N98" s="196">
        <f>N88+N96</f>
        <v>57034092.128741585</v>
      </c>
    </row>
    <row r="99" spans="1:14">
      <c r="B99" s="247"/>
      <c r="C99" s="248"/>
      <c r="D99" s="248"/>
      <c r="E99" s="248"/>
      <c r="F99" s="248"/>
      <c r="G99" s="248"/>
      <c r="H99" s="248"/>
      <c r="I99" s="248"/>
      <c r="J99" s="248"/>
      <c r="K99" s="248"/>
      <c r="L99" s="248"/>
      <c r="M99" s="248"/>
      <c r="N99" s="249"/>
    </row>
    <row r="100" spans="1:14">
      <c r="B100" s="250"/>
      <c r="C100" s="251"/>
      <c r="D100" s="251"/>
      <c r="E100" s="251"/>
      <c r="F100" s="251"/>
      <c r="G100" s="251"/>
      <c r="H100" s="251"/>
      <c r="I100" s="251"/>
      <c r="J100" s="251"/>
      <c r="K100" s="251"/>
      <c r="L100" s="251"/>
      <c r="M100" s="251"/>
      <c r="N100" s="252"/>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425" t="s">
        <v>1060</v>
      </c>
      <c r="F103" s="425"/>
      <c r="G103" s="425"/>
      <c r="H103" s="425"/>
      <c r="I103" s="425"/>
      <c r="J103" s="425"/>
      <c r="K103" s="251"/>
      <c r="L103" s="251"/>
      <c r="M103" s="251"/>
      <c r="N103" s="252"/>
    </row>
    <row r="104" spans="1:14">
      <c r="B104" s="250"/>
      <c r="C104" s="251"/>
      <c r="D104" s="251"/>
      <c r="E104" s="251" t="s">
        <v>1061</v>
      </c>
      <c r="F104" s="251"/>
      <c r="G104" s="251"/>
      <c r="H104" s="251"/>
      <c r="I104" s="251"/>
      <c r="J104" s="251"/>
      <c r="K104" s="251"/>
      <c r="L104" s="251"/>
      <c r="M104" s="251"/>
      <c r="N104" s="252"/>
    </row>
    <row r="105" spans="1:14">
      <c r="B105" s="250"/>
      <c r="C105" s="251"/>
      <c r="D105" s="251"/>
      <c r="E105" s="251" t="s">
        <v>1062</v>
      </c>
      <c r="F105" s="251"/>
      <c r="G105" s="251"/>
      <c r="H105" s="251"/>
      <c r="I105" s="251"/>
      <c r="J105" s="251"/>
      <c r="K105" s="251"/>
      <c r="L105" s="251"/>
      <c r="M105" s="251"/>
      <c r="N105" s="252"/>
    </row>
    <row r="106" spans="1:14">
      <c r="B106" s="250"/>
      <c r="C106" s="251"/>
      <c r="D106" s="251"/>
      <c r="E106" s="251" t="s">
        <v>1063</v>
      </c>
      <c r="F106" s="251"/>
      <c r="G106" s="251"/>
      <c r="H106" s="251"/>
      <c r="I106" s="251"/>
      <c r="J106" s="251"/>
      <c r="K106" s="251"/>
      <c r="L106" s="251"/>
      <c r="M106" s="251"/>
      <c r="N106" s="252"/>
    </row>
    <row r="107" spans="1:14" ht="15.75" thickBot="1">
      <c r="B107" s="250"/>
      <c r="C107" s="251"/>
      <c r="D107" s="251"/>
      <c r="E107" s="251"/>
      <c r="F107" s="251" t="s">
        <v>1064</v>
      </c>
      <c r="G107" s="251"/>
      <c r="H107" s="251"/>
      <c r="I107" s="251"/>
      <c r="J107" s="251"/>
      <c r="K107" s="251"/>
      <c r="L107" s="251"/>
      <c r="M107" s="251"/>
      <c r="N107" s="252"/>
    </row>
    <row r="108" spans="1:14">
      <c r="B108" s="235" t="s">
        <v>2322</v>
      </c>
      <c r="C108" s="236"/>
      <c r="D108" s="236"/>
      <c r="E108" s="236"/>
      <c r="F108" s="236"/>
      <c r="G108" s="236"/>
      <c r="H108" s="236"/>
      <c r="I108" s="236"/>
      <c r="J108" s="236"/>
      <c r="K108" s="236"/>
      <c r="L108" s="236"/>
      <c r="M108" s="236"/>
      <c r="N108" s="237"/>
    </row>
    <row r="109" spans="1:14">
      <c r="B109" s="253"/>
      <c r="C109" s="254"/>
      <c r="D109" s="254"/>
      <c r="E109" s="254"/>
      <c r="F109" s="254"/>
      <c r="G109" s="254"/>
      <c r="H109" s="254"/>
      <c r="I109" s="254"/>
      <c r="J109" s="254"/>
      <c r="K109" s="254"/>
      <c r="L109" s="254"/>
      <c r="M109" s="254"/>
      <c r="N109" s="255"/>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ht="15.75" thickBot="1">
      <c r="B112" s="256"/>
      <c r="C112" s="257"/>
      <c r="D112" s="257"/>
      <c r="E112" s="257"/>
      <c r="F112" s="257"/>
      <c r="G112" s="257"/>
      <c r="H112" s="257"/>
      <c r="I112" s="257"/>
      <c r="J112" s="257"/>
      <c r="K112" s="257"/>
      <c r="L112" s="257"/>
      <c r="M112" s="257"/>
      <c r="N112" s="258"/>
    </row>
    <row r="113" spans="2:14">
      <c r="B113" s="259"/>
      <c r="C113" s="260"/>
      <c r="D113" s="260"/>
      <c r="E113" s="260"/>
      <c r="F113" s="260"/>
      <c r="G113" s="260"/>
      <c r="H113" s="260"/>
      <c r="I113" s="260"/>
      <c r="J113" s="260"/>
      <c r="K113" s="260"/>
      <c r="L113" s="260"/>
      <c r="M113" s="260"/>
      <c r="N113" s="261"/>
    </row>
    <row r="114" spans="2:14">
      <c r="B114" s="262" t="s">
        <v>2323</v>
      </c>
      <c r="C114" s="263"/>
      <c r="D114" s="263"/>
      <c r="E114" s="263"/>
      <c r="F114" s="263"/>
      <c r="G114" s="263"/>
      <c r="H114" s="263"/>
      <c r="I114" s="263"/>
      <c r="J114" s="263"/>
      <c r="K114" s="263"/>
      <c r="L114" s="263"/>
      <c r="M114" s="263"/>
      <c r="N114" s="264"/>
    </row>
    <row r="115" spans="2:14" ht="15" customHeight="1">
      <c r="B115" s="958" t="s">
        <v>2324</v>
      </c>
      <c r="C115" s="959"/>
      <c r="D115" s="959"/>
      <c r="E115" s="959"/>
      <c r="F115" s="959"/>
      <c r="G115" s="959"/>
      <c r="H115" s="959"/>
      <c r="I115" s="959"/>
      <c r="J115" s="959"/>
      <c r="K115" s="959"/>
      <c r="L115" s="959"/>
      <c r="M115" s="959"/>
      <c r="N115" s="960"/>
    </row>
    <row r="116" spans="2:14" ht="15" customHeight="1">
      <c r="B116" s="958"/>
      <c r="C116" s="959"/>
      <c r="D116" s="959"/>
      <c r="E116" s="959"/>
      <c r="F116" s="959"/>
      <c r="G116" s="959"/>
      <c r="H116" s="959"/>
      <c r="I116" s="959"/>
      <c r="J116" s="959"/>
      <c r="K116" s="959"/>
      <c r="L116" s="959"/>
      <c r="M116" s="959"/>
      <c r="N116" s="960"/>
    </row>
    <row r="117" spans="2:14" ht="30" customHeight="1">
      <c r="B117" s="961" t="s">
        <v>2325</v>
      </c>
      <c r="C117" s="962"/>
      <c r="D117" s="962"/>
      <c r="E117" s="962"/>
      <c r="F117" s="962"/>
      <c r="G117" s="962"/>
      <c r="H117" s="962"/>
      <c r="I117" s="962"/>
      <c r="J117" s="962"/>
      <c r="K117" s="962"/>
      <c r="L117" s="962"/>
      <c r="M117" s="962"/>
      <c r="N117" s="963"/>
    </row>
    <row r="118" spans="2:14">
      <c r="B118" s="961"/>
      <c r="C118" s="962"/>
      <c r="D118" s="962"/>
      <c r="E118" s="962"/>
      <c r="F118" s="962"/>
      <c r="G118" s="962"/>
      <c r="H118" s="962"/>
      <c r="I118" s="962"/>
      <c r="J118" s="962"/>
      <c r="K118" s="962"/>
      <c r="L118" s="962"/>
      <c r="M118" s="962"/>
      <c r="N118" s="963"/>
    </row>
    <row r="119" spans="2:14">
      <c r="B119" s="347"/>
      <c r="C119" s="348"/>
      <c r="D119" s="348"/>
      <c r="E119" s="348"/>
      <c r="F119" s="348"/>
      <c r="G119" s="348"/>
      <c r="H119" s="348"/>
      <c r="I119" s="348"/>
      <c r="J119" s="348"/>
      <c r="K119" s="348"/>
      <c r="L119" s="348"/>
      <c r="M119" s="348"/>
      <c r="N119" s="349"/>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262"/>
      <c r="C122" s="263"/>
      <c r="D122" s="263"/>
      <c r="E122" s="263"/>
      <c r="F122" s="263"/>
      <c r="G122" s="263"/>
      <c r="H122" s="263"/>
      <c r="I122" s="263"/>
      <c r="J122" s="263"/>
      <c r="K122" s="263"/>
      <c r="L122" s="263"/>
      <c r="M122" s="263"/>
      <c r="N122" s="264"/>
    </row>
    <row r="123" spans="2:14">
      <c r="B123" s="250"/>
      <c r="C123" s="251"/>
      <c r="D123" s="251"/>
      <c r="E123" s="251" t="s">
        <v>1060</v>
      </c>
      <c r="F123" s="425"/>
      <c r="G123" s="425"/>
      <c r="H123" s="251"/>
      <c r="I123" s="251"/>
      <c r="J123" s="251"/>
      <c r="K123" s="251"/>
      <c r="L123" s="251"/>
      <c r="M123" s="251"/>
      <c r="N123" s="252"/>
    </row>
    <row r="124" spans="2:14">
      <c r="B124" s="250"/>
      <c r="C124" s="251"/>
      <c r="D124" s="251"/>
      <c r="E124" s="426" t="s">
        <v>1061</v>
      </c>
      <c r="F124" s="251"/>
      <c r="G124" s="251"/>
      <c r="H124" s="426"/>
      <c r="I124" s="426"/>
      <c r="J124" s="426"/>
      <c r="K124" s="251"/>
      <c r="L124" s="251"/>
      <c r="M124" s="251"/>
      <c r="N124" s="252"/>
    </row>
    <row r="125" spans="2:14">
      <c r="B125" s="250"/>
      <c r="C125" s="251"/>
      <c r="D125" s="251"/>
      <c r="E125" s="265" t="s">
        <v>1065</v>
      </c>
      <c r="F125" s="251"/>
      <c r="G125" s="251"/>
      <c r="H125" s="265"/>
      <c r="I125" s="265"/>
      <c r="J125" s="265"/>
      <c r="K125" s="251"/>
      <c r="L125" s="251"/>
      <c r="M125" s="251"/>
      <c r="N125" s="252"/>
    </row>
    <row r="126" spans="2:14">
      <c r="B126" s="266"/>
      <c r="C126" s="263"/>
      <c r="D126" s="263"/>
      <c r="E126" s="251" t="s">
        <v>1063</v>
      </c>
      <c r="F126" s="251"/>
      <c r="G126" s="251"/>
      <c r="H126" s="251"/>
      <c r="I126" s="251"/>
      <c r="J126" s="251"/>
      <c r="K126" s="263"/>
      <c r="L126" s="263"/>
      <c r="M126" s="263"/>
      <c r="N126" s="264"/>
    </row>
    <row r="127" spans="2:14">
      <c r="B127" s="266"/>
      <c r="C127" s="263"/>
      <c r="D127" s="263"/>
      <c r="E127" s="263"/>
      <c r="F127" s="251"/>
      <c r="G127" s="251"/>
      <c r="H127" s="251"/>
      <c r="I127" s="251"/>
      <c r="J127" s="251"/>
      <c r="K127" s="263"/>
      <c r="L127" s="263"/>
      <c r="M127" s="263"/>
      <c r="N127" s="264"/>
    </row>
    <row r="128" spans="2:14">
      <c r="B128" s="266" t="s">
        <v>2326</v>
      </c>
      <c r="C128" s="265"/>
      <c r="D128" s="265"/>
      <c r="E128" s="251"/>
      <c r="F128" s="251"/>
      <c r="G128" s="251"/>
      <c r="H128" s="251"/>
      <c r="I128" s="251"/>
      <c r="J128" s="964"/>
      <c r="K128" s="964"/>
      <c r="L128" s="964"/>
      <c r="M128" s="964"/>
      <c r="N128" s="965"/>
    </row>
    <row r="129" spans="2:14" ht="15.75" thickBot="1">
      <c r="B129" s="427" t="s">
        <v>2327</v>
      </c>
      <c r="C129" s="428"/>
      <c r="D129" s="428"/>
      <c r="E129" s="267"/>
      <c r="F129" s="267"/>
      <c r="G129" s="267"/>
      <c r="H129" s="267"/>
      <c r="I129" s="267"/>
      <c r="J129" s="966"/>
      <c r="K129" s="966"/>
      <c r="L129" s="966"/>
      <c r="M129" s="966"/>
      <c r="N129" s="967"/>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1815</v>
      </c>
      <c r="C31" s="87" t="s">
        <v>1741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326</v>
      </c>
      <c r="B36" s="863" t="str">
        <f>VLOOKUP(A36,EQUIPOS!A6:D154,3,FALSE)</f>
        <v>Sensor de Impacto para prueba de integridad tipo</v>
      </c>
      <c r="C36" s="864"/>
      <c r="D36" s="864"/>
      <c r="E36" s="864"/>
      <c r="F36" s="864"/>
      <c r="G36" s="864"/>
      <c r="H36" s="865"/>
      <c r="I36" s="275"/>
      <c r="J36" s="276"/>
      <c r="K36" s="277">
        <f>VLOOKUP(A36,EQUIPOS!A6:D163,4,FALSE)</f>
        <v>74447.745849297586</v>
      </c>
      <c r="L36" s="278"/>
      <c r="M36" s="344">
        <v>1</v>
      </c>
      <c r="N36" s="280">
        <f>K36/M36</f>
        <v>74447.745849297586</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74447.745849297586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290"/>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8" t="s">
        <v>84</v>
      </c>
      <c r="B71" s="55" t="str">
        <f>VLOOKUP(A71,'MANO DE OBRA'!A6:D67,3,FALSE)</f>
        <v>Ingeniero Especialista prueba de  integridad</v>
      </c>
      <c r="C71" s="53"/>
      <c r="D71" s="53"/>
      <c r="E71" s="53"/>
      <c r="F71" s="53"/>
      <c r="G71" s="53"/>
      <c r="H71" s="53"/>
      <c r="I71" s="300">
        <f>K71/J71*100</f>
        <v>206208.64864864867</v>
      </c>
      <c r="J71" s="301">
        <v>185</v>
      </c>
      <c r="K71" s="302">
        <f>VLOOKUP(A71,'MANO DE OBRA'!A6:D97,4,FALSE)</f>
        <v>381486</v>
      </c>
      <c r="L71" s="56"/>
      <c r="M71" s="442">
        <v>0.33333332999999998</v>
      </c>
      <c r="N71" s="403">
        <f>K71/M71</f>
        <v>1144458.0114445803</v>
      </c>
      <c r="O71" s="112"/>
    </row>
    <row r="72" spans="1:15">
      <c r="A72" s="168" t="s">
        <v>89</v>
      </c>
      <c r="B72" s="55" t="str">
        <f>VLOOKUP(A72,'MANO DE OBRA'!A7:D67,3,FALSE)</f>
        <v>Operador prueba de integridad</v>
      </c>
      <c r="C72" s="53"/>
      <c r="D72" s="53"/>
      <c r="E72" s="53"/>
      <c r="F72" s="53"/>
      <c r="G72" s="53"/>
      <c r="H72" s="53"/>
      <c r="I72" s="300">
        <f>K72/J72*100</f>
        <v>68736.216216216213</v>
      </c>
      <c r="J72" s="301">
        <v>185</v>
      </c>
      <c r="K72" s="302">
        <f>VLOOKUP(A72,'MANO DE OBRA'!A7:D98,4,FALSE)</f>
        <v>127162</v>
      </c>
      <c r="L72" s="56"/>
      <c r="M72" s="440">
        <v>0.33333332999999998</v>
      </c>
      <c r="N72" s="403">
        <f>K72/M72</f>
        <v>381486.00381486007</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1525944.0152594403</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1600391.7611087379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320078.35222174763</v>
      </c>
      <c r="M84" s="850"/>
      <c r="N84" s="57"/>
    </row>
    <row r="85" spans="1:14">
      <c r="B85" s="95" t="s">
        <v>1057</v>
      </c>
      <c r="C85" s="96"/>
      <c r="D85" s="96"/>
      <c r="E85" s="96"/>
      <c r="F85" s="96"/>
      <c r="G85" s="96"/>
      <c r="H85" s="96"/>
      <c r="I85" s="93"/>
      <c r="J85" s="94"/>
      <c r="K85" s="312">
        <v>0.05</v>
      </c>
      <c r="L85" s="849">
        <f>N79*K85</f>
        <v>80019.588055436907</v>
      </c>
      <c r="M85" s="850"/>
      <c r="N85" s="57"/>
    </row>
    <row r="86" spans="1:14" ht="15.75" thickBot="1">
      <c r="B86" s="97" t="s">
        <v>1058</v>
      </c>
      <c r="C86" s="98"/>
      <c r="D86" s="98"/>
      <c r="E86" s="98"/>
      <c r="F86" s="98"/>
      <c r="G86" s="98"/>
      <c r="H86" s="98"/>
      <c r="I86" s="99"/>
      <c r="J86" s="100"/>
      <c r="K86" s="313">
        <v>0.05</v>
      </c>
      <c r="L86" s="851">
        <f>N79*K86</f>
        <v>80019.588055436907</v>
      </c>
      <c r="M86" s="852"/>
      <c r="N86" s="57"/>
    </row>
    <row r="87" spans="1:14" ht="15.75" thickBot="1">
      <c r="B87" s="814" t="s">
        <v>1037</v>
      </c>
      <c r="C87" s="815"/>
      <c r="D87" s="815"/>
      <c r="E87" s="815"/>
      <c r="F87" s="815"/>
      <c r="G87" s="815"/>
      <c r="H87" s="815"/>
      <c r="I87" s="815"/>
      <c r="J87" s="815"/>
      <c r="K87" s="815"/>
      <c r="L87" s="815"/>
      <c r="M87" s="816"/>
      <c r="N87" s="58">
        <f>L84+L85+L86</f>
        <v>480117.52833262144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2080509.2894413592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1189</v>
      </c>
      <c r="C31" s="87" t="s">
        <v>2207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320</v>
      </c>
      <c r="B36" s="863" t="str">
        <f>VLOOKUP(A36,EQUIPOS!A6:D154,3,FALSE)</f>
        <v>Retroexcavadora sobre llantas, motor 62HP, Profundidad de excavación de 5.41 metros.</v>
      </c>
      <c r="C36" s="864"/>
      <c r="D36" s="864"/>
      <c r="E36" s="864"/>
      <c r="F36" s="864"/>
      <c r="G36" s="864"/>
      <c r="H36" s="865"/>
      <c r="I36" s="275"/>
      <c r="J36" s="276"/>
      <c r="K36" s="277">
        <f>VLOOKUP(A36,EQUIPOS!A6:D163,4,FALSE)</f>
        <v>103207.47871434655</v>
      </c>
      <c r="L36" s="278"/>
      <c r="M36" s="344">
        <v>10</v>
      </c>
      <c r="N36" s="280">
        <f>K36/M36</f>
        <v>10320.747871434654</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N77*M41</f>
        <v>317.90500000000003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10638.652871434655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617</v>
      </c>
      <c r="B48" s="49" t="str">
        <f>VLOOKUP(A48,MATERIALES!A5:D373,3,FALSE)</f>
        <v xml:space="preserve">Paral en madera rolliza de 5´´ y 4,5m de longitud (tablestacados)
</v>
      </c>
      <c r="C48" s="289"/>
      <c r="D48" s="289"/>
      <c r="E48" s="289"/>
      <c r="F48" s="289"/>
      <c r="G48" s="289"/>
      <c r="H48" s="289"/>
      <c r="I48" s="276"/>
      <c r="J48" s="232" t="str">
        <f>VLOOKUP(A48,MATERIALES!A4:D640,2,FALSE)</f>
        <v>u</v>
      </c>
      <c r="K48" s="290">
        <v>0.48888888888888893</v>
      </c>
      <c r="L48" s="275"/>
      <c r="M48" s="410">
        <f>VLOOKUP(A48,MATERIALES!A5:D396,4,FALSE)</f>
        <v>40065.181220996797</v>
      </c>
      <c r="N48" s="280">
        <f>K48*M48</f>
        <v>19587.421930265104</v>
      </c>
    </row>
    <row r="49" spans="1:14">
      <c r="A49" s="167" t="s">
        <v>718</v>
      </c>
      <c r="B49" s="49" t="str">
        <f>VLOOKUP(A49,MATERIALES!A6:D373,3,FALSE)</f>
        <v xml:space="preserve">Tablestaca en madera aserrada (0,25*0,05*3)
</v>
      </c>
      <c r="C49" s="433"/>
      <c r="D49" s="433"/>
      <c r="E49" s="433"/>
      <c r="F49" s="433"/>
      <c r="G49" s="433"/>
      <c r="H49" s="433"/>
      <c r="I49" s="433"/>
      <c r="J49" s="319" t="str">
        <f>VLOOKUP(A49,MATERIALES!A5:D641,2,FALSE)</f>
        <v>u</v>
      </c>
      <c r="K49" s="405">
        <v>1.3333333333333333</v>
      </c>
      <c r="L49" s="429"/>
      <c r="M49" s="410">
        <f>VLOOKUP(A49,MATERIALES!A6:D397,4,FALSE)</f>
        <v>20032.590610498399</v>
      </c>
      <c r="N49" s="280">
        <f>K49*M49</f>
        <v>26710.120813997863</v>
      </c>
    </row>
    <row r="50" spans="1:14">
      <c r="A50" s="167" t="s">
        <v>976</v>
      </c>
      <c r="B50" s="49" t="str">
        <f>VLOOKUP(A50,MATERIALES!A6:D373,3,FALSE)</f>
        <v>Alambre Negro Para Amarre</v>
      </c>
      <c r="C50" s="433"/>
      <c r="D50" s="433"/>
      <c r="E50" s="433"/>
      <c r="F50" s="433"/>
      <c r="G50" s="433"/>
      <c r="H50" s="433"/>
      <c r="I50" s="433"/>
      <c r="J50" s="319" t="str">
        <f>VLOOKUP(A50,MATERIALES!A6:D642,2,FALSE)</f>
        <v>kg</v>
      </c>
      <c r="K50" s="405">
        <v>1.5</v>
      </c>
      <c r="L50" s="429"/>
      <c r="M50" s="410">
        <f>VLOOKUP(A50,MATERIALES!A6:D398,4,FALSE)</f>
        <v>5000</v>
      </c>
      <c r="N50" s="280">
        <f>K50*M50</f>
        <v>7500</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53797.542744262966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8" t="s">
        <v>9</v>
      </c>
      <c r="B71" s="55" t="str">
        <f>VLOOKUP(A71,'MANO DE OBRA'!A8:D68,3,FALSE)</f>
        <v>Obrero (3)</v>
      </c>
      <c r="C71" s="53"/>
      <c r="D71" s="53"/>
      <c r="E71" s="53"/>
      <c r="F71" s="53"/>
      <c r="G71" s="53"/>
      <c r="H71" s="53"/>
      <c r="I71" s="300">
        <f>K71/J71*100</f>
        <v>82483.783783783787</v>
      </c>
      <c r="J71" s="301">
        <v>185</v>
      </c>
      <c r="K71" s="302">
        <f>VLOOKUP(A71,'MANO DE OBRA'!A8:D99,4,FALSE)</f>
        <v>152595</v>
      </c>
      <c r="L71" s="56"/>
      <c r="M71" s="442">
        <v>80</v>
      </c>
      <c r="N71" s="403">
        <f>K71/M71</f>
        <v>1907.4375</v>
      </c>
      <c r="O71" s="112"/>
    </row>
    <row r="72" spans="1:15">
      <c r="A72" s="168"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0">
        <v>80</v>
      </c>
      <c r="N72" s="403">
        <f>K72/M72</f>
        <v>1271.6125</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3179.05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67615.245615697626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13523.049123139526</v>
      </c>
      <c r="M84" s="850"/>
      <c r="N84" s="57"/>
    </row>
    <row r="85" spans="1:14">
      <c r="B85" s="95" t="s">
        <v>1057</v>
      </c>
      <c r="C85" s="96"/>
      <c r="D85" s="96"/>
      <c r="E85" s="96"/>
      <c r="F85" s="96"/>
      <c r="G85" s="96"/>
      <c r="H85" s="96"/>
      <c r="I85" s="93"/>
      <c r="J85" s="94"/>
      <c r="K85" s="312">
        <v>0.05</v>
      </c>
      <c r="L85" s="849">
        <f>N79*K85</f>
        <v>3380.7622807848816</v>
      </c>
      <c r="M85" s="850"/>
      <c r="N85" s="57"/>
    </row>
    <row r="86" spans="1:14" ht="15.75" thickBot="1">
      <c r="B86" s="97" t="s">
        <v>1058</v>
      </c>
      <c r="C86" s="98"/>
      <c r="D86" s="98"/>
      <c r="E86" s="98"/>
      <c r="F86" s="98"/>
      <c r="G86" s="98"/>
      <c r="H86" s="98"/>
      <c r="I86" s="99"/>
      <c r="J86" s="100"/>
      <c r="K86" s="313">
        <v>0.05</v>
      </c>
      <c r="L86" s="851">
        <f>N79*K86</f>
        <v>3380.7622807848816</v>
      </c>
      <c r="M86" s="852"/>
      <c r="N86" s="57"/>
    </row>
    <row r="87" spans="1:14" ht="15.75" thickBot="1">
      <c r="B87" s="814" t="s">
        <v>1037</v>
      </c>
      <c r="C87" s="815"/>
      <c r="D87" s="815"/>
      <c r="E87" s="815"/>
      <c r="F87" s="815"/>
      <c r="G87" s="815"/>
      <c r="H87" s="815"/>
      <c r="I87" s="815"/>
      <c r="J87" s="815"/>
      <c r="K87" s="815"/>
      <c r="L87" s="815"/>
      <c r="M87" s="816"/>
      <c r="N87" s="58">
        <f>L84+L85+L86</f>
        <v>20284.573684709289</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87899.819300406918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ht="27" customHeight="1">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1190</v>
      </c>
      <c r="C31" s="87" t="s">
        <v>2208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204</v>
      </c>
      <c r="B36" s="863" t="str">
        <f>VLOOKUP(A36,EQUIPOS!A6:D154,3,FALSE)</f>
        <v xml:space="preserve">Equipo de soldadura 250 AMP
</v>
      </c>
      <c r="C36" s="864"/>
      <c r="D36" s="864"/>
      <c r="E36" s="864"/>
      <c r="F36" s="864"/>
      <c r="G36" s="864"/>
      <c r="H36" s="865"/>
      <c r="I36" s="275"/>
      <c r="J36" s="276"/>
      <c r="K36" s="277">
        <f>VLOOKUP(A36,EQUIPOS!A6:D163,4,FALSE)</f>
        <v>13465.219242230738</v>
      </c>
      <c r="L36" s="278"/>
      <c r="M36" s="344">
        <v>10</v>
      </c>
      <c r="N36" s="280">
        <f>K36/M36</f>
        <v>1346.5219242230737</v>
      </c>
    </row>
    <row r="37" spans="1:14">
      <c r="A37" s="119" t="s">
        <v>320</v>
      </c>
      <c r="B37" s="863" t="str">
        <f>VLOOKUP(A37,EQUIPOS!A7:D154,3,FALSE)</f>
        <v>Retroexcavadora sobre llantas, motor 62HP, Profundidad de excavación de 5.41 metros.</v>
      </c>
      <c r="C37" s="864"/>
      <c r="D37" s="864"/>
      <c r="E37" s="864"/>
      <c r="F37" s="864"/>
      <c r="G37" s="864"/>
      <c r="H37" s="865"/>
      <c r="I37" s="429"/>
      <c r="J37" s="430"/>
      <c r="K37" s="277">
        <f>VLOOKUP(A37,EQUIPOS!A7:D164,4,FALSE)</f>
        <v>103207.47871434655</v>
      </c>
      <c r="L37" s="343"/>
      <c r="M37" s="344">
        <v>10</v>
      </c>
      <c r="N37" s="280">
        <f>K37/M37</f>
        <v>10320.747871434654</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N77*M41</f>
        <v>381.48374999999999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12048.753545657728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706</v>
      </c>
      <c r="B48" s="49" t="str">
        <f>VLOOKUP(A48,MATERIALES!A5:D373,3,FALSE)</f>
        <v>Soldadura 7018</v>
      </c>
      <c r="C48" s="289"/>
      <c r="D48" s="289"/>
      <c r="E48" s="289"/>
      <c r="F48" s="289"/>
      <c r="G48" s="289"/>
      <c r="H48" s="289"/>
      <c r="I48" s="289"/>
      <c r="J48" s="319" t="str">
        <f>VLOOKUP(A48,MATERIALES!A4:D640,2,FALSE)</f>
        <v>kg</v>
      </c>
      <c r="K48" s="290">
        <v>3.3000000000000002E-2</v>
      </c>
      <c r="L48" s="275"/>
      <c r="M48" s="410">
        <f>VLOOKUP(A48,MATERIALES!A5:D396,4,FALSE)</f>
        <v>10521.233050081359</v>
      </c>
      <c r="N48" s="280">
        <f>K48*M48</f>
        <v>347.20069065268484</v>
      </c>
    </row>
    <row r="49" spans="1:14">
      <c r="A49" s="167" t="s">
        <v>734</v>
      </c>
      <c r="B49" s="49" t="str">
        <f>VLOOKUP(A49,MATERIALES!A6:D373,3,FALSE)</f>
        <v xml:space="preserve">Tablestaca metálica (riel de 70 lb/yarda)
</v>
      </c>
      <c r="C49" s="433"/>
      <c r="D49" s="433"/>
      <c r="E49" s="433"/>
      <c r="F49" s="433"/>
      <c r="G49" s="433"/>
      <c r="H49" s="433"/>
      <c r="I49" s="433"/>
      <c r="J49" s="320" t="str">
        <f>VLOOKUP(A49,MATERIALES!A5:D641,2,FALSE)</f>
        <v>u</v>
      </c>
      <c r="K49" s="405">
        <v>3</v>
      </c>
      <c r="L49" s="429"/>
      <c r="M49" s="410">
        <f>VLOOKUP(A49,MATERIALES!A6:D397,4,FALSE)</f>
        <v>50896.910263364058</v>
      </c>
      <c r="N49" s="280">
        <f>K49*M49</f>
        <v>152690.73079009217</v>
      </c>
    </row>
    <row r="50" spans="1:14">
      <c r="A50" s="167" t="s">
        <v>747</v>
      </c>
      <c r="B50" s="49" t="str">
        <f>VLOOKUP(A50,MATERIALES!A6:D373,3,FALSE)</f>
        <v>Tornillos de Unión de D= 12 mm</v>
      </c>
      <c r="C50" s="433"/>
      <c r="D50" s="433"/>
      <c r="E50" s="433"/>
      <c r="F50" s="433"/>
      <c r="G50" s="433"/>
      <c r="H50" s="433"/>
      <c r="I50" s="433"/>
      <c r="J50" s="320" t="str">
        <f>VLOOKUP(A50,MATERIALES!A6:D642,2,FALSE)</f>
        <v>u</v>
      </c>
      <c r="K50" s="405">
        <v>10</v>
      </c>
      <c r="L50" s="429"/>
      <c r="M50" s="410">
        <f>VLOOKUP(A50,MATERIALES!A6:D398,4,FALSE)</f>
        <v>620.99198457180728</v>
      </c>
      <c r="N50" s="280">
        <f>K50*M50</f>
        <v>6209.9198457180728</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159247.85132646293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68" t="s">
        <v>7</v>
      </c>
      <c r="B71" s="55" t="str">
        <f>VLOOKUP(A71,'MANO DE OBRA'!A8:D68,3,FALSE)</f>
        <v>Obrero (2)</v>
      </c>
      <c r="C71" s="53"/>
      <c r="D71" s="53"/>
      <c r="E71" s="53"/>
      <c r="F71" s="53"/>
      <c r="G71" s="53"/>
      <c r="H71" s="53"/>
      <c r="I71" s="300">
        <f>K71/J71*100</f>
        <v>54988.648648648646</v>
      </c>
      <c r="J71" s="301">
        <v>185</v>
      </c>
      <c r="K71" s="302">
        <f>VLOOKUP(A71,'MANO DE OBRA'!A8:D99,4,FALSE)</f>
        <v>101729</v>
      </c>
      <c r="L71" s="56"/>
      <c r="M71" s="439">
        <v>80</v>
      </c>
      <c r="N71" s="403">
        <f>K71/M71</f>
        <v>1271.6125</v>
      </c>
      <c r="O71" s="112"/>
    </row>
    <row r="72" spans="1:15">
      <c r="A72" s="168" t="s">
        <v>56</v>
      </c>
      <c r="B72" s="55" t="str">
        <f>VLOOKUP(A72,'MANO DE OBRA'!A8:D69,3,FALSE)</f>
        <v>Soldador</v>
      </c>
      <c r="C72" s="53"/>
      <c r="D72" s="53"/>
      <c r="E72" s="53"/>
      <c r="F72" s="53"/>
      <c r="G72" s="53"/>
      <c r="H72" s="53"/>
      <c r="I72" s="300">
        <f>K72/J72*100</f>
        <v>54988.648648648646</v>
      </c>
      <c r="J72" s="301">
        <v>185</v>
      </c>
      <c r="K72" s="302">
        <f>VLOOKUP(A72,'MANO DE OBRA'!A8:D100,4,FALSE)</f>
        <v>101729</v>
      </c>
      <c r="L72" s="56"/>
      <c r="M72" s="439">
        <v>80</v>
      </c>
      <c r="N72" s="403">
        <f>K72/M72</f>
        <v>1271.6125</v>
      </c>
    </row>
    <row r="73" spans="1:15">
      <c r="A73" t="s">
        <v>30</v>
      </c>
      <c r="B73" s="55" t="str">
        <f>VLOOKUP(A73,'MANO DE OBRA'!A9:D70,3,FALSE)</f>
        <v>Oficial</v>
      </c>
      <c r="C73" s="53"/>
      <c r="D73" s="53"/>
      <c r="E73" s="53"/>
      <c r="F73" s="53"/>
      <c r="G73" s="53"/>
      <c r="H73" s="53"/>
      <c r="I73" s="300">
        <f>K73/J73*100</f>
        <v>54988.648648648646</v>
      </c>
      <c r="J73" s="301">
        <v>185</v>
      </c>
      <c r="K73" s="302">
        <f>VLOOKUP(A73,'MANO DE OBRA'!A9:D101,4,FALSE)</f>
        <v>101729</v>
      </c>
      <c r="L73" s="56"/>
      <c r="M73" s="440">
        <v>80</v>
      </c>
      <c r="N73" s="403">
        <f>K73/M73</f>
        <v>1271.6125</v>
      </c>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3814.8374999999996</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175111.44237212065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35022.288474424131</v>
      </c>
      <c r="M84" s="850"/>
      <c r="N84" s="57"/>
    </row>
    <row r="85" spans="1:14">
      <c r="B85" s="95" t="s">
        <v>1057</v>
      </c>
      <c r="C85" s="96"/>
      <c r="D85" s="96"/>
      <c r="E85" s="96"/>
      <c r="F85" s="96"/>
      <c r="G85" s="96"/>
      <c r="H85" s="96"/>
      <c r="I85" s="93"/>
      <c r="J85" s="94"/>
      <c r="K85" s="312">
        <v>0.05</v>
      </c>
      <c r="L85" s="849">
        <f>N79*K85</f>
        <v>8755.5721186060327</v>
      </c>
      <c r="M85" s="850"/>
      <c r="N85" s="57"/>
    </row>
    <row r="86" spans="1:14" ht="15.75" thickBot="1">
      <c r="B86" s="97" t="s">
        <v>1058</v>
      </c>
      <c r="C86" s="98"/>
      <c r="D86" s="98"/>
      <c r="E86" s="98"/>
      <c r="F86" s="98"/>
      <c r="G86" s="98"/>
      <c r="H86" s="98"/>
      <c r="I86" s="99"/>
      <c r="J86" s="100"/>
      <c r="K86" s="313">
        <v>0.05</v>
      </c>
      <c r="L86" s="851">
        <f>N79*K86</f>
        <v>8755.5721186060327</v>
      </c>
      <c r="M86" s="852"/>
      <c r="N86" s="57"/>
    </row>
    <row r="87" spans="1:14" ht="15.75" thickBot="1">
      <c r="B87" s="814" t="s">
        <v>1037</v>
      </c>
      <c r="C87" s="815"/>
      <c r="D87" s="815"/>
      <c r="E87" s="815"/>
      <c r="F87" s="815"/>
      <c r="G87" s="815"/>
      <c r="H87" s="815"/>
      <c r="I87" s="815"/>
      <c r="J87" s="815"/>
      <c r="K87" s="815"/>
      <c r="L87" s="815"/>
      <c r="M87" s="816"/>
      <c r="N87" s="58">
        <f>L84+L85+L86</f>
        <v>52533.432711636196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227644.87508375687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8"/>
      <c r="C1" s="920"/>
      <c r="D1" s="921"/>
      <c r="E1" s="921"/>
      <c r="F1" s="921"/>
      <c r="G1" s="921"/>
      <c r="H1" s="921"/>
      <c r="I1" s="921"/>
      <c r="J1" s="922"/>
      <c r="K1" s="923" t="s">
        <v>1017</v>
      </c>
      <c r="L1" s="925" t="s">
        <v>2304</v>
      </c>
      <c r="M1" s="926"/>
      <c r="N1" s="927"/>
    </row>
    <row r="2" spans="2:14" ht="22.5" customHeight="1">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1191</v>
      </c>
      <c r="C31" s="87" t="s">
        <v>2209</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282</v>
      </c>
      <c r="B36" s="863" t="str">
        <f>VLOOKUP(A36,EQUIPOS!A6:D154,3,FALSE)</f>
        <v>Piloteadora potencia 250KW, RPM 1800, fuerza elevadora 200KN</v>
      </c>
      <c r="C36" s="864"/>
      <c r="D36" s="864"/>
      <c r="E36" s="864"/>
      <c r="F36" s="864"/>
      <c r="G36" s="864"/>
      <c r="H36" s="865"/>
      <c r="I36" s="275"/>
      <c r="J36" s="276"/>
      <c r="K36" s="277">
        <f>VLOOKUP(A36,EQUIPOS!A6:D163,4,FALSE)</f>
        <v>385132.48297147726</v>
      </c>
      <c r="L36" s="278"/>
      <c r="M36" s="344">
        <v>2</v>
      </c>
      <c r="N36" s="280">
        <f>K36/M36</f>
        <v>192566.24148573863</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N77*M41</f>
        <v>4450.6625000000004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197016.90398573864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3316.7080094015541</v>
      </c>
      <c r="N48" s="280">
        <f>K48*M48</f>
        <v>92867.824263243514</v>
      </c>
    </row>
    <row r="49" spans="1:14">
      <c r="A49" s="167" t="s">
        <v>901</v>
      </c>
      <c r="B49" s="49" t="str">
        <f>VLOOKUP(A49,MATERIALES!A6:D373,3,FALSE)</f>
        <v>Concreto Resistencia  28 (Mpa)</v>
      </c>
      <c r="C49" s="433"/>
      <c r="D49" s="433"/>
      <c r="E49" s="433"/>
      <c r="F49" s="433"/>
      <c r="G49" s="433"/>
      <c r="H49" s="433"/>
      <c r="I49" s="433"/>
      <c r="J49" s="319" t="str">
        <f>VLOOKUP(A49,MATERIALES!A5:D641,2,FALSE)</f>
        <v>m3</v>
      </c>
      <c r="K49" s="405">
        <v>0.35</v>
      </c>
      <c r="L49" s="429"/>
      <c r="M49" s="410">
        <f>VLOOKUP(A49,MATERIALES!A6:D397,4,FALSE)</f>
        <v>371577.17109624535</v>
      </c>
      <c r="N49" s="280">
        <f>K49*M49</f>
        <v>130052.00988368587</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3</v>
      </c>
      <c r="L50" s="429"/>
      <c r="M50" s="410">
        <f>VLOOKUP(A50,MATERIALES!A6:D398,4,FALSE)</f>
        <v>21080.13282709576</v>
      </c>
      <c r="N50" s="280">
        <f>K50*M50</f>
        <v>63240.39848128728</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286160.23262821668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901">
        <f>VLOOKUP(A60,TRANSPORTE!A2:D117,4,FALSE)</f>
        <v>900.0696947133282</v>
      </c>
      <c r="M60" s="902"/>
      <c r="N60" s="295">
        <f>K60*L60</f>
        <v>315.02439314966483</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315.02439314966483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68" t="s">
        <v>13</v>
      </c>
      <c r="B71" s="55" t="str">
        <f>VLOOKUP(A71,'MANO DE OBRA'!A8:D68,3,FALSE)</f>
        <v>Obrero (5)</v>
      </c>
      <c r="C71" s="53"/>
      <c r="D71" s="53"/>
      <c r="E71" s="53"/>
      <c r="F71" s="53"/>
      <c r="G71" s="53"/>
      <c r="H71" s="53"/>
      <c r="I71" s="300">
        <f>K71/J71*100</f>
        <v>137472.43243243243</v>
      </c>
      <c r="J71" s="301">
        <v>185</v>
      </c>
      <c r="K71" s="302">
        <f>VLOOKUP(A71,'MANO DE OBRA'!A8:D99,4,FALSE)</f>
        <v>254324</v>
      </c>
      <c r="L71" s="56"/>
      <c r="M71" s="442">
        <v>8</v>
      </c>
      <c r="N71" s="403">
        <f>K71/M71</f>
        <v>31790.5</v>
      </c>
      <c r="O71" s="112"/>
    </row>
    <row r="72" spans="1:15">
      <c r="A72" s="168"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39">
        <v>8</v>
      </c>
      <c r="N72" s="403">
        <f>K72/M72</f>
        <v>12716.125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44506.625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527998.78600710491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105599.75720142099</v>
      </c>
      <c r="M84" s="850"/>
      <c r="N84" s="57"/>
    </row>
    <row r="85" spans="1:14">
      <c r="B85" s="95" t="s">
        <v>1057</v>
      </c>
      <c r="C85" s="96"/>
      <c r="D85" s="96"/>
      <c r="E85" s="96"/>
      <c r="F85" s="96"/>
      <c r="G85" s="96"/>
      <c r="H85" s="96"/>
      <c r="I85" s="93"/>
      <c r="J85" s="94"/>
      <c r="K85" s="312">
        <v>0.05</v>
      </c>
      <c r="L85" s="849">
        <f>N79*K85</f>
        <v>26399.939300355247</v>
      </c>
      <c r="M85" s="850"/>
      <c r="N85" s="57"/>
    </row>
    <row r="86" spans="1:14" ht="15.75" thickBot="1">
      <c r="B86" s="97" t="s">
        <v>1058</v>
      </c>
      <c r="C86" s="98"/>
      <c r="D86" s="98"/>
      <c r="E86" s="98"/>
      <c r="F86" s="98"/>
      <c r="G86" s="98"/>
      <c r="H86" s="98"/>
      <c r="I86" s="99"/>
      <c r="J86" s="100"/>
      <c r="K86" s="313">
        <v>0.05</v>
      </c>
      <c r="L86" s="851">
        <f>N79*K86</f>
        <v>26399.939300355247</v>
      </c>
      <c r="M86" s="852"/>
      <c r="N86" s="57"/>
    </row>
    <row r="87" spans="1:14" ht="15.75" thickBot="1">
      <c r="B87" s="814" t="s">
        <v>1037</v>
      </c>
      <c r="C87" s="815"/>
      <c r="D87" s="815"/>
      <c r="E87" s="815"/>
      <c r="F87" s="815"/>
      <c r="G87" s="815"/>
      <c r="H87" s="815"/>
      <c r="I87" s="815"/>
      <c r="J87" s="815"/>
      <c r="K87" s="815"/>
      <c r="L87" s="815"/>
      <c r="M87" s="816"/>
      <c r="N87" s="58">
        <f>L84+L85+L86</f>
        <v>158399.63580213147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686398.4218092364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1192</v>
      </c>
      <c r="C31" s="87" t="s">
        <v>2210</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282</v>
      </c>
      <c r="B36" s="863" t="str">
        <f>VLOOKUP(A36,EQUIPOS!A6:D154,3,FALSE)</f>
        <v>Piloteadora potencia 250KW, RPM 1800, fuerza elevadora 200KN</v>
      </c>
      <c r="C36" s="864"/>
      <c r="D36" s="864"/>
      <c r="E36" s="864"/>
      <c r="F36" s="864"/>
      <c r="G36" s="864"/>
      <c r="H36" s="865"/>
      <c r="I36" s="275"/>
      <c r="J36" s="276"/>
      <c r="K36" s="277">
        <f>VLOOKUP(A36,EQUIPOS!A6:D163,4,FALSE)</f>
        <v>385132.48297147726</v>
      </c>
      <c r="L36" s="278"/>
      <c r="M36" s="344">
        <v>2</v>
      </c>
      <c r="N36" s="280">
        <f>K36/M36</f>
        <v>192566.24148573863</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N77*M41</f>
        <v>4450.6625000000004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197016.90398573864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3316.7080094015541</v>
      </c>
      <c r="N48" s="280">
        <f>K48*M48</f>
        <v>92867.824263243514</v>
      </c>
    </row>
    <row r="49" spans="1:14">
      <c r="A49" s="167" t="s">
        <v>902</v>
      </c>
      <c r="B49" s="49" t="str">
        <f>VLOOKUP(A49,MATERIALES!A6:D373,3,FALSE)</f>
        <v>Concreto Resistencia  35 (Mpa)</v>
      </c>
      <c r="C49" s="433"/>
      <c r="D49" s="433"/>
      <c r="E49" s="433"/>
      <c r="F49" s="433"/>
      <c r="G49" s="433"/>
      <c r="H49" s="433"/>
      <c r="I49" s="433"/>
      <c r="J49" s="319" t="str">
        <f>VLOOKUP(A49,MATERIALES!A5:D641,2,FALSE)</f>
        <v>m3</v>
      </c>
      <c r="K49" s="405">
        <v>0.35</v>
      </c>
      <c r="L49" s="429"/>
      <c r="M49" s="410">
        <f>VLOOKUP(A49,MATERIALES!A6:D397,4,FALSE)</f>
        <v>402117.76050141623</v>
      </c>
      <c r="N49" s="280">
        <f>K49*M49</f>
        <v>140741.21617549568</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2</v>
      </c>
      <c r="L50" s="429"/>
      <c r="M50" s="410">
        <f>VLOOKUP(A50,MATERIALES!A6:D398,4,FALSE)</f>
        <v>21080.13282709576</v>
      </c>
      <c r="N50" s="280">
        <f>K50*M50</f>
        <v>42160.26565419152</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275769.30609293072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901">
        <f>VLOOKUP(A60,TRANSPORTE!A2:D117,4,FALSE)</f>
        <v>900.0696947133282</v>
      </c>
      <c r="M60" s="902"/>
      <c r="N60" s="295">
        <f>K60*L60</f>
        <v>315.02439314966483</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315.02439314966483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68" t="s">
        <v>13</v>
      </c>
      <c r="B71" s="55" t="str">
        <f>VLOOKUP(A71,'MANO DE OBRA'!A8:D68,3,FALSE)</f>
        <v>Obrero (5)</v>
      </c>
      <c r="C71" s="53"/>
      <c r="D71" s="53"/>
      <c r="E71" s="53"/>
      <c r="F71" s="53"/>
      <c r="G71" s="53"/>
      <c r="H71" s="53"/>
      <c r="I71" s="300">
        <f>K71/J71*100</f>
        <v>137472.43243243243</v>
      </c>
      <c r="J71" s="301">
        <v>185</v>
      </c>
      <c r="K71" s="302">
        <f>VLOOKUP(A71,'MANO DE OBRA'!A8:D99,4,FALSE)</f>
        <v>254324</v>
      </c>
      <c r="L71" s="56"/>
      <c r="M71" s="442">
        <v>8</v>
      </c>
      <c r="N71" s="403">
        <f>K71/M71</f>
        <v>31790.5</v>
      </c>
      <c r="O71" s="112"/>
    </row>
    <row r="72" spans="1:15">
      <c r="A72" s="168"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39">
        <v>8</v>
      </c>
      <c r="N72" s="403">
        <f>K72/M72</f>
        <v>12716.125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44506.625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517607.85947181901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103521.57189436381</v>
      </c>
      <c r="M84" s="850"/>
      <c r="N84" s="57"/>
    </row>
    <row r="85" spans="1:14">
      <c r="B85" s="95" t="s">
        <v>1057</v>
      </c>
      <c r="C85" s="96"/>
      <c r="D85" s="96"/>
      <c r="E85" s="96"/>
      <c r="F85" s="96"/>
      <c r="G85" s="96"/>
      <c r="H85" s="96"/>
      <c r="I85" s="93"/>
      <c r="J85" s="94"/>
      <c r="K85" s="312">
        <v>0.05</v>
      </c>
      <c r="L85" s="849">
        <f>N79*K85</f>
        <v>25880.392973590951</v>
      </c>
      <c r="M85" s="850"/>
      <c r="N85" s="57"/>
    </row>
    <row r="86" spans="1:14" ht="15.75" thickBot="1">
      <c r="B86" s="97" t="s">
        <v>1058</v>
      </c>
      <c r="C86" s="98"/>
      <c r="D86" s="98"/>
      <c r="E86" s="98"/>
      <c r="F86" s="98"/>
      <c r="G86" s="98"/>
      <c r="H86" s="98"/>
      <c r="I86" s="99"/>
      <c r="J86" s="100"/>
      <c r="K86" s="313">
        <v>0.05</v>
      </c>
      <c r="L86" s="851">
        <f>N79*K86</f>
        <v>25880.392973590951</v>
      </c>
      <c r="M86" s="852"/>
      <c r="N86" s="57"/>
    </row>
    <row r="87" spans="1:14" ht="15.75" thickBot="1">
      <c r="B87" s="814" t="s">
        <v>1037</v>
      </c>
      <c r="C87" s="815"/>
      <c r="D87" s="815"/>
      <c r="E87" s="815"/>
      <c r="F87" s="815"/>
      <c r="G87" s="815"/>
      <c r="H87" s="815"/>
      <c r="I87" s="815"/>
      <c r="J87" s="815"/>
      <c r="K87" s="815"/>
      <c r="L87" s="815"/>
      <c r="M87" s="816"/>
      <c r="N87" s="58">
        <f>L84+L85+L86</f>
        <v>155282.35784154572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672890.21731336473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6.5" customHeight="1" thickBot="1">
      <c r="A31" t="s">
        <v>1929</v>
      </c>
      <c r="B31" s="86" t="s">
        <v>1193</v>
      </c>
      <c r="C31" s="87" t="s">
        <v>2211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195</v>
      </c>
      <c r="B36" s="863" t="str">
        <f>VLOOKUP(A36,EQUIPOS!A6:D154,3,FALSE)</f>
        <v xml:space="preserve">Equipo de oxicorte, Capacidad de corte: hasta 6´´ (152mm) </v>
      </c>
      <c r="C36" s="864"/>
      <c r="D36" s="864"/>
      <c r="E36" s="864"/>
      <c r="F36" s="864"/>
      <c r="G36" s="864"/>
      <c r="H36" s="865"/>
      <c r="I36" s="275"/>
      <c r="J36" s="276"/>
      <c r="K36" s="277">
        <f>VLOOKUP(A36,EQUIPOS!A6:D163,4,FALSE)</f>
        <v>15584.78182205194</v>
      </c>
      <c r="L36" s="278"/>
      <c r="M36" s="344">
        <v>1.1299999999999999</v>
      </c>
      <c r="N36" s="280">
        <f>K36/M36</f>
        <v>13791.842320399948</v>
      </c>
    </row>
    <row r="37" spans="1:14">
      <c r="A37" s="119" t="s">
        <v>332</v>
      </c>
      <c r="B37" s="863" t="str">
        <f>VLOOKUP(A37,EQUIPOS!A7:D154,3,FALSE)</f>
        <v xml:space="preserve">Taladro de 1/2´´, pulidora, lijadora y circular
</v>
      </c>
      <c r="C37" s="864"/>
      <c r="D37" s="864"/>
      <c r="E37" s="864"/>
      <c r="F37" s="864"/>
      <c r="G37" s="864"/>
      <c r="H37" s="865"/>
      <c r="I37" s="429"/>
      <c r="J37" s="430"/>
      <c r="K37" s="277">
        <f>VLOOKUP(A37,EQUIPOS!A7:D164,4,FALSE)</f>
        <v>1270.9312473392936</v>
      </c>
      <c r="L37" s="343"/>
      <c r="M37" s="344">
        <v>0.53</v>
      </c>
      <c r="N37" s="280">
        <f>K37/M37</f>
        <v>2397.9834855458366</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N77*M41</f>
        <v>2543.2333333333336</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18733.059139279118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396</v>
      </c>
      <c r="B48" s="49" t="str">
        <f>VLOOKUP(A48,MATERIALES!A5:D373,3,FALSE)</f>
        <v>Botella de gas propano (40 lb) (5% de oxígeno)</v>
      </c>
      <c r="C48" s="289"/>
      <c r="D48" s="289"/>
      <c r="E48" s="289"/>
      <c r="F48" s="289"/>
      <c r="G48" s="289"/>
      <c r="H48" s="289"/>
      <c r="I48" s="289"/>
      <c r="J48" s="319" t="str">
        <f>VLOOKUP(A48,MATERIALES!A4:D640,2,FALSE)</f>
        <v>u</v>
      </c>
      <c r="K48" s="290">
        <v>0.02</v>
      </c>
      <c r="L48" s="275"/>
      <c r="M48" s="410">
        <f>VLOOKUP(A48,MATERIALES!A5:D396,4,FALSE)</f>
        <v>71261.375278731983</v>
      </c>
      <c r="N48" s="280">
        <f>K48*M48</f>
        <v>1425.2275055746397</v>
      </c>
    </row>
    <row r="49" spans="1:14">
      <c r="A49" s="167" t="s">
        <v>485</v>
      </c>
      <c r="B49" s="49" t="str">
        <f>VLOOKUP(A49,MATERIALES!A6:D373,3,FALSE)</f>
        <v>Grata de limpieza</v>
      </c>
      <c r="C49" s="433"/>
      <c r="D49" s="433"/>
      <c r="E49" s="433"/>
      <c r="F49" s="433"/>
      <c r="G49" s="433"/>
      <c r="H49" s="433"/>
      <c r="I49" s="433"/>
      <c r="J49" s="320" t="str">
        <f>VLOOKUP(A49,MATERIALES!A5:D641,2,FALSE)</f>
        <v>u</v>
      </c>
      <c r="K49" s="405">
        <v>0.5</v>
      </c>
      <c r="L49" s="429"/>
      <c r="M49" s="410">
        <f>VLOOKUP(A49,MATERIALES!A6:D397,4,FALSE)</f>
        <v>8564.5992888567453</v>
      </c>
      <c r="N49" s="280">
        <f>K49*M49</f>
        <v>4282.2996444283726</v>
      </c>
    </row>
    <row r="50" spans="1:14">
      <c r="A50" s="167" t="s">
        <v>398</v>
      </c>
      <c r="B50" s="49" t="str">
        <f>VLOOKUP(A50,MATERIALES!A6:D373,3,FALSE)</f>
        <v>Botella de oxígeno (1800 lb)</v>
      </c>
      <c r="C50" s="433"/>
      <c r="D50" s="433"/>
      <c r="E50" s="433"/>
      <c r="F50" s="433"/>
      <c r="G50" s="433"/>
      <c r="H50" s="433"/>
      <c r="I50" s="433"/>
      <c r="J50" s="320" t="str">
        <f>VLOOKUP(A50,MATERIALES!A6:D642,2,FALSE)</f>
        <v>u</v>
      </c>
      <c r="K50" s="405">
        <v>0.08</v>
      </c>
      <c r="L50" s="429"/>
      <c r="M50" s="410">
        <f>VLOOKUP(A50,MATERIALES!A6:D398,4,FALSE)</f>
        <v>54835.628276984266</v>
      </c>
      <c r="N50" s="280">
        <f>K50*M50</f>
        <v>4386.8502621587413</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10094.377412161753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8" t="s">
        <v>6</v>
      </c>
      <c r="B71" s="55" t="str">
        <f>VLOOKUP(A71,'MANO DE OBRA'!A8:D68,3,FALSE)</f>
        <v xml:space="preserve">Obrero </v>
      </c>
      <c r="C71" s="53"/>
      <c r="D71" s="53"/>
      <c r="E71" s="53"/>
      <c r="F71" s="53"/>
      <c r="G71" s="53"/>
      <c r="H71" s="53"/>
      <c r="I71" s="300">
        <f>K71/J71*100</f>
        <v>27494.594594594593</v>
      </c>
      <c r="J71" s="301">
        <v>185</v>
      </c>
      <c r="K71" s="302">
        <f>VLOOKUP(A71,'MANO DE OBRA'!A8:D99,4,FALSE)</f>
        <v>50865</v>
      </c>
      <c r="L71" s="56"/>
      <c r="M71" s="442">
        <v>6</v>
      </c>
      <c r="N71" s="403">
        <f>K71/M71</f>
        <v>8477.5</v>
      </c>
      <c r="O71" s="112"/>
    </row>
    <row r="72" spans="1:15">
      <c r="A72" s="168" t="s">
        <v>56</v>
      </c>
      <c r="B72" s="55" t="str">
        <f>VLOOKUP(A72,'MANO DE OBRA'!A8:D69,3,FALSE)</f>
        <v>Soldador</v>
      </c>
      <c r="C72" s="53"/>
      <c r="D72" s="53"/>
      <c r="E72" s="53"/>
      <c r="F72" s="53"/>
      <c r="G72" s="53"/>
      <c r="H72" s="53"/>
      <c r="I72" s="300">
        <f>K72/J72*100</f>
        <v>54988.648648648646</v>
      </c>
      <c r="J72" s="301">
        <v>185</v>
      </c>
      <c r="K72" s="302">
        <f>VLOOKUP(A72,'MANO DE OBRA'!A8:D100,4,FALSE)</f>
        <v>101729</v>
      </c>
      <c r="L72" s="56"/>
      <c r="M72" s="439">
        <v>6</v>
      </c>
      <c r="N72" s="403">
        <f>K72/M72</f>
        <v>16954.833333333332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25432.333333333332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54259.769884774199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10851.953976954841</v>
      </c>
      <c r="M84" s="850"/>
      <c r="N84" s="57"/>
    </row>
    <row r="85" spans="1:14">
      <c r="B85" s="95" t="s">
        <v>1057</v>
      </c>
      <c r="C85" s="96"/>
      <c r="D85" s="96"/>
      <c r="E85" s="96"/>
      <c r="F85" s="96"/>
      <c r="G85" s="96"/>
      <c r="H85" s="96"/>
      <c r="I85" s="93"/>
      <c r="J85" s="94"/>
      <c r="K85" s="312">
        <v>0.05</v>
      </c>
      <c r="L85" s="849">
        <f>N79*K85</f>
        <v>2712.9884942387102</v>
      </c>
      <c r="M85" s="850"/>
      <c r="N85" s="57"/>
    </row>
    <row r="86" spans="1:14" ht="15.75" thickBot="1">
      <c r="B86" s="97" t="s">
        <v>1058</v>
      </c>
      <c r="C86" s="98"/>
      <c r="D86" s="98"/>
      <c r="E86" s="98"/>
      <c r="F86" s="98"/>
      <c r="G86" s="98"/>
      <c r="H86" s="98"/>
      <c r="I86" s="99"/>
      <c r="J86" s="100"/>
      <c r="K86" s="313">
        <v>0.05</v>
      </c>
      <c r="L86" s="851">
        <f>N79*K86</f>
        <v>2712.9884942387102</v>
      </c>
      <c r="M86" s="852"/>
      <c r="N86" s="57"/>
    </row>
    <row r="87" spans="1:14" ht="15.75" thickBot="1">
      <c r="B87" s="814" t="s">
        <v>1037</v>
      </c>
      <c r="C87" s="815"/>
      <c r="D87" s="815"/>
      <c r="E87" s="815"/>
      <c r="F87" s="815"/>
      <c r="G87" s="815"/>
      <c r="H87" s="815"/>
      <c r="I87" s="815"/>
      <c r="J87" s="815"/>
      <c r="K87" s="815"/>
      <c r="L87" s="815"/>
      <c r="M87" s="816"/>
      <c r="N87" s="58">
        <f>L84+L85+L86</f>
        <v>16277.930965432262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70537.700850206456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7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6.5" customHeight="1" thickBot="1">
      <c r="A31" t="s">
        <v>1929</v>
      </c>
      <c r="B31" s="86" t="s">
        <v>1194</v>
      </c>
      <c r="C31" s="87" t="s">
        <v>1742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123</v>
      </c>
      <c r="B36" s="863" t="str">
        <f>VLOOKUP(A36,EQUIPOS!A6:D154,3,FALSE)</f>
        <v>Bomba de inyección de lechada</v>
      </c>
      <c r="C36" s="864"/>
      <c r="D36" s="864"/>
      <c r="E36" s="864"/>
      <c r="F36" s="864"/>
      <c r="G36" s="864"/>
      <c r="H36" s="865"/>
      <c r="I36" s="275"/>
      <c r="J36" s="276"/>
      <c r="K36" s="277">
        <f>VLOOKUP(A36,EQUIPOS!A6:D163,4,FALSE)</f>
        <v>15645.254363558965</v>
      </c>
      <c r="L36" s="278"/>
      <c r="M36" s="344">
        <v>12</v>
      </c>
      <c r="N36" s="280">
        <f t="shared" ref="N36:N42" si="0">K36/M36</f>
        <v>1303.7711969632471</v>
      </c>
    </row>
    <row r="37" spans="1:14">
      <c r="A37" s="119" t="s">
        <v>288</v>
      </c>
      <c r="B37" s="863" t="str">
        <f>VLOOKUP(A37,EQUIPOS!A7:D154,3,FALSE)</f>
        <v xml:space="preserve">Planta eléctrica </v>
      </c>
      <c r="C37" s="864"/>
      <c r="D37" s="864"/>
      <c r="E37" s="864"/>
      <c r="F37" s="864"/>
      <c r="G37" s="864"/>
      <c r="H37" s="865"/>
      <c r="I37" s="275"/>
      <c r="J37" s="276"/>
      <c r="K37" s="277">
        <f>VLOOKUP(A37,EQUIPOS!A7:D164,4,FALSE)</f>
        <v>10905.214985100045</v>
      </c>
      <c r="L37" s="278"/>
      <c r="M37" s="344">
        <v>1.3</v>
      </c>
      <c r="N37" s="280">
        <f t="shared" si="0"/>
        <v>8388.6269116154181</v>
      </c>
    </row>
    <row r="38" spans="1:14">
      <c r="A38" s="119" t="s">
        <v>125</v>
      </c>
      <c r="B38" s="863" t="str">
        <f>VLOOKUP(A38,EQUIPOS!A8:D154,3,FALSE)</f>
        <v>Bomba para gato de tensionamiento</v>
      </c>
      <c r="C38" s="864"/>
      <c r="D38" s="864"/>
      <c r="E38" s="864"/>
      <c r="F38" s="864"/>
      <c r="G38" s="864"/>
      <c r="H38" s="865"/>
      <c r="I38" s="275"/>
      <c r="J38" s="276"/>
      <c r="K38" s="277">
        <f>VLOOKUP(A38,EQUIPOS!A8:D165,4,FALSE)</f>
        <v>50015.831204767994</v>
      </c>
      <c r="L38" s="278"/>
      <c r="M38" s="344">
        <v>12</v>
      </c>
      <c r="N38" s="280">
        <f t="shared" si="0"/>
        <v>4167.9859337306661</v>
      </c>
    </row>
    <row r="39" spans="1:14">
      <c r="A39" s="119" t="s">
        <v>180</v>
      </c>
      <c r="B39" s="863" t="str">
        <f>VLOOKUP(A39,EQUIPOS!A9:D154,3,FALSE)</f>
        <v>Compresor 120 HP, con martillo.</v>
      </c>
      <c r="C39" s="864"/>
      <c r="D39" s="864"/>
      <c r="E39" s="864"/>
      <c r="F39" s="864"/>
      <c r="G39" s="864"/>
      <c r="H39" s="865"/>
      <c r="I39" s="275"/>
      <c r="J39" s="276"/>
      <c r="K39" s="277">
        <f>VLOOKUP(A39,EQUIPOS!A9:D166,4,FALSE)</f>
        <v>74085.918475947226</v>
      </c>
      <c r="L39" s="278"/>
      <c r="M39" s="344">
        <v>1.3</v>
      </c>
      <c r="N39" s="280">
        <f t="shared" si="0"/>
        <v>56989.168058420939</v>
      </c>
    </row>
    <row r="40" spans="1:14">
      <c r="A40" s="119" t="s">
        <v>197</v>
      </c>
      <c r="B40" s="863" t="str">
        <f>VLOOKUP(A40,EQUIPOS!A10:D154,3,FALSE)</f>
        <v>Equipo de perforación (TRACKDRILL), potencia 40 HP, 2100 golpes / minuto</v>
      </c>
      <c r="C40" s="864"/>
      <c r="D40" s="864"/>
      <c r="E40" s="864"/>
      <c r="F40" s="864"/>
      <c r="G40" s="864"/>
      <c r="H40" s="865"/>
      <c r="I40" s="275"/>
      <c r="J40" s="276"/>
      <c r="K40" s="277">
        <f>VLOOKUP(A40,EQUIPOS!A10:D167,4,FALSE)</f>
        <v>125682.09876543212</v>
      </c>
      <c r="L40" s="278"/>
      <c r="M40" s="344">
        <v>1.3</v>
      </c>
      <c r="N40" s="280">
        <f t="shared" si="0"/>
        <v>96678.537511870862</v>
      </c>
    </row>
    <row r="41" spans="1:14">
      <c r="A41" s="119" t="s">
        <v>195</v>
      </c>
      <c r="B41" s="863" t="str">
        <f>VLOOKUP(A41,EQUIPOS!A11:D155,3,FALSE)</f>
        <v xml:space="preserve">Equipo de oxicorte, Capacidad de corte: hasta 6´´ (152mm) </v>
      </c>
      <c r="C41" s="864"/>
      <c r="D41" s="864"/>
      <c r="E41" s="864"/>
      <c r="F41" s="864"/>
      <c r="G41" s="864"/>
      <c r="H41" s="865"/>
      <c r="I41" s="275"/>
      <c r="J41" s="276"/>
      <c r="K41" s="277">
        <f>VLOOKUP(A41,EQUIPOS!A11:D168,4,FALSE)</f>
        <v>15584.78182205194</v>
      </c>
      <c r="L41" s="278"/>
      <c r="M41" s="344">
        <v>15</v>
      </c>
      <c r="N41" s="280">
        <f t="shared" si="0"/>
        <v>1038.9854548034627</v>
      </c>
    </row>
    <row r="42" spans="1:14">
      <c r="A42" s="119" t="s">
        <v>240</v>
      </c>
      <c r="B42" s="863" t="str">
        <f>VLOOKUP(A42,EQUIPOS!A12:D156,3,FALSE)</f>
        <v>Gato para tensionamiento, fuerza Max 200 ton, área de tensión 314 cm2.</v>
      </c>
      <c r="C42" s="864"/>
      <c r="D42" s="864"/>
      <c r="E42" s="864"/>
      <c r="F42" s="864"/>
      <c r="G42" s="864"/>
      <c r="H42" s="865"/>
      <c r="I42" s="275"/>
      <c r="J42" s="276"/>
      <c r="K42" s="277">
        <f>VLOOKUP(A42,EQUIPOS!A12:D169,4,FALSE)</f>
        <v>155178.58876117499</v>
      </c>
      <c r="L42" s="278"/>
      <c r="M42" s="344">
        <v>12</v>
      </c>
      <c r="N42" s="280">
        <f t="shared" si="0"/>
        <v>12931.54906343125</v>
      </c>
    </row>
    <row r="43" spans="1:14">
      <c r="A43" s="119"/>
      <c r="B43" s="863"/>
      <c r="C43" s="864"/>
      <c r="D43" s="864"/>
      <c r="E43" s="864"/>
      <c r="F43" s="864"/>
      <c r="G43" s="864"/>
      <c r="H43" s="865"/>
      <c r="I43" s="429"/>
      <c r="J43" s="430"/>
      <c r="K43" s="277"/>
      <c r="L43" s="343"/>
      <c r="M43" s="344"/>
      <c r="N43" s="280"/>
    </row>
    <row r="44" spans="1:14">
      <c r="A44" s="119"/>
      <c r="B44" s="863"/>
      <c r="C44" s="864"/>
      <c r="D44" s="864"/>
      <c r="E44" s="864"/>
      <c r="F44" s="864"/>
      <c r="G44" s="864"/>
      <c r="H44" s="865"/>
      <c r="I44" s="336"/>
      <c r="J44" s="338"/>
      <c r="K44" s="277"/>
      <c r="L44" s="431"/>
      <c r="M44" s="432"/>
      <c r="N44" s="280"/>
    </row>
    <row r="45" spans="1:14">
      <c r="B45" s="863"/>
      <c r="C45" s="864"/>
      <c r="D45" s="864"/>
      <c r="E45" s="864"/>
      <c r="F45" s="864"/>
      <c r="G45" s="864"/>
      <c r="H45" s="865"/>
      <c r="I45" s="42"/>
      <c r="J45" s="43"/>
      <c r="K45" s="277"/>
      <c r="L45" s="284"/>
      <c r="M45" s="344"/>
      <c r="N45" s="280"/>
    </row>
    <row r="46" spans="1:14">
      <c r="B46" s="328"/>
      <c r="C46" s="329"/>
      <c r="D46" s="329"/>
      <c r="E46" s="329"/>
      <c r="F46" s="331"/>
      <c r="G46" s="331"/>
      <c r="H46" s="131"/>
      <c r="I46" s="42"/>
      <c r="J46" s="43"/>
      <c r="K46" s="277"/>
      <c r="L46" s="284"/>
      <c r="M46" s="285"/>
      <c r="N46" s="281"/>
    </row>
    <row r="47" spans="1:14">
      <c r="B47" s="345" t="s">
        <v>1036</v>
      </c>
      <c r="C47" s="346"/>
      <c r="D47" s="346"/>
      <c r="E47" s="44"/>
      <c r="F47" s="45"/>
      <c r="G47" s="45"/>
      <c r="H47" s="46"/>
      <c r="I47" s="42"/>
      <c r="J47" s="43"/>
      <c r="K47" s="287"/>
      <c r="L47" s="284"/>
      <c r="M47" s="409">
        <v>0.1</v>
      </c>
      <c r="N47" s="352">
        <f>N91*M47</f>
        <v>3912.6730769230767</v>
      </c>
    </row>
    <row r="48" spans="1:14" ht="15.75" thickBot="1">
      <c r="B48" s="863"/>
      <c r="C48" s="864"/>
      <c r="D48" s="864"/>
      <c r="E48" s="864"/>
      <c r="F48" s="864"/>
      <c r="G48" s="864"/>
      <c r="H48" s="865"/>
      <c r="I48" s="873"/>
      <c r="J48" s="874"/>
      <c r="K48" s="47"/>
      <c r="L48" s="875"/>
      <c r="M48" s="876"/>
      <c r="N48" s="111"/>
    </row>
    <row r="49" spans="1:14" ht="15.75" thickBot="1">
      <c r="B49" s="814" t="s">
        <v>1037</v>
      </c>
      <c r="C49" s="815"/>
      <c r="D49" s="815"/>
      <c r="E49" s="815"/>
      <c r="F49" s="815"/>
      <c r="G49" s="815"/>
      <c r="H49" s="815"/>
      <c r="I49" s="815"/>
      <c r="J49" s="815"/>
      <c r="K49" s="815"/>
      <c r="L49" s="815"/>
      <c r="M49" s="816"/>
      <c r="N49" s="402">
        <f>SUM(N36:N48)</f>
        <v>185411.29720775891</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59" t="s">
        <v>1028</v>
      </c>
      <c r="C53" s="860"/>
      <c r="D53" s="860"/>
      <c r="E53" s="860"/>
      <c r="F53" s="860"/>
      <c r="G53" s="860"/>
      <c r="H53" s="860"/>
      <c r="I53" s="894"/>
      <c r="J53" s="323" t="s">
        <v>1029</v>
      </c>
      <c r="K53" s="91" t="s">
        <v>1030</v>
      </c>
      <c r="L53" s="895" t="s">
        <v>1039</v>
      </c>
      <c r="M53" s="894"/>
      <c r="N53" s="92" t="s">
        <v>1035</v>
      </c>
    </row>
    <row r="54" spans="1:14">
      <c r="A54" s="167" t="s">
        <v>859</v>
      </c>
      <c r="B54" s="49" t="str">
        <f>VLOOKUP(A54,MATERIALES!A5:D373,3,FALSE)</f>
        <v>Alambre negro para amarre calibre 18</v>
      </c>
      <c r="C54" s="289"/>
      <c r="D54" s="289"/>
      <c r="E54" s="289"/>
      <c r="F54" s="289"/>
      <c r="G54" s="289"/>
      <c r="H54" s="289"/>
      <c r="I54" s="289"/>
      <c r="J54" s="319" t="str">
        <f>VLOOKUP(A54,MATERIALES!A8:D646,2,FALSE)</f>
        <v>kg</v>
      </c>
      <c r="K54" s="290">
        <v>0.2</v>
      </c>
      <c r="L54" s="275"/>
      <c r="M54" s="410">
        <f>VLOOKUP(A54,MATERIALES!A5:D396,4,FALSE)</f>
        <v>5090.0982341951421</v>
      </c>
      <c r="N54" s="280">
        <f>K54*M54</f>
        <v>1018.0196468390285</v>
      </c>
    </row>
    <row r="55" spans="1:14">
      <c r="A55" s="167" t="s">
        <v>748</v>
      </c>
      <c r="B55" s="49" t="str">
        <f>VLOOKUP(A55,MATERIALES!A6:D373,3,FALSE)</f>
        <v>Torón de tensionmiento 1/2´´ o 5/8´´</v>
      </c>
      <c r="C55" s="433"/>
      <c r="D55" s="433"/>
      <c r="E55" s="433"/>
      <c r="F55" s="433"/>
      <c r="G55" s="433"/>
      <c r="H55" s="433"/>
      <c r="I55" s="433"/>
      <c r="J55" s="320" t="str">
        <f>VLOOKUP(A55,MATERIALES!A9:D647,2,FALSE)</f>
        <v>kg</v>
      </c>
      <c r="K55" s="405">
        <v>5.53</v>
      </c>
      <c r="L55" s="429"/>
      <c r="M55" s="410">
        <f>VLOOKUP(A55,MATERIALES!A6:D397,4,FALSE)</f>
        <v>5236.6930633399616</v>
      </c>
      <c r="N55" s="280">
        <f t="shared" ref="N55:N67" si="1">K55*M55</f>
        <v>28958.912640269988</v>
      </c>
    </row>
    <row r="56" spans="1:14">
      <c r="A56" s="167" t="s">
        <v>494</v>
      </c>
      <c r="B56" s="49" t="str">
        <f>VLOOKUP(A56,MATERIALES!A6:D373,3,FALSE)</f>
        <v>Limpiador 1/4 de galón (anclajes)</v>
      </c>
      <c r="C56" s="433"/>
      <c r="D56" s="433"/>
      <c r="E56" s="433"/>
      <c r="F56" s="433"/>
      <c r="G56" s="433"/>
      <c r="H56" s="433"/>
      <c r="I56" s="433"/>
      <c r="J56" s="320" t="str">
        <f>VLOOKUP(A56,MATERIALES!A10:D648,2,FALSE)</f>
        <v>u</v>
      </c>
      <c r="K56" s="405">
        <v>8.0000000000000002E-3</v>
      </c>
      <c r="L56" s="429"/>
      <c r="M56" s="410">
        <f>VLOOKUP(A56,MATERIALES!A6:D398,4,FALSE)</f>
        <v>39581.621888748261</v>
      </c>
      <c r="N56" s="280">
        <f t="shared" si="1"/>
        <v>316.65297510998607</v>
      </c>
    </row>
    <row r="57" spans="1:14">
      <c r="A57" s="167" t="s">
        <v>708</v>
      </c>
      <c r="B57" s="49" t="str">
        <f>VLOOKUP(A57,MATERIALES!A6:D373,3,FALSE)</f>
        <v xml:space="preserve">Soldadura en PVC 1/8 de galón (anclajes)
</v>
      </c>
      <c r="C57" s="433"/>
      <c r="D57" s="433"/>
      <c r="E57" s="433"/>
      <c r="F57" s="433"/>
      <c r="G57" s="433"/>
      <c r="H57" s="433"/>
      <c r="I57" s="433"/>
      <c r="J57" s="320" t="str">
        <f>VLOOKUP(A57,MATERIALES!A11:D649,2,FALSE)</f>
        <v>u</v>
      </c>
      <c r="K57" s="405">
        <v>2.1999999999999999E-2</v>
      </c>
      <c r="L57" s="429"/>
      <c r="M57" s="410">
        <f>VLOOKUP(A57,MATERIALES!A6:D399,4,FALSE)</f>
        <v>49064.474899053814</v>
      </c>
      <c r="N57" s="280">
        <f t="shared" si="1"/>
        <v>1079.4184477791839</v>
      </c>
    </row>
    <row r="58" spans="1:14">
      <c r="A58" s="167" t="s">
        <v>795</v>
      </c>
      <c r="B58" s="49" t="str">
        <f>VLOOKUP(A58,MATERIALES!A7:D373,3,FALSE)</f>
        <v xml:space="preserve">Unión en PVC RD21 de 1´´ (para anclajes)
</v>
      </c>
      <c r="C58" s="433"/>
      <c r="D58" s="433"/>
      <c r="E58" s="433"/>
      <c r="F58" s="433"/>
      <c r="G58" s="433"/>
      <c r="H58" s="433"/>
      <c r="I58" s="433"/>
      <c r="J58" s="320" t="str">
        <f>VLOOKUP(A58,MATERIALES!A11:D650,2,FALSE)</f>
        <v>u</v>
      </c>
      <c r="K58" s="405">
        <v>0.3</v>
      </c>
      <c r="L58" s="429"/>
      <c r="M58" s="410">
        <f>VLOOKUP(A58,MATERIALES!A7:D400,4,FALSE)</f>
        <v>1018.0196468390284</v>
      </c>
      <c r="N58" s="280">
        <f t="shared" si="1"/>
        <v>305.40589405170851</v>
      </c>
    </row>
    <row r="59" spans="1:14">
      <c r="A59" s="167" t="s">
        <v>740</v>
      </c>
      <c r="B59" s="49" t="str">
        <f>VLOOKUP(A59,MATERIALES!A8:D373,3,FALSE)</f>
        <v xml:space="preserve">Tapón en PVC RD21 de 1´´ (para anclaje)
</v>
      </c>
      <c r="C59" s="433"/>
      <c r="D59" s="433"/>
      <c r="E59" s="433"/>
      <c r="F59" s="433"/>
      <c r="G59" s="433"/>
      <c r="H59" s="433"/>
      <c r="I59" s="433"/>
      <c r="J59" s="320" t="str">
        <f>VLOOKUP(A59,MATERIALES!A12:D651,2,FALSE)</f>
        <v>u</v>
      </c>
      <c r="K59" s="405">
        <v>0.1</v>
      </c>
      <c r="L59" s="429"/>
      <c r="M59" s="410">
        <f>VLOOKUP(A59,MATERIALES!A8:D401,4,FALSE)</f>
        <v>1774.4082444404264</v>
      </c>
      <c r="N59" s="280">
        <f t="shared" si="1"/>
        <v>177.44082444404265</v>
      </c>
    </row>
    <row r="60" spans="1:14">
      <c r="A60" s="167" t="s">
        <v>437</v>
      </c>
      <c r="B60" s="49" t="str">
        <f>VLOOKUP(A60,MATERIALES!A9:D373,3,FALSE)</f>
        <v>Anclajes o Cuñas para el tensionamiento</v>
      </c>
      <c r="C60" s="433"/>
      <c r="D60" s="433"/>
      <c r="E60" s="433"/>
      <c r="F60" s="433"/>
      <c r="G60" s="433"/>
      <c r="H60" s="433"/>
      <c r="I60" s="433"/>
      <c r="J60" s="320" t="str">
        <f>VLOOKUP(A60,MATERIALES!A13:D652,2,FALSE)</f>
        <v>u</v>
      </c>
      <c r="K60" s="405">
        <v>0.5</v>
      </c>
      <c r="L60" s="429"/>
      <c r="M60" s="410">
        <f>VLOOKUP(A60,MATERIALES!A9:D402,4,FALSE)</f>
        <v>11319.360453203157</v>
      </c>
      <c r="N60" s="280">
        <f t="shared" si="1"/>
        <v>5659.6802266015784</v>
      </c>
    </row>
    <row r="61" spans="1:14">
      <c r="A61" s="167" t="s">
        <v>759</v>
      </c>
      <c r="B61" s="49" t="str">
        <f>VLOOKUP(A61,MATERIALES!A10:D373,3,FALSE)</f>
        <v xml:space="preserve">Trompetas de 12 torones (tensionamiento)
</v>
      </c>
      <c r="C61" s="433"/>
      <c r="D61" s="433"/>
      <c r="E61" s="433"/>
      <c r="F61" s="433"/>
      <c r="G61" s="433"/>
      <c r="H61" s="433"/>
      <c r="I61" s="433"/>
      <c r="J61" s="320" t="s">
        <v>92</v>
      </c>
      <c r="K61" s="405">
        <v>0.1</v>
      </c>
      <c r="L61" s="429"/>
      <c r="M61" s="410">
        <f>VLOOKUP(A61,MATERIALES!A10:D403,4,FALSE)</f>
        <v>64418.247212680035</v>
      </c>
      <c r="N61" s="280">
        <f t="shared" si="1"/>
        <v>6441.8247212680035</v>
      </c>
    </row>
    <row r="62" spans="1:14">
      <c r="A62" s="167" t="s">
        <v>502</v>
      </c>
      <c r="B62" s="49" t="str">
        <f>VLOOKUP(A62,MATERIALES!A11:D373,3,FALSE)</f>
        <v>Lechada Para Ductos (Acero De Preesfuerzo)</v>
      </c>
      <c r="C62" s="433"/>
      <c r="D62" s="433"/>
      <c r="E62" s="433"/>
      <c r="F62" s="433"/>
      <c r="G62" s="433"/>
      <c r="H62" s="433"/>
      <c r="I62" s="433"/>
      <c r="J62" s="320" t="s">
        <v>425</v>
      </c>
      <c r="K62" s="405">
        <v>10</v>
      </c>
      <c r="L62" s="429"/>
      <c r="M62" s="410">
        <f>VLOOKUP(A62,MATERIALES!A11:D404,4,FALSE)</f>
        <v>749.26246007352484</v>
      </c>
      <c r="N62" s="280">
        <f t="shared" si="1"/>
        <v>7492.6246007352484</v>
      </c>
    </row>
    <row r="63" spans="1:14">
      <c r="A63" s="167" t="s">
        <v>452</v>
      </c>
      <c r="B63" s="49" t="str">
        <f>VLOOKUP(A63,MATERIALES!A11:D373,3,FALSE)</f>
        <v>Ductos para tensionimiento</v>
      </c>
      <c r="C63" s="433"/>
      <c r="D63" s="433"/>
      <c r="E63" s="433"/>
      <c r="F63" s="433"/>
      <c r="G63" s="433"/>
      <c r="H63" s="433"/>
      <c r="I63" s="433"/>
      <c r="J63" s="320" t="str">
        <f>VLOOKUP(A63,MATERIALES!A14:D655,2,FALSE)</f>
        <v>m</v>
      </c>
      <c r="K63" s="405">
        <v>1</v>
      </c>
      <c r="L63" s="429"/>
      <c r="M63" s="410">
        <f>VLOOKUP(A63,MATERIALES!A11:D405,4,FALSE)</f>
        <v>11260.315313686493</v>
      </c>
      <c r="N63" s="280">
        <f t="shared" si="1"/>
        <v>11260.315313686493</v>
      </c>
    </row>
    <row r="64" spans="1:14">
      <c r="A64" s="167" t="s">
        <v>613</v>
      </c>
      <c r="B64" s="49" t="str">
        <f>VLOOKUP(A64,MATERIALES!A12:D373,3,FALSE)</f>
        <v xml:space="preserve">Oxigeno industrial
</v>
      </c>
      <c r="C64" s="433"/>
      <c r="D64" s="433"/>
      <c r="E64" s="433"/>
      <c r="F64" s="433"/>
      <c r="G64" s="433"/>
      <c r="H64" s="433"/>
      <c r="I64" s="433"/>
      <c r="J64" s="320" t="str">
        <f>VLOOKUP(A64,MATERIALES!A15:D656,2,FALSE)</f>
        <v>kg</v>
      </c>
      <c r="K64" s="405">
        <v>0.5</v>
      </c>
      <c r="L64" s="429"/>
      <c r="M64" s="410">
        <f>VLOOKUP(A64,MATERIALES!A12:D406,4,FALSE)</f>
        <v>12084.911227626106</v>
      </c>
      <c r="N64" s="280">
        <f t="shared" si="1"/>
        <v>6042.4556138130529</v>
      </c>
    </row>
    <row r="65" spans="1:14">
      <c r="A65" s="167" t="s">
        <v>517</v>
      </c>
      <c r="B65" s="49" t="str">
        <f>VLOOKUP(A65,MATERIALES!A13:D374,3,FALSE)</f>
        <v>Manguera de polietileno de 3´´</v>
      </c>
      <c r="C65" s="433"/>
      <c r="D65" s="433"/>
      <c r="E65" s="433"/>
      <c r="F65" s="433"/>
      <c r="G65" s="433"/>
      <c r="H65" s="433"/>
      <c r="I65" s="433"/>
      <c r="J65" s="320" t="str">
        <f>VLOOKUP(A65,MATERIALES!A16:D657,2,FALSE)</f>
        <v>m</v>
      </c>
      <c r="K65" s="405">
        <v>0.55000000000000004</v>
      </c>
      <c r="L65" s="429"/>
      <c r="M65" s="410">
        <f>VLOOKUP(A65,MATERIALES!A13:D407,4,FALSE)</f>
        <v>1661.4080636412943</v>
      </c>
      <c r="N65" s="280">
        <f t="shared" si="1"/>
        <v>913.77443500271193</v>
      </c>
    </row>
    <row r="66" spans="1:14">
      <c r="A66" s="167" t="s">
        <v>976</v>
      </c>
      <c r="B66" s="49" t="str">
        <f>VLOOKUP(A66,MATERIALES!A13:D375,3,FALSE)</f>
        <v>Alambre Negro Para Amarre</v>
      </c>
      <c r="C66" s="433"/>
      <c r="D66" s="433"/>
      <c r="E66" s="433"/>
      <c r="F66" s="433"/>
      <c r="G66" s="433"/>
      <c r="H66" s="433"/>
      <c r="I66" s="433"/>
      <c r="J66" s="320" t="str">
        <f>VLOOKUP(A66,MATERIALES!A17:D658,2,FALSE)</f>
        <v>kg</v>
      </c>
      <c r="K66" s="405">
        <v>0.05</v>
      </c>
      <c r="L66" s="429"/>
      <c r="M66" s="410">
        <f>VLOOKUP(A66,MATERIALES!A13:D408,4,FALSE)</f>
        <v>5000</v>
      </c>
      <c r="N66" s="280">
        <f t="shared" si="1"/>
        <v>250</v>
      </c>
    </row>
    <row r="67" spans="1:14">
      <c r="A67" s="167" t="s">
        <v>766</v>
      </c>
      <c r="B67" s="49" t="str">
        <f>VLOOKUP(A67,MATERIALES!A13:D376,3,FALSE)</f>
        <v>Tubería PVC RD21 de 1´´ (para anclajes)</v>
      </c>
      <c r="C67" s="433"/>
      <c r="D67" s="433"/>
      <c r="E67" s="433"/>
      <c r="F67" s="433"/>
      <c r="G67" s="433"/>
      <c r="H67" s="433"/>
      <c r="I67" s="433"/>
      <c r="J67" s="320" t="str">
        <f>VLOOKUP(A67,MATERIALES!A18:D659,2,FALSE)</f>
        <v>m</v>
      </c>
      <c r="K67" s="405">
        <v>1</v>
      </c>
      <c r="L67" s="429"/>
      <c r="M67" s="410">
        <f>VLOOKUP(A67,MATERIALES!A13:D409,4,FALSE)</f>
        <v>4157.5922376905919</v>
      </c>
      <c r="N67" s="280">
        <f t="shared" si="1"/>
        <v>4157.5922376905919</v>
      </c>
    </row>
    <row r="68" spans="1:14" ht="15.75" thickBot="1">
      <c r="B68" s="49"/>
      <c r="C68" s="318"/>
      <c r="D68" s="318"/>
      <c r="E68" s="318"/>
      <c r="F68" s="318"/>
      <c r="G68" s="318"/>
      <c r="H68" s="318"/>
      <c r="I68" s="318"/>
      <c r="J68" s="443"/>
      <c r="K68" s="132"/>
      <c r="L68" s="333"/>
      <c r="M68" s="410"/>
      <c r="N68" s="280"/>
    </row>
    <row r="69" spans="1:14" ht="15.75" thickBot="1">
      <c r="B69" s="814" t="s">
        <v>1037</v>
      </c>
      <c r="C69" s="815"/>
      <c r="D69" s="815"/>
      <c r="E69" s="815"/>
      <c r="F69" s="815"/>
      <c r="G69" s="815"/>
      <c r="H69" s="815"/>
      <c r="I69" s="815"/>
      <c r="J69" s="815"/>
      <c r="K69" s="815"/>
      <c r="L69" s="815"/>
      <c r="M69" s="816"/>
      <c r="N69" s="402">
        <f>SUM(N54:N68)</f>
        <v>74074.117577291603</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1" t="s">
        <v>1041</v>
      </c>
      <c r="C73" s="322"/>
      <c r="D73" s="322"/>
      <c r="E73" s="322"/>
      <c r="F73" s="322"/>
      <c r="G73" s="322"/>
      <c r="H73" s="79" t="s">
        <v>1029</v>
      </c>
      <c r="I73" s="80" t="s">
        <v>1042</v>
      </c>
      <c r="J73" s="81" t="s">
        <v>1043</v>
      </c>
      <c r="K73" s="79" t="s">
        <v>1044</v>
      </c>
      <c r="L73" s="900" t="s">
        <v>1045</v>
      </c>
      <c r="M73" s="879"/>
      <c r="N73" s="82" t="s">
        <v>1035</v>
      </c>
    </row>
    <row r="74" spans="1:14">
      <c r="B74" s="52"/>
      <c r="C74" s="325"/>
      <c r="D74" s="325"/>
      <c r="E74" s="325"/>
      <c r="F74" s="325"/>
      <c r="G74" s="325"/>
      <c r="H74" s="319"/>
      <c r="I74" s="287"/>
      <c r="J74" s="294"/>
      <c r="K74" s="287"/>
      <c r="L74" s="901"/>
      <c r="M74" s="902"/>
      <c r="N74" s="295"/>
    </row>
    <row r="75" spans="1:14">
      <c r="B75" s="52"/>
      <c r="C75" s="53"/>
      <c r="D75" s="53"/>
      <c r="E75" s="53"/>
      <c r="F75" s="53"/>
      <c r="G75" s="53"/>
      <c r="H75" s="319"/>
      <c r="I75" s="287"/>
      <c r="J75" s="294"/>
      <c r="K75" s="287"/>
      <c r="L75" s="901"/>
      <c r="M75" s="902"/>
      <c r="N75" s="295"/>
    </row>
    <row r="76" spans="1:14">
      <c r="B76" s="52"/>
      <c r="C76" s="53"/>
      <c r="D76" s="53"/>
      <c r="E76" s="53"/>
      <c r="F76" s="53"/>
      <c r="G76" s="53"/>
      <c r="H76" s="319"/>
      <c r="I76" s="287"/>
      <c r="J76" s="294"/>
      <c r="K76" s="287"/>
      <c r="L76" s="901"/>
      <c r="M76" s="902"/>
      <c r="N76" s="295"/>
    </row>
    <row r="77" spans="1:14">
      <c r="B77" s="52"/>
      <c r="C77" s="53"/>
      <c r="D77" s="53"/>
      <c r="E77" s="53"/>
      <c r="F77" s="53"/>
      <c r="G77" s="53"/>
      <c r="H77" s="319"/>
      <c r="I77" s="287"/>
      <c r="J77" s="294"/>
      <c r="K77" s="287"/>
      <c r="L77" s="901"/>
      <c r="M77" s="902"/>
      <c r="N77" s="295"/>
    </row>
    <row r="78" spans="1:14">
      <c r="B78" s="52"/>
      <c r="C78" s="53"/>
      <c r="D78" s="53"/>
      <c r="E78" s="53"/>
      <c r="F78" s="53"/>
      <c r="G78" s="53"/>
      <c r="H78" s="296"/>
      <c r="I78" s="287"/>
      <c r="J78" s="287"/>
      <c r="K78" s="287"/>
      <c r="L78" s="297"/>
      <c r="M78" s="298"/>
      <c r="N78" s="299"/>
    </row>
    <row r="79" spans="1:14" ht="15.75" thickBot="1">
      <c r="B79" s="455"/>
      <c r="C79" s="456"/>
      <c r="D79" s="456"/>
      <c r="E79" s="456"/>
      <c r="F79" s="456"/>
      <c r="G79" s="456"/>
      <c r="H79" s="54"/>
      <c r="I79" s="132"/>
      <c r="J79" s="132"/>
      <c r="K79" s="132"/>
      <c r="L79" s="892"/>
      <c r="M79" s="893"/>
      <c r="N79" s="133"/>
    </row>
    <row r="80" spans="1:14" ht="15.75" thickBot="1">
      <c r="B80" s="903" t="s">
        <v>1037</v>
      </c>
      <c r="C80" s="857"/>
      <c r="D80" s="857"/>
      <c r="E80" s="857"/>
      <c r="F80" s="857"/>
      <c r="G80" s="857"/>
      <c r="H80" s="857"/>
      <c r="I80" s="857"/>
      <c r="J80" s="857"/>
      <c r="K80" s="857"/>
      <c r="L80" s="857"/>
      <c r="M80" s="858"/>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53" t="s">
        <v>1047</v>
      </c>
      <c r="C84" s="854"/>
      <c r="D84" s="854"/>
      <c r="E84" s="854"/>
      <c r="F84" s="854"/>
      <c r="G84" s="854"/>
      <c r="H84" s="854"/>
      <c r="I84" s="79" t="s">
        <v>1048</v>
      </c>
      <c r="J84" s="81" t="s">
        <v>1494</v>
      </c>
      <c r="K84" s="80" t="s">
        <v>1050</v>
      </c>
      <c r="L84" s="855" t="s">
        <v>1034</v>
      </c>
      <c r="M84" s="856"/>
      <c r="N84" s="104" t="s">
        <v>1035</v>
      </c>
    </row>
    <row r="85" spans="1:15">
      <c r="A85" s="168" t="s">
        <v>11</v>
      </c>
      <c r="B85" s="55" t="str">
        <f>VLOOKUP(A85,'MANO DE OBRA'!A8:D68,3,FALSE)</f>
        <v>Obrero (4)</v>
      </c>
      <c r="C85" s="53"/>
      <c r="D85" s="53"/>
      <c r="E85" s="53"/>
      <c r="F85" s="53"/>
      <c r="G85" s="53"/>
      <c r="H85" s="53"/>
      <c r="I85" s="300">
        <f>K85/J85*100</f>
        <v>109977.83783783784</v>
      </c>
      <c r="J85" s="301">
        <v>185</v>
      </c>
      <c r="K85" s="302">
        <f>VLOOKUP(A85,'MANO DE OBRA'!A8:D99,4,FALSE)</f>
        <v>203459</v>
      </c>
      <c r="L85" s="56"/>
      <c r="M85" s="442">
        <v>10.4</v>
      </c>
      <c r="N85" s="403">
        <f>K85/M85</f>
        <v>19563.365384615383</v>
      </c>
      <c r="O85" s="112"/>
    </row>
    <row r="86" spans="1:15">
      <c r="A86" s="168" t="s">
        <v>32</v>
      </c>
      <c r="B86" s="55" t="str">
        <f>VLOOKUP(A86,'MANO DE OBRA'!A8:D69,3,FALSE)</f>
        <v>Oficial (2)</v>
      </c>
      <c r="C86" s="53"/>
      <c r="D86" s="53"/>
      <c r="E86" s="53"/>
      <c r="F86" s="53"/>
      <c r="G86" s="53"/>
      <c r="H86" s="53"/>
      <c r="I86" s="300">
        <f>K86/J86*100</f>
        <v>109977.83783783784</v>
      </c>
      <c r="J86" s="301">
        <v>185</v>
      </c>
      <c r="K86" s="302">
        <f>VLOOKUP(A86,'MANO DE OBRA'!A8:D100,4,FALSE)</f>
        <v>203459</v>
      </c>
      <c r="L86" s="56"/>
      <c r="M86" s="439">
        <v>10.4</v>
      </c>
      <c r="N86" s="403">
        <f>K86/M86</f>
        <v>19563.365384615383</v>
      </c>
    </row>
    <row r="87" spans="1:15">
      <c r="B87" s="55"/>
      <c r="C87" s="53"/>
      <c r="D87" s="53"/>
      <c r="E87" s="53"/>
      <c r="F87" s="53"/>
      <c r="G87" s="53"/>
      <c r="H87" s="53"/>
      <c r="I87" s="300"/>
      <c r="J87" s="301"/>
      <c r="K87" s="302"/>
      <c r="L87" s="56"/>
      <c r="M87" s="440"/>
      <c r="N87" s="403"/>
    </row>
    <row r="88" spans="1:15">
      <c r="B88" s="55"/>
      <c r="C88" s="53"/>
      <c r="D88" s="53"/>
      <c r="E88" s="53"/>
      <c r="F88" s="53"/>
      <c r="G88" s="53"/>
      <c r="H88" s="53"/>
      <c r="I88" s="287"/>
      <c r="J88" s="305"/>
      <c r="K88" s="306"/>
      <c r="L88" s="326"/>
      <c r="M88" s="308"/>
      <c r="N88" s="304"/>
    </row>
    <row r="89" spans="1:15">
      <c r="B89" s="55"/>
      <c r="C89" s="53"/>
      <c r="D89" s="53"/>
      <c r="E89" s="53"/>
      <c r="F89" s="53"/>
      <c r="G89" s="53"/>
      <c r="H89" s="53"/>
      <c r="I89" s="287"/>
      <c r="J89" s="305"/>
      <c r="K89" s="306"/>
      <c r="L89" s="326"/>
      <c r="M89" s="308"/>
      <c r="N89" s="304"/>
    </row>
    <row r="90" spans="1:15" ht="15.75" thickBot="1">
      <c r="B90" s="890"/>
      <c r="C90" s="891"/>
      <c r="D90" s="891"/>
      <c r="E90" s="891"/>
      <c r="F90" s="891"/>
      <c r="G90" s="891"/>
      <c r="H90" s="891"/>
      <c r="I90" s="132"/>
      <c r="J90" s="132"/>
      <c r="K90" s="132"/>
      <c r="L90" s="904"/>
      <c r="M90" s="904"/>
      <c r="N90" s="51"/>
    </row>
    <row r="91" spans="1:15" ht="15.75" thickBot="1">
      <c r="B91" s="903" t="s">
        <v>1037</v>
      </c>
      <c r="C91" s="857"/>
      <c r="D91" s="857"/>
      <c r="E91" s="857"/>
      <c r="F91" s="857"/>
      <c r="G91" s="857"/>
      <c r="H91" s="857"/>
      <c r="I91" s="857"/>
      <c r="J91" s="857"/>
      <c r="K91" s="857"/>
      <c r="L91" s="857"/>
      <c r="M91" s="858"/>
      <c r="N91" s="309">
        <f>SUM(N85:N90)</f>
        <v>39126.730769230766</v>
      </c>
    </row>
    <row r="92" spans="1:15" ht="15.75" thickBot="1">
      <c r="B92" s="39"/>
      <c r="C92" s="40"/>
      <c r="D92" s="40"/>
      <c r="E92" s="40"/>
      <c r="F92" s="40"/>
      <c r="G92" s="40"/>
      <c r="H92" s="40"/>
      <c r="I92" s="40"/>
      <c r="J92" s="40"/>
      <c r="K92" s="40"/>
      <c r="L92" s="40"/>
      <c r="M92" s="40"/>
      <c r="N92" s="41"/>
    </row>
    <row r="93" spans="1:15" ht="15.75" thickBot="1">
      <c r="B93" s="814" t="s">
        <v>1051</v>
      </c>
      <c r="C93" s="815"/>
      <c r="D93" s="815"/>
      <c r="E93" s="815"/>
      <c r="F93" s="815"/>
      <c r="G93" s="815"/>
      <c r="H93" s="815"/>
      <c r="I93" s="815"/>
      <c r="J93" s="815"/>
      <c r="K93" s="815"/>
      <c r="L93" s="815"/>
      <c r="M93" s="816"/>
      <c r="N93" s="105">
        <f>N49+N69+N80+N91</f>
        <v>298612.14555428125</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59" t="s">
        <v>1053</v>
      </c>
      <c r="C97" s="860"/>
      <c r="D97" s="860"/>
      <c r="E97" s="860"/>
      <c r="F97" s="860"/>
      <c r="G97" s="860"/>
      <c r="H97" s="860"/>
      <c r="I97" s="322"/>
      <c r="J97" s="342"/>
      <c r="K97" s="310" t="s">
        <v>1054</v>
      </c>
      <c r="L97" s="861" t="s">
        <v>1055</v>
      </c>
      <c r="M97" s="862"/>
      <c r="N97" s="311"/>
    </row>
    <row r="98" spans="1:14">
      <c r="B98" s="847" t="s">
        <v>1056</v>
      </c>
      <c r="C98" s="848"/>
      <c r="D98" s="848"/>
      <c r="E98" s="848"/>
      <c r="F98" s="848"/>
      <c r="G98" s="848"/>
      <c r="H98" s="848"/>
      <c r="I98" s="93"/>
      <c r="J98" s="94"/>
      <c r="K98" s="312">
        <v>0.2</v>
      </c>
      <c r="L98" s="849">
        <f>N93*K98</f>
        <v>59722.429110856254</v>
      </c>
      <c r="M98" s="850"/>
      <c r="N98" s="57"/>
    </row>
    <row r="99" spans="1:14">
      <c r="B99" s="95" t="s">
        <v>1057</v>
      </c>
      <c r="C99" s="96"/>
      <c r="D99" s="96"/>
      <c r="E99" s="96"/>
      <c r="F99" s="96"/>
      <c r="G99" s="96"/>
      <c r="H99" s="96"/>
      <c r="I99" s="93"/>
      <c r="J99" s="94"/>
      <c r="K99" s="312">
        <v>0.05</v>
      </c>
      <c r="L99" s="849">
        <f>N93*K99</f>
        <v>14930.607277714063</v>
      </c>
      <c r="M99" s="850"/>
      <c r="N99" s="57"/>
    </row>
    <row r="100" spans="1:14" ht="15.75" thickBot="1">
      <c r="B100" s="97" t="s">
        <v>1058</v>
      </c>
      <c r="C100" s="98"/>
      <c r="D100" s="98"/>
      <c r="E100" s="98"/>
      <c r="F100" s="98"/>
      <c r="G100" s="98"/>
      <c r="H100" s="98"/>
      <c r="I100" s="99"/>
      <c r="J100" s="100"/>
      <c r="K100" s="313">
        <v>0.05</v>
      </c>
      <c r="L100" s="851">
        <f>N93*K100</f>
        <v>14930.607277714063</v>
      </c>
      <c r="M100" s="852"/>
      <c r="N100" s="57"/>
    </row>
    <row r="101" spans="1:14" ht="15.75" thickBot="1">
      <c r="B101" s="814" t="s">
        <v>1037</v>
      </c>
      <c r="C101" s="815"/>
      <c r="D101" s="815"/>
      <c r="E101" s="815"/>
      <c r="F101" s="815"/>
      <c r="G101" s="815"/>
      <c r="H101" s="815"/>
      <c r="I101" s="815"/>
      <c r="J101" s="815"/>
      <c r="K101" s="815"/>
      <c r="L101" s="815"/>
      <c r="M101" s="816"/>
      <c r="N101" s="58">
        <f>L98+L99+L100</f>
        <v>89583.643666284377</v>
      </c>
    </row>
    <row r="102" spans="1:14" ht="15.75" thickBot="1">
      <c r="B102" s="39"/>
      <c r="C102" s="40"/>
      <c r="D102" s="40"/>
      <c r="E102" s="40"/>
      <c r="F102" s="40"/>
      <c r="G102" s="40"/>
      <c r="H102" s="40"/>
      <c r="I102" s="40"/>
      <c r="J102" s="40"/>
      <c r="K102" s="40"/>
      <c r="L102" s="40"/>
      <c r="M102" s="40"/>
      <c r="N102" s="41"/>
    </row>
    <row r="103" spans="1:14" ht="15.75" thickBot="1">
      <c r="A103" t="s">
        <v>2122</v>
      </c>
      <c r="B103" s="814" t="s">
        <v>1059</v>
      </c>
      <c r="C103" s="815"/>
      <c r="D103" s="815"/>
      <c r="E103" s="815"/>
      <c r="F103" s="815"/>
      <c r="G103" s="815"/>
      <c r="H103" s="815"/>
      <c r="I103" s="815"/>
      <c r="J103" s="815"/>
      <c r="K103" s="815"/>
      <c r="L103" s="815"/>
      <c r="M103" s="816"/>
      <c r="N103" s="196">
        <f>N93+N101</f>
        <v>388195.78922056564</v>
      </c>
    </row>
    <row r="104" spans="1:14">
      <c r="B104" s="247"/>
      <c r="C104" s="248"/>
      <c r="D104" s="248"/>
      <c r="E104" s="248"/>
      <c r="F104" s="248"/>
      <c r="G104" s="248"/>
      <c r="H104" s="248"/>
      <c r="I104" s="248"/>
      <c r="J104" s="248"/>
      <c r="K104" s="248"/>
      <c r="L104" s="248"/>
      <c r="M104" s="248"/>
      <c r="N104" s="249"/>
    </row>
    <row r="105" spans="1:14">
      <c r="B105" s="250"/>
      <c r="C105" s="251"/>
      <c r="D105" s="251"/>
      <c r="E105" s="251"/>
      <c r="F105" s="251"/>
      <c r="G105" s="251"/>
      <c r="H105" s="251"/>
      <c r="I105" s="251"/>
      <c r="J105" s="251"/>
      <c r="K105" s="251"/>
      <c r="L105" s="251"/>
      <c r="M105" s="251"/>
      <c r="N105" s="252"/>
    </row>
    <row r="106" spans="1:14">
      <c r="B106" s="250"/>
      <c r="C106" s="251"/>
      <c r="D106" s="251"/>
      <c r="E106" s="251"/>
      <c r="F106" s="251"/>
      <c r="G106" s="251"/>
      <c r="H106" s="251"/>
      <c r="I106" s="251"/>
      <c r="J106" s="251"/>
      <c r="K106" s="251"/>
      <c r="L106" s="251"/>
      <c r="M106" s="251"/>
      <c r="N106" s="252"/>
    </row>
    <row r="107" spans="1:14">
      <c r="B107" s="250"/>
      <c r="C107" s="251"/>
      <c r="D107" s="251"/>
      <c r="E107" s="251"/>
      <c r="F107" s="251"/>
      <c r="G107" s="251"/>
      <c r="H107" s="251"/>
      <c r="I107" s="251"/>
      <c r="J107" s="251"/>
      <c r="K107" s="251"/>
      <c r="L107" s="251"/>
      <c r="M107" s="251"/>
      <c r="N107" s="252"/>
    </row>
    <row r="108" spans="1:14">
      <c r="B108" s="250"/>
      <c r="C108" s="251"/>
      <c r="D108" s="251"/>
      <c r="E108" s="425" t="s">
        <v>1060</v>
      </c>
      <c r="F108" s="425"/>
      <c r="G108" s="425"/>
      <c r="H108" s="425"/>
      <c r="I108" s="425"/>
      <c r="J108" s="425"/>
      <c r="K108" s="251"/>
      <c r="L108" s="251"/>
      <c r="M108" s="251"/>
      <c r="N108" s="252"/>
    </row>
    <row r="109" spans="1:14">
      <c r="B109" s="250"/>
      <c r="C109" s="251"/>
      <c r="D109" s="251"/>
      <c r="E109" s="251" t="s">
        <v>1061</v>
      </c>
      <c r="F109" s="251"/>
      <c r="G109" s="251"/>
      <c r="H109" s="251"/>
      <c r="I109" s="251"/>
      <c r="J109" s="251"/>
      <c r="K109" s="251"/>
      <c r="L109" s="251"/>
      <c r="M109" s="251"/>
      <c r="N109" s="252"/>
    </row>
    <row r="110" spans="1:14">
      <c r="B110" s="250"/>
      <c r="C110" s="251"/>
      <c r="D110" s="251"/>
      <c r="E110" s="251" t="s">
        <v>1062</v>
      </c>
      <c r="F110" s="251"/>
      <c r="G110" s="251"/>
      <c r="H110" s="251"/>
      <c r="I110" s="251"/>
      <c r="J110" s="251"/>
      <c r="K110" s="251"/>
      <c r="L110" s="251"/>
      <c r="M110" s="251"/>
      <c r="N110" s="252"/>
    </row>
    <row r="111" spans="1:14">
      <c r="B111" s="250"/>
      <c r="C111" s="251"/>
      <c r="D111" s="251"/>
      <c r="E111" s="251" t="s">
        <v>1063</v>
      </c>
      <c r="F111" s="251"/>
      <c r="G111" s="251"/>
      <c r="H111" s="251"/>
      <c r="I111" s="251"/>
      <c r="J111" s="251"/>
      <c r="K111" s="251"/>
      <c r="L111" s="251"/>
      <c r="M111" s="251"/>
      <c r="N111" s="252"/>
    </row>
    <row r="112" spans="1:14" ht="15.75" thickBot="1">
      <c r="B112" s="250"/>
      <c r="C112" s="251"/>
      <c r="D112" s="251"/>
      <c r="E112" s="251"/>
      <c r="F112" s="251" t="s">
        <v>1064</v>
      </c>
      <c r="G112" s="251"/>
      <c r="H112" s="251"/>
      <c r="I112" s="251"/>
      <c r="J112" s="251"/>
      <c r="K112" s="251"/>
      <c r="L112" s="251"/>
      <c r="M112" s="251"/>
      <c r="N112" s="252"/>
    </row>
    <row r="113" spans="2:14">
      <c r="B113" s="235" t="s">
        <v>2322</v>
      </c>
      <c r="C113" s="236"/>
      <c r="D113" s="236"/>
      <c r="E113" s="236"/>
      <c r="F113" s="236"/>
      <c r="G113" s="236"/>
      <c r="H113" s="236"/>
      <c r="I113" s="236"/>
      <c r="J113" s="236"/>
      <c r="K113" s="236"/>
      <c r="L113" s="236"/>
      <c r="M113" s="236"/>
      <c r="N113" s="237"/>
    </row>
    <row r="114" spans="2:14">
      <c r="B114" s="253"/>
      <c r="C114" s="254"/>
      <c r="D114" s="254"/>
      <c r="E114" s="254"/>
      <c r="F114" s="254"/>
      <c r="G114" s="254"/>
      <c r="H114" s="254"/>
      <c r="I114" s="254"/>
      <c r="J114" s="254"/>
      <c r="K114" s="254"/>
      <c r="L114" s="254"/>
      <c r="M114" s="254"/>
      <c r="N114" s="255"/>
    </row>
    <row r="115" spans="2:14">
      <c r="B115" s="253"/>
      <c r="C115" s="254"/>
      <c r="D115" s="254"/>
      <c r="E115" s="254"/>
      <c r="F115" s="254"/>
      <c r="G115" s="254"/>
      <c r="H115" s="254"/>
      <c r="I115" s="254"/>
      <c r="J115" s="254"/>
      <c r="K115" s="254"/>
      <c r="L115" s="254"/>
      <c r="M115" s="254"/>
      <c r="N115" s="255"/>
    </row>
    <row r="116" spans="2:14">
      <c r="B116" s="253"/>
      <c r="C116" s="254"/>
      <c r="D116" s="254"/>
      <c r="E116" s="254"/>
      <c r="F116" s="254"/>
      <c r="G116" s="254"/>
      <c r="H116" s="254"/>
      <c r="I116" s="254"/>
      <c r="J116" s="254"/>
      <c r="K116" s="254"/>
      <c r="L116" s="254"/>
      <c r="M116" s="254"/>
      <c r="N116" s="255"/>
    </row>
    <row r="117" spans="2:14" ht="15.75" thickBot="1">
      <c r="B117" s="256"/>
      <c r="C117" s="257"/>
      <c r="D117" s="257"/>
      <c r="E117" s="257"/>
      <c r="F117" s="257"/>
      <c r="G117" s="257"/>
      <c r="H117" s="257"/>
      <c r="I117" s="257"/>
      <c r="J117" s="257"/>
      <c r="K117" s="257"/>
      <c r="L117" s="257"/>
      <c r="M117" s="257"/>
      <c r="N117" s="258"/>
    </row>
    <row r="118" spans="2:14">
      <c r="B118" s="259"/>
      <c r="C118" s="260"/>
      <c r="D118" s="260"/>
      <c r="E118" s="260"/>
      <c r="F118" s="260"/>
      <c r="G118" s="260"/>
      <c r="H118" s="260"/>
      <c r="I118" s="260"/>
      <c r="J118" s="260"/>
      <c r="K118" s="260"/>
      <c r="L118" s="260"/>
      <c r="M118" s="260"/>
      <c r="N118" s="261"/>
    </row>
    <row r="119" spans="2:14">
      <c r="B119" s="262" t="s">
        <v>2323</v>
      </c>
      <c r="C119" s="263"/>
      <c r="D119" s="263"/>
      <c r="E119" s="263"/>
      <c r="F119" s="263"/>
      <c r="G119" s="263"/>
      <c r="H119" s="263"/>
      <c r="I119" s="263"/>
      <c r="J119" s="263"/>
      <c r="K119" s="263"/>
      <c r="L119" s="263"/>
      <c r="M119" s="263"/>
      <c r="N119" s="264"/>
    </row>
    <row r="120" spans="2:14" ht="15" customHeight="1">
      <c r="B120" s="958" t="s">
        <v>2324</v>
      </c>
      <c r="C120" s="959"/>
      <c r="D120" s="959"/>
      <c r="E120" s="959"/>
      <c r="F120" s="959"/>
      <c r="G120" s="959"/>
      <c r="H120" s="959"/>
      <c r="I120" s="959"/>
      <c r="J120" s="959"/>
      <c r="K120" s="959"/>
      <c r="L120" s="959"/>
      <c r="M120" s="959"/>
      <c r="N120" s="960"/>
    </row>
    <row r="121" spans="2:14" ht="15" customHeight="1">
      <c r="B121" s="958"/>
      <c r="C121" s="959"/>
      <c r="D121" s="959"/>
      <c r="E121" s="959"/>
      <c r="F121" s="959"/>
      <c r="G121" s="959"/>
      <c r="H121" s="959"/>
      <c r="I121" s="959"/>
      <c r="J121" s="959"/>
      <c r="K121" s="959"/>
      <c r="L121" s="959"/>
      <c r="M121" s="959"/>
      <c r="N121" s="960"/>
    </row>
    <row r="122" spans="2:14" ht="30" customHeight="1">
      <c r="B122" s="961" t="s">
        <v>2325</v>
      </c>
      <c r="C122" s="962"/>
      <c r="D122" s="962"/>
      <c r="E122" s="962"/>
      <c r="F122" s="962"/>
      <c r="G122" s="962"/>
      <c r="H122" s="962"/>
      <c r="I122" s="962"/>
      <c r="J122" s="962"/>
      <c r="K122" s="962"/>
      <c r="L122" s="962"/>
      <c r="M122" s="962"/>
      <c r="N122" s="963"/>
    </row>
    <row r="123" spans="2:14">
      <c r="B123" s="961"/>
      <c r="C123" s="962"/>
      <c r="D123" s="962"/>
      <c r="E123" s="962"/>
      <c r="F123" s="962"/>
      <c r="G123" s="962"/>
      <c r="H123" s="962"/>
      <c r="I123" s="962"/>
      <c r="J123" s="962"/>
      <c r="K123" s="962"/>
      <c r="L123" s="962"/>
      <c r="M123" s="962"/>
      <c r="N123" s="963"/>
    </row>
    <row r="124" spans="2:14">
      <c r="B124" s="347"/>
      <c r="C124" s="348"/>
      <c r="D124" s="348"/>
      <c r="E124" s="348"/>
      <c r="F124" s="348"/>
      <c r="G124" s="348"/>
      <c r="H124" s="348"/>
      <c r="I124" s="348"/>
      <c r="J124" s="348"/>
      <c r="K124" s="348"/>
      <c r="L124" s="348"/>
      <c r="M124" s="348"/>
      <c r="N124" s="349"/>
    </row>
    <row r="125" spans="2:14">
      <c r="B125" s="347"/>
      <c r="C125" s="348"/>
      <c r="D125" s="348"/>
      <c r="E125" s="348"/>
      <c r="F125" s="348"/>
      <c r="G125" s="348"/>
      <c r="H125" s="348"/>
      <c r="I125" s="348"/>
      <c r="J125" s="348"/>
      <c r="K125" s="348"/>
      <c r="L125" s="348"/>
      <c r="M125" s="348"/>
      <c r="N125" s="349"/>
    </row>
    <row r="126" spans="2:14">
      <c r="B126" s="347"/>
      <c r="C126" s="348"/>
      <c r="D126" s="348"/>
      <c r="E126" s="348"/>
      <c r="F126" s="348"/>
      <c r="G126" s="348"/>
      <c r="H126" s="348"/>
      <c r="I126" s="348"/>
      <c r="J126" s="348"/>
      <c r="K126" s="348"/>
      <c r="L126" s="348"/>
      <c r="M126" s="348"/>
      <c r="N126" s="349"/>
    </row>
    <row r="127" spans="2:14">
      <c r="B127" s="262"/>
      <c r="C127" s="263"/>
      <c r="D127" s="263"/>
      <c r="E127" s="263"/>
      <c r="F127" s="263"/>
      <c r="G127" s="263"/>
      <c r="H127" s="263"/>
      <c r="I127" s="263"/>
      <c r="J127" s="263"/>
      <c r="K127" s="263"/>
      <c r="L127" s="263"/>
      <c r="M127" s="263"/>
      <c r="N127" s="264"/>
    </row>
    <row r="128" spans="2:14">
      <c r="B128" s="250"/>
      <c r="C128" s="251"/>
      <c r="D128" s="251"/>
      <c r="E128" s="251" t="s">
        <v>1060</v>
      </c>
      <c r="F128" s="425"/>
      <c r="G128" s="425"/>
      <c r="H128" s="251"/>
      <c r="I128" s="251"/>
      <c r="J128" s="251"/>
      <c r="K128" s="251"/>
      <c r="L128" s="251"/>
      <c r="M128" s="251"/>
      <c r="N128" s="252"/>
    </row>
    <row r="129" spans="2:14">
      <c r="B129" s="250"/>
      <c r="C129" s="251"/>
      <c r="D129" s="251"/>
      <c r="E129" s="426" t="s">
        <v>1061</v>
      </c>
      <c r="F129" s="251"/>
      <c r="G129" s="251"/>
      <c r="H129" s="426"/>
      <c r="I129" s="426"/>
      <c r="J129" s="426"/>
      <c r="K129" s="251"/>
      <c r="L129" s="251"/>
      <c r="M129" s="251"/>
      <c r="N129" s="252"/>
    </row>
    <row r="130" spans="2:14">
      <c r="B130" s="250"/>
      <c r="C130" s="251"/>
      <c r="D130" s="251"/>
      <c r="E130" s="265" t="s">
        <v>1065</v>
      </c>
      <c r="F130" s="251"/>
      <c r="G130" s="251"/>
      <c r="H130" s="265"/>
      <c r="I130" s="265"/>
      <c r="J130" s="265"/>
      <c r="K130" s="251"/>
      <c r="L130" s="251"/>
      <c r="M130" s="251"/>
      <c r="N130" s="252"/>
    </row>
    <row r="131" spans="2:14">
      <c r="B131" s="266"/>
      <c r="C131" s="263"/>
      <c r="D131" s="263"/>
      <c r="E131" s="251" t="s">
        <v>1063</v>
      </c>
      <c r="F131" s="251"/>
      <c r="G131" s="251"/>
      <c r="H131" s="251"/>
      <c r="I131" s="251"/>
      <c r="J131" s="251"/>
      <c r="K131" s="263"/>
      <c r="L131" s="263"/>
      <c r="M131" s="263"/>
      <c r="N131" s="264"/>
    </row>
    <row r="132" spans="2:14">
      <c r="B132" s="266"/>
      <c r="C132" s="263"/>
      <c r="D132" s="263"/>
      <c r="E132" s="263"/>
      <c r="F132" s="251"/>
      <c r="G132" s="251"/>
      <c r="H132" s="251"/>
      <c r="I132" s="251"/>
      <c r="J132" s="251"/>
      <c r="K132" s="263"/>
      <c r="L132" s="263"/>
      <c r="M132" s="263"/>
      <c r="N132" s="264"/>
    </row>
    <row r="133" spans="2:14">
      <c r="B133" s="266" t="s">
        <v>2326</v>
      </c>
      <c r="C133" s="265"/>
      <c r="D133" s="265"/>
      <c r="E133" s="251"/>
      <c r="F133" s="251"/>
      <c r="G133" s="251"/>
      <c r="H133" s="251"/>
      <c r="I133" s="251"/>
      <c r="J133" s="964"/>
      <c r="K133" s="964"/>
      <c r="L133" s="964"/>
      <c r="M133" s="964"/>
      <c r="N133" s="965"/>
    </row>
    <row r="134" spans="2:14" ht="15.75" thickBot="1">
      <c r="B134" s="427" t="s">
        <v>2327</v>
      </c>
      <c r="C134" s="428"/>
      <c r="D134" s="428"/>
      <c r="E134" s="267"/>
      <c r="F134" s="267"/>
      <c r="G134" s="267"/>
      <c r="H134" s="267"/>
      <c r="I134" s="267"/>
      <c r="J134" s="966"/>
      <c r="K134" s="966"/>
      <c r="L134" s="966"/>
      <c r="M134" s="966"/>
      <c r="N134" s="967"/>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7.25" customHeight="1" thickBot="1">
      <c r="A31" t="s">
        <v>1929</v>
      </c>
      <c r="B31" s="86" t="s">
        <v>1195</v>
      </c>
      <c r="C31" s="87" t="s">
        <v>2212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224</v>
      </c>
      <c r="B36" s="863" t="str">
        <f>VLOOKUP(A36,EQUIPOS!A6:D154,3,FALSE)</f>
        <v>Equipo de Medición (Deformimetros Eléctricos, Mecánicos, Celdas de Carga,  Etc.)</v>
      </c>
      <c r="C36" s="864"/>
      <c r="D36" s="864"/>
      <c r="E36" s="864"/>
      <c r="F36" s="864"/>
      <c r="G36" s="864"/>
      <c r="H36" s="865"/>
      <c r="I36" s="275"/>
      <c r="J36" s="276"/>
      <c r="K36" s="277">
        <f>VLOOKUP(A36,EQUIPOS!A6:D163,4,FALSE)</f>
        <v>125620.61834823331</v>
      </c>
      <c r="L36" s="278"/>
      <c r="M36" s="344">
        <v>3.3333333330000001</v>
      </c>
      <c r="N36" s="280">
        <f>K36/M36</f>
        <v>37686.18550823861</v>
      </c>
    </row>
    <row r="37" spans="1:14">
      <c r="A37" s="119" t="s">
        <v>125</v>
      </c>
      <c r="B37" s="863" t="str">
        <f>VLOOKUP(A37,EQUIPOS!A7:D154,3,FALSE)</f>
        <v>Bomba para gato de tensionamiento</v>
      </c>
      <c r="C37" s="864"/>
      <c r="D37" s="864"/>
      <c r="E37" s="864"/>
      <c r="F37" s="864"/>
      <c r="G37" s="864"/>
      <c r="H37" s="865"/>
      <c r="I37" s="429"/>
      <c r="J37" s="430"/>
      <c r="K37" s="277">
        <f>VLOOKUP(A37,EQUIPOS!A7:D164,4,FALSE)</f>
        <v>50015.831204767994</v>
      </c>
      <c r="L37" s="343"/>
      <c r="M37" s="344">
        <v>0.1</v>
      </c>
      <c r="N37" s="280">
        <f>K37/M37</f>
        <v>500158.31204767991</v>
      </c>
    </row>
    <row r="38" spans="1:14">
      <c r="A38" s="119" t="s">
        <v>240</v>
      </c>
      <c r="B38" s="863" t="str">
        <f>VLOOKUP(A38,EQUIPOS!A8:D154,3,FALSE)</f>
        <v>Gato para tensionamiento, fuerza Max 200 ton, área de tensión 314 cm2.</v>
      </c>
      <c r="C38" s="864"/>
      <c r="D38" s="864"/>
      <c r="E38" s="864"/>
      <c r="F38" s="864"/>
      <c r="G38" s="864"/>
      <c r="H38" s="865"/>
      <c r="I38" s="336"/>
      <c r="J38" s="338"/>
      <c r="K38" s="277">
        <f>VLOOKUP(A38,EQUIPOS!A8:D165,4,FALSE)</f>
        <v>155178.58876117499</v>
      </c>
      <c r="L38" s="431"/>
      <c r="M38" s="432">
        <v>0.1</v>
      </c>
      <c r="N38" s="280">
        <f>K38/M38</f>
        <v>1551785.8876117498</v>
      </c>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2089630.3851676683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1477</v>
      </c>
      <c r="B60" s="52" t="str">
        <f>VLOOKUP(A60,TRANSPORTE!A2:D117,3,FALSE)</f>
        <v>Transporte de equipos</v>
      </c>
      <c r="C60" s="325"/>
      <c r="D60" s="325"/>
      <c r="E60" s="325"/>
      <c r="F60" s="325"/>
      <c r="G60" s="325"/>
      <c r="H60" s="319" t="s">
        <v>339</v>
      </c>
      <c r="I60" s="287">
        <v>15</v>
      </c>
      <c r="J60" s="294">
        <v>1</v>
      </c>
      <c r="K60" s="287">
        <f>I60*J60</f>
        <v>15</v>
      </c>
      <c r="L60" s="901">
        <f>VLOOKUP(A60,TRANSPORTE!A2:D117,4,FALSE)</f>
        <v>3711.7829486224864</v>
      </c>
      <c r="M60" s="902"/>
      <c r="N60" s="295">
        <f>K60*L60</f>
        <v>55676.744229337295</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55676.744229337295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8" t="s">
        <v>4</v>
      </c>
      <c r="B71" s="55" t="str">
        <f>VLOOKUP(A71,'MANO DE OBRA'!A8:D68,3,FALSE)</f>
        <v>Inspector de fabricación y montaje</v>
      </c>
      <c r="C71" s="53"/>
      <c r="D71" s="53"/>
      <c r="E71" s="53"/>
      <c r="F71" s="53"/>
      <c r="G71" s="53"/>
      <c r="H71" s="53"/>
      <c r="I71" s="300">
        <f>K71/J71*100</f>
        <v>73775.135135135133</v>
      </c>
      <c r="J71" s="301">
        <v>185</v>
      </c>
      <c r="K71" s="302">
        <f>VLOOKUP(A71,'MANO DE OBRA'!A8:D99,4,FALSE)</f>
        <v>136484</v>
      </c>
      <c r="L71" s="56"/>
      <c r="M71" s="442">
        <v>26.666666664000001</v>
      </c>
      <c r="N71" s="403">
        <f>K71/M71</f>
        <v>5118.1500005118151</v>
      </c>
      <c r="O71" s="112"/>
    </row>
    <row r="72" spans="1:15">
      <c r="A72" s="168"/>
      <c r="B72" s="55"/>
      <c r="C72" s="53"/>
      <c r="D72" s="53"/>
      <c r="E72" s="53"/>
      <c r="F72" s="53"/>
      <c r="G72" s="53"/>
      <c r="H72" s="53"/>
      <c r="I72" s="300"/>
      <c r="J72" s="301"/>
      <c r="K72" s="302"/>
      <c r="L72" s="56"/>
      <c r="M72" s="439"/>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5118.1500005118151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2150425.2793975174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430085.05587950349</v>
      </c>
      <c r="M84" s="850"/>
      <c r="N84" s="57"/>
    </row>
    <row r="85" spans="1:14">
      <c r="B85" s="95" t="s">
        <v>1057</v>
      </c>
      <c r="C85" s="96"/>
      <c r="D85" s="96"/>
      <c r="E85" s="96"/>
      <c r="F85" s="96"/>
      <c r="G85" s="96"/>
      <c r="H85" s="96"/>
      <c r="I85" s="93"/>
      <c r="J85" s="94"/>
      <c r="K85" s="312">
        <v>0.05</v>
      </c>
      <c r="L85" s="849">
        <f>N79*K85</f>
        <v>107521.26396987587</v>
      </c>
      <c r="M85" s="850"/>
      <c r="N85" s="57"/>
    </row>
    <row r="86" spans="1:14" ht="15.75" thickBot="1">
      <c r="B86" s="97" t="s">
        <v>1058</v>
      </c>
      <c r="C86" s="98"/>
      <c r="D86" s="98"/>
      <c r="E86" s="98"/>
      <c r="F86" s="98"/>
      <c r="G86" s="98"/>
      <c r="H86" s="98"/>
      <c r="I86" s="99"/>
      <c r="J86" s="100"/>
      <c r="K86" s="313">
        <v>0.05</v>
      </c>
      <c r="L86" s="851">
        <f>N79*K86</f>
        <v>107521.26396987587</v>
      </c>
      <c r="M86" s="852"/>
      <c r="N86" s="57"/>
    </row>
    <row r="87" spans="1:14" ht="15.75" thickBot="1">
      <c r="B87" s="814" t="s">
        <v>1037</v>
      </c>
      <c r="C87" s="815"/>
      <c r="D87" s="815"/>
      <c r="E87" s="815"/>
      <c r="F87" s="815"/>
      <c r="G87" s="815"/>
      <c r="H87" s="815"/>
      <c r="I87" s="815"/>
      <c r="J87" s="815"/>
      <c r="K87" s="815"/>
      <c r="L87" s="815"/>
      <c r="M87" s="816"/>
      <c r="N87" s="58">
        <f>L84+L85+L86</f>
        <v>645127.58381925523</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2795552.8632167727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8.75" customHeight="1" thickBot="1">
      <c r="A31" t="s">
        <v>1929</v>
      </c>
      <c r="B31" s="86" t="s">
        <v>1196</v>
      </c>
      <c r="C31" s="87" t="s">
        <v>2213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112</v>
      </c>
      <c r="B36" s="863" t="str">
        <f>VLOOKUP(A36,EQUIPOS!A6:D154,3,FALSE)</f>
        <v xml:space="preserve">Aspersor manual
</v>
      </c>
      <c r="C36" s="864"/>
      <c r="D36" s="864"/>
      <c r="E36" s="864"/>
      <c r="F36" s="864"/>
      <c r="G36" s="864"/>
      <c r="H36" s="865"/>
      <c r="I36" s="275"/>
      <c r="J36" s="276"/>
      <c r="K36" s="277">
        <f>VLOOKUP(A36,EQUIPOS!A6:D163,4,FALSE)</f>
        <v>3099.2177522349939</v>
      </c>
      <c r="L36" s="278"/>
      <c r="M36" s="344">
        <v>2</v>
      </c>
      <c r="N36" s="280">
        <f>K36/M36</f>
        <v>1549.6088761174969</v>
      </c>
    </row>
    <row r="37" spans="1:14">
      <c r="A37" s="119" t="s">
        <v>363</v>
      </c>
      <c r="B37" s="863" t="str">
        <f>VLOOKUP(A37,EQUIPOS!A7:D154,3,FALSE)</f>
        <v>Vibrador de concreto, Motor de 3 hp a 18.000 rpm Mangueras de 4 mt</v>
      </c>
      <c r="C37" s="864"/>
      <c r="D37" s="864"/>
      <c r="E37" s="864"/>
      <c r="F37" s="864"/>
      <c r="G37" s="864"/>
      <c r="H37" s="865"/>
      <c r="I37" s="429"/>
      <c r="J37" s="430"/>
      <c r="K37" s="277">
        <f>VLOOKUP(A37,EQUIPOS!A7:D164,4,FALSE)</f>
        <v>5066.5911025968508</v>
      </c>
      <c r="L37" s="343"/>
      <c r="M37" s="344">
        <v>2</v>
      </c>
      <c r="N37" s="280">
        <f>K37/M37</f>
        <v>2533.2955512984254</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1589.528125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5672.4325524159221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52241.714216838416</v>
      </c>
      <c r="N48" s="280">
        <f>K48*M48</f>
        <v>240311.8853974567</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119566.40752124388</v>
      </c>
      <c r="N49" s="280">
        <f>K49*M49</f>
        <v>119566.40752124388</v>
      </c>
    </row>
    <row r="50" spans="1:14">
      <c r="A50" s="167" t="s">
        <v>902</v>
      </c>
      <c r="B50" s="49" t="str">
        <f>VLOOKUP(A50,MATERIALES!A6:D373,3,FALSE)</f>
        <v>Concreto Resistencia  35 (Mpa)</v>
      </c>
      <c r="C50" s="433"/>
      <c r="D50" s="433"/>
      <c r="E50" s="433"/>
      <c r="F50" s="433"/>
      <c r="G50" s="433"/>
      <c r="H50" s="433"/>
      <c r="I50" s="433"/>
      <c r="J50" s="320" t="str">
        <f>VLOOKUP(A50,MATERIALES!A6:D642,2,FALSE)</f>
        <v>m3</v>
      </c>
      <c r="K50" s="405">
        <v>1</v>
      </c>
      <c r="L50" s="429"/>
      <c r="M50" s="410">
        <f>VLOOKUP(A50,MATERIALES!A6:D398,4,FALSE)</f>
        <v>402117.76050141623</v>
      </c>
      <c r="N50" s="280">
        <f>K50*M50</f>
        <v>402117.76050141623</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11476.135478816366</v>
      </c>
      <c r="N51" s="280">
        <f>K51*M51</f>
        <v>52790.22320255528</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814786.27662267222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1">
        <f>VLOOKUP(A60,TRANSPORTE!A2:D117,4,FALSE)</f>
        <v>900.0696947133282</v>
      </c>
      <c r="M60" s="902"/>
      <c r="N60" s="295">
        <f>K60*L60</f>
        <v>900.0696947133282</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900.0696947133282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8" t="s">
        <v>15</v>
      </c>
      <c r="B71" s="55" t="str">
        <f>VLOOKUP(A71,'MANO DE OBRA'!A8:D68,3,FALSE)</f>
        <v>Obrero (6)</v>
      </c>
      <c r="C71" s="53"/>
      <c r="D71" s="53"/>
      <c r="E71" s="53"/>
      <c r="F71" s="53"/>
      <c r="G71" s="53"/>
      <c r="H71" s="53"/>
      <c r="I71" s="300">
        <f>K71/J71*100</f>
        <v>164967.56756756757</v>
      </c>
      <c r="J71" s="301">
        <v>185</v>
      </c>
      <c r="K71" s="302">
        <f>VLOOKUP(A71,'MANO DE OBRA'!A8:D99,4,FALSE)</f>
        <v>305190</v>
      </c>
      <c r="L71" s="56"/>
      <c r="M71" s="442">
        <v>16</v>
      </c>
      <c r="N71" s="403">
        <f>K71/M71</f>
        <v>19074.375</v>
      </c>
      <c r="O71" s="112"/>
    </row>
    <row r="72" spans="1:15">
      <c r="A72" s="168" t="s">
        <v>32</v>
      </c>
      <c r="B72" s="55" t="str">
        <f>VLOOKUP(A72,'MANO DE OBRA'!A8:D69,3,FALSE)</f>
        <v>Oficial (2)</v>
      </c>
      <c r="C72" s="53"/>
      <c r="D72" s="53"/>
      <c r="E72" s="53"/>
      <c r="F72" s="53"/>
      <c r="G72" s="53"/>
      <c r="H72" s="53"/>
      <c r="I72" s="300">
        <f>K72/J72*100</f>
        <v>109977.83783783784</v>
      </c>
      <c r="J72" s="301">
        <v>185</v>
      </c>
      <c r="K72" s="302">
        <f>VLOOKUP(A72,'MANO DE OBRA'!A8:D100,4,FALSE)</f>
        <v>203459</v>
      </c>
      <c r="L72" s="56"/>
      <c r="M72" s="442">
        <v>16</v>
      </c>
      <c r="N72" s="403">
        <f>K72/M72</f>
        <v>12716.1875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133"/>
    </row>
    <row r="77" spans="1:15" ht="15.75" thickBot="1">
      <c r="B77" s="903" t="s">
        <v>1037</v>
      </c>
      <c r="C77" s="857"/>
      <c r="D77" s="857"/>
      <c r="E77" s="857"/>
      <c r="F77" s="857"/>
      <c r="G77" s="857"/>
      <c r="H77" s="857"/>
      <c r="I77" s="857"/>
      <c r="J77" s="857"/>
      <c r="K77" s="857"/>
      <c r="L77" s="857"/>
      <c r="M77" s="858"/>
      <c r="N77" s="468">
        <f>SUM(N71:N76)</f>
        <v>31790.5625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853149.34136980143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170629.86827396031</v>
      </c>
      <c r="M84" s="850"/>
      <c r="N84" s="57"/>
    </row>
    <row r="85" spans="1:14">
      <c r="B85" s="95" t="s">
        <v>1057</v>
      </c>
      <c r="C85" s="96"/>
      <c r="D85" s="96"/>
      <c r="E85" s="96"/>
      <c r="F85" s="96"/>
      <c r="G85" s="96"/>
      <c r="H85" s="96"/>
      <c r="I85" s="93"/>
      <c r="J85" s="94"/>
      <c r="K85" s="312">
        <v>0.05</v>
      </c>
      <c r="L85" s="849">
        <f>N79*K85</f>
        <v>42657.467068490078</v>
      </c>
      <c r="M85" s="850"/>
      <c r="N85" s="57"/>
    </row>
    <row r="86" spans="1:14" ht="15.75" thickBot="1">
      <c r="B86" s="97" t="s">
        <v>1058</v>
      </c>
      <c r="C86" s="98"/>
      <c r="D86" s="98"/>
      <c r="E86" s="98"/>
      <c r="F86" s="98"/>
      <c r="G86" s="98"/>
      <c r="H86" s="98"/>
      <c r="I86" s="99"/>
      <c r="J86" s="100"/>
      <c r="K86" s="313">
        <v>0.05</v>
      </c>
      <c r="L86" s="851">
        <f>N79*K86</f>
        <v>42657.467068490078</v>
      </c>
      <c r="M86" s="852"/>
      <c r="N86" s="57"/>
    </row>
    <row r="87" spans="1:14" ht="15.75" thickBot="1">
      <c r="B87" s="814" t="s">
        <v>1037</v>
      </c>
      <c r="C87" s="815"/>
      <c r="D87" s="815"/>
      <c r="E87" s="815"/>
      <c r="F87" s="815"/>
      <c r="G87" s="815"/>
      <c r="H87" s="815"/>
      <c r="I87" s="815"/>
      <c r="J87" s="815"/>
      <c r="K87" s="815"/>
      <c r="L87" s="815"/>
      <c r="M87" s="816"/>
      <c r="N87" s="58">
        <f>L84+L85+L86</f>
        <v>255944.80241094047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1109094.1437807418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22.5" customHeight="1" thickBot="1">
      <c r="A31" t="s">
        <v>1929</v>
      </c>
      <c r="B31" s="86" t="s">
        <v>1197</v>
      </c>
      <c r="C31" s="87" t="s">
        <v>2214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112</v>
      </c>
      <c r="B36" s="863" t="str">
        <f>VLOOKUP(A36,EQUIPOS!A6:D154,3,FALSE)</f>
        <v xml:space="preserve">Aspersor manual
</v>
      </c>
      <c r="C36" s="864"/>
      <c r="D36" s="864"/>
      <c r="E36" s="864"/>
      <c r="F36" s="864"/>
      <c r="G36" s="864"/>
      <c r="H36" s="865"/>
      <c r="I36" s="275"/>
      <c r="J36" s="276"/>
      <c r="K36" s="277">
        <f>VLOOKUP(A36,EQUIPOS!A6:D163,4,FALSE)</f>
        <v>3099.2177522349939</v>
      </c>
      <c r="L36" s="278"/>
      <c r="M36" s="344">
        <v>2</v>
      </c>
      <c r="N36" s="280">
        <f>K36/M36</f>
        <v>1549.6088761174969</v>
      </c>
    </row>
    <row r="37" spans="1:14">
      <c r="A37" s="119" t="s">
        <v>363</v>
      </c>
      <c r="B37" s="863" t="str">
        <f>VLOOKUP(A37,EQUIPOS!A7:D154,3,FALSE)</f>
        <v>Vibrador de concreto, Motor de 3 hp a 18.000 rpm Mangueras de 4 mt</v>
      </c>
      <c r="C37" s="864"/>
      <c r="D37" s="864"/>
      <c r="E37" s="864"/>
      <c r="F37" s="864"/>
      <c r="G37" s="864"/>
      <c r="H37" s="865"/>
      <c r="I37" s="429"/>
      <c r="J37" s="430"/>
      <c r="K37" s="277">
        <f>VLOOKUP(A37,EQUIPOS!A7:D164,4,FALSE)</f>
        <v>5066.5911025968508</v>
      </c>
      <c r="L37" s="343"/>
      <c r="M37" s="344">
        <v>2</v>
      </c>
      <c r="N37" s="280">
        <f>K37/M37</f>
        <v>2533.2955512984254</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1271.621875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5354.5263024159221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52241.714216838416</v>
      </c>
      <c r="N48" s="280">
        <f>K48*M48</f>
        <v>240311.8853974567</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119566.40752124388</v>
      </c>
      <c r="N49" s="280">
        <f>K49*M49</f>
        <v>119566.40752124388</v>
      </c>
    </row>
    <row r="50" spans="1:14">
      <c r="A50" s="167" t="s">
        <v>903</v>
      </c>
      <c r="B50" s="49" t="str">
        <f>VLOOKUP(A50,MATERIALES!A6:D373,3,FALSE)</f>
        <v>Concreto Resistencia  32 (Mpa)</v>
      </c>
      <c r="C50" s="433"/>
      <c r="D50" s="433"/>
      <c r="E50" s="433"/>
      <c r="F50" s="433"/>
      <c r="G50" s="433"/>
      <c r="H50" s="433"/>
      <c r="I50" s="433"/>
      <c r="J50" s="320" t="str">
        <f>VLOOKUP(A50,MATERIALES!A6:D642,2,FALSE)</f>
        <v>m3</v>
      </c>
      <c r="K50" s="405">
        <v>1</v>
      </c>
      <c r="L50" s="429"/>
      <c r="M50" s="410">
        <f>VLOOKUP(A50,MATERIALES!A6:D398,4,FALSE)</f>
        <v>386847.46579883079</v>
      </c>
      <c r="N50" s="280">
        <f>K50*M50</f>
        <v>386847.46579883079</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11476.135478816366</v>
      </c>
      <c r="N51" s="280">
        <f>K51*M51</f>
        <v>52790.22320255528</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799515.98192008666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1">
        <f>VLOOKUP(A60,TRANSPORTE!A2:D117,4,FALSE)</f>
        <v>900.0696947133282</v>
      </c>
      <c r="M60" s="902"/>
      <c r="N60" s="295">
        <f>K60*L60</f>
        <v>900.0696947133282</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900.0696947133282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8" t="s">
        <v>15</v>
      </c>
      <c r="B71" s="55" t="str">
        <f>VLOOKUP(A71,'MANO DE OBRA'!A8:D68,3,FALSE)</f>
        <v>Obrero (6)</v>
      </c>
      <c r="C71" s="53"/>
      <c r="D71" s="53"/>
      <c r="E71" s="53"/>
      <c r="F71" s="53"/>
      <c r="G71" s="53"/>
      <c r="H71" s="53"/>
      <c r="I71" s="300">
        <f>K71/J71*100</f>
        <v>164967.56756756757</v>
      </c>
      <c r="J71" s="301">
        <v>185</v>
      </c>
      <c r="K71" s="302">
        <f>VLOOKUP(A71,'MANO DE OBRA'!A8:D99,4,FALSE)</f>
        <v>305190</v>
      </c>
      <c r="L71" s="56"/>
      <c r="M71" s="442">
        <v>16</v>
      </c>
      <c r="N71" s="403">
        <f>K71/M71</f>
        <v>19074.375</v>
      </c>
      <c r="O71" s="112"/>
    </row>
    <row r="72" spans="1:15">
      <c r="A72" s="168"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16</v>
      </c>
      <c r="N72" s="403">
        <f>K72/M72</f>
        <v>6358.0625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25432.4375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831203.01541721588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166240.60308344319</v>
      </c>
      <c r="M84" s="850"/>
      <c r="N84" s="57"/>
    </row>
    <row r="85" spans="1:14">
      <c r="B85" s="95" t="s">
        <v>1057</v>
      </c>
      <c r="C85" s="96"/>
      <c r="D85" s="96"/>
      <c r="E85" s="96"/>
      <c r="F85" s="96"/>
      <c r="G85" s="96"/>
      <c r="H85" s="96"/>
      <c r="I85" s="93"/>
      <c r="J85" s="94"/>
      <c r="K85" s="312">
        <v>0.05</v>
      </c>
      <c r="L85" s="849">
        <f>N79*K85</f>
        <v>41560.150770860797</v>
      </c>
      <c r="M85" s="850"/>
      <c r="N85" s="57"/>
    </row>
    <row r="86" spans="1:14" ht="15.75" thickBot="1">
      <c r="B86" s="97" t="s">
        <v>1058</v>
      </c>
      <c r="C86" s="98"/>
      <c r="D86" s="98"/>
      <c r="E86" s="98"/>
      <c r="F86" s="98"/>
      <c r="G86" s="98"/>
      <c r="H86" s="98"/>
      <c r="I86" s="99"/>
      <c r="J86" s="100"/>
      <c r="K86" s="313">
        <v>0.05</v>
      </c>
      <c r="L86" s="851">
        <f>N79*K86</f>
        <v>41560.150770860797</v>
      </c>
      <c r="M86" s="852"/>
      <c r="N86" s="57"/>
    </row>
    <row r="87" spans="1:14" ht="15.75" thickBot="1">
      <c r="B87" s="814" t="s">
        <v>1037</v>
      </c>
      <c r="C87" s="815"/>
      <c r="D87" s="815"/>
      <c r="E87" s="815"/>
      <c r="F87" s="815"/>
      <c r="G87" s="815"/>
      <c r="H87" s="815"/>
      <c r="I87" s="815"/>
      <c r="J87" s="815"/>
      <c r="K87" s="815"/>
      <c r="L87" s="815"/>
      <c r="M87" s="816"/>
      <c r="N87" s="58">
        <f>L84+L85+L86</f>
        <v>249360.90462516475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1080563.9200423807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20.25" customHeight="1" thickBot="1">
      <c r="A31" t="s">
        <v>1929</v>
      </c>
      <c r="B31" s="86" t="s">
        <v>1198</v>
      </c>
      <c r="C31" s="87" t="s">
        <v>2215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112</v>
      </c>
      <c r="B36" s="863" t="str">
        <f>VLOOKUP(A36,EQUIPOS!A6:D154,3,FALSE)</f>
        <v xml:space="preserve">Aspersor manual
</v>
      </c>
      <c r="C36" s="864"/>
      <c r="D36" s="864"/>
      <c r="E36" s="864"/>
      <c r="F36" s="864"/>
      <c r="G36" s="864"/>
      <c r="H36" s="865"/>
      <c r="I36" s="275"/>
      <c r="J36" s="276"/>
      <c r="K36" s="277">
        <f>VLOOKUP(A36,EQUIPOS!A6:D163,4,FALSE)</f>
        <v>3099.2177522349939</v>
      </c>
      <c r="L36" s="278"/>
      <c r="M36" s="344">
        <v>2</v>
      </c>
      <c r="N36" s="280">
        <f>K36/M36</f>
        <v>1549.6088761174969</v>
      </c>
    </row>
    <row r="37" spans="1:14">
      <c r="A37" s="119" t="s">
        <v>363</v>
      </c>
      <c r="B37" s="863" t="str">
        <f>VLOOKUP(A37,EQUIPOS!A7:D154,3,FALSE)</f>
        <v>Vibrador de concreto, Motor de 3 hp a 18.000 rpm Mangueras de 4 mt</v>
      </c>
      <c r="C37" s="864"/>
      <c r="D37" s="864"/>
      <c r="E37" s="864"/>
      <c r="F37" s="864"/>
      <c r="G37" s="864"/>
      <c r="H37" s="865"/>
      <c r="I37" s="429"/>
      <c r="J37" s="430"/>
      <c r="K37" s="277">
        <f>VLOOKUP(A37,EQUIPOS!A7:D164,4,FALSE)</f>
        <v>5066.5911025968508</v>
      </c>
      <c r="L37" s="343"/>
      <c r="M37" s="344">
        <v>2</v>
      </c>
      <c r="N37" s="280">
        <f>K37/M37</f>
        <v>2533.2955512984254</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1271.621875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5354.5263024159221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901</v>
      </c>
      <c r="B48" s="49" t="str">
        <f>VLOOKUP(A48,MATERIALES!A5:D373,3,FALSE)</f>
        <v>Concreto Resistencia  28 (Mpa)</v>
      </c>
      <c r="C48" s="289"/>
      <c r="D48" s="289"/>
      <c r="E48" s="289"/>
      <c r="F48" s="289"/>
      <c r="G48" s="289"/>
      <c r="H48" s="289"/>
      <c r="I48" s="289"/>
      <c r="J48" s="319" t="str">
        <f>VLOOKUP(A48,MATERIALES!A4:D640,2,FALSE)</f>
        <v>m3</v>
      </c>
      <c r="K48" s="290">
        <v>1</v>
      </c>
      <c r="L48" s="275"/>
      <c r="M48" s="410">
        <f>VLOOKUP(A48,MATERIALES!A5:D396,4,FALSE)</f>
        <v>371577.17109624535</v>
      </c>
      <c r="N48" s="280">
        <f>K48*M48</f>
        <v>371577.17109624535</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119566.40752124388</v>
      </c>
      <c r="N49" s="280">
        <f>K49*M49</f>
        <v>119566.40752124388</v>
      </c>
    </row>
    <row r="50" spans="1:14">
      <c r="A50" s="167" t="s">
        <v>951</v>
      </c>
      <c r="B50" s="49" t="str">
        <f>VLOOKUP(A50,MATERIALES!A6:D373,3,FALSE)</f>
        <v>FORMALETA (Depende para que sea el Concreto)</v>
      </c>
      <c r="C50" s="433"/>
      <c r="D50" s="433"/>
      <c r="E50" s="433"/>
      <c r="F50" s="433"/>
      <c r="G50" s="433"/>
      <c r="H50" s="433"/>
      <c r="I50" s="433"/>
      <c r="J50" s="320" t="str">
        <f>VLOOKUP(A50,MATERIALES!A6:D642,2,FALSE)</f>
        <v>m2</v>
      </c>
      <c r="K50" s="405">
        <v>4.5999999999999996</v>
      </c>
      <c r="L50" s="429"/>
      <c r="M50" s="410">
        <f>VLOOKUP(A50,MATERIALES!A6:D398,4,FALSE)</f>
        <v>11476.135478816366</v>
      </c>
      <c r="N50" s="280">
        <f>K50*M50</f>
        <v>52790.22320255528</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543933.80182004452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1">
        <f>VLOOKUP(A60,TRANSPORTE!A2:D117,4,FALSE)</f>
        <v>900.0696947133282</v>
      </c>
      <c r="M60" s="902"/>
      <c r="N60" s="295">
        <f>K60*L60</f>
        <v>900.0696947133282</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900.0696947133282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8" t="s">
        <v>15</v>
      </c>
      <c r="B71" s="55" t="str">
        <f>VLOOKUP(A71,'MANO DE OBRA'!A8:D68,3,FALSE)</f>
        <v>Obrero (6)</v>
      </c>
      <c r="C71" s="53"/>
      <c r="D71" s="53"/>
      <c r="E71" s="53"/>
      <c r="F71" s="53"/>
      <c r="G71" s="53"/>
      <c r="H71" s="53"/>
      <c r="I71" s="300">
        <f>K71/J71*100</f>
        <v>164967.56756756757</v>
      </c>
      <c r="J71" s="301">
        <v>185</v>
      </c>
      <c r="K71" s="302">
        <f>VLOOKUP(A71,'MANO DE OBRA'!A8:D99,4,FALSE)</f>
        <v>305190</v>
      </c>
      <c r="L71" s="56"/>
      <c r="M71" s="442">
        <v>16</v>
      </c>
      <c r="N71" s="403">
        <f>K71/M71</f>
        <v>19074.375</v>
      </c>
      <c r="O71" s="112"/>
    </row>
    <row r="72" spans="1:15">
      <c r="A72" s="168"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16</v>
      </c>
      <c r="N72" s="403">
        <f>K72/M72</f>
        <v>6358.0625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133"/>
    </row>
    <row r="77" spans="1:15" ht="15.75" thickBot="1">
      <c r="B77" s="903" t="s">
        <v>1037</v>
      </c>
      <c r="C77" s="857"/>
      <c r="D77" s="857"/>
      <c r="E77" s="857"/>
      <c r="F77" s="857"/>
      <c r="G77" s="857"/>
      <c r="H77" s="857"/>
      <c r="I77" s="857"/>
      <c r="J77" s="857"/>
      <c r="K77" s="857"/>
      <c r="L77" s="857"/>
      <c r="M77" s="858"/>
      <c r="N77" s="468">
        <f>SUM(N71:N76)</f>
        <v>25432.4375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575620.83531717374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115124.16706343475</v>
      </c>
      <c r="M84" s="850"/>
      <c r="N84" s="57"/>
    </row>
    <row r="85" spans="1:14">
      <c r="B85" s="95" t="s">
        <v>1057</v>
      </c>
      <c r="C85" s="96"/>
      <c r="D85" s="96"/>
      <c r="E85" s="96"/>
      <c r="F85" s="96"/>
      <c r="G85" s="96"/>
      <c r="H85" s="96"/>
      <c r="I85" s="93"/>
      <c r="J85" s="94"/>
      <c r="K85" s="312">
        <v>0.05</v>
      </c>
      <c r="L85" s="849">
        <f>N79*K85</f>
        <v>28781.041765858688</v>
      </c>
      <c r="M85" s="850"/>
      <c r="N85" s="57"/>
    </row>
    <row r="86" spans="1:14" ht="15.75" thickBot="1">
      <c r="B86" s="97" t="s">
        <v>1058</v>
      </c>
      <c r="C86" s="98"/>
      <c r="D86" s="98"/>
      <c r="E86" s="98"/>
      <c r="F86" s="98"/>
      <c r="G86" s="98"/>
      <c r="H86" s="98"/>
      <c r="I86" s="99"/>
      <c r="J86" s="100"/>
      <c r="K86" s="313">
        <v>0.05</v>
      </c>
      <c r="L86" s="851">
        <f>N79*K86</f>
        <v>28781.041765858688</v>
      </c>
      <c r="M86" s="852"/>
      <c r="N86" s="57"/>
    </row>
    <row r="87" spans="1:14" ht="15.75" thickBot="1">
      <c r="B87" s="814" t="s">
        <v>1037</v>
      </c>
      <c r="C87" s="815"/>
      <c r="D87" s="815"/>
      <c r="E87" s="815"/>
      <c r="F87" s="815"/>
      <c r="G87" s="815"/>
      <c r="H87" s="815"/>
      <c r="I87" s="815"/>
      <c r="J87" s="815"/>
      <c r="K87" s="815"/>
      <c r="L87" s="815"/>
      <c r="M87" s="816"/>
      <c r="N87" s="58">
        <f>L84+L85+L86</f>
        <v>172686.25059515212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748307.08591232589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1199</v>
      </c>
      <c r="C31" s="87" t="s">
        <v>2216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112</v>
      </c>
      <c r="B36" s="863" t="str">
        <f>VLOOKUP(A36,EQUIPOS!A6:D154,3,FALSE)</f>
        <v xml:space="preserve">Aspersor manual
</v>
      </c>
      <c r="C36" s="864"/>
      <c r="D36" s="864"/>
      <c r="E36" s="864"/>
      <c r="F36" s="864"/>
      <c r="G36" s="864"/>
      <c r="H36" s="865"/>
      <c r="I36" s="275"/>
      <c r="J36" s="276"/>
      <c r="K36" s="277">
        <f>VLOOKUP(A36,EQUIPOS!A6:D163,4,FALSE)</f>
        <v>3099.2177522349939</v>
      </c>
      <c r="L36" s="278"/>
      <c r="M36" s="344">
        <v>2</v>
      </c>
      <c r="N36" s="280">
        <f>K36/M36</f>
        <v>1549.6088761174969</v>
      </c>
    </row>
    <row r="37" spans="1:14">
      <c r="A37" s="119" t="s">
        <v>363</v>
      </c>
      <c r="B37" s="863" t="str">
        <f>VLOOKUP(A37,EQUIPOS!A7:D154,3,FALSE)</f>
        <v>Vibrador de concreto, Motor de 3 hp a 18.000 rpm Mangueras de 4 mt</v>
      </c>
      <c r="C37" s="864"/>
      <c r="D37" s="864"/>
      <c r="E37" s="864"/>
      <c r="F37" s="864"/>
      <c r="G37" s="864"/>
      <c r="H37" s="865"/>
      <c r="I37" s="429"/>
      <c r="J37" s="430"/>
      <c r="K37" s="277">
        <f>VLOOKUP(A37,EQUIPOS!A7:D164,4,FALSE)</f>
        <v>5066.5911025968508</v>
      </c>
      <c r="L37" s="343"/>
      <c r="M37" s="344">
        <v>2</v>
      </c>
      <c r="N37" s="280">
        <f>K37/M37</f>
        <v>2533.2955512984254</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1271.621875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5354.5263024159221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904</v>
      </c>
      <c r="B48" s="49" t="str">
        <f>VLOOKUP(A48,MATERIALES!A5:D373,3,FALSE)</f>
        <v>Concreto Resistencia  21 (Mpa)</v>
      </c>
      <c r="C48" s="289"/>
      <c r="D48" s="289"/>
      <c r="E48" s="289"/>
      <c r="F48" s="289"/>
      <c r="G48" s="289"/>
      <c r="H48" s="289"/>
      <c r="I48" s="289"/>
      <c r="J48" s="319" t="str">
        <f>VLOOKUP(A48,MATERIALES!A4:D640,2,FALSE)</f>
        <v>m3</v>
      </c>
      <c r="K48" s="290">
        <v>1</v>
      </c>
      <c r="L48" s="275"/>
      <c r="M48" s="410">
        <f>VLOOKUP(A48,MATERIALES!A5:D396,4,FALSE)</f>
        <v>341036.58169107448</v>
      </c>
      <c r="N48" s="280">
        <f>K48*M48</f>
        <v>341036.58169107448</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119566.40752124388</v>
      </c>
      <c r="N49" s="280">
        <f>K49*M49</f>
        <v>119566.40752124388</v>
      </c>
    </row>
    <row r="50" spans="1:14">
      <c r="A50" s="167"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4.5999999999999996</v>
      </c>
      <c r="L50" s="429"/>
      <c r="M50" s="410">
        <f>VLOOKUP(A50,MATERIALES!A6:D398,4,FALSE)</f>
        <v>14844.762490206711</v>
      </c>
      <c r="N50" s="280">
        <f>K50*M50</f>
        <v>68285.907454950866</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528888.89666726917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1">
        <f>VLOOKUP(A60,TRANSPORTE!A2:D117,4,FALSE)</f>
        <v>900.0696947133282</v>
      </c>
      <c r="M60" s="902"/>
      <c r="N60" s="295">
        <f>K60*L60</f>
        <v>900.0696947133282</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900.0696947133282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68" t="s">
        <v>15</v>
      </c>
      <c r="B71" s="55" t="str">
        <f>VLOOKUP(A71,'MANO DE OBRA'!A8:D68,3,FALSE)</f>
        <v>Obrero (6)</v>
      </c>
      <c r="C71" s="53"/>
      <c r="D71" s="53"/>
      <c r="E71" s="53"/>
      <c r="F71" s="53"/>
      <c r="G71" s="53"/>
      <c r="H71" s="53"/>
      <c r="I71" s="300">
        <f>K71/J71*100</f>
        <v>164967.56756756757</v>
      </c>
      <c r="J71" s="301">
        <v>185</v>
      </c>
      <c r="K71" s="302">
        <f>VLOOKUP(A71,'MANO DE OBRA'!A8:D99,4,FALSE)</f>
        <v>305190</v>
      </c>
      <c r="L71" s="56"/>
      <c r="M71" s="442">
        <v>16</v>
      </c>
      <c r="N71" s="403">
        <f>K71/M71</f>
        <v>19074.375</v>
      </c>
      <c r="O71" s="112"/>
    </row>
    <row r="72" spans="1:15">
      <c r="A72" s="168"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16</v>
      </c>
      <c r="N72" s="403">
        <f>K72/M72</f>
        <v>6358.0625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133"/>
    </row>
    <row r="77" spans="1:15" ht="15.75" thickBot="1">
      <c r="B77" s="903" t="s">
        <v>1037</v>
      </c>
      <c r="C77" s="857"/>
      <c r="D77" s="857"/>
      <c r="E77" s="857"/>
      <c r="F77" s="857"/>
      <c r="G77" s="857"/>
      <c r="H77" s="857"/>
      <c r="I77" s="857"/>
      <c r="J77" s="857"/>
      <c r="K77" s="857"/>
      <c r="L77" s="857"/>
      <c r="M77" s="858"/>
      <c r="N77" s="468">
        <f>SUM(N71:N76)</f>
        <v>25432.4375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560575.93016439839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112115.18603287969</v>
      </c>
      <c r="M84" s="850"/>
      <c r="N84" s="57"/>
    </row>
    <row r="85" spans="1:14">
      <c r="B85" s="95" t="s">
        <v>1057</v>
      </c>
      <c r="C85" s="96"/>
      <c r="D85" s="96"/>
      <c r="E85" s="96"/>
      <c r="F85" s="96"/>
      <c r="G85" s="96"/>
      <c r="H85" s="96"/>
      <c r="I85" s="93"/>
      <c r="J85" s="94"/>
      <c r="K85" s="312">
        <v>0.05</v>
      </c>
      <c r="L85" s="849">
        <f>N79*K85</f>
        <v>28028.796508219923</v>
      </c>
      <c r="M85" s="850"/>
      <c r="N85" s="57"/>
    </row>
    <row r="86" spans="1:14" ht="15.75" thickBot="1">
      <c r="B86" s="97" t="s">
        <v>1058</v>
      </c>
      <c r="C86" s="98"/>
      <c r="D86" s="98"/>
      <c r="E86" s="98"/>
      <c r="F86" s="98"/>
      <c r="G86" s="98"/>
      <c r="H86" s="98"/>
      <c r="I86" s="99"/>
      <c r="J86" s="100"/>
      <c r="K86" s="313">
        <v>0.05</v>
      </c>
      <c r="L86" s="851">
        <f>N79*K86</f>
        <v>28028.796508219923</v>
      </c>
      <c r="M86" s="852"/>
      <c r="N86" s="57"/>
    </row>
    <row r="87" spans="1:14" ht="15.75" thickBot="1">
      <c r="B87" s="814" t="s">
        <v>1037</v>
      </c>
      <c r="C87" s="815"/>
      <c r="D87" s="815"/>
      <c r="E87" s="815"/>
      <c r="F87" s="815"/>
      <c r="G87" s="815"/>
      <c r="H87" s="815"/>
      <c r="I87" s="815"/>
      <c r="J87" s="815"/>
      <c r="K87" s="815"/>
      <c r="L87" s="815"/>
      <c r="M87" s="816"/>
      <c r="N87" s="58">
        <f>L84+L85+L86</f>
        <v>168172.77904931951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728748.70921371784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ht="25.5" customHeight="1">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1200</v>
      </c>
      <c r="C31" s="87" t="s">
        <v>2217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257</v>
      </c>
      <c r="B36" s="863" t="str">
        <f>VLOOKUP(A36,EQUIPOS!A6:D154,3,FALSE)</f>
        <v>Mezcladora de concreto 1 bulto</v>
      </c>
      <c r="C36" s="864"/>
      <c r="D36" s="864"/>
      <c r="E36" s="864"/>
      <c r="F36" s="864"/>
      <c r="G36" s="864"/>
      <c r="H36" s="865"/>
      <c r="I36" s="275"/>
      <c r="J36" s="276"/>
      <c r="K36" s="277">
        <f>VLOOKUP(A36,EQUIPOS!A6:D163,4,FALSE)</f>
        <v>6354.6562366964672</v>
      </c>
      <c r="L36" s="278"/>
      <c r="M36" s="344">
        <v>1</v>
      </c>
      <c r="N36" s="280">
        <f>K36/M36</f>
        <v>6354.6562366964672</v>
      </c>
    </row>
    <row r="37" spans="1:14">
      <c r="A37" s="119" t="s">
        <v>363</v>
      </c>
      <c r="B37" s="863" t="str">
        <f>VLOOKUP(A37,EQUIPOS!A7:D154,3,FALSE)</f>
        <v>Vibrador de concreto, Motor de 3 hp a 18.000 rpm Mangueras de 4 mt</v>
      </c>
      <c r="C37" s="864"/>
      <c r="D37" s="864"/>
      <c r="E37" s="864"/>
      <c r="F37" s="864"/>
      <c r="G37" s="864"/>
      <c r="H37" s="865"/>
      <c r="I37" s="429"/>
      <c r="J37" s="430"/>
      <c r="K37" s="277">
        <f>VLOOKUP(A37,EQUIPOS!A7:D164,4,FALSE)</f>
        <v>5066.5911025968508</v>
      </c>
      <c r="L37" s="343"/>
      <c r="M37" s="344">
        <v>1</v>
      </c>
      <c r="N37" s="280">
        <f>K37/M37</f>
        <v>5066.5911025968508</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N81*M41</f>
        <v>3179.05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14600.297339293316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0.95</v>
      </c>
      <c r="L48" s="275"/>
      <c r="M48" s="410">
        <f>VLOOKUP(A48,MATERIALES!A5:D396,4,FALSE)</f>
        <v>90858.253480383282</v>
      </c>
      <c r="N48" s="280">
        <f>K48*M48</f>
        <v>86315.340806364111</v>
      </c>
    </row>
    <row r="49" spans="1:14">
      <c r="A49" s="167" t="s">
        <v>845</v>
      </c>
      <c r="B49" s="49" t="str">
        <f>VLOOKUP(A49,MATERIALES!A6:D373,3,FALSE)</f>
        <v>Agua</v>
      </c>
      <c r="C49" s="433"/>
      <c r="D49" s="433"/>
      <c r="E49" s="433"/>
      <c r="F49" s="433"/>
      <c r="G49" s="433"/>
      <c r="H49" s="433"/>
      <c r="I49" s="433"/>
      <c r="J49" s="320" t="str">
        <f>VLOOKUP(A49,MATERIALES!A5:D641,2,FALSE)</f>
        <v>lt</v>
      </c>
      <c r="K49" s="405">
        <v>170</v>
      </c>
      <c r="L49" s="429"/>
      <c r="M49" s="410">
        <f>VLOOKUP(A49,MATERIALES!A6:D397,4,FALSE)</f>
        <v>83.477611040800326</v>
      </c>
      <c r="N49" s="280">
        <f>K49*M49</f>
        <v>14191.193876936055</v>
      </c>
    </row>
    <row r="50" spans="1:14">
      <c r="A50" s="167" t="s">
        <v>873</v>
      </c>
      <c r="B50" s="49" t="str">
        <f>VLOOKUP(A50,MATERIALES!A6:D373,3,FALSE)</f>
        <v>Arena lavada</v>
      </c>
      <c r="C50" s="433"/>
      <c r="D50" s="433"/>
      <c r="E50" s="433"/>
      <c r="F50" s="433"/>
      <c r="G50" s="433"/>
      <c r="H50" s="433"/>
      <c r="I50" s="433"/>
      <c r="J50" s="320" t="str">
        <f>VLOOKUP(A50,MATERIALES!A6:D642,2,FALSE)</f>
        <v>m3</v>
      </c>
      <c r="K50" s="405">
        <v>0.55000000000000004</v>
      </c>
      <c r="L50" s="429"/>
      <c r="M50" s="410">
        <f>VLOOKUP(A50,MATERIALES!A6:D398,4,FALSE)</f>
        <v>55991.08057614656</v>
      </c>
      <c r="N50" s="280">
        <f>K50*M50</f>
        <v>30795.094316880612</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300</v>
      </c>
      <c r="L51" s="429"/>
      <c r="M51" s="410">
        <f>VLOOKUP(A51,MATERIALES!A6:D399,4,FALSE)</f>
        <v>601.64961128186576</v>
      </c>
      <c r="N51" s="280">
        <f>K51*M51</f>
        <v>180494.88338455974</v>
      </c>
    </row>
    <row r="52" spans="1:14">
      <c r="A52" s="167" t="s">
        <v>941</v>
      </c>
      <c r="B52" s="49" t="str">
        <f>VLOOKUP(A52,MATERIALES!A7:D373,3,FALSE)</f>
        <v xml:space="preserve">Formaleta (gaviones, juntas de bordillos, juntas de cunetas, muros, concretos clase D,E, F y G)
</v>
      </c>
      <c r="C52" s="433"/>
      <c r="D52" s="433"/>
      <c r="E52" s="433"/>
      <c r="F52" s="433"/>
      <c r="G52" s="433"/>
      <c r="H52" s="433"/>
      <c r="I52" s="433"/>
      <c r="J52" s="320" t="str">
        <f>VLOOKUP(A52,MATERIALES!A6:D644,2,FALSE)</f>
        <v>m2</v>
      </c>
      <c r="K52" s="405">
        <v>3.1</v>
      </c>
      <c r="L52" s="429"/>
      <c r="M52" s="410">
        <f>VLOOKUP(A52,MATERIALES!A7:D400,4,FALSE)</f>
        <v>14844.762490206711</v>
      </c>
      <c r="N52" s="280">
        <f>K52*M52</f>
        <v>46018.763719640803</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4" t="s">
        <v>1037</v>
      </c>
      <c r="C59" s="815"/>
      <c r="D59" s="815"/>
      <c r="E59" s="815"/>
      <c r="F59" s="815"/>
      <c r="G59" s="815"/>
      <c r="H59" s="815"/>
      <c r="I59" s="815"/>
      <c r="J59" s="815"/>
      <c r="K59" s="815"/>
      <c r="L59" s="815"/>
      <c r="M59" s="816"/>
      <c r="N59" s="402">
        <f>SUM(N48:N58)</f>
        <v>357815.27610438131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1313</v>
      </c>
      <c r="B64" s="52" t="str">
        <f>VLOOKUP(A64,TRANSPORTE!A2:D117,3,FALSE)</f>
        <v>Transporte de arena</v>
      </c>
      <c r="C64" s="325"/>
      <c r="D64" s="325"/>
      <c r="E64" s="325"/>
      <c r="F64" s="325"/>
      <c r="G64" s="325"/>
      <c r="H64" s="319" t="s">
        <v>339</v>
      </c>
      <c r="I64" s="287">
        <v>0.55000000000000004</v>
      </c>
      <c r="J64" s="294">
        <v>1</v>
      </c>
      <c r="K64" s="287">
        <f>I64*J64</f>
        <v>0.55000000000000004</v>
      </c>
      <c r="L64" s="901">
        <f>VLOOKUP(A64,TRANSPORTE!A2:D117,4,FALSE)</f>
        <v>1260.7002978406549</v>
      </c>
      <c r="M64" s="902"/>
      <c r="N64" s="295">
        <f>K64*L64</f>
        <v>693.38516381236025</v>
      </c>
    </row>
    <row r="65" spans="1:15">
      <c r="A65" t="s">
        <v>1365</v>
      </c>
      <c r="B65" s="52" t="str">
        <f>VLOOKUP(A65,TRANSPORTE!A3:D117,3,FALSE)</f>
        <v>Transporte de material triturado</v>
      </c>
      <c r="C65" s="53"/>
      <c r="D65" s="53"/>
      <c r="E65" s="53"/>
      <c r="F65" s="53"/>
      <c r="G65" s="53"/>
      <c r="H65" s="319" t="s">
        <v>339</v>
      </c>
      <c r="I65" s="287">
        <v>0.95</v>
      </c>
      <c r="J65" s="294">
        <v>1</v>
      </c>
      <c r="K65" s="287">
        <f>I65*J65</f>
        <v>0.95</v>
      </c>
      <c r="L65" s="901">
        <f>VLOOKUP(A65,TRANSPORTE!A3:D117,4,FALSE)</f>
        <v>1260.7002978406549</v>
      </c>
      <c r="M65" s="902"/>
      <c r="N65" s="295">
        <f>K65*L65</f>
        <v>1197.665282948622</v>
      </c>
    </row>
    <row r="66" spans="1:15">
      <c r="B66" s="52"/>
      <c r="C66" s="53"/>
      <c r="D66" s="53"/>
      <c r="E66" s="53"/>
      <c r="F66" s="53"/>
      <c r="G66" s="53"/>
      <c r="H66" s="319"/>
      <c r="I66" s="287"/>
      <c r="J66" s="294"/>
      <c r="K66" s="287"/>
      <c r="L66" s="901"/>
      <c r="M66" s="902"/>
      <c r="N66" s="295"/>
    </row>
    <row r="67" spans="1:15">
      <c r="B67" s="52"/>
      <c r="C67" s="53"/>
      <c r="D67" s="53"/>
      <c r="E67" s="53"/>
      <c r="F67" s="53"/>
      <c r="G67" s="53"/>
      <c r="H67" s="319"/>
      <c r="I67" s="287"/>
      <c r="J67" s="294"/>
      <c r="K67" s="287"/>
      <c r="L67" s="901"/>
      <c r="M67" s="90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1891.0504467609821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s="168"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442">
        <v>8</v>
      </c>
      <c r="N75" s="403">
        <f>K75/M75</f>
        <v>50864.875</v>
      </c>
      <c r="O75" s="112"/>
    </row>
    <row r="76" spans="1:15">
      <c r="A76" s="168"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442">
        <v>8</v>
      </c>
      <c r="N76" s="403">
        <f>K76/M76</f>
        <v>12716.125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63581</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N43+N59+N70+N81</f>
        <v>437887.62389043556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87577.524778087114</v>
      </c>
      <c r="M88" s="850"/>
      <c r="N88" s="57"/>
    </row>
    <row r="89" spans="1:14">
      <c r="B89" s="95" t="s">
        <v>1057</v>
      </c>
      <c r="C89" s="96"/>
      <c r="D89" s="96"/>
      <c r="E89" s="96"/>
      <c r="F89" s="96"/>
      <c r="G89" s="96"/>
      <c r="H89" s="96"/>
      <c r="I89" s="93"/>
      <c r="J89" s="94"/>
      <c r="K89" s="312">
        <v>0.05</v>
      </c>
      <c r="L89" s="849">
        <f>N83*K89</f>
        <v>21894.381194521779</v>
      </c>
      <c r="M89" s="850"/>
      <c r="N89" s="57"/>
    </row>
    <row r="90" spans="1:14" ht="15.75" thickBot="1">
      <c r="B90" s="97" t="s">
        <v>1058</v>
      </c>
      <c r="C90" s="98"/>
      <c r="D90" s="98"/>
      <c r="E90" s="98"/>
      <c r="F90" s="98"/>
      <c r="G90" s="98"/>
      <c r="H90" s="98"/>
      <c r="I90" s="99"/>
      <c r="J90" s="100"/>
      <c r="K90" s="313">
        <v>0.05</v>
      </c>
      <c r="L90" s="851">
        <f>N83*K90</f>
        <v>21894.381194521779</v>
      </c>
      <c r="M90" s="852"/>
      <c r="N90" s="57"/>
    </row>
    <row r="91" spans="1:14" ht="15.75" thickBot="1">
      <c r="B91" s="814" t="s">
        <v>1037</v>
      </c>
      <c r="C91" s="815"/>
      <c r="D91" s="815"/>
      <c r="E91" s="815"/>
      <c r="F91" s="815"/>
      <c r="G91" s="815"/>
      <c r="H91" s="815"/>
      <c r="I91" s="815"/>
      <c r="J91" s="815"/>
      <c r="K91" s="815"/>
      <c r="L91" s="815"/>
      <c r="M91" s="816"/>
      <c r="N91" s="58">
        <f>L88+L89+L90</f>
        <v>131366.28716713068</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569253.91105756629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4"/>
      <c r="K123" s="964"/>
      <c r="L123" s="964"/>
      <c r="M123" s="964"/>
      <c r="N123" s="965"/>
    </row>
    <row r="124" spans="2:14" ht="15.75" thickBot="1">
      <c r="B124" s="427" t="s">
        <v>2327</v>
      </c>
      <c r="C124" s="428"/>
      <c r="D124" s="428"/>
      <c r="E124" s="267"/>
      <c r="F124" s="267"/>
      <c r="G124" s="267"/>
      <c r="H124" s="267"/>
      <c r="I124" s="267"/>
      <c r="J124" s="966"/>
      <c r="K124" s="966"/>
      <c r="L124" s="966"/>
      <c r="M124" s="966"/>
      <c r="N124" s="967"/>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1201</v>
      </c>
      <c r="C31" s="87" t="s">
        <v>2218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257</v>
      </c>
      <c r="B36" s="863" t="str">
        <f>VLOOKUP(A36,EQUIPOS!A6:D154,3,FALSE)</f>
        <v>Mezcladora de concreto 1 bulto</v>
      </c>
      <c r="C36" s="864"/>
      <c r="D36" s="864"/>
      <c r="E36" s="864"/>
      <c r="F36" s="864"/>
      <c r="G36" s="864"/>
      <c r="H36" s="865"/>
      <c r="I36" s="275"/>
      <c r="J36" s="276"/>
      <c r="K36" s="277">
        <f>VLOOKUP(A36,EQUIPOS!A6:D163,4,FALSE)</f>
        <v>6354.6562366964672</v>
      </c>
      <c r="L36" s="278"/>
      <c r="M36" s="344">
        <v>1</v>
      </c>
      <c r="N36" s="280">
        <f>K36/M36</f>
        <v>6354.6562366964672</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N81*M41</f>
        <v>3179.05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9533.7062366964674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0.84</v>
      </c>
      <c r="L48" s="275"/>
      <c r="M48" s="410">
        <f>VLOOKUP(A48,MATERIALES!A5:D396,4,FALSE)</f>
        <v>90858.253480383282</v>
      </c>
      <c r="N48" s="280">
        <f>K48*M48</f>
        <v>76320.932923521948</v>
      </c>
    </row>
    <row r="49" spans="1:14">
      <c r="A49" s="167" t="s">
        <v>845</v>
      </c>
      <c r="B49" s="49" t="str">
        <f>VLOOKUP(A49,MATERIALES!A6:D373,3,FALSE)</f>
        <v>Agua</v>
      </c>
      <c r="C49" s="433"/>
      <c r="D49" s="433"/>
      <c r="E49" s="433"/>
      <c r="F49" s="433"/>
      <c r="G49" s="433"/>
      <c r="H49" s="433"/>
      <c r="I49" s="433"/>
      <c r="J49" s="320" t="str">
        <f>VLOOKUP(A49,MATERIALES!A5:D641,2,FALSE)</f>
        <v>lt</v>
      </c>
      <c r="K49" s="405">
        <v>185</v>
      </c>
      <c r="L49" s="429"/>
      <c r="M49" s="410">
        <f>VLOOKUP(A49,MATERIALES!A6:D397,4,FALSE)</f>
        <v>83.477611040800326</v>
      </c>
      <c r="N49" s="280">
        <f>K49*M49</f>
        <v>15443.35804254806</v>
      </c>
    </row>
    <row r="50" spans="1:14">
      <c r="A50" s="167" t="s">
        <v>873</v>
      </c>
      <c r="B50" s="49" t="str">
        <f>VLOOKUP(A50,MATERIALES!A6:D373,3,FALSE)</f>
        <v>Arena lavada</v>
      </c>
      <c r="C50" s="433"/>
      <c r="D50" s="433"/>
      <c r="E50" s="433"/>
      <c r="F50" s="433"/>
      <c r="G50" s="433"/>
      <c r="H50" s="433"/>
      <c r="I50" s="433"/>
      <c r="J50" s="320" t="str">
        <f>VLOOKUP(A50,MATERIALES!A6:D642,2,FALSE)</f>
        <v>m3</v>
      </c>
      <c r="K50" s="405">
        <v>0.63</v>
      </c>
      <c r="L50" s="429"/>
      <c r="M50" s="410">
        <f>VLOOKUP(A50,MATERIALES!A6:D398,4,FALSE)</f>
        <v>55991.08057614656</v>
      </c>
      <c r="N50" s="280">
        <f>K50*M50</f>
        <v>35274.380762972331</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260</v>
      </c>
      <c r="L51" s="429"/>
      <c r="M51" s="410">
        <f>VLOOKUP(A51,MATERIALES!A6:D399,4,FALSE)</f>
        <v>601.64961128186576</v>
      </c>
      <c r="N51" s="280">
        <f>K51*M51</f>
        <v>156428.89893328509</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4" t="s">
        <v>1037</v>
      </c>
      <c r="C59" s="815"/>
      <c r="D59" s="815"/>
      <c r="E59" s="815"/>
      <c r="F59" s="815"/>
      <c r="G59" s="815"/>
      <c r="H59" s="815"/>
      <c r="I59" s="815"/>
      <c r="J59" s="815"/>
      <c r="K59" s="815"/>
      <c r="L59" s="815"/>
      <c r="M59" s="816"/>
      <c r="N59" s="402">
        <f>SUM(N48:N58)</f>
        <v>283467.57066232746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1313</v>
      </c>
      <c r="B64" s="52" t="str">
        <f>VLOOKUP(A64,TRANSPORTE!A2:D117,3,FALSE)</f>
        <v>Transporte de arena</v>
      </c>
      <c r="C64" s="325"/>
      <c r="D64" s="325"/>
      <c r="E64" s="325"/>
      <c r="F64" s="325"/>
      <c r="G64" s="325"/>
      <c r="H64" s="319" t="s">
        <v>339</v>
      </c>
      <c r="I64" s="287">
        <v>0.63</v>
      </c>
      <c r="J64" s="294">
        <v>1</v>
      </c>
      <c r="K64" s="287">
        <f>I64*J64</f>
        <v>0.63</v>
      </c>
      <c r="L64" s="901">
        <f>VLOOKUP(A64,TRANSPORTE!A2:D117,4,FALSE)</f>
        <v>1260.7002978406549</v>
      </c>
      <c r="M64" s="902"/>
      <c r="N64" s="295">
        <f>K64*L64</f>
        <v>794.24118763961258</v>
      </c>
    </row>
    <row r="65" spans="1:15">
      <c r="A65" t="s">
        <v>1365</v>
      </c>
      <c r="B65" s="52" t="str">
        <f>VLOOKUP(A65,TRANSPORTE!A3:D117,3,FALSE)</f>
        <v>Transporte de material triturado</v>
      </c>
      <c r="C65" s="53"/>
      <c r="D65" s="53"/>
      <c r="E65" s="53"/>
      <c r="F65" s="53"/>
      <c r="G65" s="53"/>
      <c r="H65" s="319" t="s">
        <v>339</v>
      </c>
      <c r="I65" s="287">
        <v>0.84</v>
      </c>
      <c r="J65" s="294">
        <v>1</v>
      </c>
      <c r="K65" s="287">
        <f>I65*J65</f>
        <v>0.84</v>
      </c>
      <c r="L65" s="901">
        <f>VLOOKUP(A65,TRANSPORTE!A3:D117,4,FALSE)</f>
        <v>1260.7002978406549</v>
      </c>
      <c r="M65" s="902"/>
      <c r="N65" s="295">
        <f>K65*L65</f>
        <v>1058.98825018615</v>
      </c>
    </row>
    <row r="66" spans="1:15">
      <c r="B66" s="52"/>
      <c r="C66" s="53"/>
      <c r="D66" s="53"/>
      <c r="E66" s="53"/>
      <c r="F66" s="53"/>
      <c r="G66" s="53"/>
      <c r="H66" s="319"/>
      <c r="I66" s="287"/>
      <c r="J66" s="294"/>
      <c r="K66" s="287"/>
      <c r="L66" s="901"/>
      <c r="M66" s="902"/>
      <c r="N66" s="295"/>
    </row>
    <row r="67" spans="1:15">
      <c r="B67" s="52"/>
      <c r="C67" s="53"/>
      <c r="D67" s="53"/>
      <c r="E67" s="53"/>
      <c r="F67" s="53"/>
      <c r="G67" s="53"/>
      <c r="H67" s="319"/>
      <c r="I67" s="287"/>
      <c r="J67" s="294"/>
      <c r="K67" s="287"/>
      <c r="L67" s="901"/>
      <c r="M67" s="90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1853.2294378257625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s="168"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442">
        <v>8</v>
      </c>
      <c r="N75" s="403">
        <f>K75/M75</f>
        <v>50864.875</v>
      </c>
      <c r="O75" s="112"/>
    </row>
    <row r="76" spans="1:15">
      <c r="A76" s="168"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442">
        <v>8</v>
      </c>
      <c r="N76" s="403">
        <f>K76/M76</f>
        <v>12716.125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63581</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N43+N59+N70+N81</f>
        <v>358435.50633684965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71687.10126736993</v>
      </c>
      <c r="M88" s="850"/>
      <c r="N88" s="57"/>
    </row>
    <row r="89" spans="1:14">
      <c r="B89" s="95" t="s">
        <v>1057</v>
      </c>
      <c r="C89" s="96"/>
      <c r="D89" s="96"/>
      <c r="E89" s="96"/>
      <c r="F89" s="96"/>
      <c r="G89" s="96"/>
      <c r="H89" s="96"/>
      <c r="I89" s="93"/>
      <c r="J89" s="94"/>
      <c r="K89" s="312">
        <v>0.05</v>
      </c>
      <c r="L89" s="849">
        <f>N83*K89</f>
        <v>17921.775316842482</v>
      </c>
      <c r="M89" s="850"/>
      <c r="N89" s="57"/>
    </row>
    <row r="90" spans="1:14" ht="15.75" thickBot="1">
      <c r="B90" s="97" t="s">
        <v>1058</v>
      </c>
      <c r="C90" s="98"/>
      <c r="D90" s="98"/>
      <c r="E90" s="98"/>
      <c r="F90" s="98"/>
      <c r="G90" s="98"/>
      <c r="H90" s="98"/>
      <c r="I90" s="99"/>
      <c r="J90" s="100"/>
      <c r="K90" s="313">
        <v>0.05</v>
      </c>
      <c r="L90" s="851">
        <f>N83*K90</f>
        <v>17921.775316842482</v>
      </c>
      <c r="M90" s="852"/>
      <c r="N90" s="57"/>
    </row>
    <row r="91" spans="1:14" ht="15.75" thickBot="1">
      <c r="B91" s="814" t="s">
        <v>1037</v>
      </c>
      <c r="C91" s="815"/>
      <c r="D91" s="815"/>
      <c r="E91" s="815"/>
      <c r="F91" s="815"/>
      <c r="G91" s="815"/>
      <c r="H91" s="815"/>
      <c r="I91" s="815"/>
      <c r="J91" s="815"/>
      <c r="K91" s="815"/>
      <c r="L91" s="815"/>
      <c r="M91" s="816"/>
      <c r="N91" s="58">
        <f>L88+L89+L90</f>
        <v>107530.65190105489</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465966.15823790454</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4"/>
      <c r="K123" s="964"/>
      <c r="L123" s="964"/>
      <c r="M123" s="964"/>
      <c r="N123" s="965"/>
    </row>
    <row r="124" spans="2:14" ht="15.75" thickBot="1">
      <c r="B124" s="427" t="s">
        <v>2327</v>
      </c>
      <c r="C124" s="428"/>
      <c r="D124" s="428"/>
      <c r="E124" s="267"/>
      <c r="F124" s="267"/>
      <c r="G124" s="267"/>
      <c r="H124" s="267"/>
      <c r="I124" s="267"/>
      <c r="J124" s="966"/>
      <c r="K124" s="966"/>
      <c r="L124" s="966"/>
      <c r="M124" s="966"/>
      <c r="N124" s="967"/>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1202</v>
      </c>
      <c r="C31" s="87" t="s">
        <v>2219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257</v>
      </c>
      <c r="B36" s="863" t="str">
        <f>VLOOKUP(A36,EQUIPOS!A6:D154,3,FALSE)</f>
        <v>Mezcladora de concreto 1 bulto</v>
      </c>
      <c r="C36" s="864"/>
      <c r="D36" s="864"/>
      <c r="E36" s="864"/>
      <c r="F36" s="864"/>
      <c r="G36" s="864"/>
      <c r="H36" s="865"/>
      <c r="I36" s="275"/>
      <c r="J36" s="276"/>
      <c r="K36" s="277">
        <f>VLOOKUP(A36,EQUIPOS!A6:D163,4,FALSE)</f>
        <v>6354.6562366964672</v>
      </c>
      <c r="L36" s="278"/>
      <c r="M36" s="344">
        <v>1</v>
      </c>
      <c r="N36" s="280">
        <f>K36/M36</f>
        <v>6354.6562366964672</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N81*M41</f>
        <v>2543.2400000000002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8897.8962366964679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90858.253480383282</v>
      </c>
      <c r="N48" s="280">
        <f>K48*M48</f>
        <v>45792.559754113172</v>
      </c>
    </row>
    <row r="49" spans="1:14">
      <c r="A49" s="167" t="s">
        <v>845</v>
      </c>
      <c r="B49" s="49" t="str">
        <f>VLOOKUP(A49,MATERIALES!A6:D373,3,FALSE)</f>
        <v>Agua</v>
      </c>
      <c r="C49" s="433"/>
      <c r="D49" s="433"/>
      <c r="E49" s="433"/>
      <c r="F49" s="433"/>
      <c r="G49" s="433"/>
      <c r="H49" s="433"/>
      <c r="I49" s="433"/>
      <c r="J49" s="320" t="str">
        <f>VLOOKUP(A49,MATERIALES!A5:D641,2,FALSE)</f>
        <v>lt</v>
      </c>
      <c r="K49" s="405">
        <v>111</v>
      </c>
      <c r="L49" s="429"/>
      <c r="M49" s="410">
        <f>VLOOKUP(A49,MATERIALES!A6:D397,4,FALSE)</f>
        <v>83.477611040800326</v>
      </c>
      <c r="N49" s="280">
        <f>K49*M49</f>
        <v>9266.0148255288368</v>
      </c>
    </row>
    <row r="50" spans="1:14">
      <c r="A50" s="167" t="s">
        <v>625</v>
      </c>
      <c r="B50" s="49" t="str">
        <f>VLOOKUP(A50,MATERIALES!A6:D373,3,FALSE)</f>
        <v xml:space="preserve">Piedra para concreto ciclópeo (rajón o canto rodado)
</v>
      </c>
      <c r="C50" s="433"/>
      <c r="D50" s="433"/>
      <c r="E50" s="433"/>
      <c r="F50" s="433"/>
      <c r="G50" s="433"/>
      <c r="H50" s="433"/>
      <c r="I50" s="433"/>
      <c r="J50" s="320" t="str">
        <f>VLOOKUP(A50,MATERIALES!A6:D642,2,FALSE)</f>
        <v>m3</v>
      </c>
      <c r="K50" s="405">
        <v>0.4</v>
      </c>
      <c r="L50" s="429"/>
      <c r="M50" s="410">
        <f>VLOOKUP(A50,MATERIALES!A6:D398,4,FALSE)</f>
        <v>61081.178810341698</v>
      </c>
      <c r="N50" s="280">
        <f>K50*M50</f>
        <v>24432.471524136679</v>
      </c>
    </row>
    <row r="51" spans="1:14">
      <c r="A51" s="167" t="s">
        <v>873</v>
      </c>
      <c r="B51" s="49" t="str">
        <f>VLOOKUP(A51,MATERIALES!A6:D373,3,FALSE)</f>
        <v>Arena lavada</v>
      </c>
      <c r="C51" s="433"/>
      <c r="D51" s="433"/>
      <c r="E51" s="433"/>
      <c r="F51" s="433"/>
      <c r="G51" s="433"/>
      <c r="H51" s="433"/>
      <c r="I51" s="433"/>
      <c r="J51" s="320" t="str">
        <f>VLOOKUP(A51,MATERIALES!A6:D643,2,FALSE)</f>
        <v>m3</v>
      </c>
      <c r="K51" s="405">
        <v>0.378</v>
      </c>
      <c r="L51" s="429"/>
      <c r="M51" s="410">
        <f>VLOOKUP(A51,MATERIALES!A6:D399,4,FALSE)</f>
        <v>55991.08057614656</v>
      </c>
      <c r="N51" s="280">
        <f>K51*M51</f>
        <v>21164.628457783401</v>
      </c>
    </row>
    <row r="52" spans="1:14">
      <c r="A52" s="167" t="s">
        <v>875</v>
      </c>
      <c r="B52" s="49" t="str">
        <f>VLOOKUP(A52,MATERIALES!A7:D373,3,FALSE)</f>
        <v xml:space="preserve">Cemento gris
</v>
      </c>
      <c r="C52" s="433"/>
      <c r="D52" s="433"/>
      <c r="E52" s="433"/>
      <c r="F52" s="433"/>
      <c r="G52" s="433"/>
      <c r="H52" s="433"/>
      <c r="I52" s="433"/>
      <c r="J52" s="320" t="str">
        <f>VLOOKUP(A52,MATERIALES!A6:D644,2,FALSE)</f>
        <v>kg</v>
      </c>
      <c r="K52" s="405">
        <v>156</v>
      </c>
      <c r="L52" s="429"/>
      <c r="M52" s="410">
        <f>VLOOKUP(A52,MATERIALES!A7:D400,4,FALSE)</f>
        <v>601.64961128186576</v>
      </c>
      <c r="N52" s="280">
        <f>K52*M52</f>
        <v>93857.339359971054</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4" t="s">
        <v>1037</v>
      </c>
      <c r="C59" s="815"/>
      <c r="D59" s="815"/>
      <c r="E59" s="815"/>
      <c r="F59" s="815"/>
      <c r="G59" s="815"/>
      <c r="H59" s="815"/>
      <c r="I59" s="815"/>
      <c r="J59" s="815"/>
      <c r="K59" s="815"/>
      <c r="L59" s="815"/>
      <c r="M59" s="816"/>
      <c r="N59" s="402">
        <f>SUM(N48:N58)</f>
        <v>194513.01392153313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A64" t="s">
        <v>1313</v>
      </c>
      <c r="B64" s="52" t="str">
        <f>VLOOKUP(A64,TRANSPORTE!A2:D117,3,FALSE)</f>
        <v>Transporte de arena</v>
      </c>
      <c r="C64" s="325"/>
      <c r="D64" s="325"/>
      <c r="E64" s="325"/>
      <c r="F64" s="325"/>
      <c r="G64" s="325"/>
      <c r="H64" s="319" t="s">
        <v>339</v>
      </c>
      <c r="I64" s="287">
        <v>0.378</v>
      </c>
      <c r="J64" s="294">
        <v>1</v>
      </c>
      <c r="K64" s="287">
        <f>I64*J64</f>
        <v>0.378</v>
      </c>
      <c r="L64" s="901">
        <f>VLOOKUP(A64,TRANSPORTE!A2:D117,4,FALSE)</f>
        <v>1260.7002978406549</v>
      </c>
      <c r="M64" s="902"/>
      <c r="N64" s="295">
        <f>K64*L64</f>
        <v>476.54471258376753</v>
      </c>
    </row>
    <row r="65" spans="1:15">
      <c r="A65" t="s">
        <v>1365</v>
      </c>
      <c r="B65" s="52" t="str">
        <f>VLOOKUP(A65,TRANSPORTE!A3:D117,3,FALSE)</f>
        <v>Transporte de material triturado</v>
      </c>
      <c r="C65" s="53"/>
      <c r="D65" s="53"/>
      <c r="E65" s="53"/>
      <c r="F65" s="53"/>
      <c r="G65" s="53"/>
      <c r="H65" s="319" t="s">
        <v>339</v>
      </c>
      <c r="I65" s="287">
        <v>0.504</v>
      </c>
      <c r="J65" s="294">
        <v>1</v>
      </c>
      <c r="K65" s="287">
        <f>I65*J65</f>
        <v>0.504</v>
      </c>
      <c r="L65" s="901">
        <f>VLOOKUP(A65,TRANSPORTE!A3:D117,4,FALSE)</f>
        <v>1260.7002978406549</v>
      </c>
      <c r="M65" s="902"/>
      <c r="N65" s="295">
        <f>K65*L65</f>
        <v>635.39295011169008</v>
      </c>
    </row>
    <row r="66" spans="1:15">
      <c r="A66" t="s">
        <v>1392</v>
      </c>
      <c r="B66" s="52" t="str">
        <f>VLOOKUP(A66,TRANSPORTE!A3:D117,3,FALSE)</f>
        <v>Transporte de piedra para Ciclópeo</v>
      </c>
      <c r="C66" s="53"/>
      <c r="D66" s="53"/>
      <c r="E66" s="53"/>
      <c r="F66" s="53"/>
      <c r="G66" s="53"/>
      <c r="H66" s="319" t="s">
        <v>339</v>
      </c>
      <c r="I66" s="287">
        <v>0.4</v>
      </c>
      <c r="J66" s="294">
        <v>1</v>
      </c>
      <c r="K66" s="287">
        <f>I66*J66</f>
        <v>0.4</v>
      </c>
      <c r="L66" s="901">
        <f>VLOOKUP(A66,TRANSPORTE!A3:D117,4,FALSE)</f>
        <v>1260.7002978406549</v>
      </c>
      <c r="M66" s="902"/>
      <c r="N66" s="295">
        <f>K66*L66</f>
        <v>504.28011913626199</v>
      </c>
    </row>
    <row r="67" spans="1:15">
      <c r="B67" s="52"/>
      <c r="C67" s="53"/>
      <c r="D67" s="53"/>
      <c r="E67" s="53"/>
      <c r="F67" s="53"/>
      <c r="G67" s="53"/>
      <c r="H67" s="319"/>
      <c r="I67" s="287"/>
      <c r="J67" s="294"/>
      <c r="K67" s="287"/>
      <c r="L67" s="901"/>
      <c r="M67" s="90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f>N64+N65+N66+N67+N68</f>
        <v>1616.2177818317195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s="168" t="s">
        <v>19</v>
      </c>
      <c r="B75" s="55" t="str">
        <f>VLOOKUP(A75,'MANO DE OBRA'!A8:D68,3,FALSE)</f>
        <v>Obrero (8)</v>
      </c>
      <c r="C75" s="53"/>
      <c r="D75" s="53"/>
      <c r="E75" s="53"/>
      <c r="F75" s="53"/>
      <c r="G75" s="53"/>
      <c r="H75" s="53"/>
      <c r="I75" s="300">
        <f>K75/J75*100</f>
        <v>219956.21621621621</v>
      </c>
      <c r="J75" s="301">
        <v>185</v>
      </c>
      <c r="K75" s="302">
        <f>VLOOKUP(A75,'MANO DE OBRA'!A8:D99,4,FALSE)</f>
        <v>406919</v>
      </c>
      <c r="L75" s="56"/>
      <c r="M75" s="442">
        <v>10</v>
      </c>
      <c r="N75" s="403">
        <f>K75/M75</f>
        <v>40691.9</v>
      </c>
      <c r="O75" s="112"/>
    </row>
    <row r="76" spans="1:15">
      <c r="A76" s="168" t="s">
        <v>30</v>
      </c>
      <c r="B76" s="55" t="str">
        <f>VLOOKUP(A76,'MANO DE OBRA'!A8:D69,3,FALSE)</f>
        <v>Oficial</v>
      </c>
      <c r="C76" s="53"/>
      <c r="D76" s="53"/>
      <c r="E76" s="53"/>
      <c r="F76" s="53"/>
      <c r="G76" s="53"/>
      <c r="H76" s="53"/>
      <c r="I76" s="300">
        <f>K76/J76*100</f>
        <v>54988.648648648646</v>
      </c>
      <c r="J76" s="301">
        <v>185</v>
      </c>
      <c r="K76" s="302">
        <f>VLOOKUP(A76,'MANO DE OBRA'!A8:D100,4,FALSE)</f>
        <v>101729</v>
      </c>
      <c r="L76" s="56"/>
      <c r="M76" s="442">
        <v>10</v>
      </c>
      <c r="N76" s="403">
        <f>K76/M76</f>
        <v>10172.9</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0"/>
      <c r="C80" s="891"/>
      <c r="D80" s="891"/>
      <c r="E80" s="891"/>
      <c r="F80" s="891"/>
      <c r="G80" s="891"/>
      <c r="H80" s="891"/>
      <c r="I80" s="132"/>
      <c r="J80" s="132"/>
      <c r="K80" s="132"/>
      <c r="L80" s="904"/>
      <c r="M80" s="904"/>
      <c r="N80" s="51"/>
    </row>
    <row r="81" spans="1:14" ht="15.75" thickBot="1">
      <c r="B81" s="903" t="s">
        <v>1037</v>
      </c>
      <c r="C81" s="857"/>
      <c r="D81" s="857"/>
      <c r="E81" s="857"/>
      <c r="F81" s="857"/>
      <c r="G81" s="857"/>
      <c r="H81" s="857"/>
      <c r="I81" s="857"/>
      <c r="J81" s="857"/>
      <c r="K81" s="857"/>
      <c r="L81" s="857"/>
      <c r="M81" s="858"/>
      <c r="N81" s="309">
        <f>SUM(N75:N80)</f>
        <v>50864.800000000003</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N43+N59+N70+N81</f>
        <v>255891.92794006132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51178.385588012265</v>
      </c>
      <c r="M88" s="850"/>
      <c r="N88" s="57"/>
    </row>
    <row r="89" spans="1:14">
      <c r="B89" s="95" t="s">
        <v>1057</v>
      </c>
      <c r="C89" s="96"/>
      <c r="D89" s="96"/>
      <c r="E89" s="96"/>
      <c r="F89" s="96"/>
      <c r="G89" s="96"/>
      <c r="H89" s="96"/>
      <c r="I89" s="93"/>
      <c r="J89" s="94"/>
      <c r="K89" s="312">
        <v>0.05</v>
      </c>
      <c r="L89" s="849">
        <f>N83*K89</f>
        <v>12794.596397003066</v>
      </c>
      <c r="M89" s="850"/>
      <c r="N89" s="57"/>
    </row>
    <row r="90" spans="1:14" ht="15.75" thickBot="1">
      <c r="B90" s="97" t="s">
        <v>1058</v>
      </c>
      <c r="C90" s="98"/>
      <c r="D90" s="98"/>
      <c r="E90" s="98"/>
      <c r="F90" s="98"/>
      <c r="G90" s="98"/>
      <c r="H90" s="98"/>
      <c r="I90" s="99"/>
      <c r="J90" s="100"/>
      <c r="K90" s="313">
        <v>0.05</v>
      </c>
      <c r="L90" s="851">
        <f>N83*K90</f>
        <v>12794.596397003066</v>
      </c>
      <c r="M90" s="852"/>
      <c r="N90" s="57"/>
    </row>
    <row r="91" spans="1:14" ht="15.75" thickBot="1">
      <c r="B91" s="814" t="s">
        <v>1037</v>
      </c>
      <c r="C91" s="815"/>
      <c r="D91" s="815"/>
      <c r="E91" s="815"/>
      <c r="F91" s="815"/>
      <c r="G91" s="815"/>
      <c r="H91" s="815"/>
      <c r="I91" s="815"/>
      <c r="J91" s="815"/>
      <c r="K91" s="815"/>
      <c r="L91" s="815"/>
      <c r="M91" s="816"/>
      <c r="N91" s="58">
        <f>L88+L89+L90</f>
        <v>76767.578382018401</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332659.50632207969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4"/>
      <c r="K123" s="964"/>
      <c r="L123" s="964"/>
      <c r="M123" s="964"/>
      <c r="N123" s="965"/>
    </row>
    <row r="124" spans="2:14" ht="15.75" thickBot="1">
      <c r="B124" s="427" t="s">
        <v>2327</v>
      </c>
      <c r="C124" s="428"/>
      <c r="D124" s="428"/>
      <c r="E124" s="267"/>
      <c r="F124" s="267"/>
      <c r="G124" s="267"/>
      <c r="H124" s="267"/>
      <c r="I124" s="267"/>
      <c r="J124" s="966"/>
      <c r="K124" s="966"/>
      <c r="L124" s="966"/>
      <c r="M124" s="966"/>
      <c r="N124" s="967"/>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1203</v>
      </c>
      <c r="C31" s="87" t="s">
        <v>2338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363</v>
      </c>
      <c r="B36" s="863" t="str">
        <f>VLOOKUP(A36,EQUIPOS!A6:D154,3,FALSE)</f>
        <v>Vibrador de concreto, Motor de 3 hp a 18.000 rpm Mangueras de 4 mt</v>
      </c>
      <c r="C36" s="864"/>
      <c r="D36" s="864"/>
      <c r="E36" s="864"/>
      <c r="F36" s="864"/>
      <c r="G36" s="864"/>
      <c r="H36" s="865"/>
      <c r="I36" s="275"/>
      <c r="J36" s="276"/>
      <c r="K36" s="277">
        <f>VLOOKUP(A36,EQUIPOS!A6:D163,4,FALSE)</f>
        <v>5066.5911025968508</v>
      </c>
      <c r="L36" s="278"/>
      <c r="M36" s="344">
        <v>1</v>
      </c>
      <c r="N36" s="280">
        <f>K36/M36</f>
        <v>5066.5911025968508</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0.02</v>
      </c>
      <c r="N41" s="352">
        <f>N78*M41</f>
        <v>1496.0235294117647</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6562.6146320086154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3316.7080094015541</v>
      </c>
      <c r="N48" s="280">
        <f>K48*M48</f>
        <v>113139.54361670582</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36648.707286205019</v>
      </c>
      <c r="N49" s="280">
        <f>K49*M49</f>
        <v>5497.306092930753</v>
      </c>
    </row>
    <row r="50" spans="1:14">
      <c r="A50" s="167" t="s">
        <v>904</v>
      </c>
      <c r="B50" s="49" t="str">
        <f>VLOOKUP(A50,MATERIALES!A6:D373,3,FALSE)</f>
        <v>Concreto Resistencia  21 (Mpa)</v>
      </c>
      <c r="C50" s="433"/>
      <c r="D50" s="433"/>
      <c r="E50" s="433"/>
      <c r="F50" s="433"/>
      <c r="G50" s="433"/>
      <c r="H50" s="433"/>
      <c r="I50" s="433"/>
      <c r="J50" s="320" t="str">
        <f>VLOOKUP(A50,MATERIALES!A6:D642,2,FALSE)</f>
        <v>m3</v>
      </c>
      <c r="K50" s="405">
        <v>0.126</v>
      </c>
      <c r="L50" s="429"/>
      <c r="M50" s="410">
        <f>VLOOKUP(A50,MATERIALES!A6:D398,4,FALSE)</f>
        <v>341036.58169107448</v>
      </c>
      <c r="N50" s="280">
        <f>K50*M50</f>
        <v>42970.609293075388</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24091.434942445605</v>
      </c>
      <c r="N51" s="280">
        <f>K51*M51</f>
        <v>24091.434942445605</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185698.89394515756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0" t="s">
        <v>1045</v>
      </c>
      <c r="M60" s="879"/>
      <c r="N60" s="82" t="s">
        <v>1035</v>
      </c>
    </row>
    <row r="61" spans="1:14">
      <c r="A61" t="s">
        <v>1323</v>
      </c>
      <c r="B61" s="52" t="str">
        <f>VLOOKUP(A61,TRANSPORTE!A3:D117,3,FALSE)</f>
        <v>Transporte de concreto</v>
      </c>
      <c r="C61" s="325"/>
      <c r="D61" s="325"/>
      <c r="E61" s="325"/>
      <c r="F61" s="325"/>
      <c r="G61" s="325"/>
      <c r="H61" s="319" t="s">
        <v>339</v>
      </c>
      <c r="I61" s="287">
        <v>0.126</v>
      </c>
      <c r="J61" s="294">
        <v>1</v>
      </c>
      <c r="K61" s="287">
        <f>I61*J61</f>
        <v>0.126</v>
      </c>
      <c r="L61" s="901">
        <f>VLOOKUP(A61,TRANSPORTE!A3:D117,4,FALSE)</f>
        <v>900.0696947133282</v>
      </c>
      <c r="M61" s="902"/>
      <c r="N61" s="295">
        <f>K61*L61</f>
        <v>113.40878153387935</v>
      </c>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319"/>
      <c r="I64" s="287"/>
      <c r="J64" s="294"/>
      <c r="K64" s="287"/>
      <c r="L64" s="901"/>
      <c r="M64" s="90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2"/>
      <c r="M66" s="893"/>
      <c r="N66" s="133"/>
    </row>
    <row r="67" spans="1:15" ht="15.75" thickBot="1">
      <c r="B67" s="903" t="s">
        <v>1037</v>
      </c>
      <c r="C67" s="857"/>
      <c r="D67" s="857"/>
      <c r="E67" s="857"/>
      <c r="F67" s="857"/>
      <c r="G67" s="857"/>
      <c r="H67" s="857"/>
      <c r="I67" s="857"/>
      <c r="J67" s="857"/>
      <c r="K67" s="857"/>
      <c r="L67" s="857"/>
      <c r="M67" s="858"/>
      <c r="N67" s="110">
        <f>N61+N62+N63+N64+N65</f>
        <v>113.40878153387935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3" t="s">
        <v>1047</v>
      </c>
      <c r="C71" s="854"/>
      <c r="D71" s="854"/>
      <c r="E71" s="854"/>
      <c r="F71" s="854"/>
      <c r="G71" s="854"/>
      <c r="H71" s="854"/>
      <c r="I71" s="79" t="s">
        <v>1048</v>
      </c>
      <c r="J71" s="81" t="s">
        <v>1494</v>
      </c>
      <c r="K71" s="80" t="s">
        <v>1050</v>
      </c>
      <c r="L71" s="855" t="s">
        <v>1034</v>
      </c>
      <c r="M71" s="968"/>
      <c r="N71" s="104" t="s">
        <v>1035</v>
      </c>
    </row>
    <row r="72" spans="1:15">
      <c r="A72" s="168" t="s">
        <v>9</v>
      </c>
      <c r="B72" s="55" t="str">
        <f>VLOOKUP(A72,'MANO DE OBRA'!A8:D68,3,FALSE)</f>
        <v>Obrero (3)</v>
      </c>
      <c r="C72" s="53"/>
      <c r="D72" s="53"/>
      <c r="E72" s="53"/>
      <c r="F72" s="53"/>
      <c r="G72" s="53"/>
      <c r="H72" s="53"/>
      <c r="I72" s="300">
        <f>K72/J72*100</f>
        <v>82483.783783783787</v>
      </c>
      <c r="J72" s="301">
        <v>185</v>
      </c>
      <c r="K72" s="302">
        <f>VLOOKUP(A72,'MANO DE OBRA'!A8:D99,4,FALSE)</f>
        <v>152595</v>
      </c>
      <c r="L72" s="56"/>
      <c r="M72" s="439">
        <v>3.4</v>
      </c>
      <c r="N72" s="403">
        <f>K72/M72</f>
        <v>44880.882352941175</v>
      </c>
      <c r="O72" s="112"/>
    </row>
    <row r="73" spans="1:15">
      <c r="A73" s="168" t="s">
        <v>30</v>
      </c>
      <c r="B73" s="55" t="str">
        <f>VLOOKUP(A73,'MANO DE OBRA'!A8:D69,3,FALSE)</f>
        <v>Oficial</v>
      </c>
      <c r="C73" s="53"/>
      <c r="D73" s="53"/>
      <c r="E73" s="53"/>
      <c r="F73" s="53"/>
      <c r="G73" s="53"/>
      <c r="H73" s="53"/>
      <c r="I73" s="300">
        <f>K73/J73*100</f>
        <v>54988.648648648646</v>
      </c>
      <c r="J73" s="301">
        <v>185</v>
      </c>
      <c r="K73" s="302">
        <f>VLOOKUP(A73,'MANO DE OBRA'!A8:D100,4,FALSE)</f>
        <v>101729</v>
      </c>
      <c r="L73" s="56"/>
      <c r="M73" s="442">
        <v>3.4</v>
      </c>
      <c r="N73" s="403">
        <f>K73/M73</f>
        <v>29920.294117647059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0"/>
      <c r="C77" s="891"/>
      <c r="D77" s="891"/>
      <c r="E77" s="891"/>
      <c r="F77" s="891"/>
      <c r="G77" s="891"/>
      <c r="H77" s="891"/>
      <c r="I77" s="132"/>
      <c r="J77" s="132"/>
      <c r="K77" s="132"/>
      <c r="L77" s="904"/>
      <c r="M77" s="904"/>
      <c r="N77" s="51"/>
    </row>
    <row r="78" spans="1:15" ht="15.75" thickBot="1">
      <c r="B78" s="903" t="s">
        <v>1037</v>
      </c>
      <c r="C78" s="857"/>
      <c r="D78" s="857"/>
      <c r="E78" s="857"/>
      <c r="F78" s="857"/>
      <c r="G78" s="857"/>
      <c r="H78" s="857"/>
      <c r="I78" s="857"/>
      <c r="J78" s="857"/>
      <c r="K78" s="857"/>
      <c r="L78" s="857"/>
      <c r="M78" s="858"/>
      <c r="N78" s="309">
        <f>SUM(N72:N77)</f>
        <v>74801.176470588238</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267176.09382928832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9" t="s">
        <v>1053</v>
      </c>
      <c r="C84" s="860"/>
      <c r="D84" s="860"/>
      <c r="E84" s="860"/>
      <c r="F84" s="860"/>
      <c r="G84" s="860"/>
      <c r="H84" s="860"/>
      <c r="I84" s="322"/>
      <c r="J84" s="342"/>
      <c r="K84" s="310" t="s">
        <v>1054</v>
      </c>
      <c r="L84" s="861" t="s">
        <v>1055</v>
      </c>
      <c r="M84" s="862"/>
      <c r="N84" s="311"/>
    </row>
    <row r="85" spans="1:14">
      <c r="B85" s="847" t="s">
        <v>1056</v>
      </c>
      <c r="C85" s="848"/>
      <c r="D85" s="848"/>
      <c r="E85" s="848"/>
      <c r="F85" s="848"/>
      <c r="G85" s="848"/>
      <c r="H85" s="848"/>
      <c r="I85" s="93"/>
      <c r="J85" s="94"/>
      <c r="K85" s="312">
        <v>0.2</v>
      </c>
      <c r="L85" s="849">
        <f>N80*K85</f>
        <v>53435.218765857666</v>
      </c>
      <c r="M85" s="850"/>
      <c r="N85" s="57"/>
    </row>
    <row r="86" spans="1:14">
      <c r="B86" s="95" t="s">
        <v>1057</v>
      </c>
      <c r="C86" s="96"/>
      <c r="D86" s="96"/>
      <c r="E86" s="96"/>
      <c r="F86" s="96"/>
      <c r="G86" s="96"/>
      <c r="H86" s="96"/>
      <c r="I86" s="93"/>
      <c r="J86" s="94"/>
      <c r="K86" s="312">
        <v>0.05</v>
      </c>
      <c r="L86" s="849">
        <f>N80*K86</f>
        <v>13358.804691464416</v>
      </c>
      <c r="M86" s="850"/>
      <c r="N86" s="57"/>
    </row>
    <row r="87" spans="1:14" ht="15.75" thickBot="1">
      <c r="B87" s="97" t="s">
        <v>1058</v>
      </c>
      <c r="C87" s="98"/>
      <c r="D87" s="98"/>
      <c r="E87" s="98"/>
      <c r="F87" s="98"/>
      <c r="G87" s="98"/>
      <c r="H87" s="98"/>
      <c r="I87" s="99"/>
      <c r="J87" s="100"/>
      <c r="K87" s="313">
        <v>0.05</v>
      </c>
      <c r="L87" s="851">
        <f>N80*K87</f>
        <v>13358.804691464416</v>
      </c>
      <c r="M87" s="852"/>
      <c r="N87" s="57"/>
    </row>
    <row r="88" spans="1:14" ht="15.75" thickBot="1">
      <c r="B88" s="814" t="s">
        <v>1037</v>
      </c>
      <c r="C88" s="815"/>
      <c r="D88" s="815"/>
      <c r="E88" s="815"/>
      <c r="F88" s="815"/>
      <c r="G88" s="815"/>
      <c r="H88" s="815"/>
      <c r="I88" s="815"/>
      <c r="J88" s="815"/>
      <c r="K88" s="815"/>
      <c r="L88" s="815"/>
      <c r="M88" s="816"/>
      <c r="N88" s="58">
        <f>L85+L86+L87</f>
        <v>80152.828148786502</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347328.92197807482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4"/>
      <c r="K120" s="964"/>
      <c r="L120" s="964"/>
      <c r="M120" s="964"/>
      <c r="N120" s="965"/>
    </row>
    <row r="121" spans="2:14" ht="15.75" thickBot="1">
      <c r="B121" s="427" t="s">
        <v>2327</v>
      </c>
      <c r="C121" s="428"/>
      <c r="D121" s="428"/>
      <c r="E121" s="267"/>
      <c r="F121" s="267"/>
      <c r="G121" s="267"/>
      <c r="H121" s="267"/>
      <c r="I121" s="267"/>
      <c r="J121" s="966"/>
      <c r="K121" s="966"/>
      <c r="L121" s="966"/>
      <c r="M121" s="966"/>
      <c r="N121" s="96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1743</v>
      </c>
      <c r="C31" s="87" t="s">
        <v>1744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363</v>
      </c>
      <c r="B36" s="863" t="str">
        <f>VLOOKUP(A36,EQUIPOS!A6:D154,3,FALSE)</f>
        <v>Vibrador de concreto, Motor de 3 hp a 18.000 rpm Mangueras de 4 mt</v>
      </c>
      <c r="C36" s="864"/>
      <c r="D36" s="864"/>
      <c r="E36" s="864"/>
      <c r="F36" s="864"/>
      <c r="G36" s="864"/>
      <c r="H36" s="865"/>
      <c r="I36" s="275"/>
      <c r="J36" s="276"/>
      <c r="K36" s="277">
        <f>VLOOKUP(A36,EQUIPOS!A6:D163,4,FALSE)</f>
        <v>5066.5911025968508</v>
      </c>
      <c r="L36" s="278"/>
      <c r="M36" s="344">
        <v>1</v>
      </c>
      <c r="N36" s="280">
        <f>K36/M36</f>
        <v>5066.5911025968508</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0.02</v>
      </c>
      <c r="N41" s="352">
        <f>N78*M41</f>
        <v>1496.0235294117647</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6562.6146320086154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3316.7080094015541</v>
      </c>
      <c r="N48" s="280">
        <f>K48*M48</f>
        <v>113139.54361670582</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36648.707286205019</v>
      </c>
      <c r="N49" s="280">
        <f>K49*M49</f>
        <v>5497.306092930753</v>
      </c>
    </row>
    <row r="50" spans="1:14">
      <c r="A50" s="167" t="s">
        <v>1745</v>
      </c>
      <c r="B50" s="49" t="str">
        <f>VLOOKUP(A50,MATERIALES!A6:D373,3,FALSE)</f>
        <v>Concreto Resistencia  28 (Mpa)</v>
      </c>
      <c r="C50" s="433"/>
      <c r="D50" s="433"/>
      <c r="E50" s="433"/>
      <c r="F50" s="433"/>
      <c r="G50" s="433"/>
      <c r="H50" s="433"/>
      <c r="I50" s="433"/>
      <c r="J50" s="320" t="str">
        <f>VLOOKUP(A50,MATERIALES!A6:D642,2,FALSE)</f>
        <v>m3</v>
      </c>
      <c r="K50" s="405">
        <v>0.126</v>
      </c>
      <c r="L50" s="429"/>
      <c r="M50" s="410">
        <f>VLOOKUP(A50,MATERIALES!A6:D398,4,FALSE)</f>
        <v>371577.17109624535</v>
      </c>
      <c r="N50" s="280">
        <f>K50*M50</f>
        <v>46818.723558126912</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24091.434942445605</v>
      </c>
      <c r="N51" s="280">
        <f>K51*M51</f>
        <v>24091.434942445605</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189547.00821020908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0" t="s">
        <v>1045</v>
      </c>
      <c r="M60" s="879"/>
      <c r="N60" s="82" t="s">
        <v>1035</v>
      </c>
    </row>
    <row r="61" spans="1:14">
      <c r="A61" t="s">
        <v>1323</v>
      </c>
      <c r="B61" s="52" t="str">
        <f>VLOOKUP(A61,TRANSPORTE!A3:D117,3,FALSE)</f>
        <v>Transporte de concreto</v>
      </c>
      <c r="C61" s="325"/>
      <c r="D61" s="325"/>
      <c r="E61" s="325"/>
      <c r="F61" s="325"/>
      <c r="G61" s="325"/>
      <c r="H61" s="319" t="s">
        <v>339</v>
      </c>
      <c r="I61" s="421">
        <v>0.126</v>
      </c>
      <c r="J61" s="294">
        <v>1</v>
      </c>
      <c r="K61" s="421">
        <f>I61*J61</f>
        <v>0.126</v>
      </c>
      <c r="L61" s="901">
        <f>VLOOKUP(A61,TRANSPORTE!A3:D117,4,FALSE)</f>
        <v>900.0696947133282</v>
      </c>
      <c r="M61" s="902"/>
      <c r="N61" s="295">
        <f>K61*L61</f>
        <v>113.40878153387935</v>
      </c>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319"/>
      <c r="I64" s="287"/>
      <c r="J64" s="294"/>
      <c r="K64" s="287"/>
      <c r="L64" s="901"/>
      <c r="M64" s="90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2"/>
      <c r="M66" s="893"/>
      <c r="N66" s="133"/>
    </row>
    <row r="67" spans="1:15" ht="15.75" thickBot="1">
      <c r="B67" s="903" t="s">
        <v>1037</v>
      </c>
      <c r="C67" s="857"/>
      <c r="D67" s="857"/>
      <c r="E67" s="857"/>
      <c r="F67" s="857"/>
      <c r="G67" s="857"/>
      <c r="H67" s="857"/>
      <c r="I67" s="857"/>
      <c r="J67" s="857"/>
      <c r="K67" s="857"/>
      <c r="L67" s="857"/>
      <c r="M67" s="858"/>
      <c r="N67" s="110">
        <f>N61+N62+N63+N64+N65</f>
        <v>113.40878153387935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3" t="s">
        <v>1047</v>
      </c>
      <c r="C71" s="854"/>
      <c r="D71" s="854"/>
      <c r="E71" s="854"/>
      <c r="F71" s="854"/>
      <c r="G71" s="854"/>
      <c r="H71" s="854"/>
      <c r="I71" s="79" t="s">
        <v>1048</v>
      </c>
      <c r="J71" s="81" t="s">
        <v>1494</v>
      </c>
      <c r="K71" s="80" t="s">
        <v>1050</v>
      </c>
      <c r="L71" s="855" t="s">
        <v>1034</v>
      </c>
      <c r="M71" s="968"/>
      <c r="N71" s="104" t="s">
        <v>1035</v>
      </c>
    </row>
    <row r="72" spans="1:15">
      <c r="A72" s="168" t="s">
        <v>9</v>
      </c>
      <c r="B72" s="55" t="str">
        <f>VLOOKUP(A72,'MANO DE OBRA'!A8:D68,3,FALSE)</f>
        <v>Obrero (3)</v>
      </c>
      <c r="C72" s="53"/>
      <c r="D72" s="53"/>
      <c r="E72" s="53"/>
      <c r="F72" s="53"/>
      <c r="G72" s="53"/>
      <c r="H72" s="53"/>
      <c r="I72" s="300">
        <f>K72/J72*100</f>
        <v>82483.783783783787</v>
      </c>
      <c r="J72" s="301">
        <v>185</v>
      </c>
      <c r="K72" s="302">
        <f>VLOOKUP(A72,'MANO DE OBRA'!A8:D99,4,FALSE)</f>
        <v>152595</v>
      </c>
      <c r="L72" s="56"/>
      <c r="M72" s="439">
        <v>3.4</v>
      </c>
      <c r="N72" s="403">
        <f>K72/M72</f>
        <v>44880.882352941175</v>
      </c>
      <c r="O72" s="112"/>
    </row>
    <row r="73" spans="1:15">
      <c r="A73" s="168" t="s">
        <v>30</v>
      </c>
      <c r="B73" s="55" t="str">
        <f>VLOOKUP(A73,'MANO DE OBRA'!A8:D69,3,FALSE)</f>
        <v>Oficial</v>
      </c>
      <c r="C73" s="53"/>
      <c r="D73" s="53"/>
      <c r="E73" s="53"/>
      <c r="F73" s="53"/>
      <c r="G73" s="53"/>
      <c r="H73" s="53"/>
      <c r="I73" s="300">
        <f>K73/J73*100</f>
        <v>54988.648648648646</v>
      </c>
      <c r="J73" s="301">
        <v>185</v>
      </c>
      <c r="K73" s="302">
        <f>VLOOKUP(A73,'MANO DE OBRA'!A8:D100,4,FALSE)</f>
        <v>101729</v>
      </c>
      <c r="L73" s="56"/>
      <c r="M73" s="442">
        <v>3.4</v>
      </c>
      <c r="N73" s="403">
        <f>K73/M73</f>
        <v>29920.294117647059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0"/>
      <c r="C77" s="891"/>
      <c r="D77" s="891"/>
      <c r="E77" s="891"/>
      <c r="F77" s="891"/>
      <c r="G77" s="891"/>
      <c r="H77" s="891"/>
      <c r="I77" s="132"/>
      <c r="J77" s="132"/>
      <c r="K77" s="132"/>
      <c r="L77" s="904"/>
      <c r="M77" s="904"/>
      <c r="N77" s="133"/>
    </row>
    <row r="78" spans="1:15" ht="15.75" thickBot="1">
      <c r="B78" s="903" t="s">
        <v>1037</v>
      </c>
      <c r="C78" s="857"/>
      <c r="D78" s="857"/>
      <c r="E78" s="857"/>
      <c r="F78" s="857"/>
      <c r="G78" s="857"/>
      <c r="H78" s="857"/>
      <c r="I78" s="857"/>
      <c r="J78" s="857"/>
      <c r="K78" s="857"/>
      <c r="L78" s="857"/>
      <c r="M78" s="858"/>
      <c r="N78" s="468">
        <f>SUM(N72:N77)</f>
        <v>74801.176470588238</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271024.20809433982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9" t="s">
        <v>1053</v>
      </c>
      <c r="C84" s="860"/>
      <c r="D84" s="860"/>
      <c r="E84" s="860"/>
      <c r="F84" s="860"/>
      <c r="G84" s="860"/>
      <c r="H84" s="860"/>
      <c r="I84" s="322"/>
      <c r="J84" s="342"/>
      <c r="K84" s="310" t="s">
        <v>1054</v>
      </c>
      <c r="L84" s="861" t="s">
        <v>1055</v>
      </c>
      <c r="M84" s="862"/>
      <c r="N84" s="311"/>
    </row>
    <row r="85" spans="1:14">
      <c r="B85" s="847" t="s">
        <v>1056</v>
      </c>
      <c r="C85" s="848"/>
      <c r="D85" s="848"/>
      <c r="E85" s="848"/>
      <c r="F85" s="848"/>
      <c r="G85" s="848"/>
      <c r="H85" s="848"/>
      <c r="I85" s="93"/>
      <c r="J85" s="94"/>
      <c r="K85" s="312">
        <v>0.2</v>
      </c>
      <c r="L85" s="849">
        <f>N80*K85</f>
        <v>54204.841618867969</v>
      </c>
      <c r="M85" s="850"/>
      <c r="N85" s="57"/>
    </row>
    <row r="86" spans="1:14">
      <c r="B86" s="95" t="s">
        <v>1057</v>
      </c>
      <c r="C86" s="96"/>
      <c r="D86" s="96"/>
      <c r="E86" s="96"/>
      <c r="F86" s="96"/>
      <c r="G86" s="96"/>
      <c r="H86" s="96"/>
      <c r="I86" s="93"/>
      <c r="J86" s="94"/>
      <c r="K86" s="312">
        <v>0.05</v>
      </c>
      <c r="L86" s="849">
        <f>N80*K86</f>
        <v>13551.210404716992</v>
      </c>
      <c r="M86" s="850"/>
      <c r="N86" s="57"/>
    </row>
    <row r="87" spans="1:14" ht="15.75" thickBot="1">
      <c r="B87" s="97" t="s">
        <v>1058</v>
      </c>
      <c r="C87" s="98"/>
      <c r="D87" s="98"/>
      <c r="E87" s="98"/>
      <c r="F87" s="98"/>
      <c r="G87" s="98"/>
      <c r="H87" s="98"/>
      <c r="I87" s="99"/>
      <c r="J87" s="100"/>
      <c r="K87" s="313">
        <v>0.05</v>
      </c>
      <c r="L87" s="851">
        <f>N80*K87</f>
        <v>13551.210404716992</v>
      </c>
      <c r="M87" s="852"/>
      <c r="N87" s="57"/>
    </row>
    <row r="88" spans="1:14" ht="15.75" thickBot="1">
      <c r="B88" s="814" t="s">
        <v>1037</v>
      </c>
      <c r="C88" s="815"/>
      <c r="D88" s="815"/>
      <c r="E88" s="815"/>
      <c r="F88" s="815"/>
      <c r="G88" s="815"/>
      <c r="H88" s="815"/>
      <c r="I88" s="815"/>
      <c r="J88" s="815"/>
      <c r="K88" s="815"/>
      <c r="L88" s="815"/>
      <c r="M88" s="816"/>
      <c r="N88" s="58">
        <f>L85+L86+L87</f>
        <v>81307.26242830194</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352331.47052264179</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4"/>
      <c r="K120" s="964"/>
      <c r="L120" s="964"/>
      <c r="M120" s="964"/>
      <c r="N120" s="965"/>
    </row>
    <row r="121" spans="2:14" ht="15.75" thickBot="1">
      <c r="B121" s="427" t="s">
        <v>2327</v>
      </c>
      <c r="C121" s="428"/>
      <c r="D121" s="428"/>
      <c r="E121" s="267"/>
      <c r="F121" s="267"/>
      <c r="G121" s="267"/>
      <c r="H121" s="267"/>
      <c r="I121" s="267"/>
      <c r="J121" s="966"/>
      <c r="K121" s="966"/>
      <c r="L121" s="966"/>
      <c r="M121" s="966"/>
      <c r="N121" s="96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8"/>
      <c r="C1" s="920"/>
      <c r="D1" s="921"/>
      <c r="E1" s="921"/>
      <c r="F1" s="921"/>
      <c r="G1" s="921"/>
      <c r="H1" s="921"/>
      <c r="I1" s="921"/>
      <c r="J1" s="922"/>
      <c r="K1" s="923" t="s">
        <v>1017</v>
      </c>
      <c r="L1" s="925" t="s">
        <v>2304</v>
      </c>
      <c r="M1" s="926"/>
      <c r="N1" s="927"/>
    </row>
    <row r="2" spans="2:14" ht="22.5" customHeight="1">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1746</v>
      </c>
      <c r="C31" s="87" t="s">
        <v>2227</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156</v>
      </c>
      <c r="B36" s="863" t="str">
        <f>VLOOKUP(A36,EQUIPOS!A6:D154,3,FALSE)</f>
        <v>Cizalla manual de 90 cm.</v>
      </c>
      <c r="C36" s="864"/>
      <c r="D36" s="864"/>
      <c r="E36" s="864"/>
      <c r="F36" s="864"/>
      <c r="G36" s="864"/>
      <c r="H36" s="865"/>
      <c r="I36" s="275"/>
      <c r="J36" s="276"/>
      <c r="K36" s="277">
        <f>VLOOKUP(A36,EQUIPOS!A6:D163,4,FALSE)</f>
        <v>3846.0536398467439</v>
      </c>
      <c r="L36" s="278"/>
      <c r="M36" s="344">
        <v>37.5</v>
      </c>
      <c r="N36" s="280">
        <f>K36/M36</f>
        <v>102.56143039591316</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0.02</v>
      </c>
      <c r="N41" s="352">
        <f>N78*M41</f>
        <v>15.259400000000001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117.82083039591316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1.05</v>
      </c>
      <c r="L48" s="275"/>
      <c r="M48" s="410">
        <f>VLOOKUP(A48,MATERIALES!A5:D396,4,FALSE)</f>
        <v>3316.7080094015541</v>
      </c>
      <c r="N48" s="280">
        <f>K48*M48</f>
        <v>3482.5434098716319</v>
      </c>
    </row>
    <row r="49" spans="1:14">
      <c r="A49" s="167" t="s">
        <v>976</v>
      </c>
      <c r="B49" s="49" t="str">
        <f>VLOOKUP(A49,MATERIALES!A6:D373,3,FALSE)</f>
        <v>Alambre Negro Para Amarre</v>
      </c>
      <c r="C49" s="433"/>
      <c r="D49" s="433"/>
      <c r="E49" s="433"/>
      <c r="F49" s="433"/>
      <c r="G49" s="433"/>
      <c r="H49" s="433"/>
      <c r="I49" s="433"/>
      <c r="J49" s="319" t="str">
        <f>VLOOKUP(A49,MATERIALES!A5:D641,2,FALSE)</f>
        <v>kg</v>
      </c>
      <c r="K49" s="405">
        <v>0.03</v>
      </c>
      <c r="L49" s="429"/>
      <c r="M49" s="410">
        <f>VLOOKUP(A49,MATERIALES!A6:D397,4,FALSE)</f>
        <v>5000</v>
      </c>
      <c r="N49" s="280">
        <f>K49*M49</f>
        <v>150</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3632.5434098716319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0" t="s">
        <v>1045</v>
      </c>
      <c r="M60" s="879"/>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901">
        <f>VLOOKUP(A61,TRANSPORTE!A3:D117,4,FALSE)</f>
        <v>0.30238081239327508</v>
      </c>
      <c r="M61" s="902"/>
      <c r="N61" s="295">
        <f>K61*L61</f>
        <v>0.31749985301293887</v>
      </c>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319"/>
      <c r="I64" s="287"/>
      <c r="J64" s="294"/>
      <c r="K64" s="287"/>
      <c r="L64" s="901"/>
      <c r="M64" s="90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2"/>
      <c r="M66" s="893"/>
      <c r="N66" s="133"/>
    </row>
    <row r="67" spans="1:15" ht="15.75" thickBot="1">
      <c r="B67" s="903" t="s">
        <v>1037</v>
      </c>
      <c r="C67" s="857"/>
      <c r="D67" s="857"/>
      <c r="E67" s="857"/>
      <c r="F67" s="857"/>
      <c r="G67" s="857"/>
      <c r="H67" s="857"/>
      <c r="I67" s="857"/>
      <c r="J67" s="857"/>
      <c r="K67" s="857"/>
      <c r="L67" s="857"/>
      <c r="M67" s="858"/>
      <c r="N67" s="110">
        <f>N61+N62+N63+N64+N65</f>
        <v>0.31749985301293887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3" t="s">
        <v>1047</v>
      </c>
      <c r="C71" s="854"/>
      <c r="D71" s="854"/>
      <c r="E71" s="854"/>
      <c r="F71" s="854"/>
      <c r="G71" s="854"/>
      <c r="H71" s="854"/>
      <c r="I71" s="79" t="s">
        <v>1048</v>
      </c>
      <c r="J71" s="81" t="s">
        <v>1494</v>
      </c>
      <c r="K71" s="80" t="s">
        <v>1050</v>
      </c>
      <c r="L71" s="855" t="s">
        <v>1034</v>
      </c>
      <c r="M71" s="856"/>
      <c r="N71" s="104" t="s">
        <v>1035</v>
      </c>
    </row>
    <row r="72" spans="1:15">
      <c r="A72" s="168" t="s">
        <v>6</v>
      </c>
      <c r="B72" s="55" t="str">
        <f>VLOOKUP(A72,'MANO DE OBRA'!A8:D68,3,FALSE)</f>
        <v xml:space="preserve">Obrero </v>
      </c>
      <c r="C72" s="53"/>
      <c r="D72" s="53"/>
      <c r="E72" s="53"/>
      <c r="F72" s="53"/>
      <c r="G72" s="53"/>
      <c r="H72" s="53"/>
      <c r="I72" s="300">
        <f>K72/J72*100</f>
        <v>27494.594594594593</v>
      </c>
      <c r="J72" s="301">
        <v>185</v>
      </c>
      <c r="K72" s="302">
        <f>VLOOKUP(A72,'MANO DE OBRA'!A8:D99,4,FALSE)</f>
        <v>50865</v>
      </c>
      <c r="L72" s="56"/>
      <c r="M72" s="442">
        <v>200</v>
      </c>
      <c r="N72" s="403">
        <f>K72/M72</f>
        <v>254.32499999999999</v>
      </c>
      <c r="O72" s="112"/>
    </row>
    <row r="73" spans="1:15">
      <c r="A73" s="168" t="s">
        <v>30</v>
      </c>
      <c r="B73" s="55" t="str">
        <f>VLOOKUP(A73,'MANO DE OBRA'!A8:D69,3,FALSE)</f>
        <v>Oficial</v>
      </c>
      <c r="C73" s="53"/>
      <c r="D73" s="53"/>
      <c r="E73" s="53"/>
      <c r="F73" s="53"/>
      <c r="G73" s="53"/>
      <c r="H73" s="53"/>
      <c r="I73" s="300">
        <f>K73/J73*100</f>
        <v>54988.648648648646</v>
      </c>
      <c r="J73" s="301">
        <v>185</v>
      </c>
      <c r="K73" s="302">
        <f>VLOOKUP(A73,'MANO DE OBRA'!A8:D100,4,FALSE)</f>
        <v>101729</v>
      </c>
      <c r="L73" s="56"/>
      <c r="M73" s="442">
        <v>200</v>
      </c>
      <c r="N73" s="403">
        <f>K73/M73</f>
        <v>508.64499999999998</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0"/>
      <c r="C77" s="891"/>
      <c r="D77" s="891"/>
      <c r="E77" s="891"/>
      <c r="F77" s="891"/>
      <c r="G77" s="891"/>
      <c r="H77" s="891"/>
      <c r="I77" s="132"/>
      <c r="J77" s="132"/>
      <c r="K77" s="132"/>
      <c r="L77" s="904"/>
      <c r="M77" s="904"/>
      <c r="N77" s="51"/>
    </row>
    <row r="78" spans="1:15" ht="15.75" thickBot="1">
      <c r="B78" s="903" t="s">
        <v>1037</v>
      </c>
      <c r="C78" s="857"/>
      <c r="D78" s="857"/>
      <c r="E78" s="857"/>
      <c r="F78" s="857"/>
      <c r="G78" s="857"/>
      <c r="H78" s="857"/>
      <c r="I78" s="857"/>
      <c r="J78" s="857"/>
      <c r="K78" s="857"/>
      <c r="L78" s="857"/>
      <c r="M78" s="858"/>
      <c r="N78" s="309">
        <f>SUM(N72:N77)</f>
        <v>762.97</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4513.6517401205583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9" t="s">
        <v>1053</v>
      </c>
      <c r="C84" s="860"/>
      <c r="D84" s="860"/>
      <c r="E84" s="860"/>
      <c r="F84" s="860"/>
      <c r="G84" s="860"/>
      <c r="H84" s="860"/>
      <c r="I84" s="322"/>
      <c r="J84" s="342"/>
      <c r="K84" s="310" t="s">
        <v>1054</v>
      </c>
      <c r="L84" s="861" t="s">
        <v>1055</v>
      </c>
      <c r="M84" s="862"/>
      <c r="N84" s="311"/>
    </row>
    <row r="85" spans="1:14">
      <c r="B85" s="847" t="s">
        <v>1056</v>
      </c>
      <c r="C85" s="848"/>
      <c r="D85" s="848"/>
      <c r="E85" s="848"/>
      <c r="F85" s="848"/>
      <c r="G85" s="848"/>
      <c r="H85" s="848"/>
      <c r="I85" s="93"/>
      <c r="J85" s="94"/>
      <c r="K85" s="312">
        <v>0.2</v>
      </c>
      <c r="L85" s="849">
        <f>N80*K85</f>
        <v>902.73034802411166</v>
      </c>
      <c r="M85" s="850"/>
      <c r="N85" s="57"/>
    </row>
    <row r="86" spans="1:14">
      <c r="B86" s="95" t="s">
        <v>1057</v>
      </c>
      <c r="C86" s="96"/>
      <c r="D86" s="96"/>
      <c r="E86" s="96"/>
      <c r="F86" s="96"/>
      <c r="G86" s="96"/>
      <c r="H86" s="96"/>
      <c r="I86" s="93"/>
      <c r="J86" s="94"/>
      <c r="K86" s="312">
        <v>0.05</v>
      </c>
      <c r="L86" s="849">
        <f>N80*K86</f>
        <v>225.68258700602792</v>
      </c>
      <c r="M86" s="850"/>
      <c r="N86" s="57"/>
    </row>
    <row r="87" spans="1:14" ht="15.75" thickBot="1">
      <c r="B87" s="97" t="s">
        <v>1058</v>
      </c>
      <c r="C87" s="98"/>
      <c r="D87" s="98"/>
      <c r="E87" s="98"/>
      <c r="F87" s="98"/>
      <c r="G87" s="98"/>
      <c r="H87" s="98"/>
      <c r="I87" s="99"/>
      <c r="J87" s="100"/>
      <c r="K87" s="313">
        <v>0.05</v>
      </c>
      <c r="L87" s="851">
        <f>N80*K87</f>
        <v>225.68258700602792</v>
      </c>
      <c r="M87" s="852"/>
      <c r="N87" s="57"/>
    </row>
    <row r="88" spans="1:14" ht="15.75" thickBot="1">
      <c r="B88" s="814" t="s">
        <v>1037</v>
      </c>
      <c r="C88" s="815"/>
      <c r="D88" s="815"/>
      <c r="E88" s="815"/>
      <c r="F88" s="815"/>
      <c r="G88" s="815"/>
      <c r="H88" s="815"/>
      <c r="I88" s="815"/>
      <c r="J88" s="815"/>
      <c r="K88" s="815"/>
      <c r="L88" s="815"/>
      <c r="M88" s="816"/>
      <c r="N88" s="58">
        <f>L85+L86+L87</f>
        <v>1354.0955220361675</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5867.7472621567258</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4"/>
      <c r="K120" s="964"/>
      <c r="L120" s="964"/>
      <c r="M120" s="964"/>
      <c r="N120" s="965"/>
    </row>
    <row r="121" spans="2:14" ht="15.75" thickBot="1">
      <c r="B121" s="427" t="s">
        <v>2327</v>
      </c>
      <c r="C121" s="428"/>
      <c r="D121" s="428"/>
      <c r="E121" s="267"/>
      <c r="F121" s="267"/>
      <c r="G121" s="267"/>
      <c r="H121" s="267"/>
      <c r="I121" s="267"/>
      <c r="J121" s="966"/>
      <c r="K121" s="966"/>
      <c r="L121" s="966"/>
      <c r="M121" s="966"/>
      <c r="N121" s="96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1747</v>
      </c>
      <c r="C31" s="87" t="s">
        <v>2228</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156</v>
      </c>
      <c r="B36" s="863" t="str">
        <f>VLOOKUP(A36,EQUIPOS!A6:D154,3,FALSE)</f>
        <v>Cizalla manual de 90 cm.</v>
      </c>
      <c r="C36" s="864"/>
      <c r="D36" s="864"/>
      <c r="E36" s="864"/>
      <c r="F36" s="864"/>
      <c r="G36" s="864"/>
      <c r="H36" s="865"/>
      <c r="I36" s="275"/>
      <c r="J36" s="276"/>
      <c r="K36" s="277">
        <f>VLOOKUP(A36,EQUIPOS!A6:D163,4,FALSE)</f>
        <v>3846.0536398467439</v>
      </c>
      <c r="L36" s="278"/>
      <c r="M36" s="344">
        <v>37.5</v>
      </c>
      <c r="N36" s="280">
        <f>K36/M36</f>
        <v>102.56143039591316</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0.02</v>
      </c>
      <c r="N41" s="352">
        <f>N78*M41</f>
        <v>15.259400000000001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117.82083039591316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810</v>
      </c>
      <c r="B48" s="49" t="str">
        <f>VLOOKUP(A48,MATERIALES!A5:D373,3,FALSE)</f>
        <v>Acero A-40</v>
      </c>
      <c r="C48" s="289"/>
      <c r="D48" s="289"/>
      <c r="E48" s="289"/>
      <c r="F48" s="289"/>
      <c r="G48" s="289"/>
      <c r="H48" s="289"/>
      <c r="I48" s="289"/>
      <c r="J48" s="319" t="str">
        <f>VLOOKUP(A48,MATERIALES!A4:D640,2,FALSE)</f>
        <v>kg</v>
      </c>
      <c r="K48" s="290">
        <v>1.05</v>
      </c>
      <c r="L48" s="275"/>
      <c r="M48" s="410">
        <f>VLOOKUP(A48,MATERIALES!A5:D396,4,FALSE)</f>
        <v>3242.3925751823053</v>
      </c>
      <c r="N48" s="280">
        <f>K48*M48</f>
        <v>3404.5122039414209</v>
      </c>
    </row>
    <row r="49" spans="1:14">
      <c r="A49" s="167" t="s">
        <v>976</v>
      </c>
      <c r="B49" s="49" t="str">
        <f>VLOOKUP(A49,MATERIALES!A6:D373,3,FALSE)</f>
        <v>Alambre Negro Para Amarre</v>
      </c>
      <c r="C49" s="433"/>
      <c r="D49" s="433"/>
      <c r="E49" s="433"/>
      <c r="F49" s="433"/>
      <c r="G49" s="433"/>
      <c r="H49" s="433"/>
      <c r="I49" s="433"/>
      <c r="J49" s="320" t="str">
        <f>VLOOKUP(A49,MATERIALES!A5:D641,2,FALSE)</f>
        <v>kg</v>
      </c>
      <c r="K49" s="405">
        <v>0.03</v>
      </c>
      <c r="L49" s="429"/>
      <c r="M49" s="410">
        <f>VLOOKUP(A49,MATERIALES!A6:D397,4,FALSE)</f>
        <v>5000</v>
      </c>
      <c r="N49" s="280">
        <f>K49*M49</f>
        <v>150</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3554.5122039414209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0" t="s">
        <v>1045</v>
      </c>
      <c r="M60" s="879"/>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901">
        <f>VLOOKUP(A61,TRANSPORTE!A3:D117,4,FALSE)</f>
        <v>0.30238081239327508</v>
      </c>
      <c r="M61" s="902"/>
      <c r="N61" s="295">
        <f>K61*L61</f>
        <v>0.31749985301293887</v>
      </c>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319"/>
      <c r="I64" s="287"/>
      <c r="J64" s="294"/>
      <c r="K64" s="287"/>
      <c r="L64" s="901"/>
      <c r="M64" s="90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2"/>
      <c r="M66" s="893"/>
      <c r="N66" s="133"/>
    </row>
    <row r="67" spans="1:15" ht="15.75" thickBot="1">
      <c r="B67" s="903" t="s">
        <v>1037</v>
      </c>
      <c r="C67" s="857"/>
      <c r="D67" s="857"/>
      <c r="E67" s="857"/>
      <c r="F67" s="857"/>
      <c r="G67" s="857"/>
      <c r="H67" s="857"/>
      <c r="I67" s="857"/>
      <c r="J67" s="857"/>
      <c r="K67" s="857"/>
      <c r="L67" s="857"/>
      <c r="M67" s="858"/>
      <c r="N67" s="110">
        <f>N61+N62+N63+N64+N65</f>
        <v>0.31749985301293887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3" t="s">
        <v>1047</v>
      </c>
      <c r="C71" s="854"/>
      <c r="D71" s="854"/>
      <c r="E71" s="854"/>
      <c r="F71" s="854"/>
      <c r="G71" s="854"/>
      <c r="H71" s="854"/>
      <c r="I71" s="79" t="s">
        <v>1048</v>
      </c>
      <c r="J71" s="81" t="s">
        <v>1494</v>
      </c>
      <c r="K71" s="80" t="s">
        <v>1050</v>
      </c>
      <c r="L71" s="855" t="s">
        <v>1034</v>
      </c>
      <c r="M71" s="856"/>
      <c r="N71" s="104" t="s">
        <v>1035</v>
      </c>
    </row>
    <row r="72" spans="1:15">
      <c r="A72" s="168" t="s">
        <v>6</v>
      </c>
      <c r="B72" s="55" t="str">
        <f>VLOOKUP(A72,'MANO DE OBRA'!A8:D68,3,FALSE)</f>
        <v xml:space="preserve">Obrero </v>
      </c>
      <c r="C72" s="53"/>
      <c r="D72" s="53"/>
      <c r="E72" s="53"/>
      <c r="F72" s="53"/>
      <c r="G72" s="53"/>
      <c r="H72" s="53"/>
      <c r="I72" s="300">
        <f>K72/J72*100</f>
        <v>27494.594594594593</v>
      </c>
      <c r="J72" s="301">
        <v>185</v>
      </c>
      <c r="K72" s="302">
        <f>VLOOKUP(A72,'MANO DE OBRA'!A8:D99,4,FALSE)</f>
        <v>50865</v>
      </c>
      <c r="L72" s="56"/>
      <c r="M72" s="442">
        <v>200</v>
      </c>
      <c r="N72" s="403">
        <f>K72/M72</f>
        <v>254.32499999999999</v>
      </c>
      <c r="O72" s="112"/>
    </row>
    <row r="73" spans="1:15">
      <c r="A73" s="168" t="s">
        <v>30</v>
      </c>
      <c r="B73" s="55" t="str">
        <f>VLOOKUP(A73,'MANO DE OBRA'!A8:D69,3,FALSE)</f>
        <v>Oficial</v>
      </c>
      <c r="C73" s="53"/>
      <c r="D73" s="53"/>
      <c r="E73" s="53"/>
      <c r="F73" s="53"/>
      <c r="G73" s="53"/>
      <c r="H73" s="53"/>
      <c r="I73" s="300">
        <f>K73/J73*100</f>
        <v>54988.648648648646</v>
      </c>
      <c r="J73" s="301">
        <v>185</v>
      </c>
      <c r="K73" s="302">
        <f>VLOOKUP(A73,'MANO DE OBRA'!A8:D100,4,FALSE)</f>
        <v>101729</v>
      </c>
      <c r="L73" s="56"/>
      <c r="M73" s="442">
        <v>200</v>
      </c>
      <c r="N73" s="403">
        <f>K73/M73</f>
        <v>508.64499999999998</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0"/>
      <c r="C77" s="891"/>
      <c r="D77" s="891"/>
      <c r="E77" s="891"/>
      <c r="F77" s="891"/>
      <c r="G77" s="891"/>
      <c r="H77" s="891"/>
      <c r="I77" s="132"/>
      <c r="J77" s="132"/>
      <c r="K77" s="132"/>
      <c r="L77" s="904"/>
      <c r="M77" s="904"/>
      <c r="N77" s="51"/>
    </row>
    <row r="78" spans="1:15" ht="15.75" thickBot="1">
      <c r="B78" s="903" t="s">
        <v>1037</v>
      </c>
      <c r="C78" s="857"/>
      <c r="D78" s="857"/>
      <c r="E78" s="857"/>
      <c r="F78" s="857"/>
      <c r="G78" s="857"/>
      <c r="H78" s="857"/>
      <c r="I78" s="857"/>
      <c r="J78" s="857"/>
      <c r="K78" s="857"/>
      <c r="L78" s="857"/>
      <c r="M78" s="858"/>
      <c r="N78" s="309">
        <f>SUM(N72:N77)</f>
        <v>762.97</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4435.6205341903469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9" t="s">
        <v>1053</v>
      </c>
      <c r="C84" s="860"/>
      <c r="D84" s="860"/>
      <c r="E84" s="860"/>
      <c r="F84" s="860"/>
      <c r="G84" s="860"/>
      <c r="H84" s="860"/>
      <c r="I84" s="322"/>
      <c r="J84" s="342"/>
      <c r="K84" s="310" t="s">
        <v>1054</v>
      </c>
      <c r="L84" s="861" t="s">
        <v>1055</v>
      </c>
      <c r="M84" s="862"/>
      <c r="N84" s="311"/>
    </row>
    <row r="85" spans="1:14">
      <c r="B85" s="847" t="s">
        <v>1056</v>
      </c>
      <c r="C85" s="848"/>
      <c r="D85" s="848"/>
      <c r="E85" s="848"/>
      <c r="F85" s="848"/>
      <c r="G85" s="848"/>
      <c r="H85" s="848"/>
      <c r="I85" s="93"/>
      <c r="J85" s="94"/>
      <c r="K85" s="312">
        <v>0.2</v>
      </c>
      <c r="L85" s="849">
        <f>N80*K85</f>
        <v>887.12410683806945</v>
      </c>
      <c r="M85" s="850"/>
      <c r="N85" s="57"/>
    </row>
    <row r="86" spans="1:14">
      <c r="B86" s="95" t="s">
        <v>1057</v>
      </c>
      <c r="C86" s="96"/>
      <c r="D86" s="96"/>
      <c r="E86" s="96"/>
      <c r="F86" s="96"/>
      <c r="G86" s="96"/>
      <c r="H86" s="96"/>
      <c r="I86" s="93"/>
      <c r="J86" s="94"/>
      <c r="K86" s="312">
        <v>0.05</v>
      </c>
      <c r="L86" s="849">
        <f>N80*K86</f>
        <v>221.78102670951736</v>
      </c>
      <c r="M86" s="850"/>
      <c r="N86" s="57"/>
    </row>
    <row r="87" spans="1:14" ht="15.75" thickBot="1">
      <c r="B87" s="97" t="s">
        <v>1058</v>
      </c>
      <c r="C87" s="98"/>
      <c r="D87" s="98"/>
      <c r="E87" s="98"/>
      <c r="F87" s="98"/>
      <c r="G87" s="98"/>
      <c r="H87" s="98"/>
      <c r="I87" s="99"/>
      <c r="J87" s="100"/>
      <c r="K87" s="313">
        <v>0.05</v>
      </c>
      <c r="L87" s="851">
        <f>N80*K87</f>
        <v>221.78102670951736</v>
      </c>
      <c r="M87" s="852"/>
      <c r="N87" s="57"/>
    </row>
    <row r="88" spans="1:14" ht="15.75" thickBot="1">
      <c r="B88" s="814" t="s">
        <v>1037</v>
      </c>
      <c r="C88" s="815"/>
      <c r="D88" s="815"/>
      <c r="E88" s="815"/>
      <c r="F88" s="815"/>
      <c r="G88" s="815"/>
      <c r="H88" s="815"/>
      <c r="I88" s="815"/>
      <c r="J88" s="815"/>
      <c r="K88" s="815"/>
      <c r="L88" s="815"/>
      <c r="M88" s="816"/>
      <c r="N88" s="58">
        <f>L85+L86+L87</f>
        <v>1330.6861602571041</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5766.3066944474513</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4"/>
      <c r="K120" s="964"/>
      <c r="L120" s="964"/>
      <c r="M120" s="964"/>
      <c r="N120" s="965"/>
    </row>
    <row r="121" spans="2:14" ht="15.75" thickBot="1">
      <c r="B121" s="427" t="s">
        <v>2327</v>
      </c>
      <c r="C121" s="428"/>
      <c r="D121" s="428"/>
      <c r="E121" s="267"/>
      <c r="F121" s="267"/>
      <c r="G121" s="267"/>
      <c r="H121" s="267"/>
      <c r="I121" s="267"/>
      <c r="J121" s="966"/>
      <c r="K121" s="966"/>
      <c r="L121" s="966"/>
      <c r="M121" s="966"/>
      <c r="N121" s="96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1204</v>
      </c>
      <c r="C31" s="87" t="s">
        <v>2229</v>
      </c>
      <c r="D31" s="88"/>
      <c r="E31" s="88"/>
      <c r="F31" s="88"/>
      <c r="G31" s="88"/>
      <c r="H31" s="88"/>
      <c r="I31" s="88"/>
      <c r="J31" s="88"/>
      <c r="K31" s="461"/>
      <c r="L31" s="314" t="s">
        <v>1748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123</v>
      </c>
      <c r="B36" s="863" t="str">
        <f>VLOOKUP(A36,EQUIPOS!A6:D154,3,FALSE)</f>
        <v>Bomba de inyección de lechada</v>
      </c>
      <c r="C36" s="864"/>
      <c r="D36" s="864"/>
      <c r="E36" s="864"/>
      <c r="F36" s="864"/>
      <c r="G36" s="864"/>
      <c r="H36" s="865"/>
      <c r="I36" s="275"/>
      <c r="J36" s="276"/>
      <c r="K36" s="277">
        <f>VLOOKUP(A36,EQUIPOS!A6:D163,4,FALSE)</f>
        <v>15645.254363558965</v>
      </c>
      <c r="L36" s="278"/>
      <c r="M36" s="344">
        <v>670</v>
      </c>
      <c r="N36" s="280">
        <f>K36/M36</f>
        <v>23.351125915759649</v>
      </c>
    </row>
    <row r="37" spans="1:14">
      <c r="A37" s="119" t="s">
        <v>125</v>
      </c>
      <c r="B37" s="863" t="str">
        <f>VLOOKUP(A37,EQUIPOS!A7:D154,3,FALSE)</f>
        <v>Bomba para gato de tensionamiento</v>
      </c>
      <c r="C37" s="864"/>
      <c r="D37" s="864"/>
      <c r="E37" s="864"/>
      <c r="F37" s="864"/>
      <c r="G37" s="864"/>
      <c r="H37" s="865"/>
      <c r="I37" s="429"/>
      <c r="J37" s="430"/>
      <c r="K37" s="277">
        <f>VLOOKUP(A37,EQUIPOS!A7:D164,4,FALSE)</f>
        <v>50015.831204767994</v>
      </c>
      <c r="L37" s="343"/>
      <c r="M37" s="344">
        <v>670</v>
      </c>
      <c r="N37" s="280">
        <f>K37/M37</f>
        <v>74.650494335474619</v>
      </c>
    </row>
    <row r="38" spans="1:14">
      <c r="A38" s="119" t="s">
        <v>240</v>
      </c>
      <c r="B38" s="863" t="str">
        <f>VLOOKUP(A38,EQUIPOS!A8:D154,3,FALSE)</f>
        <v>Gato para tensionamiento, fuerza Max 200 ton, área de tensión 314 cm2.</v>
      </c>
      <c r="C38" s="864"/>
      <c r="D38" s="864"/>
      <c r="E38" s="864"/>
      <c r="F38" s="864"/>
      <c r="G38" s="864"/>
      <c r="H38" s="865"/>
      <c r="I38" s="336"/>
      <c r="J38" s="338"/>
      <c r="K38" s="277">
        <f>VLOOKUP(A38,EQUIPOS!A8:D165,4,FALSE)</f>
        <v>155178.58876117499</v>
      </c>
      <c r="L38" s="431"/>
      <c r="M38" s="432">
        <v>670</v>
      </c>
      <c r="N38" s="280">
        <f>K38/M38</f>
        <v>231.60983397190299</v>
      </c>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0.02</v>
      </c>
      <c r="N41" s="352">
        <f>N78*M41</f>
        <v>6.0733731343283583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335.68482735746557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11319.360453203157</v>
      </c>
      <c r="N48" s="280">
        <f t="shared" ref="N48:N53" si="0">K48*M48</f>
        <v>45.277441812812626</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11260.315313686493</v>
      </c>
      <c r="N49" s="280">
        <f t="shared" si="0"/>
        <v>45.041261254745976</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968.136684143916</v>
      </c>
      <c r="N50" s="280">
        <f t="shared" si="0"/>
        <v>19.362733682878321</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8.5000000000000006E-2</v>
      </c>
      <c r="L51" s="429"/>
      <c r="M51" s="410">
        <f>VLOOKUP(A51,MATERIALES!A6:D399,4,FALSE)</f>
        <v>5236.6930633399616</v>
      </c>
      <c r="N51" s="280">
        <f t="shared" si="0"/>
        <v>445.11891038389678</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64418.247212680035</v>
      </c>
      <c r="N52" s="280">
        <f t="shared" si="0"/>
        <v>64.418247212680029</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5000</v>
      </c>
      <c r="N53" s="280">
        <f t="shared" si="0"/>
        <v>100</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719.21859434701378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0" t="s">
        <v>1045</v>
      </c>
      <c r="M60" s="879"/>
      <c r="N60" s="82" t="s">
        <v>1035</v>
      </c>
    </row>
    <row r="61" spans="1:14">
      <c r="B61" s="52"/>
      <c r="C61" s="325"/>
      <c r="D61" s="325"/>
      <c r="E61" s="325"/>
      <c r="F61" s="325"/>
      <c r="G61" s="325"/>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319"/>
      <c r="I64" s="287"/>
      <c r="J64" s="294"/>
      <c r="K64" s="287"/>
      <c r="L64" s="901"/>
      <c r="M64" s="90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2"/>
      <c r="M66" s="893"/>
      <c r="N66" s="133"/>
    </row>
    <row r="67" spans="1:15" ht="15.75" thickBot="1">
      <c r="B67" s="903" t="s">
        <v>1037</v>
      </c>
      <c r="C67" s="857"/>
      <c r="D67" s="857"/>
      <c r="E67" s="857"/>
      <c r="F67" s="857"/>
      <c r="G67" s="857"/>
      <c r="H67" s="857"/>
      <c r="I67" s="857"/>
      <c r="J67" s="857"/>
      <c r="K67" s="857"/>
      <c r="L67" s="857"/>
      <c r="M67" s="85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3" t="s">
        <v>1047</v>
      </c>
      <c r="C71" s="854"/>
      <c r="D71" s="854"/>
      <c r="E71" s="854"/>
      <c r="F71" s="854"/>
      <c r="G71" s="854"/>
      <c r="H71" s="854"/>
      <c r="I71" s="79" t="s">
        <v>1048</v>
      </c>
      <c r="J71" s="81" t="s">
        <v>1494</v>
      </c>
      <c r="K71" s="80" t="s">
        <v>1050</v>
      </c>
      <c r="L71" s="855" t="s">
        <v>1034</v>
      </c>
      <c r="M71" s="856"/>
      <c r="N71" s="104" t="s">
        <v>1035</v>
      </c>
    </row>
    <row r="72" spans="1:15">
      <c r="A72" s="168" t="s">
        <v>7</v>
      </c>
      <c r="B72" s="55" t="str">
        <f>VLOOKUP(A72,'MANO DE OBRA'!A8:D68,3,FALSE)</f>
        <v>Obrero (2)</v>
      </c>
      <c r="C72" s="53"/>
      <c r="D72" s="53"/>
      <c r="E72" s="53"/>
      <c r="F72" s="53"/>
      <c r="G72" s="53"/>
      <c r="H72" s="53"/>
      <c r="I72" s="300">
        <f>K72/J72*100</f>
        <v>54988.648648648646</v>
      </c>
      <c r="J72" s="301">
        <v>185</v>
      </c>
      <c r="K72" s="302">
        <f>VLOOKUP(A72,'MANO DE OBRA'!A8:D99,4,FALSE)</f>
        <v>101729</v>
      </c>
      <c r="L72" s="56"/>
      <c r="M72" s="442">
        <v>670</v>
      </c>
      <c r="N72" s="403">
        <f>K72/M72</f>
        <v>151.83432835820895</v>
      </c>
      <c r="O72" s="112"/>
    </row>
    <row r="73" spans="1:15">
      <c r="A73" s="168" t="s">
        <v>30</v>
      </c>
      <c r="B73" s="55" t="str">
        <f>VLOOKUP(A73,'MANO DE OBRA'!A8:D69,3,FALSE)</f>
        <v>Oficial</v>
      </c>
      <c r="C73" s="53"/>
      <c r="D73" s="53"/>
      <c r="E73" s="53"/>
      <c r="F73" s="53"/>
      <c r="G73" s="53"/>
      <c r="H73" s="53"/>
      <c r="I73" s="300">
        <f>K73/J73*100</f>
        <v>54988.648648648646</v>
      </c>
      <c r="J73" s="301">
        <v>185</v>
      </c>
      <c r="K73" s="302">
        <f>VLOOKUP(A73,'MANO DE OBRA'!A8:D100,4,FALSE)</f>
        <v>101729</v>
      </c>
      <c r="L73" s="56"/>
      <c r="M73" s="442">
        <v>670</v>
      </c>
      <c r="N73" s="403">
        <f>K73/M73</f>
        <v>151.83432835820895</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0"/>
      <c r="C77" s="891"/>
      <c r="D77" s="891"/>
      <c r="E77" s="891"/>
      <c r="F77" s="891"/>
      <c r="G77" s="891"/>
      <c r="H77" s="891"/>
      <c r="I77" s="132"/>
      <c r="J77" s="132"/>
      <c r="K77" s="132"/>
      <c r="L77" s="904"/>
      <c r="M77" s="904"/>
      <c r="N77" s="133"/>
    </row>
    <row r="78" spans="1:15" ht="15.75" thickBot="1">
      <c r="B78" s="903" t="s">
        <v>1037</v>
      </c>
      <c r="C78" s="857"/>
      <c r="D78" s="857"/>
      <c r="E78" s="857"/>
      <c r="F78" s="857"/>
      <c r="G78" s="857"/>
      <c r="H78" s="857"/>
      <c r="I78" s="857"/>
      <c r="J78" s="857"/>
      <c r="K78" s="857"/>
      <c r="L78" s="857"/>
      <c r="M78" s="858"/>
      <c r="N78" s="468">
        <f>SUM(N72:N77)</f>
        <v>303.6686567164179</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1358.5720784208972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9" t="s">
        <v>1053</v>
      </c>
      <c r="C84" s="860"/>
      <c r="D84" s="860"/>
      <c r="E84" s="860"/>
      <c r="F84" s="860"/>
      <c r="G84" s="860"/>
      <c r="H84" s="860"/>
      <c r="I84" s="322"/>
      <c r="J84" s="342"/>
      <c r="K84" s="310" t="s">
        <v>1054</v>
      </c>
      <c r="L84" s="861" t="s">
        <v>1055</v>
      </c>
      <c r="M84" s="862"/>
      <c r="N84" s="311"/>
    </row>
    <row r="85" spans="1:14">
      <c r="B85" s="847" t="s">
        <v>1056</v>
      </c>
      <c r="C85" s="848"/>
      <c r="D85" s="848"/>
      <c r="E85" s="848"/>
      <c r="F85" s="848"/>
      <c r="G85" s="848"/>
      <c r="H85" s="848"/>
      <c r="I85" s="93"/>
      <c r="J85" s="94"/>
      <c r="K85" s="312">
        <v>0.2</v>
      </c>
      <c r="L85" s="849">
        <f>N80*K85</f>
        <v>271.71441568417947</v>
      </c>
      <c r="M85" s="850"/>
      <c r="N85" s="57"/>
    </row>
    <row r="86" spans="1:14">
      <c r="B86" s="95" t="s">
        <v>1057</v>
      </c>
      <c r="C86" s="96"/>
      <c r="D86" s="96"/>
      <c r="E86" s="96"/>
      <c r="F86" s="96"/>
      <c r="G86" s="96"/>
      <c r="H86" s="96"/>
      <c r="I86" s="93"/>
      <c r="J86" s="94"/>
      <c r="K86" s="312">
        <v>0.05</v>
      </c>
      <c r="L86" s="849">
        <f>N80*K86</f>
        <v>67.928603921044868</v>
      </c>
      <c r="M86" s="850"/>
      <c r="N86" s="57"/>
    </row>
    <row r="87" spans="1:14" ht="15.75" thickBot="1">
      <c r="B87" s="97" t="s">
        <v>1058</v>
      </c>
      <c r="C87" s="98"/>
      <c r="D87" s="98"/>
      <c r="E87" s="98"/>
      <c r="F87" s="98"/>
      <c r="G87" s="98"/>
      <c r="H87" s="98"/>
      <c r="I87" s="99"/>
      <c r="J87" s="100"/>
      <c r="K87" s="313">
        <v>0.05</v>
      </c>
      <c r="L87" s="851">
        <f>N80*K87</f>
        <v>67.928603921044868</v>
      </c>
      <c r="M87" s="852"/>
      <c r="N87" s="57"/>
    </row>
    <row r="88" spans="1:14" ht="15.75" thickBot="1">
      <c r="B88" s="814" t="s">
        <v>1037</v>
      </c>
      <c r="C88" s="815"/>
      <c r="D88" s="815"/>
      <c r="E88" s="815"/>
      <c r="F88" s="815"/>
      <c r="G88" s="815"/>
      <c r="H88" s="815"/>
      <c r="I88" s="815"/>
      <c r="J88" s="815"/>
      <c r="K88" s="815"/>
      <c r="L88" s="815"/>
      <c r="M88" s="816"/>
      <c r="N88" s="58">
        <f>L85+L86+L87</f>
        <v>407.57162352626926</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1766.1437019471664</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4"/>
      <c r="K120" s="964"/>
      <c r="L120" s="964"/>
      <c r="M120" s="964"/>
      <c r="N120" s="965"/>
    </row>
    <row r="121" spans="2:14" ht="15.75" thickBot="1">
      <c r="B121" s="427" t="s">
        <v>2327</v>
      </c>
      <c r="C121" s="428"/>
      <c r="D121" s="428"/>
      <c r="E121" s="267"/>
      <c r="F121" s="267"/>
      <c r="G121" s="267"/>
      <c r="H121" s="267"/>
      <c r="I121" s="267"/>
      <c r="J121" s="966"/>
      <c r="K121" s="966"/>
      <c r="L121" s="966"/>
      <c r="M121" s="966"/>
      <c r="N121" s="96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1205</v>
      </c>
      <c r="C31" s="87" t="s">
        <v>2229</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123</v>
      </c>
      <c r="B36" s="863" t="str">
        <f>VLOOKUP(A36,EQUIPOS!A6:D154,3,FALSE)</f>
        <v>Bomba de inyección de lechada</v>
      </c>
      <c r="C36" s="864"/>
      <c r="D36" s="864"/>
      <c r="E36" s="864"/>
      <c r="F36" s="864"/>
      <c r="G36" s="864"/>
      <c r="H36" s="865"/>
      <c r="I36" s="275"/>
      <c r="J36" s="276"/>
      <c r="K36" s="277">
        <f>VLOOKUP(A36,EQUIPOS!A6:D163,4,FALSE)</f>
        <v>15645.254363558965</v>
      </c>
      <c r="L36" s="278"/>
      <c r="M36" s="344">
        <v>670</v>
      </c>
      <c r="N36" s="280">
        <f>K36/M36</f>
        <v>23.351125915759649</v>
      </c>
    </row>
    <row r="37" spans="1:14">
      <c r="A37" s="119" t="s">
        <v>125</v>
      </c>
      <c r="B37" s="863" t="str">
        <f>VLOOKUP(A37,EQUIPOS!A7:D154,3,FALSE)</f>
        <v>Bomba para gato de tensionamiento</v>
      </c>
      <c r="C37" s="864"/>
      <c r="D37" s="864"/>
      <c r="E37" s="864"/>
      <c r="F37" s="864"/>
      <c r="G37" s="864"/>
      <c r="H37" s="865"/>
      <c r="I37" s="429"/>
      <c r="J37" s="430"/>
      <c r="K37" s="277">
        <f>VLOOKUP(A37,EQUIPOS!A7:D164,4,FALSE)</f>
        <v>50015.831204767994</v>
      </c>
      <c r="L37" s="343"/>
      <c r="M37" s="344">
        <v>670</v>
      </c>
      <c r="N37" s="280">
        <f>K37/M37</f>
        <v>74.650494335474619</v>
      </c>
    </row>
    <row r="38" spans="1:14">
      <c r="A38" s="119" t="s">
        <v>240</v>
      </c>
      <c r="B38" s="863" t="str">
        <f>VLOOKUP(A38,EQUIPOS!A8:D154,3,FALSE)</f>
        <v>Gato para tensionamiento, fuerza Max 200 ton, área de tensión 314 cm2.</v>
      </c>
      <c r="C38" s="864"/>
      <c r="D38" s="864"/>
      <c r="E38" s="864"/>
      <c r="F38" s="864"/>
      <c r="G38" s="864"/>
      <c r="H38" s="865"/>
      <c r="I38" s="336"/>
      <c r="J38" s="338"/>
      <c r="K38" s="277">
        <f>VLOOKUP(A38,EQUIPOS!A8:D165,4,FALSE)</f>
        <v>155178.58876117499</v>
      </c>
      <c r="L38" s="431"/>
      <c r="M38" s="432">
        <v>670</v>
      </c>
      <c r="N38" s="280">
        <f>K38/M38</f>
        <v>231.60983397190299</v>
      </c>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0.02</v>
      </c>
      <c r="N41" s="352">
        <f>N78*M41</f>
        <v>6.0733731343283583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335.68482735746557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11319.360453203157</v>
      </c>
      <c r="N48" s="280">
        <f t="shared" ref="N48:N53" si="0">K48*M48</f>
        <v>45.277441812812626</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11260.315313686493</v>
      </c>
      <c r="N49" s="280">
        <f t="shared" si="0"/>
        <v>45.041261254745976</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968.136684143916</v>
      </c>
      <c r="N50" s="280">
        <f t="shared" si="0"/>
        <v>19.362733682878321</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5.53</v>
      </c>
      <c r="L51" s="429"/>
      <c r="M51" s="410">
        <f>VLOOKUP(A51,MATERIALES!A6:D399,4,FALSE)</f>
        <v>5236.6930633399616</v>
      </c>
      <c r="N51" s="280">
        <f t="shared" si="0"/>
        <v>28958.912640269988</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64418.247212680035</v>
      </c>
      <c r="N52" s="280">
        <f t="shared" si="0"/>
        <v>64.418247212680029</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5000</v>
      </c>
      <c r="N53" s="280">
        <f t="shared" si="0"/>
        <v>100</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29233.012324233106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0" t="s">
        <v>1045</v>
      </c>
      <c r="M60" s="879"/>
      <c r="N60" s="82" t="s">
        <v>1035</v>
      </c>
    </row>
    <row r="61" spans="1:14">
      <c r="B61" s="52"/>
      <c r="C61" s="325"/>
      <c r="D61" s="325"/>
      <c r="E61" s="325"/>
      <c r="F61" s="325"/>
      <c r="G61" s="325"/>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319"/>
      <c r="I64" s="287"/>
      <c r="J64" s="294"/>
      <c r="K64" s="287"/>
      <c r="L64" s="901"/>
      <c r="M64" s="90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2"/>
      <c r="M66" s="893"/>
      <c r="N66" s="133"/>
    </row>
    <row r="67" spans="1:15" ht="15.75" thickBot="1">
      <c r="B67" s="903" t="s">
        <v>1037</v>
      </c>
      <c r="C67" s="857"/>
      <c r="D67" s="857"/>
      <c r="E67" s="857"/>
      <c r="F67" s="857"/>
      <c r="G67" s="857"/>
      <c r="H67" s="857"/>
      <c r="I67" s="857"/>
      <c r="J67" s="857"/>
      <c r="K67" s="857"/>
      <c r="L67" s="857"/>
      <c r="M67" s="85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3" t="s">
        <v>1047</v>
      </c>
      <c r="C71" s="854"/>
      <c r="D71" s="854"/>
      <c r="E71" s="854"/>
      <c r="F71" s="854"/>
      <c r="G71" s="854"/>
      <c r="H71" s="854"/>
      <c r="I71" s="79" t="s">
        <v>1048</v>
      </c>
      <c r="J71" s="81" t="s">
        <v>1494</v>
      </c>
      <c r="K71" s="80" t="s">
        <v>1050</v>
      </c>
      <c r="L71" s="855" t="s">
        <v>1034</v>
      </c>
      <c r="M71" s="856"/>
      <c r="N71" s="104" t="s">
        <v>1035</v>
      </c>
    </row>
    <row r="72" spans="1:15">
      <c r="A72" s="168" t="s">
        <v>7</v>
      </c>
      <c r="B72" s="55" t="str">
        <f>VLOOKUP(A72,'MANO DE OBRA'!A8:D68,3,FALSE)</f>
        <v>Obrero (2)</v>
      </c>
      <c r="C72" s="53"/>
      <c r="D72" s="53"/>
      <c r="E72" s="53"/>
      <c r="F72" s="53"/>
      <c r="G72" s="53"/>
      <c r="H72" s="53"/>
      <c r="I72" s="300">
        <f>K72/J72*100</f>
        <v>54988.648648648646</v>
      </c>
      <c r="J72" s="301">
        <v>185</v>
      </c>
      <c r="K72" s="302">
        <f>VLOOKUP(A72,'MANO DE OBRA'!A8:D99,4,FALSE)</f>
        <v>101729</v>
      </c>
      <c r="L72" s="56"/>
      <c r="M72" s="442">
        <v>670</v>
      </c>
      <c r="N72" s="403">
        <f>K72/M72</f>
        <v>151.83432835820895</v>
      </c>
      <c r="O72" s="112"/>
    </row>
    <row r="73" spans="1:15">
      <c r="A73" s="168" t="s">
        <v>30</v>
      </c>
      <c r="B73" s="55" t="str">
        <f>VLOOKUP(A73,'MANO DE OBRA'!A8:D69,3,FALSE)</f>
        <v>Oficial</v>
      </c>
      <c r="C73" s="53"/>
      <c r="D73" s="53"/>
      <c r="E73" s="53"/>
      <c r="F73" s="53"/>
      <c r="G73" s="53"/>
      <c r="H73" s="53"/>
      <c r="I73" s="300">
        <f>K73/J73*100</f>
        <v>54988.648648648646</v>
      </c>
      <c r="J73" s="301">
        <v>185</v>
      </c>
      <c r="K73" s="302">
        <f>VLOOKUP(A73,'MANO DE OBRA'!A8:D100,4,FALSE)</f>
        <v>101729</v>
      </c>
      <c r="L73" s="56"/>
      <c r="M73" s="442">
        <v>670</v>
      </c>
      <c r="N73" s="403">
        <f>K73/M73</f>
        <v>151.83432835820895</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0"/>
      <c r="C77" s="891"/>
      <c r="D77" s="891"/>
      <c r="E77" s="891"/>
      <c r="F77" s="891"/>
      <c r="G77" s="891"/>
      <c r="H77" s="891"/>
      <c r="I77" s="132"/>
      <c r="J77" s="132"/>
      <c r="K77" s="132"/>
      <c r="L77" s="904"/>
      <c r="M77" s="904"/>
      <c r="N77" s="51"/>
    </row>
    <row r="78" spans="1:15" ht="15.75" thickBot="1">
      <c r="B78" s="903" t="s">
        <v>1037</v>
      </c>
      <c r="C78" s="857"/>
      <c r="D78" s="857"/>
      <c r="E78" s="857"/>
      <c r="F78" s="857"/>
      <c r="G78" s="857"/>
      <c r="H78" s="857"/>
      <c r="I78" s="857"/>
      <c r="J78" s="857"/>
      <c r="K78" s="857"/>
      <c r="L78" s="857"/>
      <c r="M78" s="858"/>
      <c r="N78" s="309">
        <f>SUM(N72:N77)</f>
        <v>303.6686567164179</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29872.365808306989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9" t="s">
        <v>1053</v>
      </c>
      <c r="C84" s="860"/>
      <c r="D84" s="860"/>
      <c r="E84" s="860"/>
      <c r="F84" s="860"/>
      <c r="G84" s="860"/>
      <c r="H84" s="860"/>
      <c r="I84" s="322"/>
      <c r="J84" s="342"/>
      <c r="K84" s="310" t="s">
        <v>1054</v>
      </c>
      <c r="L84" s="861" t="s">
        <v>1055</v>
      </c>
      <c r="M84" s="862"/>
      <c r="N84" s="311"/>
    </row>
    <row r="85" spans="1:14">
      <c r="B85" s="847" t="s">
        <v>1056</v>
      </c>
      <c r="C85" s="848"/>
      <c r="D85" s="848"/>
      <c r="E85" s="848"/>
      <c r="F85" s="848"/>
      <c r="G85" s="848"/>
      <c r="H85" s="848"/>
      <c r="I85" s="93"/>
      <c r="J85" s="94"/>
      <c r="K85" s="312">
        <v>0.2</v>
      </c>
      <c r="L85" s="849">
        <f>N80*K85</f>
        <v>5974.4731616613981</v>
      </c>
      <c r="M85" s="850"/>
      <c r="N85" s="57"/>
    </row>
    <row r="86" spans="1:14">
      <c r="B86" s="95" t="s">
        <v>1057</v>
      </c>
      <c r="C86" s="96"/>
      <c r="D86" s="96"/>
      <c r="E86" s="96"/>
      <c r="F86" s="96"/>
      <c r="G86" s="96"/>
      <c r="H86" s="96"/>
      <c r="I86" s="93"/>
      <c r="J86" s="94"/>
      <c r="K86" s="312">
        <v>0.05</v>
      </c>
      <c r="L86" s="849">
        <f>N80*K86</f>
        <v>1493.6182904153495</v>
      </c>
      <c r="M86" s="850"/>
      <c r="N86" s="57"/>
    </row>
    <row r="87" spans="1:14" ht="15.75" thickBot="1">
      <c r="B87" s="97" t="s">
        <v>1058</v>
      </c>
      <c r="C87" s="98"/>
      <c r="D87" s="98"/>
      <c r="E87" s="98"/>
      <c r="F87" s="98"/>
      <c r="G87" s="98"/>
      <c r="H87" s="98"/>
      <c r="I87" s="99"/>
      <c r="J87" s="100"/>
      <c r="K87" s="313">
        <v>0.05</v>
      </c>
      <c r="L87" s="851">
        <f>N80*K87</f>
        <v>1493.6182904153495</v>
      </c>
      <c r="M87" s="852"/>
      <c r="N87" s="57"/>
    </row>
    <row r="88" spans="1:14" ht="15.75" thickBot="1">
      <c r="B88" s="814" t="s">
        <v>1037</v>
      </c>
      <c r="C88" s="815"/>
      <c r="D88" s="815"/>
      <c r="E88" s="815"/>
      <c r="F88" s="815"/>
      <c r="G88" s="815"/>
      <c r="H88" s="815"/>
      <c r="I88" s="815"/>
      <c r="J88" s="815"/>
      <c r="K88" s="815"/>
      <c r="L88" s="815"/>
      <c r="M88" s="816"/>
      <c r="N88" s="58">
        <f>L85+L86+L87</f>
        <v>8961.7097424920976</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38834.075550799083</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4"/>
      <c r="K120" s="964"/>
      <c r="L120" s="964"/>
      <c r="M120" s="964"/>
      <c r="N120" s="965"/>
    </row>
    <row r="121" spans="2:14" ht="15.75" thickBot="1">
      <c r="B121" s="427" t="s">
        <v>2327</v>
      </c>
      <c r="C121" s="428"/>
      <c r="D121" s="428"/>
      <c r="E121" s="267"/>
      <c r="F121" s="267"/>
      <c r="G121" s="267"/>
      <c r="H121" s="267"/>
      <c r="I121" s="267"/>
      <c r="J121" s="966"/>
      <c r="K121" s="966"/>
      <c r="L121" s="966"/>
      <c r="M121" s="966"/>
      <c r="N121" s="96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8"/>
      <c r="C1" s="920"/>
      <c r="D1" s="921"/>
      <c r="E1" s="921"/>
      <c r="F1" s="921"/>
      <c r="G1" s="921"/>
      <c r="H1" s="921"/>
      <c r="I1" s="921"/>
      <c r="J1" s="922"/>
      <c r="K1" s="973" t="s">
        <v>1017</v>
      </c>
      <c r="L1" s="925" t="s">
        <v>2304</v>
      </c>
      <c r="M1" s="926"/>
      <c r="N1" s="927"/>
    </row>
    <row r="2" spans="2:14">
      <c r="B2" s="909"/>
      <c r="C2" s="931" t="s">
        <v>1018</v>
      </c>
      <c r="D2" s="932"/>
      <c r="E2" s="932"/>
      <c r="F2" s="932"/>
      <c r="G2" s="932"/>
      <c r="H2" s="932"/>
      <c r="I2" s="932"/>
      <c r="J2" s="933"/>
      <c r="K2" s="972"/>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72"/>
      <c r="L4" s="928"/>
      <c r="M4" s="929"/>
      <c r="N4" s="93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974" t="s">
        <v>1029</v>
      </c>
      <c r="M30" s="791"/>
      <c r="N30" s="77" t="s">
        <v>1030</v>
      </c>
    </row>
    <row r="31" spans="1:14" ht="15.75" customHeight="1" thickBot="1">
      <c r="A31" t="s">
        <v>1929</v>
      </c>
      <c r="B31" s="86" t="s">
        <v>1206</v>
      </c>
      <c r="C31" s="87" t="s">
        <v>2230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9" t="s">
        <v>1032</v>
      </c>
      <c r="J35" s="886"/>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949"/>
      <c r="D41" s="949"/>
      <c r="E41" s="44"/>
      <c r="F41" s="45"/>
      <c r="G41" s="45"/>
      <c r="H41" s="46"/>
      <c r="I41" s="42"/>
      <c r="J41" s="43"/>
      <c r="K41" s="287"/>
      <c r="L41" s="284"/>
      <c r="M41" s="409">
        <v>0.01</v>
      </c>
      <c r="N41" s="352">
        <f>N78*M41</f>
        <v>15.895312500000001</v>
      </c>
    </row>
    <row r="42" spans="1:14" ht="15.75" thickBot="1">
      <c r="B42" s="950"/>
      <c r="C42" s="951"/>
      <c r="D42" s="951"/>
      <c r="E42" s="951"/>
      <c r="F42" s="951"/>
      <c r="G42" s="951"/>
      <c r="H42" s="952"/>
      <c r="I42" s="873"/>
      <c r="J42" s="874"/>
      <c r="K42" s="47"/>
      <c r="L42" s="875"/>
      <c r="M42" s="953"/>
      <c r="N42" s="111"/>
    </row>
    <row r="43" spans="1:14" ht="15.75" thickBot="1">
      <c r="B43" s="814" t="s">
        <v>1037</v>
      </c>
      <c r="C43" s="815"/>
      <c r="D43" s="815"/>
      <c r="E43" s="815"/>
      <c r="F43" s="815"/>
      <c r="G43" s="815"/>
      <c r="H43" s="815"/>
      <c r="I43" s="815"/>
      <c r="J43" s="815"/>
      <c r="K43" s="815"/>
      <c r="L43" s="815"/>
      <c r="M43" s="816"/>
      <c r="N43" s="402">
        <f>SUM(N36:N42)</f>
        <v>15.895312500000001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999</v>
      </c>
      <c r="B48" s="49" t="str">
        <f>VLOOKUP(A48,MATERIALES!A5:D373,3,FALSE)</f>
        <v xml:space="preserve">Almohadillas de neopreno dureza 60 (35cm*45cm*5cm con 2 laminas de 3mm)
</v>
      </c>
      <c r="C48" s="289"/>
      <c r="D48" s="289"/>
      <c r="E48" s="289"/>
      <c r="F48" s="289"/>
      <c r="G48" s="289"/>
      <c r="H48" s="289"/>
      <c r="I48" s="276"/>
      <c r="J48" s="232" t="str">
        <f>VLOOKUP(A48,MATERIALES!A4:D640,2,FALSE)</f>
        <v>u</v>
      </c>
      <c r="K48" s="290">
        <v>1</v>
      </c>
      <c r="L48" s="275"/>
      <c r="M48" s="410">
        <f>VLOOKUP(A48,MATERIALES!A5:D396,4,FALSE)</f>
        <v>347230.21322244313</v>
      </c>
      <c r="N48" s="280">
        <f>K48*M48</f>
        <v>347230.21322244313</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347230.21322244313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0" t="s">
        <v>1045</v>
      </c>
      <c r="M60" s="879"/>
      <c r="N60" s="82" t="s">
        <v>1035</v>
      </c>
    </row>
    <row r="61" spans="1:14">
      <c r="B61" s="52"/>
      <c r="C61" s="325"/>
      <c r="D61" s="325"/>
      <c r="E61" s="325"/>
      <c r="F61" s="325"/>
      <c r="G61" s="325"/>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319"/>
      <c r="I64" s="287"/>
      <c r="J64" s="294"/>
      <c r="K64" s="287"/>
      <c r="L64" s="901"/>
      <c r="M64" s="90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2"/>
      <c r="M66" s="893"/>
      <c r="N66" s="133"/>
    </row>
    <row r="67" spans="1:15" ht="15.75" thickBot="1">
      <c r="B67" s="903" t="s">
        <v>1037</v>
      </c>
      <c r="C67" s="857"/>
      <c r="D67" s="857"/>
      <c r="E67" s="857"/>
      <c r="F67" s="857"/>
      <c r="G67" s="857"/>
      <c r="H67" s="857"/>
      <c r="I67" s="857"/>
      <c r="J67" s="857"/>
      <c r="K67" s="857"/>
      <c r="L67" s="857"/>
      <c r="M67" s="85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3" t="s">
        <v>1047</v>
      </c>
      <c r="C71" s="854"/>
      <c r="D71" s="854"/>
      <c r="E71" s="854"/>
      <c r="F71" s="854"/>
      <c r="G71" s="854"/>
      <c r="H71" s="975"/>
      <c r="I71" s="79" t="s">
        <v>1048</v>
      </c>
      <c r="J71" s="81" t="s">
        <v>1494</v>
      </c>
      <c r="K71" s="80" t="s">
        <v>1050</v>
      </c>
      <c r="L71" s="855" t="s">
        <v>1034</v>
      </c>
      <c r="M71" s="968"/>
      <c r="N71" s="104" t="s">
        <v>1035</v>
      </c>
    </row>
    <row r="72" spans="1:15">
      <c r="A72" s="168" t="s">
        <v>6</v>
      </c>
      <c r="B72" s="55" t="str">
        <f>VLOOKUP(A72,'MANO DE OBRA'!A8:D68,3,FALSE)</f>
        <v xml:space="preserve">Obrero </v>
      </c>
      <c r="C72" s="53"/>
      <c r="D72" s="53"/>
      <c r="E72" s="53"/>
      <c r="F72" s="53"/>
      <c r="G72" s="53"/>
      <c r="H72" s="53"/>
      <c r="I72" s="300">
        <f>K72/J72*100</f>
        <v>27494.594594594593</v>
      </c>
      <c r="J72" s="301">
        <v>185</v>
      </c>
      <c r="K72" s="302">
        <f>VLOOKUP(A72,'MANO DE OBRA'!A8:D99,4,FALSE)</f>
        <v>50865</v>
      </c>
      <c r="L72" s="56"/>
      <c r="M72" s="442">
        <v>32</v>
      </c>
      <c r="N72" s="403">
        <f>K72/M72</f>
        <v>1589.53125</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0"/>
      <c r="C77" s="891"/>
      <c r="D77" s="891"/>
      <c r="E77" s="891"/>
      <c r="F77" s="891"/>
      <c r="G77" s="891"/>
      <c r="H77" s="874"/>
      <c r="I77" s="132"/>
      <c r="J77" s="132"/>
      <c r="K77" s="132"/>
      <c r="L77" s="976"/>
      <c r="M77" s="876"/>
      <c r="N77" s="133"/>
    </row>
    <row r="78" spans="1:15" ht="15.75" thickBot="1">
      <c r="B78" s="903" t="s">
        <v>1037</v>
      </c>
      <c r="C78" s="857"/>
      <c r="D78" s="857"/>
      <c r="E78" s="857"/>
      <c r="F78" s="857"/>
      <c r="G78" s="857"/>
      <c r="H78" s="857"/>
      <c r="I78" s="857"/>
      <c r="J78" s="857"/>
      <c r="K78" s="857"/>
      <c r="L78" s="857"/>
      <c r="M78" s="858"/>
      <c r="N78" s="468">
        <f>SUM(N72:N77)</f>
        <v>1589.53125</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348835.63978494314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9" t="s">
        <v>1053</v>
      </c>
      <c r="C84" s="860"/>
      <c r="D84" s="860"/>
      <c r="E84" s="860"/>
      <c r="F84" s="860"/>
      <c r="G84" s="860"/>
      <c r="H84" s="860"/>
      <c r="I84" s="322"/>
      <c r="J84" s="342"/>
      <c r="K84" s="310" t="s">
        <v>1054</v>
      </c>
      <c r="L84" s="861" t="s">
        <v>1055</v>
      </c>
      <c r="M84" s="862"/>
      <c r="N84" s="311"/>
    </row>
    <row r="85" spans="1:14">
      <c r="B85" s="847" t="s">
        <v>1056</v>
      </c>
      <c r="C85" s="848"/>
      <c r="D85" s="848"/>
      <c r="E85" s="848"/>
      <c r="F85" s="848"/>
      <c r="G85" s="848"/>
      <c r="H85" s="848"/>
      <c r="I85" s="93"/>
      <c r="J85" s="94"/>
      <c r="K85" s="312">
        <v>0.2</v>
      </c>
      <c r="L85" s="849">
        <f>N80*K85</f>
        <v>69767.127956988625</v>
      </c>
      <c r="M85" s="850"/>
      <c r="N85" s="57"/>
    </row>
    <row r="86" spans="1:14">
      <c r="B86" s="95" t="s">
        <v>1057</v>
      </c>
      <c r="C86" s="96"/>
      <c r="D86" s="96"/>
      <c r="E86" s="96"/>
      <c r="F86" s="96"/>
      <c r="G86" s="96"/>
      <c r="H86" s="96"/>
      <c r="I86" s="93"/>
      <c r="J86" s="94"/>
      <c r="K86" s="312">
        <v>0.05</v>
      </c>
      <c r="L86" s="849">
        <f>N80*K86</f>
        <v>17441.781989247156</v>
      </c>
      <c r="M86" s="850"/>
      <c r="N86" s="57"/>
    </row>
    <row r="87" spans="1:14" ht="15.75" thickBot="1">
      <c r="B87" s="97" t="s">
        <v>1058</v>
      </c>
      <c r="C87" s="98"/>
      <c r="D87" s="98"/>
      <c r="E87" s="98"/>
      <c r="F87" s="98"/>
      <c r="G87" s="98"/>
      <c r="H87" s="98"/>
      <c r="I87" s="99"/>
      <c r="J87" s="100"/>
      <c r="K87" s="313">
        <v>0.05</v>
      </c>
      <c r="L87" s="851">
        <f>N80*K87</f>
        <v>17441.781989247156</v>
      </c>
      <c r="M87" s="852"/>
      <c r="N87" s="57"/>
    </row>
    <row r="88" spans="1:14" ht="15.75" thickBot="1">
      <c r="B88" s="814" t="s">
        <v>1037</v>
      </c>
      <c r="C88" s="815"/>
      <c r="D88" s="815"/>
      <c r="E88" s="815"/>
      <c r="F88" s="815"/>
      <c r="G88" s="815"/>
      <c r="H88" s="815"/>
      <c r="I88" s="815"/>
      <c r="J88" s="815"/>
      <c r="K88" s="815"/>
      <c r="L88" s="815"/>
      <c r="M88" s="816"/>
      <c r="N88" s="58">
        <f>L85+L86+L87</f>
        <v>104650.69193548294</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453486.3317204261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ht="15" customHeight="1">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4"/>
      <c r="K120" s="964"/>
      <c r="L120" s="964"/>
      <c r="M120" s="964"/>
      <c r="N120" s="965"/>
    </row>
    <row r="121" spans="2:14" ht="15.75" thickBot="1">
      <c r="B121" s="427" t="s">
        <v>2327</v>
      </c>
      <c r="C121" s="428"/>
      <c r="D121" s="428"/>
      <c r="E121" s="267"/>
      <c r="F121" s="267"/>
      <c r="G121" s="267"/>
      <c r="H121" s="267"/>
      <c r="I121" s="267"/>
      <c r="J121" s="966"/>
      <c r="K121" s="966"/>
      <c r="L121" s="966"/>
      <c r="M121" s="966"/>
      <c r="N121" s="96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1207</v>
      </c>
      <c r="C31" s="87" t="s">
        <v>2231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N78*M41</f>
        <v>50.8645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50.8645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7" t="s">
        <v>416</v>
      </c>
      <c r="B48" s="49" t="str">
        <f>VLOOKUP(A48,MATERIALES!A5:D373,3,FALSE)</f>
        <v>Cinta Sika PVC 0,22</v>
      </c>
      <c r="C48" s="289"/>
      <c r="D48" s="289"/>
      <c r="E48" s="289"/>
      <c r="F48" s="289"/>
      <c r="G48" s="289"/>
      <c r="H48" s="289"/>
      <c r="I48" s="276"/>
      <c r="J48" s="232" t="str">
        <f>VLOOKUP(A48,MATERIALES!A4:D640,2,FALSE)</f>
        <v>m</v>
      </c>
      <c r="K48" s="290">
        <v>1.05</v>
      </c>
      <c r="L48" s="275"/>
      <c r="M48" s="410">
        <f>VLOOKUP(A48,MATERIALES!A5:D396,4,FALSE)</f>
        <v>34550.568794069783</v>
      </c>
      <c r="N48" s="280">
        <f>K48*M48</f>
        <v>36278.097233773275</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36278.097233773275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0" t="s">
        <v>1045</v>
      </c>
      <c r="M60" s="879"/>
      <c r="N60" s="82" t="s">
        <v>1035</v>
      </c>
    </row>
    <row r="61" spans="1:14">
      <c r="B61" s="52"/>
      <c r="C61" s="325"/>
      <c r="D61" s="325"/>
      <c r="E61" s="325"/>
      <c r="F61" s="325"/>
      <c r="G61" s="325"/>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319"/>
      <c r="I64" s="287"/>
      <c r="J64" s="294"/>
      <c r="K64" s="287"/>
      <c r="L64" s="901"/>
      <c r="M64" s="90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2"/>
      <c r="M66" s="893"/>
      <c r="N66" s="133"/>
    </row>
    <row r="67" spans="1:15" ht="15.75" thickBot="1">
      <c r="B67" s="903" t="s">
        <v>1037</v>
      </c>
      <c r="C67" s="857"/>
      <c r="D67" s="857"/>
      <c r="E67" s="857"/>
      <c r="F67" s="857"/>
      <c r="G67" s="857"/>
      <c r="H67" s="857"/>
      <c r="I67" s="857"/>
      <c r="J67" s="857"/>
      <c r="K67" s="857"/>
      <c r="L67" s="857"/>
      <c r="M67" s="85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3" t="s">
        <v>1047</v>
      </c>
      <c r="C71" s="854"/>
      <c r="D71" s="854"/>
      <c r="E71" s="854"/>
      <c r="F71" s="854"/>
      <c r="G71" s="854"/>
      <c r="H71" s="854"/>
      <c r="I71" s="79" t="s">
        <v>1048</v>
      </c>
      <c r="J71" s="81" t="s">
        <v>1494</v>
      </c>
      <c r="K71" s="80" t="s">
        <v>1050</v>
      </c>
      <c r="L71" s="855" t="s">
        <v>1034</v>
      </c>
      <c r="M71" s="968"/>
      <c r="N71" s="104" t="s">
        <v>1035</v>
      </c>
    </row>
    <row r="72" spans="1:15">
      <c r="A72" s="168" t="s">
        <v>7</v>
      </c>
      <c r="B72" s="55" t="str">
        <f>VLOOKUP(A72,'MANO DE OBRA'!A8:D68,3,FALSE)</f>
        <v>Obrero (2)</v>
      </c>
      <c r="C72" s="53"/>
      <c r="D72" s="53"/>
      <c r="E72" s="53"/>
      <c r="F72" s="53"/>
      <c r="G72" s="53"/>
      <c r="H72" s="53"/>
      <c r="I72" s="300">
        <f>K72/J72*100</f>
        <v>54988.648648648646</v>
      </c>
      <c r="J72" s="301">
        <v>185</v>
      </c>
      <c r="K72" s="302">
        <f>VLOOKUP(A72,'MANO DE OBRA'!A8:D99,4,FALSE)</f>
        <v>101729</v>
      </c>
      <c r="L72" s="56"/>
      <c r="M72" s="439">
        <v>100</v>
      </c>
      <c r="N72" s="403">
        <f>K72/M72</f>
        <v>1017.29</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0"/>
      <c r="C77" s="891"/>
      <c r="D77" s="891"/>
      <c r="E77" s="891"/>
      <c r="F77" s="891"/>
      <c r="G77" s="891"/>
      <c r="H77" s="891"/>
      <c r="I77" s="132"/>
      <c r="J77" s="132"/>
      <c r="K77" s="132"/>
      <c r="L77" s="904"/>
      <c r="M77" s="904"/>
      <c r="N77" s="51"/>
    </row>
    <row r="78" spans="1:15" ht="15.75" thickBot="1">
      <c r="B78" s="903" t="s">
        <v>1037</v>
      </c>
      <c r="C78" s="857"/>
      <c r="D78" s="857"/>
      <c r="E78" s="857"/>
      <c r="F78" s="857"/>
      <c r="G78" s="857"/>
      <c r="H78" s="857"/>
      <c r="I78" s="857"/>
      <c r="J78" s="857"/>
      <c r="K78" s="857"/>
      <c r="L78" s="857"/>
      <c r="M78" s="858"/>
      <c r="N78" s="309">
        <f>SUM(N72:N77)</f>
        <v>1017.29</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37346.251733773279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9" t="s">
        <v>1053</v>
      </c>
      <c r="C84" s="860"/>
      <c r="D84" s="860"/>
      <c r="E84" s="860"/>
      <c r="F84" s="860"/>
      <c r="G84" s="860"/>
      <c r="H84" s="860"/>
      <c r="I84" s="322"/>
      <c r="J84" s="342"/>
      <c r="K84" s="310" t="s">
        <v>1054</v>
      </c>
      <c r="L84" s="861" t="s">
        <v>1055</v>
      </c>
      <c r="M84" s="862"/>
      <c r="N84" s="311"/>
    </row>
    <row r="85" spans="1:14">
      <c r="B85" s="847" t="s">
        <v>1056</v>
      </c>
      <c r="C85" s="848"/>
      <c r="D85" s="848"/>
      <c r="E85" s="848"/>
      <c r="F85" s="848"/>
      <c r="G85" s="848"/>
      <c r="H85" s="848"/>
      <c r="I85" s="93"/>
      <c r="J85" s="94"/>
      <c r="K85" s="312">
        <v>0.2</v>
      </c>
      <c r="L85" s="849">
        <f>N80*K85</f>
        <v>7469.2503467546558</v>
      </c>
      <c r="M85" s="850"/>
      <c r="N85" s="57"/>
    </row>
    <row r="86" spans="1:14">
      <c r="B86" s="95" t="s">
        <v>1057</v>
      </c>
      <c r="C86" s="96"/>
      <c r="D86" s="96"/>
      <c r="E86" s="96"/>
      <c r="F86" s="96"/>
      <c r="G86" s="96"/>
      <c r="H86" s="96"/>
      <c r="I86" s="93"/>
      <c r="J86" s="94"/>
      <c r="K86" s="312">
        <v>0.05</v>
      </c>
      <c r="L86" s="849">
        <f>N80*K86</f>
        <v>1867.3125866886639</v>
      </c>
      <c r="M86" s="850"/>
      <c r="N86" s="57"/>
    </row>
    <row r="87" spans="1:14" ht="15.75" thickBot="1">
      <c r="B87" s="97" t="s">
        <v>1058</v>
      </c>
      <c r="C87" s="98"/>
      <c r="D87" s="98"/>
      <c r="E87" s="98"/>
      <c r="F87" s="98"/>
      <c r="G87" s="98"/>
      <c r="H87" s="98"/>
      <c r="I87" s="99"/>
      <c r="J87" s="100"/>
      <c r="K87" s="313">
        <v>0.05</v>
      </c>
      <c r="L87" s="851">
        <f>N80*K87</f>
        <v>1867.3125866886639</v>
      </c>
      <c r="M87" s="852"/>
      <c r="N87" s="57"/>
    </row>
    <row r="88" spans="1:14" ht="15.75" thickBot="1">
      <c r="B88" s="814" t="s">
        <v>1037</v>
      </c>
      <c r="C88" s="815"/>
      <c r="D88" s="815"/>
      <c r="E88" s="815"/>
      <c r="F88" s="815"/>
      <c r="G88" s="815"/>
      <c r="H88" s="815"/>
      <c r="I88" s="815"/>
      <c r="J88" s="815"/>
      <c r="K88" s="815"/>
      <c r="L88" s="815"/>
      <c r="M88" s="816"/>
      <c r="N88" s="58">
        <f>L85+L86+L87</f>
        <v>11203.875520131984</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48550.127253905259</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4"/>
      <c r="K120" s="964"/>
      <c r="L120" s="964"/>
      <c r="M120" s="964"/>
      <c r="N120" s="965"/>
    </row>
    <row r="121" spans="2:14" ht="15.75" thickBot="1">
      <c r="B121" s="427" t="s">
        <v>2327</v>
      </c>
      <c r="C121" s="428"/>
      <c r="D121" s="428"/>
      <c r="E121" s="267"/>
      <c r="F121" s="267"/>
      <c r="G121" s="267"/>
      <c r="H121" s="267"/>
      <c r="I121" s="267"/>
      <c r="J121" s="966"/>
      <c r="K121" s="966"/>
      <c r="L121" s="966"/>
      <c r="M121" s="966"/>
      <c r="N121" s="96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1208</v>
      </c>
      <c r="C31" s="87" t="s">
        <v>2232</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190</v>
      </c>
      <c r="B36" s="863" t="str">
        <f>VLOOKUP(A36,EQUIPOS!A6:D154,3,FALSE)</f>
        <v>Diferencial de 3 ton</v>
      </c>
      <c r="C36" s="864"/>
      <c r="D36" s="864"/>
      <c r="E36" s="864"/>
      <c r="F36" s="864"/>
      <c r="G36" s="864"/>
      <c r="H36" s="865"/>
      <c r="I36" s="275"/>
      <c r="J36" s="276"/>
      <c r="K36" s="277">
        <f>VLOOKUP(A36,EQUIPOS!A6:D163,4,FALSE)</f>
        <v>12183.201362281825</v>
      </c>
      <c r="L36" s="278"/>
      <c r="M36" s="344">
        <v>40</v>
      </c>
      <c r="N36" s="280">
        <f>K36/M36</f>
        <v>304.58003405704562</v>
      </c>
    </row>
    <row r="37" spans="1:14">
      <c r="A37" s="119" t="s">
        <v>195</v>
      </c>
      <c r="B37" s="863" t="str">
        <f>VLOOKUP(A37,EQUIPOS!A7:D154,3,FALSE)</f>
        <v xml:space="preserve">Equipo de oxicorte, Capacidad de corte: hasta 6´´ (152mm) </v>
      </c>
      <c r="C37" s="864"/>
      <c r="D37" s="864"/>
      <c r="E37" s="864"/>
      <c r="F37" s="864"/>
      <c r="G37" s="864"/>
      <c r="H37" s="865"/>
      <c r="I37" s="429"/>
      <c r="J37" s="430"/>
      <c r="K37" s="277">
        <f>VLOOKUP(A37,EQUIPOS!A7:D164,4,FALSE)</f>
        <v>15584.78182205194</v>
      </c>
      <c r="L37" s="343"/>
      <c r="M37" s="344">
        <v>40</v>
      </c>
      <c r="N37" s="280">
        <f t="shared" ref="N37:N43" si="0">K37/M37</f>
        <v>389.61954555129853</v>
      </c>
    </row>
    <row r="38" spans="1:14">
      <c r="A38" s="119" t="s">
        <v>204</v>
      </c>
      <c r="B38" s="863" t="str">
        <f>VLOOKUP(A38,EQUIPOS!A8:D154,3,FALSE)</f>
        <v xml:space="preserve">Equipo de soldadura 250 AMP
</v>
      </c>
      <c r="C38" s="864"/>
      <c r="D38" s="864"/>
      <c r="E38" s="864"/>
      <c r="F38" s="864"/>
      <c r="G38" s="864"/>
      <c r="H38" s="865"/>
      <c r="I38" s="429"/>
      <c r="J38" s="430"/>
      <c r="K38" s="277">
        <f>VLOOKUP(A38,EQUIPOS!A8:D165,4,FALSE)</f>
        <v>13465.219242230738</v>
      </c>
      <c r="L38" s="343"/>
      <c r="M38" s="344">
        <v>40</v>
      </c>
      <c r="N38" s="280">
        <f t="shared" si="0"/>
        <v>336.63048105576843</v>
      </c>
    </row>
    <row r="39" spans="1:14">
      <c r="A39" s="119" t="s">
        <v>208</v>
      </c>
      <c r="B39" s="863" t="str">
        <f>VLOOKUP(A39,EQUIPOS!A9:D154,3,FALSE)</f>
        <v>Equipo de soldadura 400</v>
      </c>
      <c r="C39" s="864"/>
      <c r="D39" s="864"/>
      <c r="E39" s="864"/>
      <c r="F39" s="864"/>
      <c r="G39" s="864"/>
      <c r="H39" s="865"/>
      <c r="I39" s="429"/>
      <c r="J39" s="430"/>
      <c r="K39" s="277">
        <f>VLOOKUP(A39,EQUIPOS!A9:D166,4,FALSE)</f>
        <v>10078.75691783738</v>
      </c>
      <c r="L39" s="343"/>
      <c r="M39" s="344">
        <v>40</v>
      </c>
      <c r="N39" s="280">
        <f t="shared" si="0"/>
        <v>251.96892294593448</v>
      </c>
    </row>
    <row r="40" spans="1:14">
      <c r="A40" s="119" t="s">
        <v>210</v>
      </c>
      <c r="B40" s="863" t="str">
        <f>VLOOKUP(A40,EQUIPOS!A10:D154,3,FALSE)</f>
        <v>Equipo de soldadura 600</v>
      </c>
      <c r="C40" s="864"/>
      <c r="D40" s="864"/>
      <c r="E40" s="864"/>
      <c r="F40" s="864"/>
      <c r="G40" s="864"/>
      <c r="H40" s="865"/>
      <c r="I40" s="429"/>
      <c r="J40" s="430"/>
      <c r="K40" s="277">
        <f>VLOOKUP(A40,EQUIPOS!A10:D167,4,FALSE)</f>
        <v>15389.253937845895</v>
      </c>
      <c r="L40" s="343"/>
      <c r="M40" s="344">
        <v>40</v>
      </c>
      <c r="N40" s="280">
        <f t="shared" si="0"/>
        <v>384.73134844614736</v>
      </c>
    </row>
    <row r="41" spans="1:14">
      <c r="A41" s="119" t="s">
        <v>202</v>
      </c>
      <c r="B41" s="863" t="str">
        <f>VLOOKUP(A41,EQUIPOS!A11:D155,3,FALSE)</f>
        <v xml:space="preserve">Equipo de rayos X y/o ultrasonido
</v>
      </c>
      <c r="C41" s="864"/>
      <c r="D41" s="864"/>
      <c r="E41" s="864"/>
      <c r="F41" s="864"/>
      <c r="G41" s="864"/>
      <c r="H41" s="865"/>
      <c r="I41" s="429"/>
      <c r="J41" s="430"/>
      <c r="K41" s="277">
        <f>VLOOKUP(A41,EQUIPOS!A11:D168,4,FALSE)</f>
        <v>59711.595359727551</v>
      </c>
      <c r="L41" s="343"/>
      <c r="M41" s="344">
        <v>4000</v>
      </c>
      <c r="N41" s="280">
        <f t="shared" si="0"/>
        <v>14.927898839931888</v>
      </c>
    </row>
    <row r="42" spans="1:14">
      <c r="A42" s="119" t="s">
        <v>294</v>
      </c>
      <c r="B42" s="863" t="str">
        <f>VLOOKUP(A42,EQUIPOS!A12:D156,3,FALSE)</f>
        <v>Puente grúa</v>
      </c>
      <c r="C42" s="864"/>
      <c r="D42" s="864"/>
      <c r="E42" s="864"/>
      <c r="F42" s="864"/>
      <c r="G42" s="864"/>
      <c r="H42" s="865"/>
      <c r="I42" s="429"/>
      <c r="J42" s="430"/>
      <c r="K42" s="277">
        <f>VLOOKUP(A42,EQUIPOS!A12:D169,4,FALSE)</f>
        <v>499611.03554704139</v>
      </c>
      <c r="L42" s="343"/>
      <c r="M42" s="344">
        <v>40000</v>
      </c>
      <c r="N42" s="280">
        <f t="shared" si="0"/>
        <v>12.490275888676035</v>
      </c>
    </row>
    <row r="43" spans="1:14">
      <c r="A43" s="119" t="s">
        <v>334</v>
      </c>
      <c r="B43" s="863" t="str">
        <f>VLOOKUP(A43,EQUIPOS!A13:D157,3,FALSE)</f>
        <v>Taladro industrial</v>
      </c>
      <c r="C43" s="864"/>
      <c r="D43" s="864"/>
      <c r="E43" s="864"/>
      <c r="F43" s="864"/>
      <c r="G43" s="864"/>
      <c r="H43" s="865"/>
      <c r="I43" s="429"/>
      <c r="J43" s="430"/>
      <c r="K43" s="277">
        <f>VLOOKUP(A43,EQUIPOS!A13:D170,4,FALSE)</f>
        <v>3050.8397190293749</v>
      </c>
      <c r="L43" s="343"/>
      <c r="M43" s="344">
        <v>40</v>
      </c>
      <c r="N43" s="280">
        <f t="shared" si="0"/>
        <v>76.270992975734373</v>
      </c>
    </row>
    <row r="44" spans="1:14">
      <c r="B44" s="863"/>
      <c r="C44" s="864"/>
      <c r="D44" s="864"/>
      <c r="E44" s="864"/>
      <c r="F44" s="864"/>
      <c r="G44" s="864"/>
      <c r="H44" s="865"/>
      <c r="I44" s="42"/>
      <c r="J44" s="43"/>
      <c r="K44" s="277"/>
      <c r="L44" s="284"/>
      <c r="M44" s="344"/>
      <c r="N44" s="280"/>
    </row>
    <row r="45" spans="1:14">
      <c r="B45" s="328"/>
      <c r="C45" s="329"/>
      <c r="D45" s="329"/>
      <c r="E45" s="329"/>
      <c r="F45" s="331"/>
      <c r="G45" s="331"/>
      <c r="H45" s="131"/>
      <c r="I45" s="42"/>
      <c r="J45" s="43"/>
      <c r="K45" s="277"/>
      <c r="L45" s="284"/>
      <c r="M45" s="285"/>
      <c r="N45" s="281"/>
    </row>
    <row r="46" spans="1:14">
      <c r="B46" s="871" t="s">
        <v>1036</v>
      </c>
      <c r="C46" s="872"/>
      <c r="D46" s="872"/>
      <c r="E46" s="44"/>
      <c r="F46" s="45"/>
      <c r="G46" s="45"/>
      <c r="H46" s="46"/>
      <c r="I46" s="42"/>
      <c r="J46" s="43"/>
      <c r="K46" s="287"/>
      <c r="L46" s="284"/>
      <c r="M46" s="409">
        <v>0.1</v>
      </c>
      <c r="N46" s="352">
        <f>N83*M46</f>
        <v>309.69187500000004</v>
      </c>
    </row>
    <row r="47" spans="1:14" ht="15.75" thickBot="1">
      <c r="B47" s="863"/>
      <c r="C47" s="864"/>
      <c r="D47" s="864"/>
      <c r="E47" s="864"/>
      <c r="F47" s="864"/>
      <c r="G47" s="864"/>
      <c r="H47" s="865"/>
      <c r="I47" s="873"/>
      <c r="J47" s="874"/>
      <c r="K47" s="47"/>
      <c r="L47" s="875"/>
      <c r="M47" s="876"/>
      <c r="N47" s="111"/>
    </row>
    <row r="48" spans="1:14" ht="15.75" thickBot="1">
      <c r="B48" s="814" t="s">
        <v>1037</v>
      </c>
      <c r="C48" s="815"/>
      <c r="D48" s="815"/>
      <c r="E48" s="815"/>
      <c r="F48" s="815"/>
      <c r="G48" s="815"/>
      <c r="H48" s="815"/>
      <c r="I48" s="815"/>
      <c r="J48" s="815"/>
      <c r="K48" s="815"/>
      <c r="L48" s="815"/>
      <c r="M48" s="816"/>
      <c r="N48" s="402">
        <f>SUM(N36:N46)</f>
        <v>2080.911374760537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59" t="s">
        <v>1028</v>
      </c>
      <c r="C52" s="860"/>
      <c r="D52" s="860"/>
      <c r="E52" s="860"/>
      <c r="F52" s="860"/>
      <c r="G52" s="860"/>
      <c r="H52" s="860"/>
      <c r="I52" s="894"/>
      <c r="J52" s="323" t="s">
        <v>1029</v>
      </c>
      <c r="K52" s="91" t="s">
        <v>1030</v>
      </c>
      <c r="L52" s="895" t="s">
        <v>1039</v>
      </c>
      <c r="M52" s="894"/>
      <c r="N52" s="92" t="s">
        <v>1035</v>
      </c>
    </row>
    <row r="53" spans="1:14">
      <c r="A53" s="167" t="s">
        <v>469</v>
      </c>
      <c r="B53" s="49" t="str">
        <f>VLOOKUP(A53,MATERIALES!A5:D373,3,FALSE)</f>
        <v>Fundente</v>
      </c>
      <c r="C53" s="289"/>
      <c r="D53" s="289"/>
      <c r="E53" s="289"/>
      <c r="F53" s="289"/>
      <c r="G53" s="289"/>
      <c r="H53" s="289"/>
      <c r="I53" s="289"/>
      <c r="J53" s="319" t="str">
        <f>VLOOKUP(A53,MATERIALES!A7:D645,2,FALSE)</f>
        <v>kg</v>
      </c>
      <c r="K53" s="290">
        <v>5.0000000000000001E-3</v>
      </c>
      <c r="L53" s="275"/>
      <c r="M53" s="410">
        <f>VLOOKUP(A53,MATERIALES!A5:D396,4,FALSE)</f>
        <v>32209.123606340017</v>
      </c>
      <c r="N53" s="280">
        <f t="shared" ref="N53:N58" si="1">K53*M53</f>
        <v>161.04561803170009</v>
      </c>
    </row>
    <row r="54" spans="1:14">
      <c r="A54" s="167" t="s">
        <v>471</v>
      </c>
      <c r="B54" s="49" t="str">
        <f>VLOOKUP(A54,MATERIALES!A6:D373,3,FALSE)</f>
        <v>Gas propano</v>
      </c>
      <c r="C54" s="433"/>
      <c r="D54" s="433"/>
      <c r="E54" s="433"/>
      <c r="F54" s="433"/>
      <c r="G54" s="433"/>
      <c r="H54" s="433"/>
      <c r="I54" s="433"/>
      <c r="J54" s="320" t="str">
        <f>VLOOKUP(A54,MATERIALES!A8:D646,2,FALSE)</f>
        <v>kg</v>
      </c>
      <c r="K54" s="405">
        <v>5.0000000000000001E-3</v>
      </c>
      <c r="L54" s="429"/>
      <c r="M54" s="410">
        <f>VLOOKUP(A54,MATERIALES!A6:D397,4,FALSE)</f>
        <v>4671.6921593443012</v>
      </c>
      <c r="N54" s="280">
        <f t="shared" si="1"/>
        <v>23.358460796721506</v>
      </c>
    </row>
    <row r="55" spans="1:14">
      <c r="A55" s="167" t="s">
        <v>613</v>
      </c>
      <c r="B55" s="49" t="str">
        <f>VLOOKUP(A55,MATERIALES!A6:D373,3,FALSE)</f>
        <v xml:space="preserve">Oxigeno industrial
</v>
      </c>
      <c r="C55" s="433"/>
      <c r="D55" s="433"/>
      <c r="E55" s="433"/>
      <c r="F55" s="433"/>
      <c r="G55" s="433"/>
      <c r="H55" s="433"/>
      <c r="I55" s="433"/>
      <c r="J55" s="320" t="str">
        <f>VLOOKUP(A55,MATERIALES!A9:D647,2,FALSE)</f>
        <v>kg</v>
      </c>
      <c r="K55" s="405">
        <v>5.0000000000000001E-3</v>
      </c>
      <c r="L55" s="429"/>
      <c r="M55" s="410">
        <f>VLOOKUP(A55,MATERIALES!A6:D398,4,FALSE)</f>
        <v>12084.911227626106</v>
      </c>
      <c r="N55" s="280">
        <f t="shared" si="1"/>
        <v>60.424556138130527</v>
      </c>
    </row>
    <row r="56" spans="1:14">
      <c r="A56" s="167" t="s">
        <v>706</v>
      </c>
      <c r="B56" s="49" t="str">
        <f>VLOOKUP(A56,MATERIALES!A6:D373,3,FALSE)</f>
        <v>Soldadura 7018</v>
      </c>
      <c r="C56" s="433"/>
      <c r="D56" s="433"/>
      <c r="E56" s="433"/>
      <c r="F56" s="433"/>
      <c r="G56" s="433"/>
      <c r="H56" s="433"/>
      <c r="I56" s="433"/>
      <c r="J56" s="320" t="str">
        <f>VLOOKUP(A56,MATERIALES!A10:D648,2,FALSE)</f>
        <v>kg</v>
      </c>
      <c r="K56" s="405">
        <v>0.01</v>
      </c>
      <c r="L56" s="429"/>
      <c r="M56" s="410">
        <f>VLOOKUP(A56,MATERIALES!A6:D399,4,FALSE)</f>
        <v>10521.233050081359</v>
      </c>
      <c r="N56" s="280">
        <f t="shared" si="1"/>
        <v>105.21233050081359</v>
      </c>
    </row>
    <row r="57" spans="1:14">
      <c r="A57" s="167" t="s">
        <v>710</v>
      </c>
      <c r="B57" s="49" t="str">
        <f>VLOOKUP(A57,MATERIALES!A7:D373,3,FALSE)</f>
        <v>Soldadura L-70</v>
      </c>
      <c r="C57" s="433"/>
      <c r="D57" s="433"/>
      <c r="E57" s="433"/>
      <c r="F57" s="433"/>
      <c r="G57" s="433"/>
      <c r="H57" s="433"/>
      <c r="I57" s="433"/>
      <c r="J57" s="320" t="str">
        <f>VLOOKUP(A57,MATERIALES!A11:D649,2,FALSE)</f>
        <v>kg</v>
      </c>
      <c r="K57" s="405">
        <v>0.01</v>
      </c>
      <c r="L57" s="429"/>
      <c r="M57" s="410">
        <f>VLOOKUP(A57,MATERIALES!A7:D400,4,FALSE)</f>
        <v>20117.08624118604</v>
      </c>
      <c r="N57" s="280">
        <f t="shared" si="1"/>
        <v>201.17086241186041</v>
      </c>
    </row>
    <row r="58" spans="1:14">
      <c r="A58" s="167" t="s">
        <v>809</v>
      </c>
      <c r="B58" s="49" t="str">
        <f>VLOOKUP(A58,MATERIALES!A1:D372,3,FALSE)</f>
        <v xml:space="preserve">Acero A-36 para estructura metálica
</v>
      </c>
      <c r="C58" s="433"/>
      <c r="D58" s="433"/>
      <c r="E58" s="433"/>
      <c r="F58" s="433"/>
      <c r="G58" s="433"/>
      <c r="H58" s="433"/>
      <c r="I58" s="433"/>
      <c r="J58" s="320" t="str">
        <f>VLOOKUP(A58,MATERIALES!A1:D650,2,FALSE)</f>
        <v>kg</v>
      </c>
      <c r="K58" s="405">
        <v>1</v>
      </c>
      <c r="L58" s="429"/>
      <c r="M58" s="410">
        <f>VLOOKUP(A58,MATERIALES!A1:D401,4,FALSE)</f>
        <v>3896.9792080998004</v>
      </c>
      <c r="N58" s="280">
        <f t="shared" si="1"/>
        <v>3896.9792080998004</v>
      </c>
    </row>
    <row r="59" spans="1:14">
      <c r="A59" s="167"/>
      <c r="B59" s="49"/>
      <c r="C59" s="433"/>
      <c r="D59" s="433"/>
      <c r="E59" s="433"/>
      <c r="F59" s="433"/>
      <c r="G59" s="433"/>
      <c r="H59" s="433"/>
      <c r="I59" s="433"/>
      <c r="J59" s="319"/>
      <c r="K59" s="405"/>
      <c r="L59" s="429"/>
      <c r="M59" s="410"/>
      <c r="N59" s="280"/>
    </row>
    <row r="60" spans="1:14" ht="15.75" thickBot="1">
      <c r="B60" s="49"/>
      <c r="C60" s="318"/>
      <c r="D60" s="318"/>
      <c r="E60" s="318"/>
      <c r="F60" s="318"/>
      <c r="G60" s="318"/>
      <c r="H60" s="318"/>
      <c r="I60" s="318"/>
      <c r="J60" s="443"/>
      <c r="K60" s="132"/>
      <c r="L60" s="333"/>
      <c r="M60" s="410"/>
      <c r="N60" s="280"/>
    </row>
    <row r="61" spans="1:14" ht="15.75" thickBot="1">
      <c r="B61" s="814" t="s">
        <v>1037</v>
      </c>
      <c r="C61" s="815"/>
      <c r="D61" s="815"/>
      <c r="E61" s="815"/>
      <c r="F61" s="815"/>
      <c r="G61" s="815"/>
      <c r="H61" s="815"/>
      <c r="I61" s="815"/>
      <c r="J61" s="815"/>
      <c r="K61" s="815"/>
      <c r="L61" s="815"/>
      <c r="M61" s="816"/>
      <c r="N61" s="402">
        <f>SUM(N53:N60)</f>
        <v>4448.1910359790263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0" t="s">
        <v>1045</v>
      </c>
      <c r="M65" s="879"/>
      <c r="N65" s="82" t="s">
        <v>1035</v>
      </c>
    </row>
    <row r="66" spans="1:15">
      <c r="B66" s="52"/>
      <c r="C66" s="325"/>
      <c r="D66" s="325"/>
      <c r="E66" s="325"/>
      <c r="F66" s="325"/>
      <c r="G66" s="325"/>
      <c r="H66" s="319"/>
      <c r="I66" s="287"/>
      <c r="J66" s="294"/>
      <c r="K66" s="287"/>
      <c r="L66" s="901"/>
      <c r="M66" s="902"/>
      <c r="N66" s="295"/>
    </row>
    <row r="67" spans="1:15">
      <c r="B67" s="52"/>
      <c r="C67" s="53"/>
      <c r="D67" s="53"/>
      <c r="E67" s="53"/>
      <c r="F67" s="53"/>
      <c r="G67" s="53"/>
      <c r="H67" s="319"/>
      <c r="I67" s="287"/>
      <c r="J67" s="294"/>
      <c r="K67" s="287"/>
      <c r="L67" s="901"/>
      <c r="M67" s="902"/>
      <c r="N67" s="295"/>
    </row>
    <row r="68" spans="1:15">
      <c r="B68" s="52"/>
      <c r="C68" s="53"/>
      <c r="D68" s="53"/>
      <c r="E68" s="53"/>
      <c r="F68" s="53"/>
      <c r="G68" s="53"/>
      <c r="H68" s="319"/>
      <c r="I68" s="287"/>
      <c r="J68" s="294"/>
      <c r="K68" s="287"/>
      <c r="L68" s="901"/>
      <c r="M68" s="902"/>
      <c r="N68" s="295"/>
    </row>
    <row r="69" spans="1:15">
      <c r="B69" s="52"/>
      <c r="C69" s="53"/>
      <c r="D69" s="53"/>
      <c r="E69" s="53"/>
      <c r="F69" s="53"/>
      <c r="G69" s="53"/>
      <c r="H69" s="319"/>
      <c r="I69" s="287"/>
      <c r="J69" s="294"/>
      <c r="K69" s="287"/>
      <c r="L69" s="901"/>
      <c r="M69" s="902"/>
      <c r="N69" s="295"/>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92"/>
      <c r="M71" s="893"/>
      <c r="N71" s="133"/>
    </row>
    <row r="72" spans="1:15" ht="15.75" thickBot="1">
      <c r="B72" s="903" t="s">
        <v>1037</v>
      </c>
      <c r="C72" s="857"/>
      <c r="D72" s="857"/>
      <c r="E72" s="857"/>
      <c r="F72" s="857"/>
      <c r="G72" s="857"/>
      <c r="H72" s="857"/>
      <c r="I72" s="857"/>
      <c r="J72" s="857"/>
      <c r="K72" s="857"/>
      <c r="L72" s="857"/>
      <c r="M72" s="858"/>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3" t="s">
        <v>1047</v>
      </c>
      <c r="C76" s="854"/>
      <c r="D76" s="854"/>
      <c r="E76" s="854"/>
      <c r="F76" s="854"/>
      <c r="G76" s="854"/>
      <c r="H76" s="854"/>
      <c r="I76" s="79" t="s">
        <v>1048</v>
      </c>
      <c r="J76" s="81" t="s">
        <v>1494</v>
      </c>
      <c r="K76" s="80" t="s">
        <v>1050</v>
      </c>
      <c r="L76" s="855" t="s">
        <v>1034</v>
      </c>
      <c r="M76" s="856"/>
      <c r="N76" s="104" t="s">
        <v>1035</v>
      </c>
    </row>
    <row r="77" spans="1:15">
      <c r="A77" s="168" t="s">
        <v>2</v>
      </c>
      <c r="B77" s="55" t="str">
        <f>VLOOKUP(A77,'MANO DE OBRA'!A8:D68,3,FALSE)</f>
        <v>Soldador (2)</v>
      </c>
      <c r="C77" s="53"/>
      <c r="D77" s="53"/>
      <c r="E77" s="53"/>
      <c r="F77" s="53"/>
      <c r="G77" s="53"/>
      <c r="H77" s="53"/>
      <c r="I77" s="300">
        <f t="shared" ref="I77:I82" si="2">K77/J77*100</f>
        <v>109977.83783783784</v>
      </c>
      <c r="J77" s="301">
        <v>185</v>
      </c>
      <c r="K77" s="302">
        <f>VLOOKUP(A77,'MANO DE OBRA'!A8:D99,4,FALSE)</f>
        <v>203459</v>
      </c>
      <c r="L77" s="56"/>
      <c r="M77" s="442">
        <v>320</v>
      </c>
      <c r="N77" s="403">
        <f t="shared" ref="N77:N82" si="3">K77/M77</f>
        <v>635.80937500000005</v>
      </c>
      <c r="O77" s="112"/>
    </row>
    <row r="78" spans="1:15">
      <c r="A78" s="168" t="s">
        <v>4</v>
      </c>
      <c r="B78" s="55" t="str">
        <f>VLOOKUP(A78,'MANO DE OBRA'!A8:D69,3,FALSE)</f>
        <v>Inspector de fabricación y montaje</v>
      </c>
      <c r="C78" s="53"/>
      <c r="D78" s="53"/>
      <c r="E78" s="53"/>
      <c r="F78" s="53"/>
      <c r="G78" s="53"/>
      <c r="H78" s="53"/>
      <c r="I78" s="300">
        <f t="shared" si="2"/>
        <v>73775.135135135133</v>
      </c>
      <c r="J78" s="301">
        <v>185</v>
      </c>
      <c r="K78" s="302">
        <f>VLOOKUP(A78,'MANO DE OBRA'!A8:D100,4,FALSE)</f>
        <v>136484</v>
      </c>
      <c r="L78" s="56"/>
      <c r="M78" s="442">
        <v>320</v>
      </c>
      <c r="N78" s="403">
        <f t="shared" si="3"/>
        <v>426.51249999999999</v>
      </c>
    </row>
    <row r="79" spans="1:15">
      <c r="A79" t="s">
        <v>9</v>
      </c>
      <c r="B79" s="55" t="str">
        <f>VLOOKUP(A79,'MANO DE OBRA'!A9:D70,3,FALSE)</f>
        <v>Obrero (3)</v>
      </c>
      <c r="C79" s="53"/>
      <c r="D79" s="53"/>
      <c r="E79" s="53"/>
      <c r="F79" s="53"/>
      <c r="G79" s="53"/>
      <c r="H79" s="53"/>
      <c r="I79" s="300">
        <f t="shared" si="2"/>
        <v>82483.783783783787</v>
      </c>
      <c r="J79" s="301">
        <v>185</v>
      </c>
      <c r="K79" s="302">
        <f>VLOOKUP(A79,'MANO DE OBRA'!A9:D101,4,FALSE)</f>
        <v>152595</v>
      </c>
      <c r="L79" s="56"/>
      <c r="M79" s="442">
        <v>320</v>
      </c>
      <c r="N79" s="403">
        <f t="shared" si="3"/>
        <v>476.859375</v>
      </c>
    </row>
    <row r="80" spans="1:15">
      <c r="A80" t="s">
        <v>30</v>
      </c>
      <c r="B80" s="55" t="str">
        <f>VLOOKUP(A80,'MANO DE OBRA'!A10:D71,3,FALSE)</f>
        <v>Oficial</v>
      </c>
      <c r="C80" s="53"/>
      <c r="D80" s="53"/>
      <c r="E80" s="53"/>
      <c r="F80" s="53"/>
      <c r="G80" s="53"/>
      <c r="H80" s="53"/>
      <c r="I80" s="300">
        <f t="shared" si="2"/>
        <v>54988.648648648646</v>
      </c>
      <c r="J80" s="301">
        <v>185</v>
      </c>
      <c r="K80" s="302">
        <f>VLOOKUP(A80,'MANO DE OBRA'!A10:D102,4,FALSE)</f>
        <v>101729</v>
      </c>
      <c r="L80" s="326"/>
      <c r="M80" s="442">
        <v>320</v>
      </c>
      <c r="N80" s="403">
        <f t="shared" si="3"/>
        <v>317.90312499999999</v>
      </c>
    </row>
    <row r="81" spans="1:14">
      <c r="A81" t="s">
        <v>1758</v>
      </c>
      <c r="B81" s="55" t="str">
        <f>VLOOKUP(A81,'MANO DE OBRA'!A11:D72,3,FALSE)</f>
        <v>Calculista</v>
      </c>
      <c r="C81" s="53"/>
      <c r="D81" s="53"/>
      <c r="E81" s="53"/>
      <c r="F81" s="53"/>
      <c r="G81" s="53"/>
      <c r="H81" s="53"/>
      <c r="I81" s="300">
        <f t="shared" si="2"/>
        <v>164967.56756756757</v>
      </c>
      <c r="J81" s="301">
        <v>185</v>
      </c>
      <c r="K81" s="302">
        <f>VLOOKUP(A81,'MANO DE OBRA'!A11:D103,4,FALSE)</f>
        <v>305190</v>
      </c>
      <c r="L81" s="326"/>
      <c r="M81" s="442">
        <v>320</v>
      </c>
      <c r="N81" s="403">
        <f t="shared" si="3"/>
        <v>953.71875</v>
      </c>
    </row>
    <row r="82" spans="1:14" ht="15.75" thickBot="1">
      <c r="A82" t="s">
        <v>1759</v>
      </c>
      <c r="B82" s="890" t="str">
        <f>VLOOKUP(A82,'MANO DE OBRA'!A12:D73,3,FALSE)</f>
        <v>Dibujante 2</v>
      </c>
      <c r="C82" s="891" t="e">
        <f>VLOOKUP(B82,'MANO DE OBRA'!B12:E73,3,FALSE)</f>
        <v>#N/A</v>
      </c>
      <c r="D82" s="891" t="e">
        <f>VLOOKUP(C82,'MANO DE OBRA'!C12:F73,3,FALSE)</f>
        <v>#N/A</v>
      </c>
      <c r="E82" s="891" t="e">
        <f>VLOOKUP(D82,'MANO DE OBRA'!D12:G73,3,FALSE)</f>
        <v>#N/A</v>
      </c>
      <c r="F82" s="891" t="e">
        <f>VLOOKUP(E82,'MANO DE OBRA'!E12:H73,3,FALSE)</f>
        <v>#N/A</v>
      </c>
      <c r="G82" s="891" t="e">
        <f>VLOOKUP(F82,'MANO DE OBRA'!F12:I73,3,FALSE)</f>
        <v>#N/A</v>
      </c>
      <c r="H82" s="891" t="e">
        <f>VLOOKUP(G82,'MANO DE OBRA'!G12:J73,3,FALSE)</f>
        <v>#N/A</v>
      </c>
      <c r="I82" s="478">
        <f t="shared" si="2"/>
        <v>49490.270270270266</v>
      </c>
      <c r="J82" s="479">
        <v>185</v>
      </c>
      <c r="K82" s="482">
        <f>VLOOKUP(A82,'MANO DE OBRA'!A12:D104,4,FALSE)</f>
        <v>91557</v>
      </c>
      <c r="L82" s="483"/>
      <c r="M82" s="484">
        <v>320</v>
      </c>
      <c r="N82" s="448">
        <f t="shared" si="3"/>
        <v>286.11562500000002</v>
      </c>
    </row>
    <row r="83" spans="1:14" ht="15.75" thickBot="1">
      <c r="B83" s="903" t="s">
        <v>1037</v>
      </c>
      <c r="C83" s="857"/>
      <c r="D83" s="857"/>
      <c r="E83" s="857"/>
      <c r="F83" s="857"/>
      <c r="G83" s="857"/>
      <c r="H83" s="857"/>
      <c r="I83" s="857"/>
      <c r="J83" s="857"/>
      <c r="K83" s="857"/>
      <c r="L83" s="857"/>
      <c r="M83" s="858"/>
      <c r="N83" s="468">
        <f>SUM(N77:N82)</f>
        <v>3096.9187500000003</v>
      </c>
    </row>
    <row r="84" spans="1:14" ht="15.75" thickBot="1">
      <c r="B84" s="39"/>
      <c r="C84" s="40"/>
      <c r="D84" s="40"/>
      <c r="E84" s="40"/>
      <c r="F84" s="40"/>
      <c r="G84" s="40"/>
      <c r="H84" s="40"/>
      <c r="I84" s="40"/>
      <c r="J84" s="40"/>
      <c r="K84" s="40"/>
      <c r="L84" s="40"/>
      <c r="M84" s="40"/>
      <c r="N84" s="41"/>
    </row>
    <row r="85" spans="1:14" ht="15.75" thickBot="1">
      <c r="B85" s="814" t="s">
        <v>1051</v>
      </c>
      <c r="C85" s="815"/>
      <c r="D85" s="815"/>
      <c r="E85" s="815"/>
      <c r="F85" s="815"/>
      <c r="G85" s="815"/>
      <c r="H85" s="815"/>
      <c r="I85" s="815"/>
      <c r="J85" s="815"/>
      <c r="K85" s="815"/>
      <c r="L85" s="815"/>
      <c r="M85" s="816"/>
      <c r="N85" s="105">
        <f>N48+N61+N72+N83</f>
        <v>9626.0211607395631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59" t="s">
        <v>1053</v>
      </c>
      <c r="C89" s="860"/>
      <c r="D89" s="860"/>
      <c r="E89" s="860"/>
      <c r="F89" s="860"/>
      <c r="G89" s="860"/>
      <c r="H89" s="860"/>
      <c r="I89" s="322"/>
      <c r="J89" s="342"/>
      <c r="K89" s="310" t="s">
        <v>1054</v>
      </c>
      <c r="L89" s="861" t="s">
        <v>1055</v>
      </c>
      <c r="M89" s="862"/>
      <c r="N89" s="311"/>
    </row>
    <row r="90" spans="1:14">
      <c r="B90" s="847" t="s">
        <v>1056</v>
      </c>
      <c r="C90" s="848"/>
      <c r="D90" s="848"/>
      <c r="E90" s="848"/>
      <c r="F90" s="848"/>
      <c r="G90" s="848"/>
      <c r="H90" s="848"/>
      <c r="I90" s="93"/>
      <c r="J90" s="94"/>
      <c r="K90" s="312">
        <v>0.2</v>
      </c>
      <c r="L90" s="849">
        <f>N85*K90</f>
        <v>1925.2042321479128</v>
      </c>
      <c r="M90" s="850"/>
      <c r="N90" s="57"/>
    </row>
    <row r="91" spans="1:14">
      <c r="B91" s="95" t="s">
        <v>1057</v>
      </c>
      <c r="C91" s="96"/>
      <c r="D91" s="96"/>
      <c r="E91" s="96"/>
      <c r="F91" s="96"/>
      <c r="G91" s="96"/>
      <c r="H91" s="96"/>
      <c r="I91" s="93"/>
      <c r="J91" s="94"/>
      <c r="K91" s="312">
        <v>0.05</v>
      </c>
      <c r="L91" s="849">
        <f>N85*K91</f>
        <v>481.30105803697819</v>
      </c>
      <c r="M91" s="850"/>
      <c r="N91" s="57"/>
    </row>
    <row r="92" spans="1:14" ht="15.75" thickBot="1">
      <c r="B92" s="97" t="s">
        <v>1058</v>
      </c>
      <c r="C92" s="98"/>
      <c r="D92" s="98"/>
      <c r="E92" s="98"/>
      <c r="F92" s="98"/>
      <c r="G92" s="98"/>
      <c r="H92" s="98"/>
      <c r="I92" s="99"/>
      <c r="J92" s="100"/>
      <c r="K92" s="313">
        <v>0.05</v>
      </c>
      <c r="L92" s="851">
        <f>N85*K92</f>
        <v>481.30105803697819</v>
      </c>
      <c r="M92" s="852"/>
      <c r="N92" s="57"/>
    </row>
    <row r="93" spans="1:14" ht="15.75" thickBot="1">
      <c r="B93" s="814" t="s">
        <v>1037</v>
      </c>
      <c r="C93" s="815"/>
      <c r="D93" s="815"/>
      <c r="E93" s="815"/>
      <c r="F93" s="815"/>
      <c r="G93" s="815"/>
      <c r="H93" s="815"/>
      <c r="I93" s="815"/>
      <c r="J93" s="815"/>
      <c r="K93" s="815"/>
      <c r="L93" s="815"/>
      <c r="M93" s="816"/>
      <c r="N93" s="58">
        <f>L90+L91+L92</f>
        <v>2887.806348221869</v>
      </c>
    </row>
    <row r="94" spans="1:14" ht="15.75" thickBot="1">
      <c r="B94" s="39"/>
      <c r="C94" s="40"/>
      <c r="D94" s="40"/>
      <c r="E94" s="40"/>
      <c r="F94" s="40"/>
      <c r="G94" s="40"/>
      <c r="H94" s="40"/>
      <c r="I94" s="40"/>
      <c r="J94" s="40"/>
      <c r="K94" s="40"/>
      <c r="L94" s="40"/>
      <c r="M94" s="40"/>
      <c r="N94" s="41"/>
    </row>
    <row r="95" spans="1:14" ht="15.75" thickBot="1">
      <c r="A95" t="s">
        <v>2122</v>
      </c>
      <c r="B95" s="814" t="s">
        <v>1059</v>
      </c>
      <c r="C95" s="815"/>
      <c r="D95" s="815"/>
      <c r="E95" s="815"/>
      <c r="F95" s="815"/>
      <c r="G95" s="815"/>
      <c r="H95" s="815"/>
      <c r="I95" s="815"/>
      <c r="J95" s="815"/>
      <c r="K95" s="815"/>
      <c r="L95" s="815"/>
      <c r="M95" s="816"/>
      <c r="N95" s="196">
        <f>N85+N93</f>
        <v>12513.827508961433</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8" t="s">
        <v>2324</v>
      </c>
      <c r="C112" s="959"/>
      <c r="D112" s="959"/>
      <c r="E112" s="959"/>
      <c r="F112" s="959"/>
      <c r="G112" s="959"/>
      <c r="H112" s="959"/>
      <c r="I112" s="959"/>
      <c r="J112" s="959"/>
      <c r="K112" s="959"/>
      <c r="L112" s="959"/>
      <c r="M112" s="959"/>
      <c r="N112" s="960"/>
    </row>
    <row r="113" spans="2:14" ht="15" customHeight="1">
      <c r="B113" s="958"/>
      <c r="C113" s="959"/>
      <c r="D113" s="959"/>
      <c r="E113" s="959"/>
      <c r="F113" s="959"/>
      <c r="G113" s="959"/>
      <c r="H113" s="959"/>
      <c r="I113" s="959"/>
      <c r="J113" s="959"/>
      <c r="K113" s="959"/>
      <c r="L113" s="959"/>
      <c r="M113" s="959"/>
      <c r="N113" s="960"/>
    </row>
    <row r="114" spans="2:14" ht="30" customHeight="1">
      <c r="B114" s="961" t="s">
        <v>2325</v>
      </c>
      <c r="C114" s="962"/>
      <c r="D114" s="962"/>
      <c r="E114" s="962"/>
      <c r="F114" s="962"/>
      <c r="G114" s="962"/>
      <c r="H114" s="962"/>
      <c r="I114" s="962"/>
      <c r="J114" s="962"/>
      <c r="K114" s="962"/>
      <c r="L114" s="962"/>
      <c r="M114" s="962"/>
      <c r="N114" s="963"/>
    </row>
    <row r="115" spans="2:14">
      <c r="B115" s="961"/>
      <c r="C115" s="962"/>
      <c r="D115" s="962"/>
      <c r="E115" s="962"/>
      <c r="F115" s="962"/>
      <c r="G115" s="962"/>
      <c r="H115" s="962"/>
      <c r="I115" s="962"/>
      <c r="J115" s="962"/>
      <c r="K115" s="962"/>
      <c r="L115" s="962"/>
      <c r="M115" s="962"/>
      <c r="N115" s="963"/>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4"/>
      <c r="K125" s="964"/>
      <c r="L125" s="964"/>
      <c r="M125" s="964"/>
      <c r="N125" s="965"/>
    </row>
    <row r="126" spans="2:14" ht="15.75" thickBot="1">
      <c r="B126" s="427" t="s">
        <v>2327</v>
      </c>
      <c r="C126" s="428"/>
      <c r="D126" s="428"/>
      <c r="E126" s="267"/>
      <c r="F126" s="267"/>
      <c r="G126" s="267"/>
      <c r="H126" s="267"/>
      <c r="I126" s="267"/>
      <c r="J126" s="966"/>
      <c r="K126" s="966"/>
      <c r="L126" s="966"/>
      <c r="M126" s="966"/>
      <c r="N126" s="967"/>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1209</v>
      </c>
      <c r="C31" s="87" t="s">
        <v>2234</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190</v>
      </c>
      <c r="B36" s="863" t="str">
        <f>VLOOKUP(A36,EQUIPOS!A6:D154,3,FALSE)</f>
        <v>Diferencial de 3 ton</v>
      </c>
      <c r="C36" s="864"/>
      <c r="D36" s="864"/>
      <c r="E36" s="864"/>
      <c r="F36" s="864"/>
      <c r="G36" s="864"/>
      <c r="H36" s="865"/>
      <c r="I36" s="275"/>
      <c r="J36" s="276"/>
      <c r="K36" s="277">
        <f>VLOOKUP(A36,EQUIPOS!A6:D163,4,FALSE)</f>
        <v>12183.201362281825</v>
      </c>
      <c r="L36" s="278"/>
      <c r="M36" s="344">
        <v>40</v>
      </c>
      <c r="N36" s="280">
        <f t="shared" ref="N36:N41" si="0">K36/M36</f>
        <v>304.58003405704562</v>
      </c>
    </row>
    <row r="37" spans="1:14">
      <c r="A37" s="119" t="s">
        <v>334</v>
      </c>
      <c r="B37" s="863" t="str">
        <f>VLOOKUP(A37,EQUIPOS!A7:D154,3,FALSE)</f>
        <v>Taladro industrial</v>
      </c>
      <c r="C37" s="864"/>
      <c r="D37" s="864"/>
      <c r="E37" s="864"/>
      <c r="F37" s="864"/>
      <c r="G37" s="864"/>
      <c r="H37" s="865"/>
      <c r="I37" s="429"/>
      <c r="J37" s="430"/>
      <c r="K37" s="277">
        <f>VLOOKUP(A37,EQUIPOS!A7:D164,4,FALSE)</f>
        <v>3050.8397190293749</v>
      </c>
      <c r="L37" s="343"/>
      <c r="M37" s="344">
        <v>40</v>
      </c>
      <c r="N37" s="280">
        <f t="shared" si="0"/>
        <v>76.270992975734373</v>
      </c>
    </row>
    <row r="38" spans="1:14">
      <c r="A38" s="119" t="s">
        <v>195</v>
      </c>
      <c r="B38" s="863" t="str">
        <f>VLOOKUP(A38,EQUIPOS!A8:D154,3,FALSE)</f>
        <v xml:space="preserve">Equipo de oxicorte, Capacidad de corte: hasta 6´´ (152mm) </v>
      </c>
      <c r="C38" s="864"/>
      <c r="D38" s="864"/>
      <c r="E38" s="864"/>
      <c r="F38" s="864"/>
      <c r="G38" s="864"/>
      <c r="H38" s="865"/>
      <c r="I38" s="429"/>
      <c r="J38" s="430"/>
      <c r="K38" s="277">
        <f>VLOOKUP(A38,EQUIPOS!A8:D165,4,FALSE)</f>
        <v>15584.78182205194</v>
      </c>
      <c r="L38" s="343"/>
      <c r="M38" s="344">
        <v>40</v>
      </c>
      <c r="N38" s="280">
        <f t="shared" si="0"/>
        <v>389.61954555129853</v>
      </c>
    </row>
    <row r="39" spans="1:14">
      <c r="A39" s="119" t="s">
        <v>204</v>
      </c>
      <c r="B39" s="863" t="str">
        <f>VLOOKUP(A39,EQUIPOS!A9:D154,3,FALSE)</f>
        <v xml:space="preserve">Equipo de soldadura 250 AMP
</v>
      </c>
      <c r="C39" s="864"/>
      <c r="D39" s="864"/>
      <c r="E39" s="864"/>
      <c r="F39" s="864"/>
      <c r="G39" s="864"/>
      <c r="H39" s="865"/>
      <c r="I39" s="429"/>
      <c r="J39" s="430"/>
      <c r="K39" s="277">
        <f>VLOOKUP(A39,EQUIPOS!A9:D166,4,FALSE)</f>
        <v>13465.219242230738</v>
      </c>
      <c r="L39" s="343"/>
      <c r="M39" s="344">
        <v>40</v>
      </c>
      <c r="N39" s="280">
        <f t="shared" si="0"/>
        <v>336.63048105576843</v>
      </c>
    </row>
    <row r="40" spans="1:14">
      <c r="A40" s="119" t="s">
        <v>208</v>
      </c>
      <c r="B40" s="863" t="str">
        <f>VLOOKUP(A40,EQUIPOS!A10:D154,3,FALSE)</f>
        <v>Equipo de soldadura 400</v>
      </c>
      <c r="C40" s="864"/>
      <c r="D40" s="864"/>
      <c r="E40" s="864"/>
      <c r="F40" s="864"/>
      <c r="G40" s="864"/>
      <c r="H40" s="865"/>
      <c r="I40" s="429"/>
      <c r="J40" s="430"/>
      <c r="K40" s="277">
        <f>VLOOKUP(A40,EQUIPOS!A10:D167,4,FALSE)</f>
        <v>10078.75691783738</v>
      </c>
      <c r="L40" s="343"/>
      <c r="M40" s="344">
        <v>40</v>
      </c>
      <c r="N40" s="280">
        <f t="shared" si="0"/>
        <v>251.96892294593448</v>
      </c>
    </row>
    <row r="41" spans="1:14">
      <c r="A41" s="119" t="s">
        <v>210</v>
      </c>
      <c r="B41" s="863" t="str">
        <f>VLOOKUP(A41,EQUIPOS!A11:D155,3,FALSE)</f>
        <v>Equipo de soldadura 600</v>
      </c>
      <c r="C41" s="864"/>
      <c r="D41" s="864"/>
      <c r="E41" s="864"/>
      <c r="F41" s="864"/>
      <c r="G41" s="864"/>
      <c r="H41" s="865"/>
      <c r="I41" s="429"/>
      <c r="J41" s="430"/>
      <c r="K41" s="277">
        <f>VLOOKUP(A41,EQUIPOS!A11:D168,4,FALSE)</f>
        <v>15389.253937845895</v>
      </c>
      <c r="L41" s="343"/>
      <c r="M41" s="344">
        <v>40</v>
      </c>
      <c r="N41" s="280">
        <f t="shared" si="0"/>
        <v>384.73134844614736</v>
      </c>
    </row>
    <row r="42" spans="1:14">
      <c r="B42" s="863"/>
      <c r="C42" s="864"/>
      <c r="D42" s="864"/>
      <c r="E42" s="864"/>
      <c r="F42" s="864"/>
      <c r="G42" s="864"/>
      <c r="H42" s="865"/>
      <c r="I42" s="42"/>
      <c r="J42" s="43"/>
      <c r="K42" s="277"/>
      <c r="L42" s="284"/>
      <c r="M42" s="344"/>
      <c r="N42" s="280"/>
    </row>
    <row r="43" spans="1:14">
      <c r="B43" s="328"/>
      <c r="C43" s="329"/>
      <c r="D43" s="329"/>
      <c r="E43" s="329"/>
      <c r="F43" s="331"/>
      <c r="G43" s="331"/>
      <c r="H43" s="131"/>
      <c r="I43" s="42"/>
      <c r="J43" s="43"/>
      <c r="K43" s="277"/>
      <c r="L43" s="284"/>
      <c r="M43" s="285"/>
      <c r="N43" s="281"/>
    </row>
    <row r="44" spans="1:14">
      <c r="B44" s="871" t="s">
        <v>1036</v>
      </c>
      <c r="C44" s="872"/>
      <c r="D44" s="872"/>
      <c r="E44" s="44"/>
      <c r="F44" s="45"/>
      <c r="G44" s="45"/>
      <c r="H44" s="46"/>
      <c r="I44" s="42"/>
      <c r="J44" s="43"/>
      <c r="K44" s="287"/>
      <c r="L44" s="284"/>
      <c r="M44" s="409">
        <v>0.05</v>
      </c>
      <c r="N44" s="352">
        <f>N81*M44</f>
        <v>92.854218750000015</v>
      </c>
    </row>
    <row r="45" spans="1:14" ht="15.75" thickBot="1">
      <c r="B45" s="863"/>
      <c r="C45" s="864"/>
      <c r="D45" s="864"/>
      <c r="E45" s="864"/>
      <c r="F45" s="864"/>
      <c r="G45" s="864"/>
      <c r="H45" s="865"/>
      <c r="I45" s="873"/>
      <c r="J45" s="874"/>
      <c r="K45" s="47"/>
      <c r="L45" s="875"/>
      <c r="M45" s="876"/>
      <c r="N45" s="111"/>
    </row>
    <row r="46" spans="1:14" ht="15.75" thickBot="1">
      <c r="B46" s="814" t="s">
        <v>1037</v>
      </c>
      <c r="C46" s="815"/>
      <c r="D46" s="815"/>
      <c r="E46" s="815"/>
      <c r="F46" s="815"/>
      <c r="G46" s="815"/>
      <c r="H46" s="815"/>
      <c r="I46" s="815"/>
      <c r="J46" s="815"/>
      <c r="K46" s="815"/>
      <c r="L46" s="815"/>
      <c r="M46" s="816"/>
      <c r="N46" s="402">
        <f>SUM(N36:N44)</f>
        <v>1836.6555437819291</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59" t="s">
        <v>1028</v>
      </c>
      <c r="C50" s="860"/>
      <c r="D50" s="860"/>
      <c r="E50" s="860"/>
      <c r="F50" s="860"/>
      <c r="G50" s="860"/>
      <c r="H50" s="860"/>
      <c r="I50" s="894"/>
      <c r="J50" s="323" t="s">
        <v>1029</v>
      </c>
      <c r="K50" s="91" t="s">
        <v>1030</v>
      </c>
      <c r="L50" s="895" t="s">
        <v>1039</v>
      </c>
      <c r="M50" s="894"/>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32209.123606340017</v>
      </c>
      <c r="N51" s="280">
        <f t="shared" ref="N51:N56" si="1">K51*M51</f>
        <v>161.04561803170009</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4671.6921593443012</v>
      </c>
      <c r="N52" s="280">
        <f t="shared" si="1"/>
        <v>23.358460796721506</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12084.911227626106</v>
      </c>
      <c r="N53" s="280">
        <f t="shared" si="1"/>
        <v>60.424556138130527</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10521.233050081359</v>
      </c>
      <c r="N54" s="280">
        <f t="shared" si="1"/>
        <v>105.21233050081359</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20117.08624118604</v>
      </c>
      <c r="N55" s="280">
        <f t="shared" si="1"/>
        <v>201.17086241186041</v>
      </c>
    </row>
    <row r="56" spans="1:14">
      <c r="A56" s="169" t="s">
        <v>809</v>
      </c>
      <c r="B56" s="49" t="str">
        <f>VLOOKUP(A56,MATERIALES!A1:D373,3,FALSE)</f>
        <v xml:space="preserve">Acero A-36 para estructura metálica
</v>
      </c>
      <c r="C56" s="433"/>
      <c r="D56" s="433"/>
      <c r="E56" s="433"/>
      <c r="F56" s="433"/>
      <c r="G56" s="433"/>
      <c r="H56" s="433"/>
      <c r="I56" s="433"/>
      <c r="J56" s="320" t="str">
        <f>VLOOKUP(A56,MATERIALES!A1:D648,2,FALSE)</f>
        <v>kg</v>
      </c>
      <c r="K56" s="405">
        <v>1</v>
      </c>
      <c r="L56" s="429"/>
      <c r="M56" s="410">
        <f>VLOOKUP(A56,MATERIALES!A1:D401,4,FALSE)</f>
        <v>3896.9792080998004</v>
      </c>
      <c r="N56" s="280">
        <f t="shared" si="1"/>
        <v>3896.9792080998004</v>
      </c>
    </row>
    <row r="57" spans="1:14">
      <c r="A57" s="169"/>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4" t="s">
        <v>1037</v>
      </c>
      <c r="C59" s="815"/>
      <c r="D59" s="815"/>
      <c r="E59" s="815"/>
      <c r="F59" s="815"/>
      <c r="G59" s="815"/>
      <c r="H59" s="815"/>
      <c r="I59" s="815"/>
      <c r="J59" s="815"/>
      <c r="K59" s="815"/>
      <c r="L59" s="815"/>
      <c r="M59" s="816"/>
      <c r="N59" s="402">
        <f>SUM(N51:N58)</f>
        <v>4448.1910359790263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B64" s="52"/>
      <c r="C64" s="325"/>
      <c r="D64" s="325"/>
      <c r="E64" s="325"/>
      <c r="F64" s="325"/>
      <c r="G64" s="325"/>
      <c r="H64" s="319"/>
      <c r="I64" s="287"/>
      <c r="J64" s="294"/>
      <c r="K64" s="287"/>
      <c r="L64" s="901"/>
      <c r="M64" s="902"/>
      <c r="N64" s="295"/>
    </row>
    <row r="65" spans="1:15">
      <c r="B65" s="52"/>
      <c r="C65" s="53"/>
      <c r="D65" s="53"/>
      <c r="E65" s="53"/>
      <c r="F65" s="53"/>
      <c r="G65" s="53"/>
      <c r="H65" s="319"/>
      <c r="I65" s="287"/>
      <c r="J65" s="294"/>
      <c r="K65" s="287"/>
      <c r="L65" s="901"/>
      <c r="M65" s="902"/>
      <c r="N65" s="295"/>
    </row>
    <row r="66" spans="1:15">
      <c r="B66" s="52"/>
      <c r="C66" s="53"/>
      <c r="D66" s="53"/>
      <c r="E66" s="53"/>
      <c r="F66" s="53"/>
      <c r="G66" s="53"/>
      <c r="H66" s="319"/>
      <c r="I66" s="287"/>
      <c r="J66" s="294"/>
      <c r="K66" s="287"/>
      <c r="L66" s="901"/>
      <c r="M66" s="902"/>
      <c r="N66" s="295"/>
    </row>
    <row r="67" spans="1:15">
      <c r="B67" s="52"/>
      <c r="C67" s="53"/>
      <c r="D67" s="53"/>
      <c r="E67" s="53"/>
      <c r="F67" s="53"/>
      <c r="G67" s="53"/>
      <c r="H67" s="319"/>
      <c r="I67" s="287"/>
      <c r="J67" s="294"/>
      <c r="K67" s="287"/>
      <c r="L67" s="901"/>
      <c r="M67" s="90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s="170" t="s">
        <v>2</v>
      </c>
      <c r="B75" s="55" t="str">
        <f>VLOOKUP(A75,'MANO DE OBRA'!A8:D68,3,FALSE)</f>
        <v>Soldador (2)</v>
      </c>
      <c r="C75" s="53"/>
      <c r="D75" s="53"/>
      <c r="E75" s="53"/>
      <c r="F75" s="53"/>
      <c r="G75" s="53"/>
      <c r="H75" s="53"/>
      <c r="I75" s="300">
        <f>K75/J75*100</f>
        <v>109977.83783783784</v>
      </c>
      <c r="J75" s="301">
        <v>185</v>
      </c>
      <c r="K75" s="302">
        <f>VLOOKUP(A75,'MANO DE OBRA'!A8:D99,4,FALSE)</f>
        <v>203459</v>
      </c>
      <c r="L75" s="56"/>
      <c r="M75" s="442">
        <v>320</v>
      </c>
      <c r="N75" s="403">
        <f>K75/M75</f>
        <v>635.80937500000005</v>
      </c>
      <c r="O75" s="112"/>
    </row>
    <row r="76" spans="1:15">
      <c r="A76" s="170" t="s">
        <v>4</v>
      </c>
      <c r="B76" s="55" t="str">
        <f>VLOOKUP(A76,'MANO DE OBRA'!A8:D69,3,FALSE)</f>
        <v>Inspector de fabricación y montaje</v>
      </c>
      <c r="C76" s="53"/>
      <c r="D76" s="53"/>
      <c r="E76" s="53"/>
      <c r="F76" s="53"/>
      <c r="G76" s="53"/>
      <c r="H76" s="53"/>
      <c r="I76" s="300">
        <f>K76/J76*100</f>
        <v>73775.135135135133</v>
      </c>
      <c r="J76" s="301">
        <v>185</v>
      </c>
      <c r="K76" s="302">
        <f>VLOOKUP(A76,'MANO DE OBRA'!A8:D100,4,FALSE)</f>
        <v>136484</v>
      </c>
      <c r="L76" s="56"/>
      <c r="M76" s="442">
        <v>320</v>
      </c>
      <c r="N76" s="403">
        <f>K76/M76</f>
        <v>426.51249999999999</v>
      </c>
    </row>
    <row r="77" spans="1:15">
      <c r="A77" t="s">
        <v>9</v>
      </c>
      <c r="B77" s="55" t="str">
        <f>VLOOKUP(A77,'MANO DE OBRA'!A9:D70,3,FALSE)</f>
        <v>Obrero (3)</v>
      </c>
      <c r="C77" s="53"/>
      <c r="D77" s="53"/>
      <c r="E77" s="53"/>
      <c r="F77" s="53"/>
      <c r="G77" s="53"/>
      <c r="H77" s="53"/>
      <c r="I77" s="300">
        <f>K77/J77*100</f>
        <v>82483.783783783787</v>
      </c>
      <c r="J77" s="301">
        <v>185</v>
      </c>
      <c r="K77" s="302">
        <f>VLOOKUP(A77,'MANO DE OBRA'!A9:D101,4,FALSE)</f>
        <v>152595</v>
      </c>
      <c r="L77" s="56"/>
      <c r="M77" s="442">
        <v>320</v>
      </c>
      <c r="N77" s="403">
        <f>K77/M77</f>
        <v>476.859375</v>
      </c>
    </row>
    <row r="78" spans="1:15">
      <c r="A78" t="s">
        <v>30</v>
      </c>
      <c r="B78" s="55" t="str">
        <f>VLOOKUP(A78,'MANO DE OBRA'!A10:D71,3,FALSE)</f>
        <v>Oficial</v>
      </c>
      <c r="C78" s="53"/>
      <c r="D78" s="53"/>
      <c r="E78" s="53"/>
      <c r="F78" s="53"/>
      <c r="G78" s="53"/>
      <c r="H78" s="53"/>
      <c r="I78" s="300">
        <f>K78/J78*100</f>
        <v>54988.648648648646</v>
      </c>
      <c r="J78" s="301">
        <v>185</v>
      </c>
      <c r="K78" s="302">
        <f>VLOOKUP(A78,'MANO DE OBRA'!A10:D102,4,FALSE)</f>
        <v>101729</v>
      </c>
      <c r="L78" s="326"/>
      <c r="M78" s="442">
        <v>320</v>
      </c>
      <c r="N78" s="403">
        <f>K78/M78</f>
        <v>317.90312499999999</v>
      </c>
    </row>
    <row r="79" spans="1:15">
      <c r="B79" s="55"/>
      <c r="C79" s="53"/>
      <c r="D79" s="53"/>
      <c r="E79" s="53"/>
      <c r="F79" s="53"/>
      <c r="G79" s="53"/>
      <c r="H79" s="53"/>
      <c r="I79" s="300"/>
      <c r="J79" s="301"/>
      <c r="K79" s="302"/>
      <c r="L79" s="326"/>
      <c r="M79" s="439"/>
      <c r="N79" s="403"/>
    </row>
    <row r="80" spans="1:15" ht="15.75" thickBot="1">
      <c r="B80" s="890"/>
      <c r="C80" s="891"/>
      <c r="D80" s="891"/>
      <c r="E80" s="891"/>
      <c r="F80" s="891"/>
      <c r="G80" s="891"/>
      <c r="H80" s="891"/>
      <c r="I80" s="478"/>
      <c r="J80" s="479"/>
      <c r="K80" s="480"/>
      <c r="L80" s="483"/>
      <c r="M80" s="484"/>
      <c r="N80" s="448"/>
    </row>
    <row r="81" spans="1:14" ht="15.75" thickBot="1">
      <c r="B81" s="903" t="s">
        <v>1037</v>
      </c>
      <c r="C81" s="857"/>
      <c r="D81" s="857"/>
      <c r="E81" s="857"/>
      <c r="F81" s="857"/>
      <c r="G81" s="857"/>
      <c r="H81" s="857"/>
      <c r="I81" s="857"/>
      <c r="J81" s="857"/>
      <c r="K81" s="857"/>
      <c r="L81" s="857"/>
      <c r="M81" s="858"/>
      <c r="N81" s="309">
        <f>SUM(N75:N80)</f>
        <v>1857.0843750000001</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N46+N59+N70+N81</f>
        <v>8141.9309547609555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1628.3861909521911</v>
      </c>
      <c r="M88" s="850"/>
      <c r="N88" s="57"/>
    </row>
    <row r="89" spans="1:14">
      <c r="B89" s="95" t="s">
        <v>1057</v>
      </c>
      <c r="C89" s="96"/>
      <c r="D89" s="96"/>
      <c r="E89" s="96"/>
      <c r="F89" s="96"/>
      <c r="G89" s="96"/>
      <c r="H89" s="96"/>
      <c r="I89" s="93"/>
      <c r="J89" s="94"/>
      <c r="K89" s="312">
        <v>0.05</v>
      </c>
      <c r="L89" s="849">
        <f>N83*K89</f>
        <v>407.09654773804778</v>
      </c>
      <c r="M89" s="850"/>
      <c r="N89" s="57"/>
    </row>
    <row r="90" spans="1:14" ht="15.75" thickBot="1">
      <c r="B90" s="97" t="s">
        <v>1058</v>
      </c>
      <c r="C90" s="98"/>
      <c r="D90" s="98"/>
      <c r="E90" s="98"/>
      <c r="F90" s="98"/>
      <c r="G90" s="98"/>
      <c r="H90" s="98"/>
      <c r="I90" s="99"/>
      <c r="J90" s="100"/>
      <c r="K90" s="313">
        <v>0.05</v>
      </c>
      <c r="L90" s="851">
        <f>N83*K90</f>
        <v>407.09654773804778</v>
      </c>
      <c r="M90" s="852"/>
      <c r="N90" s="57"/>
    </row>
    <row r="91" spans="1:14" ht="15.75" thickBot="1">
      <c r="B91" s="814" t="s">
        <v>1037</v>
      </c>
      <c r="C91" s="815"/>
      <c r="D91" s="815"/>
      <c r="E91" s="815"/>
      <c r="F91" s="815"/>
      <c r="G91" s="815"/>
      <c r="H91" s="815"/>
      <c r="I91" s="815"/>
      <c r="J91" s="815"/>
      <c r="K91" s="815"/>
      <c r="L91" s="815"/>
      <c r="M91" s="816"/>
      <c r="N91" s="58">
        <f>L88+L89+L90</f>
        <v>2442.5792864282867</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10584.510241189242</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4"/>
      <c r="K123" s="964"/>
      <c r="L123" s="964"/>
      <c r="M123" s="964"/>
      <c r="N123" s="965"/>
    </row>
    <row r="124" spans="2:14" ht="15.75" thickBot="1">
      <c r="B124" s="427" t="s">
        <v>2327</v>
      </c>
      <c r="C124" s="428"/>
      <c r="D124" s="428"/>
      <c r="E124" s="267"/>
      <c r="F124" s="267"/>
      <c r="G124" s="267"/>
      <c r="H124" s="267"/>
      <c r="I124" s="267"/>
      <c r="J124" s="966"/>
      <c r="K124" s="966"/>
      <c r="L124" s="966"/>
      <c r="M124" s="966"/>
      <c r="N124" s="967"/>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1210</v>
      </c>
      <c r="C31" s="87" t="s">
        <v>2235</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c r="B48" s="49"/>
      <c r="C48" s="289"/>
      <c r="D48" s="289"/>
      <c r="E48" s="289"/>
      <c r="F48" s="289"/>
      <c r="G48" s="289"/>
      <c r="H48" s="289"/>
      <c r="I48" s="276"/>
      <c r="J48" s="232"/>
      <c r="K48" s="290"/>
      <c r="L48" s="275"/>
      <c r="M48" s="410"/>
      <c r="N48" s="280"/>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A52" s="169"/>
      <c r="B52" s="49"/>
      <c r="C52" s="433"/>
      <c r="D52" s="433"/>
      <c r="E52" s="433"/>
      <c r="F52" s="433"/>
      <c r="G52" s="433"/>
      <c r="H52" s="433"/>
      <c r="I52" s="433"/>
      <c r="J52" s="319"/>
      <c r="K52" s="405"/>
      <c r="L52" s="429"/>
      <c r="M52" s="410"/>
      <c r="N52" s="280"/>
    </row>
    <row r="53" spans="1:14">
      <c r="A53" s="169"/>
      <c r="B53" s="49"/>
      <c r="C53" s="433"/>
      <c r="D53" s="433"/>
      <c r="E53" s="433"/>
      <c r="F53" s="433"/>
      <c r="G53" s="433"/>
      <c r="H53" s="433"/>
      <c r="I53" s="433"/>
      <c r="J53" s="319"/>
      <c r="K53" s="405"/>
      <c r="L53" s="429"/>
      <c r="M53" s="410"/>
      <c r="N53" s="280"/>
    </row>
    <row r="54" spans="1:14">
      <c r="A54" s="169"/>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0" t="s">
        <v>1045</v>
      </c>
      <c r="M60" s="879"/>
      <c r="N60" s="82" t="s">
        <v>1035</v>
      </c>
    </row>
    <row r="61" spans="1:14">
      <c r="A61" t="s">
        <v>1409</v>
      </c>
      <c r="B61" s="52" t="str">
        <f>VLOOKUP(A61,TRANSPORTE!A3:D117,3,FALSE)</f>
        <v xml:space="preserve">Transporte de estructuras metálicas </v>
      </c>
      <c r="C61" s="325"/>
      <c r="D61" s="325"/>
      <c r="E61" s="325"/>
      <c r="F61" s="325"/>
      <c r="G61" s="325"/>
      <c r="H61" s="319" t="s">
        <v>2150</v>
      </c>
      <c r="I61" s="287">
        <v>1</v>
      </c>
      <c r="J61" s="294">
        <v>1</v>
      </c>
      <c r="K61" s="287">
        <f>I61*J61</f>
        <v>1</v>
      </c>
      <c r="L61" s="901">
        <f>VLOOKUP(A61,TRANSPORTE!A3:D117,4,FALSE)</f>
        <v>0.30238081239327508</v>
      </c>
      <c r="M61" s="902"/>
      <c r="N61" s="295">
        <f>K61*L61</f>
        <v>0.30238081239327508</v>
      </c>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319"/>
      <c r="I64" s="287"/>
      <c r="J64" s="294"/>
      <c r="K64" s="287"/>
      <c r="L64" s="901"/>
      <c r="M64" s="90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92"/>
      <c r="M66" s="893"/>
      <c r="N66" s="133"/>
    </row>
    <row r="67" spans="1:15" ht="15.75" thickBot="1">
      <c r="B67" s="903" t="s">
        <v>1037</v>
      </c>
      <c r="C67" s="857"/>
      <c r="D67" s="857"/>
      <c r="E67" s="857"/>
      <c r="F67" s="857"/>
      <c r="G67" s="857"/>
      <c r="H67" s="857"/>
      <c r="I67" s="857"/>
      <c r="J67" s="857"/>
      <c r="K67" s="857"/>
      <c r="L67" s="857"/>
      <c r="M67" s="858"/>
      <c r="N67" s="110">
        <f>N61+N62+N63+N64+N65</f>
        <v>0.30238081239327508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3" t="s">
        <v>1047</v>
      </c>
      <c r="C71" s="854"/>
      <c r="D71" s="854"/>
      <c r="E71" s="854"/>
      <c r="F71" s="854"/>
      <c r="G71" s="854"/>
      <c r="H71" s="854"/>
      <c r="I71" s="79" t="s">
        <v>1048</v>
      </c>
      <c r="J71" s="81" t="s">
        <v>1494</v>
      </c>
      <c r="K71" s="80" t="s">
        <v>1050</v>
      </c>
      <c r="L71" s="855" t="s">
        <v>1034</v>
      </c>
      <c r="M71" s="856"/>
      <c r="N71" s="104" t="s">
        <v>1035</v>
      </c>
    </row>
    <row r="72" spans="1:15">
      <c r="A72" s="170"/>
      <c r="B72" s="55"/>
      <c r="C72" s="53"/>
      <c r="D72" s="53"/>
      <c r="E72" s="53"/>
      <c r="F72" s="53"/>
      <c r="G72" s="53"/>
      <c r="H72" s="53"/>
      <c r="I72" s="300"/>
      <c r="J72" s="301"/>
      <c r="K72" s="302"/>
      <c r="L72" s="56"/>
      <c r="M72" s="442"/>
      <c r="N72" s="403"/>
      <c r="O72" s="112"/>
    </row>
    <row r="73" spans="1:15">
      <c r="A73" s="170"/>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0"/>
      <c r="C77" s="891"/>
      <c r="D77" s="891"/>
      <c r="E77" s="891"/>
      <c r="F77" s="891"/>
      <c r="G77" s="891"/>
      <c r="H77" s="891"/>
      <c r="I77" s="132"/>
      <c r="J77" s="132"/>
      <c r="K77" s="132"/>
      <c r="L77" s="904"/>
      <c r="M77" s="904"/>
      <c r="N77" s="133"/>
    </row>
    <row r="78" spans="1:15" ht="15.75" thickBot="1">
      <c r="B78" s="903" t="s">
        <v>1037</v>
      </c>
      <c r="C78" s="857"/>
      <c r="D78" s="857"/>
      <c r="E78" s="857"/>
      <c r="F78" s="857"/>
      <c r="G78" s="857"/>
      <c r="H78" s="857"/>
      <c r="I78" s="857"/>
      <c r="J78" s="857"/>
      <c r="K78" s="857"/>
      <c r="L78" s="857"/>
      <c r="M78" s="858"/>
      <c r="N78" s="468"/>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0.30238081239327508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59" t="s">
        <v>1053</v>
      </c>
      <c r="C84" s="860"/>
      <c r="D84" s="860"/>
      <c r="E84" s="860"/>
      <c r="F84" s="860"/>
      <c r="G84" s="860"/>
      <c r="H84" s="860"/>
      <c r="I84" s="322"/>
      <c r="J84" s="342"/>
      <c r="K84" s="310" t="s">
        <v>1054</v>
      </c>
      <c r="L84" s="861" t="s">
        <v>1055</v>
      </c>
      <c r="M84" s="862"/>
      <c r="N84" s="311"/>
    </row>
    <row r="85" spans="1:14">
      <c r="B85" s="847" t="s">
        <v>1056</v>
      </c>
      <c r="C85" s="848"/>
      <c r="D85" s="848"/>
      <c r="E85" s="848"/>
      <c r="F85" s="848"/>
      <c r="G85" s="848"/>
      <c r="H85" s="848"/>
      <c r="I85" s="93"/>
      <c r="J85" s="94"/>
      <c r="K85" s="312">
        <v>0.2</v>
      </c>
      <c r="L85" s="849">
        <f>N80*K85</f>
        <v>6.0476162478655018E-2</v>
      </c>
      <c r="M85" s="850"/>
      <c r="N85" s="57"/>
    </row>
    <row r="86" spans="1:14">
      <c r="B86" s="95" t="s">
        <v>1057</v>
      </c>
      <c r="C86" s="96"/>
      <c r="D86" s="96"/>
      <c r="E86" s="96"/>
      <c r="F86" s="96"/>
      <c r="G86" s="96"/>
      <c r="H86" s="96"/>
      <c r="I86" s="93"/>
      <c r="J86" s="94"/>
      <c r="K86" s="312">
        <v>0.05</v>
      </c>
      <c r="L86" s="849">
        <f>N80*K86</f>
        <v>1.5119040619663755E-2</v>
      </c>
      <c r="M86" s="850"/>
      <c r="N86" s="57"/>
    </row>
    <row r="87" spans="1:14" ht="15.75" thickBot="1">
      <c r="B87" s="97" t="s">
        <v>1058</v>
      </c>
      <c r="C87" s="98"/>
      <c r="D87" s="98"/>
      <c r="E87" s="98"/>
      <c r="F87" s="98"/>
      <c r="G87" s="98"/>
      <c r="H87" s="98"/>
      <c r="I87" s="99"/>
      <c r="J87" s="100"/>
      <c r="K87" s="313">
        <v>0.05</v>
      </c>
      <c r="L87" s="851">
        <f>N80*K87</f>
        <v>1.5119040619663755E-2</v>
      </c>
      <c r="M87" s="852"/>
      <c r="N87" s="57"/>
    </row>
    <row r="88" spans="1:14" ht="15.75" thickBot="1">
      <c r="B88" s="814" t="s">
        <v>1037</v>
      </c>
      <c r="C88" s="815"/>
      <c r="D88" s="815"/>
      <c r="E88" s="815"/>
      <c r="F88" s="815"/>
      <c r="G88" s="815"/>
      <c r="H88" s="815"/>
      <c r="I88" s="815"/>
      <c r="J88" s="815"/>
      <c r="K88" s="815"/>
      <c r="L88" s="815"/>
      <c r="M88" s="816"/>
      <c r="N88" s="58">
        <f>L85+L86+L87</f>
        <v>9.0714243717982521E-2</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58">
        <f>N80+N88</f>
        <v>0.39309505611125761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4"/>
      <c r="K120" s="964"/>
      <c r="L120" s="964"/>
      <c r="M120" s="964"/>
      <c r="N120" s="965"/>
    </row>
    <row r="121" spans="2:14" ht="15.75" thickBot="1">
      <c r="B121" s="427" t="s">
        <v>2327</v>
      </c>
      <c r="C121" s="428"/>
      <c r="D121" s="428"/>
      <c r="E121" s="267"/>
      <c r="F121" s="267"/>
      <c r="G121" s="267"/>
      <c r="H121" s="267"/>
      <c r="I121" s="267"/>
      <c r="J121" s="966"/>
      <c r="K121" s="966"/>
      <c r="L121" s="966"/>
      <c r="M121" s="966"/>
      <c r="N121" s="967"/>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1211</v>
      </c>
      <c r="C31" s="87" t="s">
        <v>2236</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190</v>
      </c>
      <c r="B36" s="863" t="str">
        <f>VLOOKUP(A36,EQUIPOS!A6:D154,3,FALSE)</f>
        <v>Diferencial de 3 ton</v>
      </c>
      <c r="C36" s="864"/>
      <c r="D36" s="864"/>
      <c r="E36" s="864"/>
      <c r="F36" s="864"/>
      <c r="G36" s="864"/>
      <c r="H36" s="865"/>
      <c r="I36" s="275"/>
      <c r="J36" s="276"/>
      <c r="K36" s="277">
        <f>VLOOKUP(A36,EQUIPOS!A6:D163,4,FALSE)</f>
        <v>12183.201362281825</v>
      </c>
      <c r="L36" s="278"/>
      <c r="M36" s="344">
        <v>40</v>
      </c>
      <c r="N36" s="280">
        <f t="shared" ref="N36:N41" si="0">K36/M36</f>
        <v>304.58003405704562</v>
      </c>
    </row>
    <row r="37" spans="1:14">
      <c r="A37" s="119" t="s">
        <v>195</v>
      </c>
      <c r="B37" s="863" t="str">
        <f>VLOOKUP(A37,EQUIPOS!A7:D154,3,FALSE)</f>
        <v xml:space="preserve">Equipo de oxicorte, Capacidad de corte: hasta 6´´ (152mm) </v>
      </c>
      <c r="C37" s="864"/>
      <c r="D37" s="864"/>
      <c r="E37" s="864"/>
      <c r="F37" s="864"/>
      <c r="G37" s="864"/>
      <c r="H37" s="865"/>
      <c r="I37" s="429"/>
      <c r="J37" s="430"/>
      <c r="K37" s="277">
        <f>VLOOKUP(A37,EQUIPOS!A7:D164,4,FALSE)</f>
        <v>15584.78182205194</v>
      </c>
      <c r="L37" s="343"/>
      <c r="M37" s="344">
        <v>400</v>
      </c>
      <c r="N37" s="280">
        <f t="shared" si="0"/>
        <v>38.96195455512985</v>
      </c>
    </row>
    <row r="38" spans="1:14">
      <c r="A38" s="119" t="s">
        <v>204</v>
      </c>
      <c r="B38" s="863" t="str">
        <f>VLOOKUP(A38,EQUIPOS!A8:D154,3,FALSE)</f>
        <v xml:space="preserve">Equipo de soldadura 250 AMP
</v>
      </c>
      <c r="C38" s="864"/>
      <c r="D38" s="864"/>
      <c r="E38" s="864"/>
      <c r="F38" s="864"/>
      <c r="G38" s="864"/>
      <c r="H38" s="865"/>
      <c r="I38" s="429"/>
      <c r="J38" s="430"/>
      <c r="K38" s="277">
        <f>VLOOKUP(A38,EQUIPOS!A8:D165,4,FALSE)</f>
        <v>13465.219242230738</v>
      </c>
      <c r="L38" s="343"/>
      <c r="M38" s="344">
        <v>400</v>
      </c>
      <c r="N38" s="280">
        <f t="shared" si="0"/>
        <v>33.663048105576848</v>
      </c>
    </row>
    <row r="39" spans="1:14">
      <c r="A39" s="119" t="s">
        <v>208</v>
      </c>
      <c r="B39" s="863" t="str">
        <f>VLOOKUP(A39,EQUIPOS!A9:D154,3,FALSE)</f>
        <v>Equipo de soldadura 400</v>
      </c>
      <c r="C39" s="864"/>
      <c r="D39" s="864"/>
      <c r="E39" s="864"/>
      <c r="F39" s="864"/>
      <c r="G39" s="864"/>
      <c r="H39" s="865"/>
      <c r="I39" s="429"/>
      <c r="J39" s="430"/>
      <c r="K39" s="277">
        <f>VLOOKUP(A39,EQUIPOS!A9:D166,4,FALSE)</f>
        <v>10078.75691783738</v>
      </c>
      <c r="L39" s="343"/>
      <c r="M39" s="344">
        <v>400</v>
      </c>
      <c r="N39" s="280">
        <f t="shared" si="0"/>
        <v>25.19689229459345</v>
      </c>
    </row>
    <row r="40" spans="1:14">
      <c r="A40" s="119" t="s">
        <v>210</v>
      </c>
      <c r="B40" s="863" t="str">
        <f>VLOOKUP(A40,EQUIPOS!A10:D154,3,FALSE)</f>
        <v>Equipo de soldadura 600</v>
      </c>
      <c r="C40" s="864"/>
      <c r="D40" s="864"/>
      <c r="E40" s="864"/>
      <c r="F40" s="864"/>
      <c r="G40" s="864"/>
      <c r="H40" s="865"/>
      <c r="I40" s="429"/>
      <c r="J40" s="430"/>
      <c r="K40" s="277">
        <f>VLOOKUP(A40,EQUIPOS!A10:D167,4,FALSE)</f>
        <v>15389.253937845895</v>
      </c>
      <c r="L40" s="343"/>
      <c r="M40" s="344">
        <v>400</v>
      </c>
      <c r="N40" s="280">
        <f t="shared" si="0"/>
        <v>38.473134844614741</v>
      </c>
    </row>
    <row r="41" spans="1:14">
      <c r="A41" s="119" t="s">
        <v>243</v>
      </c>
      <c r="B41" s="863" t="str">
        <f>VLOOKUP(A41,EQUIPOS!A11:D155,3,FALSE)</f>
        <v>Grúa 10 ton</v>
      </c>
      <c r="C41" s="864"/>
      <c r="D41" s="864"/>
      <c r="E41" s="864"/>
      <c r="F41" s="864"/>
      <c r="G41" s="864"/>
      <c r="H41" s="865"/>
      <c r="I41" s="429"/>
      <c r="J41" s="430"/>
      <c r="K41" s="277">
        <f>VLOOKUP(A41,EQUIPOS!A11:D168,4,FALSE)</f>
        <v>192371.2175393785</v>
      </c>
      <c r="L41" s="343"/>
      <c r="M41" s="344">
        <v>400</v>
      </c>
      <c r="N41" s="280">
        <f t="shared" si="0"/>
        <v>480.92804384844624</v>
      </c>
    </row>
    <row r="42" spans="1:14">
      <c r="B42" s="863"/>
      <c r="C42" s="864"/>
      <c r="D42" s="864"/>
      <c r="E42" s="864"/>
      <c r="F42" s="864"/>
      <c r="G42" s="864"/>
      <c r="H42" s="865"/>
      <c r="I42" s="42"/>
      <c r="J42" s="43"/>
      <c r="K42" s="277"/>
      <c r="L42" s="284"/>
      <c r="M42" s="344"/>
      <c r="N42" s="280"/>
    </row>
    <row r="43" spans="1:14">
      <c r="B43" s="328"/>
      <c r="C43" s="329"/>
      <c r="D43" s="329"/>
      <c r="E43" s="329"/>
      <c r="F43" s="331"/>
      <c r="G43" s="331"/>
      <c r="H43" s="131"/>
      <c r="I43" s="42"/>
      <c r="J43" s="43"/>
      <c r="K43" s="277"/>
      <c r="L43" s="284"/>
      <c r="M43" s="285"/>
      <c r="N43" s="281"/>
    </row>
    <row r="44" spans="1:14">
      <c r="B44" s="871" t="s">
        <v>1036</v>
      </c>
      <c r="C44" s="872"/>
      <c r="D44" s="872"/>
      <c r="E44" s="44"/>
      <c r="F44" s="45"/>
      <c r="G44" s="45"/>
      <c r="H44" s="46"/>
      <c r="I44" s="42"/>
      <c r="J44" s="43"/>
      <c r="K44" s="287"/>
      <c r="L44" s="284"/>
      <c r="M44" s="409">
        <v>0.05</v>
      </c>
      <c r="N44" s="352">
        <f>N81*M44</f>
        <v>92.854218750000015</v>
      </c>
    </row>
    <row r="45" spans="1:14" ht="15.75" thickBot="1">
      <c r="B45" s="863"/>
      <c r="C45" s="864"/>
      <c r="D45" s="864"/>
      <c r="E45" s="864"/>
      <c r="F45" s="864"/>
      <c r="G45" s="864"/>
      <c r="H45" s="865"/>
      <c r="I45" s="873"/>
      <c r="J45" s="874"/>
      <c r="K45" s="47"/>
      <c r="L45" s="875"/>
      <c r="M45" s="876"/>
      <c r="N45" s="111"/>
    </row>
    <row r="46" spans="1:14" ht="15.75" thickBot="1">
      <c r="B46" s="814" t="s">
        <v>1037</v>
      </c>
      <c r="C46" s="815"/>
      <c r="D46" s="815"/>
      <c r="E46" s="815"/>
      <c r="F46" s="815"/>
      <c r="G46" s="815"/>
      <c r="H46" s="815"/>
      <c r="I46" s="815"/>
      <c r="J46" s="815"/>
      <c r="K46" s="815"/>
      <c r="L46" s="815"/>
      <c r="M46" s="816"/>
      <c r="N46" s="402">
        <f>SUM(N36:N44)</f>
        <v>1014.6573264554067</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59" t="s">
        <v>1028</v>
      </c>
      <c r="C50" s="860"/>
      <c r="D50" s="860"/>
      <c r="E50" s="860"/>
      <c r="F50" s="860"/>
      <c r="G50" s="860"/>
      <c r="H50" s="860"/>
      <c r="I50" s="894"/>
      <c r="J50" s="323" t="s">
        <v>1029</v>
      </c>
      <c r="K50" s="91" t="s">
        <v>1030</v>
      </c>
      <c r="L50" s="895" t="s">
        <v>1039</v>
      </c>
      <c r="M50" s="894"/>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32209.123606340017</v>
      </c>
      <c r="N51" s="280">
        <f>K51*M51</f>
        <v>161.04561803170009</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4671.6921593443012</v>
      </c>
      <c r="N52" s="280">
        <f t="shared" ref="N52:N58" si="1">K52*M52</f>
        <v>23.358460796721506</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12084.911227626106</v>
      </c>
      <c r="N53" s="280">
        <f t="shared" si="1"/>
        <v>60.424556138130527</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10521.233050081359</v>
      </c>
      <c r="N54" s="280">
        <f t="shared" si="1"/>
        <v>105.21233050081359</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20117.08624118604</v>
      </c>
      <c r="N55" s="280">
        <f t="shared" si="1"/>
        <v>201.17086241186041</v>
      </c>
    </row>
    <row r="56" spans="1:14">
      <c r="A56" s="169" t="s">
        <v>639</v>
      </c>
      <c r="B56" s="49" t="str">
        <f>VLOOKUP(A56,MATERIALES!A8:D373,3,FALSE)</f>
        <v>Pintura anticorrosiva</v>
      </c>
      <c r="C56" s="433"/>
      <c r="D56" s="433"/>
      <c r="E56" s="433"/>
      <c r="F56" s="433"/>
      <c r="G56" s="433"/>
      <c r="H56" s="433"/>
      <c r="I56" s="433"/>
      <c r="J56" s="320" t="str">
        <f>VLOOKUP(A56,MATERIALES!A10:D648,2,FALSE)</f>
        <v>gal</v>
      </c>
      <c r="K56" s="444">
        <v>5.0000000000000001E-4</v>
      </c>
      <c r="L56" s="429"/>
      <c r="M56" s="410">
        <f>VLOOKUP(A56,MATERIALES!A8:D401,4,FALSE)</f>
        <v>36648.707286205019</v>
      </c>
      <c r="N56" s="280">
        <f t="shared" si="1"/>
        <v>18.324353643102508</v>
      </c>
    </row>
    <row r="57" spans="1:14">
      <c r="A57" s="169" t="s">
        <v>638</v>
      </c>
      <c r="B57" s="49" t="str">
        <f>VLOOKUP(A57,MATERIALES!A9:D373,3,FALSE)</f>
        <v xml:space="preserve">Pintura acrílica, esmalte o similar </v>
      </c>
      <c r="C57" s="433"/>
      <c r="D57" s="433"/>
      <c r="E57" s="433"/>
      <c r="F57" s="433"/>
      <c r="G57" s="433"/>
      <c r="H57" s="433"/>
      <c r="I57" s="433"/>
      <c r="J57" s="320" t="str">
        <f>VLOOKUP(A57,MATERIALES!A11:D649,2,FALSE)</f>
        <v>gal</v>
      </c>
      <c r="K57" s="405">
        <v>1E-3</v>
      </c>
      <c r="L57" s="429"/>
      <c r="M57" s="410">
        <f>VLOOKUP(A57,MATERIALES!A9:D402,4,FALSE)</f>
        <v>39448.261315012351</v>
      </c>
      <c r="N57" s="280">
        <f t="shared" si="1"/>
        <v>39.448261315012353</v>
      </c>
    </row>
    <row r="58" spans="1:14" ht="15.75" thickBot="1">
      <c r="A58" t="s">
        <v>912</v>
      </c>
      <c r="B58" s="49" t="str">
        <f>VLOOKUP(A58,MATERIALES!A10:D373,3,FALSE)</f>
        <v xml:space="preserve">Disolvente para pintura (TINNER)
</v>
      </c>
      <c r="C58" s="318"/>
      <c r="D58" s="318"/>
      <c r="E58" s="318"/>
      <c r="F58" s="318"/>
      <c r="G58" s="318"/>
      <c r="H58" s="318"/>
      <c r="I58" s="318"/>
      <c r="J58" s="441" t="str">
        <f>VLOOKUP(A58,MATERIALES!A11:D650,2,FALSE)</f>
        <v>gal</v>
      </c>
      <c r="K58" s="132">
        <v>1E-3</v>
      </c>
      <c r="L58" s="333"/>
      <c r="M58" s="410">
        <f>VLOOKUP(A58,MATERIALES!A10:D403,4,FALSE)</f>
        <v>18324.35364310251</v>
      </c>
      <c r="N58" s="280">
        <f t="shared" si="1"/>
        <v>18.324353643102508</v>
      </c>
    </row>
    <row r="59" spans="1:14" ht="15.75" thickBot="1">
      <c r="B59" s="814" t="s">
        <v>1037</v>
      </c>
      <c r="C59" s="815"/>
      <c r="D59" s="815"/>
      <c r="E59" s="815"/>
      <c r="F59" s="815"/>
      <c r="G59" s="815"/>
      <c r="H59" s="815"/>
      <c r="I59" s="815"/>
      <c r="J59" s="815"/>
      <c r="K59" s="815"/>
      <c r="L59" s="815"/>
      <c r="M59" s="816"/>
      <c r="N59" s="402">
        <f>SUM(N51:N58)</f>
        <v>627.30879648044356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0" t="s">
        <v>1045</v>
      </c>
      <c r="M63" s="879"/>
      <c r="N63" s="82" t="s">
        <v>1035</v>
      </c>
    </row>
    <row r="64" spans="1:14">
      <c r="B64" s="52"/>
      <c r="C64" s="325"/>
      <c r="D64" s="325"/>
      <c r="E64" s="325"/>
      <c r="F64" s="325"/>
      <c r="G64" s="325"/>
      <c r="H64" s="319"/>
      <c r="I64" s="287"/>
      <c r="J64" s="294"/>
      <c r="K64" s="287"/>
      <c r="L64" s="901"/>
      <c r="M64" s="902"/>
      <c r="N64" s="295"/>
    </row>
    <row r="65" spans="1:15">
      <c r="B65" s="52"/>
      <c r="C65" s="53"/>
      <c r="D65" s="53"/>
      <c r="E65" s="53"/>
      <c r="F65" s="53"/>
      <c r="G65" s="53"/>
      <c r="H65" s="319"/>
      <c r="I65" s="287"/>
      <c r="J65" s="294"/>
      <c r="K65" s="287"/>
      <c r="L65" s="901"/>
      <c r="M65" s="902"/>
      <c r="N65" s="295"/>
    </row>
    <row r="66" spans="1:15">
      <c r="B66" s="52"/>
      <c r="C66" s="53"/>
      <c r="D66" s="53"/>
      <c r="E66" s="53"/>
      <c r="F66" s="53"/>
      <c r="G66" s="53"/>
      <c r="H66" s="319"/>
      <c r="I66" s="287"/>
      <c r="J66" s="294"/>
      <c r="K66" s="287"/>
      <c r="L66" s="901"/>
      <c r="M66" s="902"/>
      <c r="N66" s="295"/>
    </row>
    <row r="67" spans="1:15">
      <c r="B67" s="52"/>
      <c r="C67" s="53"/>
      <c r="D67" s="53"/>
      <c r="E67" s="53"/>
      <c r="F67" s="53"/>
      <c r="G67" s="53"/>
      <c r="H67" s="319"/>
      <c r="I67" s="287"/>
      <c r="J67" s="294"/>
      <c r="K67" s="287"/>
      <c r="L67" s="901"/>
      <c r="M67" s="90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92"/>
      <c r="M69" s="893"/>
      <c r="N69" s="133"/>
    </row>
    <row r="70" spans="1:15" ht="15.75" thickBot="1">
      <c r="B70" s="903" t="s">
        <v>1037</v>
      </c>
      <c r="C70" s="857"/>
      <c r="D70" s="857"/>
      <c r="E70" s="857"/>
      <c r="F70" s="857"/>
      <c r="G70" s="857"/>
      <c r="H70" s="857"/>
      <c r="I70" s="857"/>
      <c r="J70" s="857"/>
      <c r="K70" s="857"/>
      <c r="L70" s="857"/>
      <c r="M70" s="858"/>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3" t="s">
        <v>1047</v>
      </c>
      <c r="C74" s="854"/>
      <c r="D74" s="854"/>
      <c r="E74" s="854"/>
      <c r="F74" s="854"/>
      <c r="G74" s="854"/>
      <c r="H74" s="854"/>
      <c r="I74" s="79" t="s">
        <v>1048</v>
      </c>
      <c r="J74" s="81" t="s">
        <v>1494</v>
      </c>
      <c r="K74" s="80" t="s">
        <v>1050</v>
      </c>
      <c r="L74" s="855" t="s">
        <v>1034</v>
      </c>
      <c r="M74" s="856"/>
      <c r="N74" s="104" t="s">
        <v>1035</v>
      </c>
    </row>
    <row r="75" spans="1:15">
      <c r="A75" s="170" t="s">
        <v>2</v>
      </c>
      <c r="B75" s="55" t="str">
        <f>VLOOKUP(A75,'MANO DE OBRA'!A8:D68,3,FALSE)</f>
        <v>Soldador (2)</v>
      </c>
      <c r="C75" s="53"/>
      <c r="D75" s="53"/>
      <c r="E75" s="53"/>
      <c r="F75" s="53"/>
      <c r="G75" s="53"/>
      <c r="H75" s="53"/>
      <c r="I75" s="300">
        <f>K75/J75*100</f>
        <v>109977.83783783784</v>
      </c>
      <c r="J75" s="301">
        <v>185</v>
      </c>
      <c r="K75" s="302">
        <f>VLOOKUP(A75,'MANO DE OBRA'!A8:D99,4,FALSE)</f>
        <v>203459</v>
      </c>
      <c r="L75" s="56"/>
      <c r="M75" s="442">
        <v>320</v>
      </c>
      <c r="N75" s="403">
        <f>K75/M75</f>
        <v>635.80937500000005</v>
      </c>
      <c r="O75" s="112"/>
    </row>
    <row r="76" spans="1:15">
      <c r="A76" s="170" t="s">
        <v>4</v>
      </c>
      <c r="B76" s="55" t="str">
        <f>VLOOKUP(A76,'MANO DE OBRA'!A8:D69,3,FALSE)</f>
        <v>Inspector de fabricación y montaje</v>
      </c>
      <c r="C76" s="53"/>
      <c r="D76" s="53"/>
      <c r="E76" s="53"/>
      <c r="F76" s="53"/>
      <c r="G76" s="53"/>
      <c r="H76" s="53"/>
      <c r="I76" s="300">
        <f>K76/J76*100</f>
        <v>73775.135135135133</v>
      </c>
      <c r="J76" s="301">
        <v>185</v>
      </c>
      <c r="K76" s="302">
        <f>VLOOKUP(A76,'MANO DE OBRA'!A8:D100,4,FALSE)</f>
        <v>136484</v>
      </c>
      <c r="L76" s="56"/>
      <c r="M76" s="442">
        <v>320</v>
      </c>
      <c r="N76" s="403">
        <f>K76/M76</f>
        <v>426.51249999999999</v>
      </c>
    </row>
    <row r="77" spans="1:15">
      <c r="A77" t="s">
        <v>9</v>
      </c>
      <c r="B77" s="55" t="str">
        <f>VLOOKUP(A77,'MANO DE OBRA'!A9:D70,3,FALSE)</f>
        <v>Obrero (3)</v>
      </c>
      <c r="C77" s="53"/>
      <c r="D77" s="53"/>
      <c r="E77" s="53"/>
      <c r="F77" s="53"/>
      <c r="G77" s="53"/>
      <c r="H77" s="53"/>
      <c r="I77" s="300">
        <f>K77/J77*100</f>
        <v>82483.783783783787</v>
      </c>
      <c r="J77" s="301">
        <v>185</v>
      </c>
      <c r="K77" s="302">
        <f>VLOOKUP(A77,'MANO DE OBRA'!A9:D101,4,FALSE)</f>
        <v>152595</v>
      </c>
      <c r="L77" s="56"/>
      <c r="M77" s="442">
        <v>320</v>
      </c>
      <c r="N77" s="403">
        <f>K77/M77</f>
        <v>476.859375</v>
      </c>
    </row>
    <row r="78" spans="1:15">
      <c r="A78" t="s">
        <v>30</v>
      </c>
      <c r="B78" s="55" t="str">
        <f>VLOOKUP(A78,'MANO DE OBRA'!A10:D71,3,FALSE)</f>
        <v>Oficial</v>
      </c>
      <c r="C78" s="53"/>
      <c r="D78" s="53"/>
      <c r="E78" s="53"/>
      <c r="F78" s="53"/>
      <c r="G78" s="53"/>
      <c r="H78" s="53"/>
      <c r="I78" s="300">
        <f>K78/J78*100</f>
        <v>54988.648648648646</v>
      </c>
      <c r="J78" s="301">
        <v>185</v>
      </c>
      <c r="K78" s="302">
        <f>VLOOKUP(A78,'MANO DE OBRA'!A10:D102,4,FALSE)</f>
        <v>101729</v>
      </c>
      <c r="L78" s="326"/>
      <c r="M78" s="442">
        <v>320</v>
      </c>
      <c r="N78" s="403">
        <f>K78/M78</f>
        <v>317.90312499999999</v>
      </c>
    </row>
    <row r="79" spans="1:15">
      <c r="B79" s="55"/>
      <c r="C79" s="53"/>
      <c r="D79" s="53"/>
      <c r="E79" s="53"/>
      <c r="F79" s="53"/>
      <c r="G79" s="53"/>
      <c r="H79" s="53"/>
      <c r="I79" s="300"/>
      <c r="J79" s="301"/>
      <c r="K79" s="302"/>
      <c r="L79" s="326"/>
      <c r="M79" s="442"/>
      <c r="N79" s="403"/>
    </row>
    <row r="80" spans="1:15" ht="15.75" thickBot="1">
      <c r="B80" s="890"/>
      <c r="C80" s="891"/>
      <c r="D80" s="891"/>
      <c r="E80" s="891"/>
      <c r="F80" s="891"/>
      <c r="G80" s="891"/>
      <c r="H80" s="891"/>
      <c r="I80" s="478"/>
      <c r="J80" s="479"/>
      <c r="K80" s="482"/>
      <c r="L80" s="483"/>
      <c r="M80" s="484"/>
      <c r="N80" s="403"/>
    </row>
    <row r="81" spans="1:14" ht="15.75" thickBot="1">
      <c r="B81" s="903" t="s">
        <v>1037</v>
      </c>
      <c r="C81" s="857"/>
      <c r="D81" s="857"/>
      <c r="E81" s="857"/>
      <c r="F81" s="857"/>
      <c r="G81" s="857"/>
      <c r="H81" s="857"/>
      <c r="I81" s="857"/>
      <c r="J81" s="857"/>
      <c r="K81" s="857"/>
      <c r="L81" s="857"/>
      <c r="M81" s="858"/>
      <c r="N81" s="309">
        <f>SUM(N75:N80)</f>
        <v>1857.0843750000001</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N46+N59+N70+N81</f>
        <v>3499.0504979358502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59" t="s">
        <v>1053</v>
      </c>
      <c r="C87" s="860"/>
      <c r="D87" s="860"/>
      <c r="E87" s="860"/>
      <c r="F87" s="860"/>
      <c r="G87" s="860"/>
      <c r="H87" s="860"/>
      <c r="I87" s="322"/>
      <c r="J87" s="342"/>
      <c r="K87" s="310" t="s">
        <v>1054</v>
      </c>
      <c r="L87" s="861" t="s">
        <v>1055</v>
      </c>
      <c r="M87" s="862"/>
      <c r="N87" s="311"/>
    </row>
    <row r="88" spans="1:14">
      <c r="B88" s="847" t="s">
        <v>1056</v>
      </c>
      <c r="C88" s="848"/>
      <c r="D88" s="848"/>
      <c r="E88" s="848"/>
      <c r="F88" s="848"/>
      <c r="G88" s="848"/>
      <c r="H88" s="848"/>
      <c r="I88" s="93"/>
      <c r="J88" s="94"/>
      <c r="K88" s="312">
        <v>0.2</v>
      </c>
      <c r="L88" s="849">
        <f>N83*K88</f>
        <v>699.81009958717004</v>
      </c>
      <c r="M88" s="850"/>
      <c r="N88" s="57"/>
    </row>
    <row r="89" spans="1:14">
      <c r="B89" s="95" t="s">
        <v>1057</v>
      </c>
      <c r="C89" s="96"/>
      <c r="D89" s="96"/>
      <c r="E89" s="96"/>
      <c r="F89" s="96"/>
      <c r="G89" s="96"/>
      <c r="H89" s="96"/>
      <c r="I89" s="93"/>
      <c r="J89" s="94"/>
      <c r="K89" s="312">
        <v>0.05</v>
      </c>
      <c r="L89" s="849">
        <f>N83*K89</f>
        <v>174.95252489679251</v>
      </c>
      <c r="M89" s="850"/>
      <c r="N89" s="57"/>
    </row>
    <row r="90" spans="1:14" ht="15.75" thickBot="1">
      <c r="B90" s="97" t="s">
        <v>1058</v>
      </c>
      <c r="C90" s="98"/>
      <c r="D90" s="98"/>
      <c r="E90" s="98"/>
      <c r="F90" s="98"/>
      <c r="G90" s="98"/>
      <c r="H90" s="98"/>
      <c r="I90" s="99"/>
      <c r="J90" s="100"/>
      <c r="K90" s="313">
        <v>0.05</v>
      </c>
      <c r="L90" s="851">
        <f>N83*K90</f>
        <v>174.95252489679251</v>
      </c>
      <c r="M90" s="852"/>
      <c r="N90" s="57"/>
    </row>
    <row r="91" spans="1:14" ht="15.75" thickBot="1">
      <c r="B91" s="814" t="s">
        <v>1037</v>
      </c>
      <c r="C91" s="815"/>
      <c r="D91" s="815"/>
      <c r="E91" s="815"/>
      <c r="F91" s="815"/>
      <c r="G91" s="815"/>
      <c r="H91" s="815"/>
      <c r="I91" s="815"/>
      <c r="J91" s="815"/>
      <c r="K91" s="815"/>
      <c r="L91" s="815"/>
      <c r="M91" s="816"/>
      <c r="N91" s="58">
        <f>L88+L89+L90</f>
        <v>1049.7151493807551</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4548.7656473166053</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4"/>
      <c r="K123" s="964"/>
      <c r="L123" s="964"/>
      <c r="M123" s="964"/>
      <c r="N123" s="965"/>
    </row>
    <row r="124" spans="2:14" ht="15.75" thickBot="1">
      <c r="B124" s="427" t="s">
        <v>2327</v>
      </c>
      <c r="C124" s="428"/>
      <c r="D124" s="428"/>
      <c r="E124" s="267"/>
      <c r="F124" s="267"/>
      <c r="G124" s="267"/>
      <c r="H124" s="267"/>
      <c r="I124" s="267"/>
      <c r="J124" s="966"/>
      <c r="K124" s="966"/>
      <c r="L124" s="966"/>
      <c r="M124" s="966"/>
      <c r="N124" s="967"/>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42.75" customHeight="1" thickBot="1">
      <c r="A31" t="s">
        <v>1929</v>
      </c>
      <c r="B31" s="86" t="s">
        <v>1212</v>
      </c>
      <c r="C31" s="956" t="s">
        <v>2238</v>
      </c>
      <c r="D31" s="957"/>
      <c r="E31" s="957"/>
      <c r="F31" s="957"/>
      <c r="G31" s="957"/>
      <c r="H31" s="957"/>
      <c r="I31" s="957"/>
      <c r="J31" s="957"/>
      <c r="K31" s="476"/>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188</v>
      </c>
      <c r="B36" s="863" t="str">
        <f>VLOOKUP(A36,EQUIPOS!A6:D154,3,FALSE)</f>
        <v>Diferencial</v>
      </c>
      <c r="C36" s="864"/>
      <c r="D36" s="864"/>
      <c r="E36" s="864"/>
      <c r="F36" s="864"/>
      <c r="G36" s="864"/>
      <c r="H36" s="865"/>
      <c r="I36" s="275"/>
      <c r="J36" s="276"/>
      <c r="K36" s="277">
        <f>VLOOKUP(A36,EQUIPOS!A6:D163,4,FALSE)</f>
        <v>3789.6126011068545</v>
      </c>
      <c r="L36" s="278"/>
      <c r="M36" s="344">
        <v>4</v>
      </c>
      <c r="N36" s="280">
        <f>K36/M36</f>
        <v>947.40315027671363</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N75*M41</f>
        <v>953.71250000000009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1901.1156502767137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0.01</v>
      </c>
      <c r="L48" s="275"/>
      <c r="M48" s="410">
        <f>VLOOKUP(A48,MATERIALES!A5:D396,4,FALSE)</f>
        <v>384353.31766407518</v>
      </c>
      <c r="N48" s="280">
        <f>K48*M48</f>
        <v>3843.5331766407517</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128933.20629180978</v>
      </c>
      <c r="N49" s="280">
        <f>K49*M49</f>
        <v>128933.20629180978</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0.36499999999999999</v>
      </c>
      <c r="L50" s="429"/>
      <c r="M50" s="410">
        <f>VLOOKUP(A50,MATERIALES!A6:D398,4,FALSE)</f>
        <v>320676.18875429395</v>
      </c>
      <c r="N50" s="280">
        <f>K50*M50</f>
        <v>117046.80889531728</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249823.54836376783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1">
        <f>VLOOKUP(A58,TRANSPORTE!A1:D117,4,FALSE)</f>
        <v>2.0090841399851076</v>
      </c>
      <c r="M58" s="902"/>
      <c r="N58" s="295">
        <f>K58*L58</f>
        <v>0.56254355919583021</v>
      </c>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317"/>
      <c r="C63" s="318"/>
      <c r="D63" s="318"/>
      <c r="E63" s="318"/>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f>
        <v>0.56254355919583021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s="170"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442">
        <v>32</v>
      </c>
      <c r="N69" s="403">
        <f>K69/M69</f>
        <v>6358.09375</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32</v>
      </c>
      <c r="N70" s="403">
        <f>K70/M70</f>
        <v>3179.03125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903" t="s">
        <v>1037</v>
      </c>
      <c r="C75" s="857"/>
      <c r="D75" s="857"/>
      <c r="E75" s="857"/>
      <c r="F75" s="857"/>
      <c r="G75" s="857"/>
      <c r="H75" s="857"/>
      <c r="I75" s="857"/>
      <c r="J75" s="857"/>
      <c r="K75" s="857"/>
      <c r="L75" s="857"/>
      <c r="M75" s="858"/>
      <c r="N75" s="309">
        <f>SUM(N69:N74)</f>
        <v>9537.125</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261262.35155760375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52252.470311520752</v>
      </c>
      <c r="M82" s="850"/>
      <c r="N82" s="57"/>
    </row>
    <row r="83" spans="1:14">
      <c r="B83" s="95" t="s">
        <v>1057</v>
      </c>
      <c r="C83" s="96"/>
      <c r="D83" s="96"/>
      <c r="E83" s="96"/>
      <c r="F83" s="96"/>
      <c r="G83" s="96"/>
      <c r="H83" s="96"/>
      <c r="I83" s="93"/>
      <c r="J83" s="94"/>
      <c r="K83" s="312">
        <v>0.05</v>
      </c>
      <c r="L83" s="849">
        <f>N77*K83</f>
        <v>13063.117577880188</v>
      </c>
      <c r="M83" s="850"/>
      <c r="N83" s="57"/>
    </row>
    <row r="84" spans="1:14" ht="15.75" thickBot="1">
      <c r="B84" s="97" t="s">
        <v>1058</v>
      </c>
      <c r="C84" s="98"/>
      <c r="D84" s="98"/>
      <c r="E84" s="98"/>
      <c r="F84" s="98"/>
      <c r="G84" s="98"/>
      <c r="H84" s="98"/>
      <c r="I84" s="99"/>
      <c r="J84" s="100"/>
      <c r="K84" s="313">
        <v>0.05</v>
      </c>
      <c r="L84" s="851">
        <f>N77*K84</f>
        <v>13063.117577880188</v>
      </c>
      <c r="M84" s="852"/>
      <c r="N84" s="57"/>
    </row>
    <row r="85" spans="1:14" ht="15.75" thickBot="1">
      <c r="B85" s="814" t="s">
        <v>1037</v>
      </c>
      <c r="C85" s="815"/>
      <c r="D85" s="815"/>
      <c r="E85" s="815"/>
      <c r="F85" s="815"/>
      <c r="G85" s="815"/>
      <c r="H85" s="815"/>
      <c r="I85" s="815"/>
      <c r="J85" s="815"/>
      <c r="K85" s="815"/>
      <c r="L85" s="815"/>
      <c r="M85" s="816"/>
      <c r="N85" s="58">
        <f>L82+L83+L84</f>
        <v>78378.705467281121</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339641.05702488485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45" customHeight="1" thickBot="1">
      <c r="A31" t="s">
        <v>1929</v>
      </c>
      <c r="B31" s="86" t="s">
        <v>1213</v>
      </c>
      <c r="C31" s="977" t="s">
        <v>2239</v>
      </c>
      <c r="D31" s="978"/>
      <c r="E31" s="978"/>
      <c r="F31" s="978"/>
      <c r="G31" s="978"/>
      <c r="H31" s="978"/>
      <c r="I31" s="978"/>
      <c r="J31" s="978"/>
      <c r="K31" s="485"/>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188</v>
      </c>
      <c r="B36" s="863" t="str">
        <f>VLOOKUP(A36,EQUIPOS!A6:D154,3,FALSE)</f>
        <v>Diferencial</v>
      </c>
      <c r="C36" s="864"/>
      <c r="D36" s="864"/>
      <c r="E36" s="864"/>
      <c r="F36" s="864"/>
      <c r="G36" s="864"/>
      <c r="H36" s="865"/>
      <c r="I36" s="275"/>
      <c r="J36" s="276"/>
      <c r="K36" s="277">
        <f>VLOOKUP(A36,EQUIPOS!A6:D163,4,FALSE)</f>
        <v>3789.6126011068545</v>
      </c>
      <c r="L36" s="278"/>
      <c r="M36" s="449">
        <v>4</v>
      </c>
      <c r="N36" s="280">
        <f>K36/M36</f>
        <v>947.40315027671363</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N75*M41</f>
        <v>953.71250000000009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1901.1156502767137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384353.31766407518</v>
      </c>
      <c r="N48" s="280">
        <f>K48*M48</f>
        <v>7687.0663532815033</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128933.20629180978</v>
      </c>
      <c r="N49" s="280">
        <f>K49*M49</f>
        <v>128933.20629180978</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0.46</v>
      </c>
      <c r="L50" s="429"/>
      <c r="M50" s="410">
        <f>VLOOKUP(A50,MATERIALES!A6:D398,4,FALSE)</f>
        <v>320676.18875429395</v>
      </c>
      <c r="N50" s="280">
        <f>K50*M50</f>
        <v>147511.04682697522</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284131.31947206648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1">
        <f>VLOOKUP(A58,TRANSPORTE!A1:D117,4,FALSE)</f>
        <v>2.0090841399851076</v>
      </c>
      <c r="M58" s="902"/>
      <c r="N58" s="295">
        <f>K58*L58</f>
        <v>0.56254355919583021</v>
      </c>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f>
        <v>0.56254355919583021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s="170"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442">
        <v>32</v>
      </c>
      <c r="N69" s="403">
        <f>K69/M69</f>
        <v>6358.09375</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32</v>
      </c>
      <c r="N70" s="403">
        <f>K70/M70</f>
        <v>3179.03125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903" t="s">
        <v>1037</v>
      </c>
      <c r="C75" s="857"/>
      <c r="D75" s="857"/>
      <c r="E75" s="857"/>
      <c r="F75" s="857"/>
      <c r="G75" s="857"/>
      <c r="H75" s="857"/>
      <c r="I75" s="857"/>
      <c r="J75" s="857"/>
      <c r="K75" s="857"/>
      <c r="L75" s="857"/>
      <c r="M75" s="858"/>
      <c r="N75" s="309">
        <f>SUM(N69:N74)</f>
        <v>9537.125</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295570.12266590237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59114.024533180476</v>
      </c>
      <c r="M82" s="850"/>
      <c r="N82" s="57"/>
    </row>
    <row r="83" spans="1:14">
      <c r="B83" s="95" t="s">
        <v>1057</v>
      </c>
      <c r="C83" s="96"/>
      <c r="D83" s="96"/>
      <c r="E83" s="96"/>
      <c r="F83" s="96"/>
      <c r="G83" s="96"/>
      <c r="H83" s="96"/>
      <c r="I83" s="93"/>
      <c r="J83" s="94"/>
      <c r="K83" s="312">
        <v>0.05</v>
      </c>
      <c r="L83" s="849">
        <f>N77*K83</f>
        <v>14778.506133295119</v>
      </c>
      <c r="M83" s="850"/>
      <c r="N83" s="57"/>
    </row>
    <row r="84" spans="1:14" ht="15.75" thickBot="1">
      <c r="B84" s="97" t="s">
        <v>1058</v>
      </c>
      <c r="C84" s="98"/>
      <c r="D84" s="98"/>
      <c r="E84" s="98"/>
      <c r="F84" s="98"/>
      <c r="G84" s="98"/>
      <c r="H84" s="98"/>
      <c r="I84" s="99"/>
      <c r="J84" s="100"/>
      <c r="K84" s="313">
        <v>0.05</v>
      </c>
      <c r="L84" s="851">
        <f>N77*K84</f>
        <v>14778.506133295119</v>
      </c>
      <c r="M84" s="852"/>
      <c r="N84" s="57"/>
    </row>
    <row r="85" spans="1:14" ht="15.75" thickBot="1">
      <c r="B85" s="814" t="s">
        <v>1037</v>
      </c>
      <c r="C85" s="815"/>
      <c r="D85" s="815"/>
      <c r="E85" s="815"/>
      <c r="F85" s="815"/>
      <c r="G85" s="815"/>
      <c r="H85" s="815"/>
      <c r="I85" s="815"/>
      <c r="J85" s="815"/>
      <c r="K85" s="815"/>
      <c r="L85" s="815"/>
      <c r="M85" s="816"/>
      <c r="N85" s="58">
        <f>L82+L83+L84</f>
        <v>88671.036799770707</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384241.15946567309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1761</v>
      </c>
      <c r="C31" s="87" t="s">
        <v>2240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310</v>
      </c>
      <c r="B36" s="863" t="str">
        <f>VLOOKUP(A36,EQUIPOS!A6:D154,3,FALSE)</f>
        <v>Retroexcavadora A25C</v>
      </c>
      <c r="C36" s="864"/>
      <c r="D36" s="864"/>
      <c r="E36" s="864"/>
      <c r="F36" s="864"/>
      <c r="G36" s="864"/>
      <c r="H36" s="865"/>
      <c r="I36" s="275"/>
      <c r="J36" s="276"/>
      <c r="K36" s="277">
        <f>VLOOKUP(A36,EQUIPOS!A6:D163,4,FALSE)</f>
        <v>205196.43571732656</v>
      </c>
      <c r="L36" s="278"/>
      <c r="M36" s="344">
        <v>3</v>
      </c>
      <c r="N36" s="280">
        <f>K36/M36</f>
        <v>68398.811905775525</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N75*M41</f>
        <v>1271.6166666666668</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69670.428572442193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384353.31766407518</v>
      </c>
      <c r="N48" s="280">
        <f>K48*M48</f>
        <v>7687.0663532815033</v>
      </c>
    </row>
    <row r="49" spans="1:14">
      <c r="A49" s="169" t="s">
        <v>562</v>
      </c>
      <c r="B49" s="49" t="str">
        <f>VLOOKUP(A49,MATERIALES!A6:D373,3,FALSE)</f>
        <v>Material para solado y atraque</v>
      </c>
      <c r="C49" s="433"/>
      <c r="D49" s="433"/>
      <c r="E49" s="433"/>
      <c r="F49" s="433"/>
      <c r="G49" s="433"/>
      <c r="H49" s="433"/>
      <c r="I49" s="433"/>
      <c r="J49" s="320" t="str">
        <f>VLOOKUP(A49,MATERIALES!A5:D641,2,FALSE)</f>
        <v>m3</v>
      </c>
      <c r="K49" s="405">
        <v>0.46</v>
      </c>
      <c r="L49" s="429"/>
      <c r="M49" s="410">
        <f>VLOOKUP(A49,MATERIALES!A6:D397,4,FALSE)</f>
        <v>45514.640390526118</v>
      </c>
      <c r="N49" s="280">
        <f>K49*M49</f>
        <v>20936.734579642016</v>
      </c>
    </row>
    <row r="50" spans="1:14">
      <c r="A50" s="169" t="s">
        <v>774</v>
      </c>
      <c r="B50" s="49" t="str">
        <f>VLOOKUP(A50,MATERIALES!A6:D373,3,FALSE)</f>
        <v xml:space="preserve">Tubo concreto reforzado 900mm (tipo 1)
</v>
      </c>
      <c r="C50" s="433"/>
      <c r="D50" s="433"/>
      <c r="E50" s="433"/>
      <c r="F50" s="433"/>
      <c r="G50" s="433"/>
      <c r="H50" s="433"/>
      <c r="I50" s="433"/>
      <c r="J50" s="320" t="str">
        <f>VLOOKUP(A50,MATERIALES!A6:D642,2,FALSE)</f>
        <v>m</v>
      </c>
      <c r="K50" s="405">
        <v>1</v>
      </c>
      <c r="L50" s="429"/>
      <c r="M50" s="410">
        <f>VLOOKUP(A50,MATERIALES!A6:D398,4,FALSE)</f>
        <v>305405.89405170851</v>
      </c>
      <c r="N50" s="280">
        <f>K50*M50</f>
        <v>305405.89405170851</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334029.69498463202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1">
        <f>VLOOKUP(A58,TRANSPORTE!A1:D117,4,FALSE)</f>
        <v>2.0090841399851076</v>
      </c>
      <c r="M58" s="902"/>
      <c r="N58" s="295">
        <f>K58*L58</f>
        <v>0.56254355919583021</v>
      </c>
    </row>
    <row r="59" spans="1:14">
      <c r="A59" t="s">
        <v>1407</v>
      </c>
      <c r="B59" s="52" t="str">
        <f>VLOOKUP(A59,TRANSPORTE!A1:D117,3,FALSE)</f>
        <v>Transporte de Material de Solado y Atraque Tubería de Concreto Reforzado</v>
      </c>
      <c r="C59" s="53"/>
      <c r="D59" s="53"/>
      <c r="E59" s="53"/>
      <c r="F59" s="53"/>
      <c r="G59" s="53"/>
      <c r="H59" s="319" t="s">
        <v>339</v>
      </c>
      <c r="I59" s="287">
        <v>0.46</v>
      </c>
      <c r="J59" s="294">
        <v>1</v>
      </c>
      <c r="K59" s="287">
        <f>I59*J59</f>
        <v>0.46</v>
      </c>
      <c r="L59" s="901">
        <f>VLOOKUP(A59,TRANSPORTE!A1:D117,4,FALSE)</f>
        <v>900.0696947133282</v>
      </c>
      <c r="M59" s="902"/>
      <c r="N59" s="295">
        <f>K59*L59</f>
        <v>414.03205956813099</v>
      </c>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317"/>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414.59460312732682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s="170"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442">
        <v>24</v>
      </c>
      <c r="N69" s="403">
        <f>K69/M69</f>
        <v>8477.4583333333339</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24</v>
      </c>
      <c r="N70" s="403">
        <f>K70/M70</f>
        <v>4238.708333333333</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133"/>
    </row>
    <row r="75" spans="1:15" ht="15.75" thickBot="1">
      <c r="B75" s="903" t="s">
        <v>1037</v>
      </c>
      <c r="C75" s="857"/>
      <c r="D75" s="857"/>
      <c r="E75" s="857"/>
      <c r="F75" s="857"/>
      <c r="G75" s="857"/>
      <c r="H75" s="857"/>
      <c r="I75" s="857"/>
      <c r="J75" s="857"/>
      <c r="K75" s="857"/>
      <c r="L75" s="857"/>
      <c r="M75" s="858"/>
      <c r="N75" s="468">
        <f>SUM(N69:N74)</f>
        <v>12716.166666666668</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416830.88482686825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83366.176965373656</v>
      </c>
      <c r="M82" s="850"/>
      <c r="N82" s="57"/>
    </row>
    <row r="83" spans="1:14">
      <c r="B83" s="95" t="s">
        <v>1057</v>
      </c>
      <c r="C83" s="96"/>
      <c r="D83" s="96"/>
      <c r="E83" s="96"/>
      <c r="F83" s="96"/>
      <c r="G83" s="96"/>
      <c r="H83" s="96"/>
      <c r="I83" s="93"/>
      <c r="J83" s="94"/>
      <c r="K83" s="312">
        <v>0.05</v>
      </c>
      <c r="L83" s="849">
        <f>N77*K83</f>
        <v>20841.544241343414</v>
      </c>
      <c r="M83" s="850"/>
      <c r="N83" s="57"/>
    </row>
    <row r="84" spans="1:14" ht="15.75" thickBot="1">
      <c r="B84" s="97" t="s">
        <v>1058</v>
      </c>
      <c r="C84" s="98"/>
      <c r="D84" s="98"/>
      <c r="E84" s="98"/>
      <c r="F84" s="98"/>
      <c r="G84" s="98"/>
      <c r="H84" s="98"/>
      <c r="I84" s="99"/>
      <c r="J84" s="100"/>
      <c r="K84" s="313">
        <v>0.05</v>
      </c>
      <c r="L84" s="851">
        <f>N77*K84</f>
        <v>20841.544241343414</v>
      </c>
      <c r="M84" s="852"/>
      <c r="N84" s="57"/>
    </row>
    <row r="85" spans="1:14" ht="15.75" thickBot="1">
      <c r="B85" s="814" t="s">
        <v>1037</v>
      </c>
      <c r="C85" s="815"/>
      <c r="D85" s="815"/>
      <c r="E85" s="815"/>
      <c r="F85" s="815"/>
      <c r="G85" s="815"/>
      <c r="H85" s="815"/>
      <c r="I85" s="815"/>
      <c r="J85" s="815"/>
      <c r="K85" s="815"/>
      <c r="L85" s="815"/>
      <c r="M85" s="816"/>
      <c r="N85" s="58">
        <f>L82+L83+L84</f>
        <v>125049.2654480605</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541880.15027492878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1214</v>
      </c>
      <c r="C31" s="87" t="s">
        <v>2242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160</v>
      </c>
      <c r="B36" s="863" t="str">
        <f>VLOOKUP(A36,EQUIPOS!A6:D154,3,FALSE)</f>
        <v>COMPACTADOR MANUAL VIBRATORIO (RANA) con motor de 6 HP</v>
      </c>
      <c r="C36" s="864"/>
      <c r="D36" s="864"/>
      <c r="E36" s="864"/>
      <c r="F36" s="864"/>
      <c r="G36" s="864"/>
      <c r="H36" s="865"/>
      <c r="I36" s="275"/>
      <c r="J36" s="276"/>
      <c r="K36" s="277">
        <f>VLOOKUP(A36,EQUIPOS!A6:D163,4,FALSE)</f>
        <v>4448.7633035334193</v>
      </c>
      <c r="L36" s="278"/>
      <c r="M36" s="344">
        <v>0.5</v>
      </c>
      <c r="N36" s="280">
        <f>K36/M36</f>
        <v>8897.5266070668386</v>
      </c>
    </row>
    <row r="37" spans="1:14">
      <c r="A37" s="119" t="s">
        <v>320</v>
      </c>
      <c r="B37" s="863" t="str">
        <f>VLOOKUP(A37,EQUIPOS!A7:D154,3,FALSE)</f>
        <v>Retroexcavadora sobre llantas, motor 62HP, Profundidad de excavación de 5.41 metros.</v>
      </c>
      <c r="C37" s="864"/>
      <c r="D37" s="864"/>
      <c r="E37" s="864"/>
      <c r="F37" s="864"/>
      <c r="G37" s="864"/>
      <c r="H37" s="865"/>
      <c r="I37" s="429"/>
      <c r="J37" s="430"/>
      <c r="K37" s="277">
        <f>VLOOKUP(A37,EQUIPOS!A7:D164,4,FALSE)</f>
        <v>103207.47871434655</v>
      </c>
      <c r="L37" s="343"/>
      <c r="M37" s="344">
        <v>1.5</v>
      </c>
      <c r="N37" s="280">
        <f>K37/M37</f>
        <v>68804.985809564372</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N75*M41</f>
        <v>2543.2333333333336</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80245.745749964553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45514.640390526118</v>
      </c>
      <c r="N48" s="280">
        <f>K48*M48</f>
        <v>26398.491426505145</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161046.63605134693</v>
      </c>
      <c r="N49" s="280">
        <f>K49*M49</f>
        <v>161046.63605134693</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187445.12747785207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901">
        <f>VLOOKUP(A58,TRANSPORTE!A1:D117,4,FALSE)</f>
        <v>710.21124348473552</v>
      </c>
      <c r="M58" s="902"/>
      <c r="N58" s="295">
        <f>K58*L58</f>
        <v>710.21124348473552</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901">
        <f>VLOOKUP(A59,TRANSPORTE!A1:D117,4,FALSE)</f>
        <v>900.0696947133282</v>
      </c>
      <c r="M59" s="902"/>
      <c r="N59" s="295">
        <f>K59*L59</f>
        <v>522.04042293373027</v>
      </c>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f>
        <v>1232.2516664184659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s="170"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442">
        <v>12</v>
      </c>
      <c r="N69" s="403">
        <f>K69/M69</f>
        <v>16954.916666666668</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12</v>
      </c>
      <c r="N70" s="403">
        <f>K70/M70</f>
        <v>8477.4166666666661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903" t="s">
        <v>1037</v>
      </c>
      <c r="C75" s="857"/>
      <c r="D75" s="857"/>
      <c r="E75" s="857"/>
      <c r="F75" s="857"/>
      <c r="G75" s="857"/>
      <c r="H75" s="857"/>
      <c r="I75" s="857"/>
      <c r="J75" s="857"/>
      <c r="K75" s="857"/>
      <c r="L75" s="857"/>
      <c r="M75" s="858"/>
      <c r="N75" s="309">
        <f>SUM(N69:N74)</f>
        <v>25432.333333333336</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294355.45822756842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58871.09164551369</v>
      </c>
      <c r="M82" s="850"/>
      <c r="N82" s="57"/>
    </row>
    <row r="83" spans="1:14">
      <c r="B83" s="95" t="s">
        <v>1057</v>
      </c>
      <c r="C83" s="96"/>
      <c r="D83" s="96"/>
      <c r="E83" s="96"/>
      <c r="F83" s="96"/>
      <c r="G83" s="96"/>
      <c r="H83" s="96"/>
      <c r="I83" s="93"/>
      <c r="J83" s="94"/>
      <c r="K83" s="312">
        <v>0.05</v>
      </c>
      <c r="L83" s="849">
        <f>N77*K83</f>
        <v>14717.772911378423</v>
      </c>
      <c r="M83" s="850"/>
      <c r="N83" s="57"/>
    </row>
    <row r="84" spans="1:14" ht="15.75" thickBot="1">
      <c r="B84" s="97" t="s">
        <v>1058</v>
      </c>
      <c r="C84" s="98"/>
      <c r="D84" s="98"/>
      <c r="E84" s="98"/>
      <c r="F84" s="98"/>
      <c r="G84" s="98"/>
      <c r="H84" s="98"/>
      <c r="I84" s="99"/>
      <c r="J84" s="100"/>
      <c r="K84" s="313">
        <v>0.05</v>
      </c>
      <c r="L84" s="851">
        <f>N77*K84</f>
        <v>14717.772911378423</v>
      </c>
      <c r="M84" s="852"/>
      <c r="N84" s="57"/>
    </row>
    <row r="85" spans="1:14" ht="15.75" thickBot="1">
      <c r="B85" s="814" t="s">
        <v>1037</v>
      </c>
      <c r="C85" s="815"/>
      <c r="D85" s="815"/>
      <c r="E85" s="815"/>
      <c r="F85" s="815"/>
      <c r="G85" s="815"/>
      <c r="H85" s="815"/>
      <c r="I85" s="815"/>
      <c r="J85" s="815"/>
      <c r="K85" s="815"/>
      <c r="L85" s="815"/>
      <c r="M85" s="816"/>
      <c r="N85" s="58">
        <f>L82+L83+L84</f>
        <v>88306.637468270521</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382662.09569583891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1215</v>
      </c>
      <c r="C31" s="87" t="s">
        <v>2241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160</v>
      </c>
      <c r="B36" s="863" t="str">
        <f>VLOOKUP(A36,EQUIPOS!A6:D154,3,FALSE)</f>
        <v>COMPACTADOR MANUAL VIBRATORIO (RANA) con motor de 6 HP</v>
      </c>
      <c r="C36" s="864"/>
      <c r="D36" s="864"/>
      <c r="E36" s="864"/>
      <c r="F36" s="864"/>
      <c r="G36" s="864"/>
      <c r="H36" s="865"/>
      <c r="I36" s="275"/>
      <c r="J36" s="276"/>
      <c r="K36" s="277">
        <f>VLOOKUP(A36,EQUIPOS!A6:D163,4,FALSE)</f>
        <v>4448.7633035334193</v>
      </c>
      <c r="L36" s="278"/>
      <c r="M36" s="344">
        <v>0.5</v>
      </c>
      <c r="N36" s="280">
        <f>K36/M36</f>
        <v>8897.5266070668386</v>
      </c>
    </row>
    <row r="37" spans="1:14">
      <c r="A37" s="119" t="s">
        <v>303</v>
      </c>
      <c r="B37" s="863" t="str">
        <f>VLOOKUP(A37,EQUIPOS!A7:D154,3,FALSE)</f>
        <v>Retrocargador, pala de 1,1 m3 de capacidad, profundidad de excavación de 4.400 mm y una altura de 5.680 mm</v>
      </c>
      <c r="C37" s="864"/>
      <c r="D37" s="864"/>
      <c r="E37" s="864"/>
      <c r="F37" s="864"/>
      <c r="G37" s="864"/>
      <c r="H37" s="865"/>
      <c r="I37" s="429"/>
      <c r="J37" s="430"/>
      <c r="K37" s="277">
        <f>VLOOKUP(A37,EQUIPOS!A7:D164,4,FALSE)</f>
        <v>80637.110472541521</v>
      </c>
      <c r="L37" s="343"/>
      <c r="M37" s="344">
        <v>1.5</v>
      </c>
      <c r="N37" s="280">
        <f>K37/M37</f>
        <v>53758.073648361016</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N75*M41</f>
        <v>2543.2333333333336</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65198.83358876119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45514.640390526118</v>
      </c>
      <c r="N48" s="280">
        <f>K48*M48</f>
        <v>26398.491426505145</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161046.63605134693</v>
      </c>
      <c r="N49" s="280">
        <f>K49*M49</f>
        <v>161046.63605134693</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187445.12747785207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901">
        <f>VLOOKUP(A58,TRANSPORTE!A1:D117,4,FALSE)</f>
        <v>710.21124348473552</v>
      </c>
      <c r="M58" s="902"/>
      <c r="N58" s="295">
        <f>K58*L58</f>
        <v>710.21124348473552</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901">
        <f>VLOOKUP(A59,TRANSPORTE!A1:D117,4,FALSE)</f>
        <v>900.0696947133282</v>
      </c>
      <c r="M59" s="902"/>
      <c r="N59" s="295">
        <f>K59*L59</f>
        <v>522.04042293373027</v>
      </c>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1232.2516664184659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s="170"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442">
        <v>12</v>
      </c>
      <c r="N69" s="403">
        <f>K69/M69</f>
        <v>16954.916666666668</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12</v>
      </c>
      <c r="N70" s="403">
        <f>K70/M70</f>
        <v>8477.4166666666661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903" t="s">
        <v>1037</v>
      </c>
      <c r="C75" s="857"/>
      <c r="D75" s="857"/>
      <c r="E75" s="857"/>
      <c r="F75" s="857"/>
      <c r="G75" s="857"/>
      <c r="H75" s="857"/>
      <c r="I75" s="857"/>
      <c r="J75" s="857"/>
      <c r="K75" s="857"/>
      <c r="L75" s="857"/>
      <c r="M75" s="858"/>
      <c r="N75" s="309">
        <f>SUM(N69:N74)</f>
        <v>25432.333333333336</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279308.54606636503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55861.70921327301</v>
      </c>
      <c r="M82" s="850"/>
      <c r="N82" s="57"/>
    </row>
    <row r="83" spans="1:14">
      <c r="B83" s="95" t="s">
        <v>1057</v>
      </c>
      <c r="C83" s="96"/>
      <c r="D83" s="96"/>
      <c r="E83" s="96"/>
      <c r="F83" s="96"/>
      <c r="G83" s="96"/>
      <c r="H83" s="96"/>
      <c r="I83" s="93"/>
      <c r="J83" s="94"/>
      <c r="K83" s="312">
        <v>0.05</v>
      </c>
      <c r="L83" s="849">
        <f>N77*K83</f>
        <v>13965.427303318253</v>
      </c>
      <c r="M83" s="850"/>
      <c r="N83" s="57"/>
    </row>
    <row r="84" spans="1:14" ht="15.75" thickBot="1">
      <c r="B84" s="97" t="s">
        <v>1058</v>
      </c>
      <c r="C84" s="98"/>
      <c r="D84" s="98"/>
      <c r="E84" s="98"/>
      <c r="F84" s="98"/>
      <c r="G84" s="98"/>
      <c r="H84" s="98"/>
      <c r="I84" s="99"/>
      <c r="J84" s="100"/>
      <c r="K84" s="313">
        <v>0.05</v>
      </c>
      <c r="L84" s="851">
        <f>N77*K84</f>
        <v>13965.427303318253</v>
      </c>
      <c r="M84" s="852"/>
      <c r="N84" s="57"/>
    </row>
    <row r="85" spans="1:14" ht="15.75" thickBot="1">
      <c r="B85" s="814" t="s">
        <v>1037</v>
      </c>
      <c r="C85" s="815"/>
      <c r="D85" s="815"/>
      <c r="E85" s="815"/>
      <c r="F85" s="815"/>
      <c r="G85" s="815"/>
      <c r="H85" s="815"/>
      <c r="I85" s="815"/>
      <c r="J85" s="815"/>
      <c r="K85" s="815"/>
      <c r="L85" s="815"/>
      <c r="M85" s="816"/>
      <c r="N85" s="58">
        <f>L82+L83+L84</f>
        <v>83792.563819909512</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363101.10988627456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1762</v>
      </c>
      <c r="C31" s="87" t="s">
        <v>1763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N75*M41</f>
        <v>127.16199999999999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127.16199999999999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773</v>
      </c>
      <c r="B48" s="49" t="str">
        <f>VLOOKUP(A48,MATERIALES!A5:D373,3,FALSE)</f>
        <v>Tubería de Plástico</v>
      </c>
      <c r="C48" s="289"/>
      <c r="D48" s="289"/>
      <c r="E48" s="289"/>
      <c r="F48" s="289"/>
      <c r="G48" s="289"/>
      <c r="H48" s="289"/>
      <c r="I48" s="276"/>
      <c r="J48" s="232" t="str">
        <f>VLOOKUP(A48,MATERIALES!A4:D640,2,FALSE)</f>
        <v>m</v>
      </c>
      <c r="K48" s="290">
        <v>1</v>
      </c>
      <c r="L48" s="275"/>
      <c r="M48" s="410">
        <f>VLOOKUP(A48,MATERIALES!A5:D396,4,FALSE)</f>
        <v>10872.449828240822</v>
      </c>
      <c r="N48" s="280">
        <f>K48*M48</f>
        <v>10872.449828240822</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10872.449828240822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B58" s="52"/>
      <c r="C58" s="325"/>
      <c r="D58" s="325"/>
      <c r="E58" s="325"/>
      <c r="F58" s="325"/>
      <c r="G58" s="325"/>
      <c r="H58" s="319"/>
      <c r="I58" s="287"/>
      <c r="J58" s="294"/>
      <c r="K58" s="287"/>
      <c r="L58" s="901"/>
      <c r="M58" s="902"/>
      <c r="N58" s="295"/>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s="170" t="s">
        <v>9</v>
      </c>
      <c r="B69" s="55" t="str">
        <f>VLOOKUP(A69,'MANO DE OBRA'!A8:D68,3,FALSE)</f>
        <v>Obrero (3)</v>
      </c>
      <c r="C69" s="53"/>
      <c r="D69" s="53"/>
      <c r="E69" s="53"/>
      <c r="F69" s="53"/>
      <c r="G69" s="53"/>
      <c r="H69" s="53"/>
      <c r="I69" s="300">
        <f>K69/J69*100</f>
        <v>82483.783783783787</v>
      </c>
      <c r="J69" s="301">
        <v>185</v>
      </c>
      <c r="K69" s="302">
        <f>VLOOKUP(A69,'MANO DE OBRA'!A8:D99,4,FALSE)</f>
        <v>152595</v>
      </c>
      <c r="L69" s="56"/>
      <c r="M69" s="442">
        <v>100</v>
      </c>
      <c r="N69" s="403">
        <f>K69/M69</f>
        <v>1525.95</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100</v>
      </c>
      <c r="N70" s="403">
        <f>K70/M70</f>
        <v>1017.29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903" t="s">
        <v>1037</v>
      </c>
      <c r="C75" s="857"/>
      <c r="D75" s="857"/>
      <c r="E75" s="857"/>
      <c r="F75" s="857"/>
      <c r="G75" s="857"/>
      <c r="H75" s="857"/>
      <c r="I75" s="857"/>
      <c r="J75" s="857"/>
      <c r="K75" s="857"/>
      <c r="L75" s="857"/>
      <c r="M75" s="858"/>
      <c r="N75" s="309">
        <f>SUM(N69:N74)</f>
        <v>2543.2399999999998</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13542.851828240822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2708.5703656481646</v>
      </c>
      <c r="M82" s="850"/>
      <c r="N82" s="57"/>
    </row>
    <row r="83" spans="1:14">
      <c r="B83" s="95" t="s">
        <v>1057</v>
      </c>
      <c r="C83" s="96"/>
      <c r="D83" s="96"/>
      <c r="E83" s="96"/>
      <c r="F83" s="96"/>
      <c r="G83" s="96"/>
      <c r="H83" s="96"/>
      <c r="I83" s="93"/>
      <c r="J83" s="94"/>
      <c r="K83" s="312">
        <v>0.05</v>
      </c>
      <c r="L83" s="849">
        <f>N77*K83</f>
        <v>677.14259141204116</v>
      </c>
      <c r="M83" s="850"/>
      <c r="N83" s="57"/>
    </row>
    <row r="84" spans="1:14" ht="15.75" thickBot="1">
      <c r="B84" s="97" t="s">
        <v>1058</v>
      </c>
      <c r="C84" s="98"/>
      <c r="D84" s="98"/>
      <c r="E84" s="98"/>
      <c r="F84" s="98"/>
      <c r="G84" s="98"/>
      <c r="H84" s="98"/>
      <c r="I84" s="99"/>
      <c r="J84" s="100"/>
      <c r="K84" s="313">
        <v>0.05</v>
      </c>
      <c r="L84" s="851">
        <f>N77*K84</f>
        <v>677.14259141204116</v>
      </c>
      <c r="M84" s="852"/>
      <c r="N84" s="57"/>
    </row>
    <row r="85" spans="1:14" ht="15.75" thickBot="1">
      <c r="B85" s="814" t="s">
        <v>1037</v>
      </c>
      <c r="C85" s="815"/>
      <c r="D85" s="815"/>
      <c r="E85" s="815"/>
      <c r="F85" s="815"/>
      <c r="G85" s="815"/>
      <c r="H85" s="815"/>
      <c r="I85" s="815"/>
      <c r="J85" s="815"/>
      <c r="K85" s="815"/>
      <c r="L85" s="815"/>
      <c r="M85" s="816"/>
      <c r="N85" s="58">
        <f>L82+L83+L84</f>
        <v>4062.8555484722465</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17605.707376713068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979" t="s">
        <v>1028</v>
      </c>
      <c r="D30" s="980"/>
      <c r="E30" s="980"/>
      <c r="F30" s="980"/>
      <c r="G30" s="980"/>
      <c r="H30" s="980"/>
      <c r="I30" s="980"/>
      <c r="J30" s="462"/>
      <c r="K30" s="315"/>
      <c r="L30" s="790" t="s">
        <v>1029</v>
      </c>
      <c r="M30" s="791"/>
      <c r="N30" s="77" t="s">
        <v>1030</v>
      </c>
    </row>
    <row r="31" spans="1:14" ht="30" customHeight="1" thickBot="1">
      <c r="A31" t="s">
        <v>1929</v>
      </c>
      <c r="B31" s="86" t="s">
        <v>1216</v>
      </c>
      <c r="C31" s="981" t="s">
        <v>2243</v>
      </c>
      <c r="D31" s="982"/>
      <c r="E31" s="982"/>
      <c r="F31" s="982"/>
      <c r="G31" s="982"/>
      <c r="H31" s="982"/>
      <c r="I31" s="982"/>
      <c r="J31" s="982"/>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N75*M41</f>
        <v>1907.4250000000002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1907.4250000000002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61081.178810341698</v>
      </c>
      <c r="N48" s="280">
        <f>K48*M48</f>
        <v>67189.296691375872</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6753.542337130114</v>
      </c>
      <c r="N49" s="280">
        <f>K49*M49</f>
        <v>7766.5736876996307</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479935.18230579153</v>
      </c>
      <c r="N50" s="280">
        <f>K50*M50</f>
        <v>57592.221876694981</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14844.762490206711</v>
      </c>
      <c r="N51" s="280">
        <f>K51*M51</f>
        <v>29689.524980413422</v>
      </c>
    </row>
    <row r="52" spans="1:14" ht="15.75" thickBot="1">
      <c r="A52" t="s">
        <v>1005</v>
      </c>
      <c r="B52" s="49" t="str">
        <f>VLOOKUP(A52,MATERIALES!A7:D373,3,FALSE)</f>
        <v>Malla para gaviones (2M3)</v>
      </c>
      <c r="C52" s="318"/>
      <c r="D52" s="318"/>
      <c r="E52" s="318"/>
      <c r="F52" s="318"/>
      <c r="G52" s="318"/>
      <c r="H52" s="318"/>
      <c r="I52" s="318"/>
      <c r="J52" s="441" t="str">
        <f>VLOOKUP(A52,MATERIALES!A6:D644,2,FALSE)</f>
        <v>u</v>
      </c>
      <c r="K52" s="132">
        <v>0.5</v>
      </c>
      <c r="L52" s="333"/>
      <c r="M52" s="410">
        <f>VLOOKUP(A52,MATERIALES!A7:D400,4,FALSE)</f>
        <v>180364.57686976434</v>
      </c>
      <c r="N52" s="280">
        <f>K52*M52</f>
        <v>90182.288434882168</v>
      </c>
    </row>
    <row r="53" spans="1:14" ht="15.75" thickBot="1">
      <c r="B53" s="814" t="s">
        <v>1037</v>
      </c>
      <c r="C53" s="815"/>
      <c r="D53" s="815"/>
      <c r="E53" s="815"/>
      <c r="F53" s="815"/>
      <c r="G53" s="815"/>
      <c r="H53" s="815"/>
      <c r="I53" s="815"/>
      <c r="J53" s="815"/>
      <c r="K53" s="815"/>
      <c r="L53" s="815"/>
      <c r="M53" s="816"/>
      <c r="N53" s="402">
        <f>SUM(N48:N52)</f>
        <v>252419.90567106608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1">
        <f>VLOOKUP(A58,TRANSPORTE!A1:D117,4,FALSE)</f>
        <v>1260.7002978406549</v>
      </c>
      <c r="M58" s="902"/>
      <c r="N58" s="295">
        <f>K58*L58</f>
        <v>1386.7703276247205</v>
      </c>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1386.7703276247205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s="170"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442">
        <v>8</v>
      </c>
      <c r="N69" s="403">
        <f>K69/M69</f>
        <v>25432.375</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8</v>
      </c>
      <c r="N70" s="403">
        <f>K70/M70</f>
        <v>12716.125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133"/>
    </row>
    <row r="75" spans="1:15" ht="15.75" thickBot="1">
      <c r="B75" s="903" t="s">
        <v>1037</v>
      </c>
      <c r="C75" s="857"/>
      <c r="D75" s="857"/>
      <c r="E75" s="857"/>
      <c r="F75" s="857"/>
      <c r="G75" s="857"/>
      <c r="H75" s="857"/>
      <c r="I75" s="857"/>
      <c r="J75" s="857"/>
      <c r="K75" s="857"/>
      <c r="L75" s="857"/>
      <c r="M75" s="858"/>
      <c r="N75" s="468">
        <f>SUM(N69:N74)</f>
        <v>38148.5</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293862.60099869082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58772.520199738166</v>
      </c>
      <c r="M82" s="850"/>
      <c r="N82" s="57"/>
    </row>
    <row r="83" spans="1:14">
      <c r="B83" s="95" t="s">
        <v>1057</v>
      </c>
      <c r="C83" s="96"/>
      <c r="D83" s="96"/>
      <c r="E83" s="96"/>
      <c r="F83" s="96"/>
      <c r="G83" s="96"/>
      <c r="H83" s="96"/>
      <c r="I83" s="93"/>
      <c r="J83" s="94"/>
      <c r="K83" s="312">
        <v>0.05</v>
      </c>
      <c r="L83" s="849">
        <f>N77*K83</f>
        <v>14693.130049934542</v>
      </c>
      <c r="M83" s="850"/>
      <c r="N83" s="57"/>
    </row>
    <row r="84" spans="1:14" ht="15.75" thickBot="1">
      <c r="B84" s="97" t="s">
        <v>1058</v>
      </c>
      <c r="C84" s="98"/>
      <c r="D84" s="98"/>
      <c r="E84" s="98"/>
      <c r="F84" s="98"/>
      <c r="G84" s="98"/>
      <c r="H84" s="98"/>
      <c r="I84" s="99"/>
      <c r="J84" s="100"/>
      <c r="K84" s="313">
        <v>0.05</v>
      </c>
      <c r="L84" s="851">
        <f>N77*K84</f>
        <v>14693.130049934542</v>
      </c>
      <c r="M84" s="852"/>
      <c r="N84" s="57"/>
    </row>
    <row r="85" spans="1:14" ht="15.75" thickBot="1">
      <c r="B85" s="814" t="s">
        <v>1037</v>
      </c>
      <c r="C85" s="815"/>
      <c r="D85" s="815"/>
      <c r="E85" s="815"/>
      <c r="F85" s="815"/>
      <c r="G85" s="815"/>
      <c r="H85" s="815"/>
      <c r="I85" s="815"/>
      <c r="J85" s="815"/>
      <c r="K85" s="815"/>
      <c r="L85" s="815"/>
      <c r="M85" s="816"/>
      <c r="N85" s="58">
        <f>L82+L83+L84</f>
        <v>88158.780299607242</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382021.38129829807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979" t="s">
        <v>1028</v>
      </c>
      <c r="D30" s="980"/>
      <c r="E30" s="980"/>
      <c r="F30" s="980"/>
      <c r="G30" s="980"/>
      <c r="H30" s="980"/>
      <c r="I30" s="980"/>
      <c r="J30" s="462"/>
      <c r="K30" s="315"/>
      <c r="L30" s="790" t="s">
        <v>1029</v>
      </c>
      <c r="M30" s="791"/>
      <c r="N30" s="77" t="s">
        <v>1030</v>
      </c>
    </row>
    <row r="31" spans="1:14" ht="27" customHeight="1" thickBot="1">
      <c r="A31" t="s">
        <v>1929</v>
      </c>
      <c r="B31" s="86" t="s">
        <v>1217</v>
      </c>
      <c r="C31" s="981" t="s">
        <v>2244</v>
      </c>
      <c r="D31" s="982"/>
      <c r="E31" s="982"/>
      <c r="F31" s="982"/>
      <c r="G31" s="982"/>
      <c r="H31" s="982"/>
      <c r="I31" s="982"/>
      <c r="J31" s="982"/>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N75*M41</f>
        <v>1907.4250000000002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1907.4250000000002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61081.178810341698</v>
      </c>
      <c r="N48" s="280">
        <f>K48*M48</f>
        <v>67189.296691375872</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6753.542337130114</v>
      </c>
      <c r="N49" s="280">
        <f>K49*M49</f>
        <v>7766.5736876996307</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479935.18230579153</v>
      </c>
      <c r="N50" s="280">
        <f>K50*M50</f>
        <v>57592.221876694981</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14844.762490206711</v>
      </c>
      <c r="N51" s="280">
        <f>K51*M51</f>
        <v>29689.524980413422</v>
      </c>
    </row>
    <row r="52" spans="1:14" ht="15.75" thickBot="1">
      <c r="A52" t="s">
        <v>1009</v>
      </c>
      <c r="B52" s="49" t="str">
        <f>VLOOKUP(A52,MATERIALES!A7:D373,3,FALSE)</f>
        <v>Malla Ciclónica Para Gaviones Galvanizada Aleación Zn-5A1-Mm Cal 12 (2M3)</v>
      </c>
      <c r="C52" s="318"/>
      <c r="D52" s="318"/>
      <c r="E52" s="318"/>
      <c r="F52" s="318"/>
      <c r="G52" s="318"/>
      <c r="H52" s="318"/>
      <c r="I52" s="318"/>
      <c r="J52" s="441" t="str">
        <f>VLOOKUP(A52,MATERIALES!A6:D644,2,FALSE)</f>
        <v>u</v>
      </c>
      <c r="K52" s="132">
        <v>0.5</v>
      </c>
      <c r="L52" s="333"/>
      <c r="M52" s="410">
        <f>VLOOKUP(A52,MATERIALES!A7:D400,4,FALSE)</f>
        <v>51904.749713734702</v>
      </c>
      <c r="N52" s="280">
        <f>K52*M52</f>
        <v>25952.374856867351</v>
      </c>
    </row>
    <row r="53" spans="1:14" ht="15.75" thickBot="1">
      <c r="B53" s="814" t="s">
        <v>1037</v>
      </c>
      <c r="C53" s="815"/>
      <c r="D53" s="815"/>
      <c r="E53" s="815"/>
      <c r="F53" s="815"/>
      <c r="G53" s="815"/>
      <c r="H53" s="815"/>
      <c r="I53" s="815"/>
      <c r="J53" s="815"/>
      <c r="K53" s="815"/>
      <c r="L53" s="815"/>
      <c r="M53" s="816"/>
      <c r="N53" s="402">
        <f>SUM(N48:N52)</f>
        <v>188189.99209305126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1">
        <f>VLOOKUP(A58,TRANSPORTE!A1:D117,4,FALSE)</f>
        <v>1260.7002978406549</v>
      </c>
      <c r="M58" s="902"/>
      <c r="N58" s="295">
        <f>K58*L58</f>
        <v>1386.7703276247205</v>
      </c>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1386.7703276247205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s="170"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442">
        <v>8</v>
      </c>
      <c r="N69" s="403">
        <f>K69/M69</f>
        <v>25432.375</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8</v>
      </c>
      <c r="N70" s="403">
        <f>K70/M70</f>
        <v>12716.125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903" t="s">
        <v>1037</v>
      </c>
      <c r="C75" s="857"/>
      <c r="D75" s="857"/>
      <c r="E75" s="857"/>
      <c r="F75" s="857"/>
      <c r="G75" s="857"/>
      <c r="H75" s="857"/>
      <c r="I75" s="857"/>
      <c r="J75" s="857"/>
      <c r="K75" s="857"/>
      <c r="L75" s="857"/>
      <c r="M75" s="858"/>
      <c r="N75" s="309">
        <f>SUM(N69:N74)</f>
        <v>38148.5</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229632.68742067597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45926.537484135195</v>
      </c>
      <c r="M82" s="850"/>
      <c r="N82" s="57"/>
    </row>
    <row r="83" spans="1:14">
      <c r="B83" s="95" t="s">
        <v>1057</v>
      </c>
      <c r="C83" s="96"/>
      <c r="D83" s="96"/>
      <c r="E83" s="96"/>
      <c r="F83" s="96"/>
      <c r="G83" s="96"/>
      <c r="H83" s="96"/>
      <c r="I83" s="93"/>
      <c r="J83" s="94"/>
      <c r="K83" s="312">
        <v>0.05</v>
      </c>
      <c r="L83" s="849">
        <f>N77*K83</f>
        <v>11481.634371033799</v>
      </c>
      <c r="M83" s="850"/>
      <c r="N83" s="57"/>
    </row>
    <row r="84" spans="1:14" ht="15.75" thickBot="1">
      <c r="B84" s="97" t="s">
        <v>1058</v>
      </c>
      <c r="C84" s="98"/>
      <c r="D84" s="98"/>
      <c r="E84" s="98"/>
      <c r="F84" s="98"/>
      <c r="G84" s="98"/>
      <c r="H84" s="98"/>
      <c r="I84" s="99"/>
      <c r="J84" s="100"/>
      <c r="K84" s="313">
        <v>0.05</v>
      </c>
      <c r="L84" s="851">
        <f>N77*K84</f>
        <v>11481.634371033799</v>
      </c>
      <c r="M84" s="852"/>
      <c r="N84" s="57"/>
    </row>
    <row r="85" spans="1:14" ht="15.75" thickBot="1">
      <c r="B85" s="814" t="s">
        <v>1037</v>
      </c>
      <c r="C85" s="815"/>
      <c r="D85" s="815"/>
      <c r="E85" s="815"/>
      <c r="F85" s="815"/>
      <c r="G85" s="815"/>
      <c r="H85" s="815"/>
      <c r="I85" s="815"/>
      <c r="J85" s="815"/>
      <c r="K85" s="815"/>
      <c r="L85" s="815"/>
      <c r="M85" s="816"/>
      <c r="N85" s="58">
        <f>L82+L83+L84</f>
        <v>68889.806226202796</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298522.49364687875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979" t="s">
        <v>1028</v>
      </c>
      <c r="D30" s="980"/>
      <c r="E30" s="980"/>
      <c r="F30" s="980"/>
      <c r="G30" s="980"/>
      <c r="H30" s="980"/>
      <c r="I30" s="980"/>
      <c r="J30" s="462"/>
      <c r="K30" s="315"/>
      <c r="L30" s="790" t="s">
        <v>1029</v>
      </c>
      <c r="M30" s="791"/>
      <c r="N30" s="77" t="s">
        <v>1030</v>
      </c>
    </row>
    <row r="31" spans="1:14" ht="27" customHeight="1" thickBot="1">
      <c r="A31" t="s">
        <v>1929</v>
      </c>
      <c r="B31" s="86" t="s">
        <v>1764</v>
      </c>
      <c r="C31" s="981" t="s">
        <v>2245</v>
      </c>
      <c r="D31" s="982"/>
      <c r="E31" s="982"/>
      <c r="F31" s="982"/>
      <c r="G31" s="982"/>
      <c r="H31" s="982"/>
      <c r="I31" s="982"/>
      <c r="J31" s="982"/>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N75*M41</f>
        <v>1907.4250000000002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1907.4250000000002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61081.178810341698</v>
      </c>
      <c r="N48" s="280">
        <f>K48*M48</f>
        <v>67189.296691375872</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6753.542337130114</v>
      </c>
      <c r="N49" s="280">
        <f>K49*M49</f>
        <v>7766.5736876996307</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479935.18230579153</v>
      </c>
      <c r="N50" s="280">
        <f>K50*M50</f>
        <v>57592.221876694981</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14844.762490206711</v>
      </c>
      <c r="N51" s="280">
        <f>K51*M51</f>
        <v>29689.524980413422</v>
      </c>
    </row>
    <row r="52" spans="1:14" ht="15.75" thickBot="1">
      <c r="A52" t="s">
        <v>1011</v>
      </c>
      <c r="B52" s="49" t="str">
        <f>VLOOKUP(A52,MATERIALES!A7:D373,3,FALSE)</f>
        <v>Malla Ciclónica Para Gaviones Galvanizada Y Plastificada Con Pvc Cal 12 (2M3)</v>
      </c>
      <c r="C52" s="318"/>
      <c r="D52" s="318"/>
      <c r="E52" s="318"/>
      <c r="F52" s="318"/>
      <c r="G52" s="318"/>
      <c r="H52" s="318"/>
      <c r="I52" s="318"/>
      <c r="J52" s="441" t="str">
        <f>VLOOKUP(A52,MATERIALES!A6:D644,2,FALSE)</f>
        <v>u</v>
      </c>
      <c r="K52" s="132">
        <v>0.5</v>
      </c>
      <c r="L52" s="333"/>
      <c r="M52" s="410">
        <f>VLOOKUP(A52,MATERIALES!A7:D400,4,FALSE)</f>
        <v>102713.09226782377</v>
      </c>
      <c r="N52" s="280">
        <f>K52*M52</f>
        <v>51356.546133911885</v>
      </c>
    </row>
    <row r="53" spans="1:14" ht="15.75" thickBot="1">
      <c r="B53" s="814" t="s">
        <v>1037</v>
      </c>
      <c r="C53" s="815"/>
      <c r="D53" s="815"/>
      <c r="E53" s="815"/>
      <c r="F53" s="815"/>
      <c r="G53" s="815"/>
      <c r="H53" s="815"/>
      <c r="I53" s="815"/>
      <c r="J53" s="815"/>
      <c r="K53" s="815"/>
      <c r="L53" s="815"/>
      <c r="M53" s="816"/>
      <c r="N53" s="402">
        <f>SUM(N48:N52)</f>
        <v>213594.16337009578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1">
        <f>VLOOKUP(A58,TRANSPORTE!A1:D117,4,FALSE)</f>
        <v>1260.7002978406549</v>
      </c>
      <c r="M58" s="902"/>
      <c r="N58" s="295">
        <f>K58*L58</f>
        <v>1386.7703276247205</v>
      </c>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1386.7703276247205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968"/>
      <c r="N68" s="104" t="s">
        <v>1035</v>
      </c>
    </row>
    <row r="69" spans="1:15">
      <c r="A69" s="170"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442">
        <v>8</v>
      </c>
      <c r="N69" s="403">
        <f>K69/M69</f>
        <v>25432.375</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8</v>
      </c>
      <c r="N70" s="403">
        <f>K70/M70</f>
        <v>12716.125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133"/>
    </row>
    <row r="75" spans="1:15" ht="15.75" thickBot="1">
      <c r="B75" s="903" t="s">
        <v>1037</v>
      </c>
      <c r="C75" s="857"/>
      <c r="D75" s="857"/>
      <c r="E75" s="857"/>
      <c r="F75" s="857"/>
      <c r="G75" s="857"/>
      <c r="H75" s="857"/>
      <c r="I75" s="857"/>
      <c r="J75" s="857"/>
      <c r="K75" s="857"/>
      <c r="L75" s="857"/>
      <c r="M75" s="858"/>
      <c r="N75" s="468">
        <f>SUM(N69:N74)</f>
        <v>38148.5</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255036.85869772048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51007.371739544098</v>
      </c>
      <c r="M82" s="850"/>
      <c r="N82" s="57"/>
    </row>
    <row r="83" spans="1:14">
      <c r="B83" s="95" t="s">
        <v>1057</v>
      </c>
      <c r="C83" s="96"/>
      <c r="D83" s="96"/>
      <c r="E83" s="96"/>
      <c r="F83" s="96"/>
      <c r="G83" s="96"/>
      <c r="H83" s="96"/>
      <c r="I83" s="93"/>
      <c r="J83" s="94"/>
      <c r="K83" s="312">
        <v>0.05</v>
      </c>
      <c r="L83" s="849">
        <f>N77*K83</f>
        <v>12751.842934886025</v>
      </c>
      <c r="M83" s="850"/>
      <c r="N83" s="57"/>
    </row>
    <row r="84" spans="1:14" ht="15.75" thickBot="1">
      <c r="B84" s="97" t="s">
        <v>1058</v>
      </c>
      <c r="C84" s="98"/>
      <c r="D84" s="98"/>
      <c r="E84" s="98"/>
      <c r="F84" s="98"/>
      <c r="G84" s="98"/>
      <c r="H84" s="98"/>
      <c r="I84" s="99"/>
      <c r="J84" s="100"/>
      <c r="K84" s="313">
        <v>0.05</v>
      </c>
      <c r="L84" s="851">
        <f>N77*K84</f>
        <v>12751.842934886025</v>
      </c>
      <c r="M84" s="852"/>
      <c r="N84" s="57"/>
    </row>
    <row r="85" spans="1:14" ht="15.75" thickBot="1">
      <c r="B85" s="814" t="s">
        <v>1037</v>
      </c>
      <c r="C85" s="815"/>
      <c r="D85" s="815"/>
      <c r="E85" s="815"/>
      <c r="F85" s="815"/>
      <c r="G85" s="815"/>
      <c r="H85" s="815"/>
      <c r="I85" s="815"/>
      <c r="J85" s="815"/>
      <c r="K85" s="815"/>
      <c r="L85" s="815"/>
      <c r="M85" s="816"/>
      <c r="N85" s="58">
        <f>L82+L83+L84</f>
        <v>76511.057609316151</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331547.91630703665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979" t="s">
        <v>1028</v>
      </c>
      <c r="D30" s="980"/>
      <c r="E30" s="980"/>
      <c r="F30" s="980"/>
      <c r="G30" s="980"/>
      <c r="H30" s="980"/>
      <c r="I30" s="980"/>
      <c r="J30" s="462"/>
      <c r="K30" s="315"/>
      <c r="L30" s="790" t="s">
        <v>1029</v>
      </c>
      <c r="M30" s="791"/>
      <c r="N30" s="77" t="s">
        <v>1030</v>
      </c>
    </row>
    <row r="31" spans="1:14" ht="28.5" customHeight="1" thickBot="1">
      <c r="A31" t="s">
        <v>1929</v>
      </c>
      <c r="B31" s="86" t="s">
        <v>1765</v>
      </c>
      <c r="C31" s="981" t="s">
        <v>2246</v>
      </c>
      <c r="D31" s="982"/>
      <c r="E31" s="982"/>
      <c r="F31" s="982"/>
      <c r="G31" s="982"/>
      <c r="H31" s="982"/>
      <c r="I31" s="982"/>
      <c r="J31" s="982"/>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N75*M41</f>
        <v>1907.4250000000002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1907.4250000000002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61081.178810341698</v>
      </c>
      <c r="N48" s="280">
        <f>K48*M48</f>
        <v>67189.296691375872</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6753.542337130114</v>
      </c>
      <c r="N49" s="280">
        <f>K49*M49</f>
        <v>7766.5736876996307</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479935.18230579153</v>
      </c>
      <c r="N50" s="280">
        <f>K50*M50</f>
        <v>57592.221876694981</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14844.762490206711</v>
      </c>
      <c r="N51" s="280">
        <f>K51*M51</f>
        <v>29689.524980413422</v>
      </c>
    </row>
    <row r="52" spans="1:14" ht="15.75" thickBot="1">
      <c r="A52" t="s">
        <v>1013</v>
      </c>
      <c r="B52" s="49" t="str">
        <f>VLOOKUP(A52,MATERIALES!A7:D373,3,FALSE)</f>
        <v>Malla Ciclónica Para Gaviones Galvanizada Aleación Zn-5A1-Mm Y Plastificada Pvc Cal 12 (2M3)</v>
      </c>
      <c r="C52" s="318"/>
      <c r="D52" s="318"/>
      <c r="E52" s="318"/>
      <c r="F52" s="318"/>
      <c r="G52" s="318"/>
      <c r="H52" s="318"/>
      <c r="I52" s="318"/>
      <c r="J52" s="441" t="str">
        <f>VLOOKUP(A52,MATERIALES!A6:D644,2,FALSE)</f>
        <v>u</v>
      </c>
      <c r="K52" s="132">
        <v>0.5</v>
      </c>
      <c r="L52" s="333"/>
      <c r="M52" s="410">
        <f>VLOOKUP(A52,MATERIALES!A7:D400,4,FALSE)</f>
        <v>106046.08859157475</v>
      </c>
      <c r="N52" s="280">
        <f>K52*M52</f>
        <v>53023.044295787375</v>
      </c>
    </row>
    <row r="53" spans="1:14" ht="15.75" thickBot="1">
      <c r="B53" s="814" t="s">
        <v>1037</v>
      </c>
      <c r="C53" s="815"/>
      <c r="D53" s="815"/>
      <c r="E53" s="815"/>
      <c r="F53" s="815"/>
      <c r="G53" s="815"/>
      <c r="H53" s="815"/>
      <c r="I53" s="815"/>
      <c r="J53" s="815"/>
      <c r="K53" s="815"/>
      <c r="L53" s="815"/>
      <c r="M53" s="816"/>
      <c r="N53" s="402">
        <f>SUM(N48:N52)</f>
        <v>215260.66153197127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1">
        <f>VLOOKUP(A58,TRANSPORTE!A1:D117,4,FALSE)</f>
        <v>1260.7002978406549</v>
      </c>
      <c r="M58" s="902"/>
      <c r="N58" s="295">
        <f>K58*L58</f>
        <v>1386.7703276247205</v>
      </c>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1386.7703276247205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968"/>
      <c r="N68" s="104" t="s">
        <v>1035</v>
      </c>
    </row>
    <row r="69" spans="1:15">
      <c r="A69" s="170"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442">
        <v>8</v>
      </c>
      <c r="N69" s="403">
        <f>K69/M69</f>
        <v>25432.375</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8</v>
      </c>
      <c r="N70" s="403">
        <f>K70/M70</f>
        <v>12716.125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133"/>
    </row>
    <row r="75" spans="1:15" ht="15.75" thickBot="1">
      <c r="B75" s="903" t="s">
        <v>1037</v>
      </c>
      <c r="C75" s="857"/>
      <c r="D75" s="857"/>
      <c r="E75" s="857"/>
      <c r="F75" s="857"/>
      <c r="G75" s="857"/>
      <c r="H75" s="857"/>
      <c r="I75" s="857"/>
      <c r="J75" s="857"/>
      <c r="K75" s="857"/>
      <c r="L75" s="857"/>
      <c r="M75" s="858"/>
      <c r="N75" s="468">
        <f>SUM(N69:N74)</f>
        <v>38148.5</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256703.35685959598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51340.671371919198</v>
      </c>
      <c r="M82" s="850"/>
      <c r="N82" s="57"/>
    </row>
    <row r="83" spans="1:14">
      <c r="B83" s="95" t="s">
        <v>1057</v>
      </c>
      <c r="C83" s="96"/>
      <c r="D83" s="96"/>
      <c r="E83" s="96"/>
      <c r="F83" s="96"/>
      <c r="G83" s="96"/>
      <c r="H83" s="96"/>
      <c r="I83" s="93"/>
      <c r="J83" s="94"/>
      <c r="K83" s="312">
        <v>0.05</v>
      </c>
      <c r="L83" s="849">
        <f>N77*K83</f>
        <v>12835.167842979799</v>
      </c>
      <c r="M83" s="850"/>
      <c r="N83" s="57"/>
    </row>
    <row r="84" spans="1:14" ht="15.75" thickBot="1">
      <c r="B84" s="97" t="s">
        <v>1058</v>
      </c>
      <c r="C84" s="98"/>
      <c r="D84" s="98"/>
      <c r="E84" s="98"/>
      <c r="F84" s="98"/>
      <c r="G84" s="98"/>
      <c r="H84" s="98"/>
      <c r="I84" s="99"/>
      <c r="J84" s="100"/>
      <c r="K84" s="313">
        <v>0.05</v>
      </c>
      <c r="L84" s="851">
        <f>N77*K84</f>
        <v>12835.167842979799</v>
      </c>
      <c r="M84" s="852"/>
      <c r="N84" s="57"/>
    </row>
    <row r="85" spans="1:14" ht="15.75" thickBot="1">
      <c r="B85" s="814" t="s">
        <v>1037</v>
      </c>
      <c r="C85" s="815"/>
      <c r="D85" s="815"/>
      <c r="E85" s="815"/>
      <c r="F85" s="815"/>
      <c r="G85" s="815"/>
      <c r="H85" s="815"/>
      <c r="I85" s="815"/>
      <c r="J85" s="815"/>
      <c r="K85" s="815"/>
      <c r="L85" s="815"/>
      <c r="M85" s="816"/>
      <c r="N85" s="58">
        <f>L82+L83+L84</f>
        <v>77011.0070578788</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333714.36391747475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1766</v>
      </c>
      <c r="C31" s="87" t="s">
        <v>2247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257</v>
      </c>
      <c r="B36" s="863" t="str">
        <f>VLOOKUP(A36,EQUIPOS!A6:D154,3,FALSE)</f>
        <v>Mezcladora de concreto 1 bulto</v>
      </c>
      <c r="C36" s="864"/>
      <c r="D36" s="864"/>
      <c r="E36" s="864"/>
      <c r="F36" s="864"/>
      <c r="G36" s="864"/>
      <c r="H36" s="865"/>
      <c r="I36" s="275"/>
      <c r="J36" s="276"/>
      <c r="K36" s="277">
        <f>VLOOKUP(A36,EQUIPOS!A6:D163,4,FALSE)</f>
        <v>6354.6562366964672</v>
      </c>
      <c r="L36" s="278"/>
      <c r="M36" s="344">
        <v>1</v>
      </c>
      <c r="N36" s="280">
        <f>K36*M36</f>
        <v>6354.6562366964672</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3179.05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9533.7062366964674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90858.253480383282</v>
      </c>
      <c r="N48" s="280">
        <f t="shared" ref="N48:N53" si="0">K48*M48</f>
        <v>45792.559754113172</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20" t="str">
        <f>VLOOKUP(A49,MATERIALES!A5:D641,2,FALSE)</f>
        <v>m2</v>
      </c>
      <c r="K49" s="405">
        <v>2</v>
      </c>
      <c r="L49" s="429"/>
      <c r="M49" s="410">
        <f>VLOOKUP(A49,MATERIALES!A6:D397,4,FALSE)</f>
        <v>14844.762490206711</v>
      </c>
      <c r="N49" s="280">
        <f t="shared" si="0"/>
        <v>29689.524980413422</v>
      </c>
    </row>
    <row r="50" spans="1:14">
      <c r="A50" s="169" t="s">
        <v>845</v>
      </c>
      <c r="B50" s="49" t="str">
        <f>VLOOKUP(A50,MATERIALES!A6:D373,3,FALSE)</f>
        <v>Agua</v>
      </c>
      <c r="C50" s="433"/>
      <c r="D50" s="433"/>
      <c r="E50" s="433"/>
      <c r="F50" s="433"/>
      <c r="G50" s="433"/>
      <c r="H50" s="433"/>
      <c r="I50" s="433"/>
      <c r="J50" s="320" t="str">
        <f>VLOOKUP(A50,MATERIALES!A6:D642,2,FALSE)</f>
        <v>lt</v>
      </c>
      <c r="K50" s="405">
        <v>111</v>
      </c>
      <c r="L50" s="429"/>
      <c r="M50" s="410">
        <f>VLOOKUP(A50,MATERIALES!A6:D398,4,FALSE)</f>
        <v>83.477611040800326</v>
      </c>
      <c r="N50" s="280">
        <f t="shared" si="0"/>
        <v>9266.0148255288368</v>
      </c>
    </row>
    <row r="51" spans="1:14">
      <c r="A51" s="169" t="s">
        <v>625</v>
      </c>
      <c r="B51" s="49" t="str">
        <f>VLOOKUP(A51,MATERIALES!A6:D373,3,FALSE)</f>
        <v xml:space="preserve">Piedra para concreto ciclópeo (rajón o canto rodado)
</v>
      </c>
      <c r="C51" s="433"/>
      <c r="D51" s="433"/>
      <c r="E51" s="433"/>
      <c r="F51" s="433"/>
      <c r="G51" s="433"/>
      <c r="H51" s="433"/>
      <c r="I51" s="433"/>
      <c r="J51" s="320" t="str">
        <f>VLOOKUP(A51,MATERIALES!A6:D643,2,FALSE)</f>
        <v>m3</v>
      </c>
      <c r="K51" s="405">
        <v>0.4</v>
      </c>
      <c r="L51" s="429"/>
      <c r="M51" s="410">
        <f>VLOOKUP(A51,MATERIALES!A6:D399,4,FALSE)</f>
        <v>61081.178810341698</v>
      </c>
      <c r="N51" s="280">
        <f t="shared" si="0"/>
        <v>24432.471524136679</v>
      </c>
    </row>
    <row r="52" spans="1:14">
      <c r="A52" t="s">
        <v>873</v>
      </c>
      <c r="B52" s="328" t="str">
        <f>VLOOKUP(A52,MATERIALES!A7:D373,3,FALSE)</f>
        <v>Arena lavada</v>
      </c>
      <c r="C52" s="53"/>
      <c r="D52" s="53"/>
      <c r="E52" s="53"/>
      <c r="F52" s="53"/>
      <c r="G52" s="53"/>
      <c r="H52" s="53"/>
      <c r="I52" s="53"/>
      <c r="J52" s="320" t="str">
        <f>VLOOKUP(A52,MATERIALES!A6:D644,2,FALSE)</f>
        <v>m3</v>
      </c>
      <c r="K52" s="175">
        <v>0.378</v>
      </c>
      <c r="L52" s="326"/>
      <c r="M52" s="434">
        <f>VLOOKUP(A52,MATERIALES!A7:D400,4,FALSE)</f>
        <v>55991.08057614656</v>
      </c>
      <c r="N52" s="281">
        <f t="shared" si="0"/>
        <v>21164.628457783401</v>
      </c>
    </row>
    <row r="53" spans="1:14">
      <c r="A53" t="s">
        <v>875</v>
      </c>
      <c r="B53" s="174" t="str">
        <f>VLOOKUP(A53,MATERIALES!A8:D373,3,FALSE)</f>
        <v xml:space="preserve">Cemento gris
</v>
      </c>
      <c r="C53" s="325"/>
      <c r="D53" s="325"/>
      <c r="E53" s="325"/>
      <c r="F53" s="325"/>
      <c r="G53" s="325"/>
      <c r="H53" s="325"/>
      <c r="I53" s="325"/>
      <c r="J53" s="320" t="str">
        <f>VLOOKUP(A53,MATERIALES!A7:D645,2,FALSE)</f>
        <v>kg</v>
      </c>
      <c r="K53" s="50">
        <v>156</v>
      </c>
      <c r="L53" s="326"/>
      <c r="M53" s="434">
        <f>VLOOKUP(A53,MATERIALES!A8:D401,4,FALSE)</f>
        <v>601.64961128186576</v>
      </c>
      <c r="N53" s="281">
        <f t="shared" si="0"/>
        <v>93857.339359971054</v>
      </c>
    </row>
    <row r="54" spans="1:14">
      <c r="B54" s="328"/>
      <c r="C54" s="325"/>
      <c r="D54" s="325"/>
      <c r="E54" s="325"/>
      <c r="F54" s="325"/>
      <c r="G54" s="325"/>
      <c r="H54" s="325"/>
      <c r="I54" s="325"/>
      <c r="J54" s="319"/>
      <c r="K54" s="50"/>
      <c r="L54" s="326"/>
      <c r="M54" s="434"/>
      <c r="N54" s="281"/>
    </row>
    <row r="55" spans="1:14" ht="15.75" thickBot="1">
      <c r="B55" s="903" t="s">
        <v>1037</v>
      </c>
      <c r="C55" s="857"/>
      <c r="D55" s="857"/>
      <c r="E55" s="857"/>
      <c r="F55" s="857"/>
      <c r="G55" s="857"/>
      <c r="H55" s="857"/>
      <c r="I55" s="857"/>
      <c r="J55" s="857"/>
      <c r="K55" s="857"/>
      <c r="L55" s="857"/>
      <c r="M55" s="858"/>
      <c r="N55" s="110">
        <f>SUM(N48:N54)</f>
        <v>224202.53890194657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1395</v>
      </c>
      <c r="B60" s="52" t="str">
        <f>VLOOKUP(A60,TRANSPORTE!A1:D117,3,FALSE)</f>
        <v>Transporte de piedra para gaviones</v>
      </c>
      <c r="C60" s="325"/>
      <c r="D60" s="325"/>
      <c r="E60" s="325"/>
      <c r="F60" s="325"/>
      <c r="G60" s="325"/>
      <c r="H60" s="319" t="s">
        <v>339</v>
      </c>
      <c r="I60" s="287">
        <v>0.4</v>
      </c>
      <c r="J60" s="294">
        <v>1</v>
      </c>
      <c r="K60" s="287">
        <f>I60*J60</f>
        <v>0.4</v>
      </c>
      <c r="L60" s="901">
        <f>VLOOKUP(A60,TRANSPORTE!A1:D117,4,FALSE)</f>
        <v>1260.7002978406549</v>
      </c>
      <c r="M60" s="902"/>
      <c r="N60" s="295">
        <f>K60*L60</f>
        <v>504.28011913626199</v>
      </c>
    </row>
    <row r="61" spans="1:14">
      <c r="A61" t="s">
        <v>1313</v>
      </c>
      <c r="B61" s="52" t="str">
        <f>VLOOKUP(A61,TRANSPORTE!A1:D117,3,FALSE)</f>
        <v>Transporte de arena</v>
      </c>
      <c r="C61" s="53"/>
      <c r="D61" s="53"/>
      <c r="E61" s="53"/>
      <c r="F61" s="53"/>
      <c r="G61" s="53"/>
      <c r="H61" s="319" t="s">
        <v>339</v>
      </c>
      <c r="I61" s="287">
        <v>0.378</v>
      </c>
      <c r="J61" s="294">
        <v>1</v>
      </c>
      <c r="K61" s="287">
        <f>I61*J61</f>
        <v>0.378</v>
      </c>
      <c r="L61" s="901">
        <f>VLOOKUP(A61,TRANSPORTE!A1:D117,4,FALSE)</f>
        <v>1260.7002978406549</v>
      </c>
      <c r="M61" s="902"/>
      <c r="N61" s="295">
        <f t="shared" ref="N61:N62" si="1">K61*L61</f>
        <v>476.54471258376753</v>
      </c>
    </row>
    <row r="62" spans="1:14">
      <c r="A62" t="s">
        <v>1365</v>
      </c>
      <c r="B62" s="52" t="str">
        <f>VLOOKUP(A62,TRANSPORTE!A1:D117,3,FALSE)</f>
        <v>Transporte de material triturado</v>
      </c>
      <c r="C62" s="53"/>
      <c r="D62" s="53"/>
      <c r="E62" s="53"/>
      <c r="F62" s="53"/>
      <c r="G62" s="53"/>
      <c r="H62" s="319" t="s">
        <v>339</v>
      </c>
      <c r="I62" s="287">
        <v>0.504</v>
      </c>
      <c r="J62" s="294">
        <v>1</v>
      </c>
      <c r="K62" s="287">
        <f>I62*J62</f>
        <v>0.504</v>
      </c>
      <c r="L62" s="901">
        <f>VLOOKUP(A62,TRANSPORTE!A1:D117,4,FALSE)</f>
        <v>1260.7002978406549</v>
      </c>
      <c r="M62" s="902"/>
      <c r="N62" s="295">
        <f t="shared" si="1"/>
        <v>635.39295011169008</v>
      </c>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1616.2177818317195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70" t="s">
        <v>19</v>
      </c>
      <c r="B71" s="55" t="str">
        <f>VLOOKUP(A71,'MANO DE OBRA'!A8:D68,3,FALSE)</f>
        <v>Obrero (8)</v>
      </c>
      <c r="C71" s="53"/>
      <c r="D71" s="53"/>
      <c r="E71" s="53"/>
      <c r="F71" s="53"/>
      <c r="G71" s="53"/>
      <c r="H71" s="53"/>
      <c r="I71" s="300">
        <f>K71/J71*100</f>
        <v>219956.21621621621</v>
      </c>
      <c r="J71" s="301">
        <v>185</v>
      </c>
      <c r="K71" s="302">
        <f>VLOOKUP(A71,'MANO DE OBRA'!A8:D99,4,FALSE)</f>
        <v>406919</v>
      </c>
      <c r="L71" s="56"/>
      <c r="M71" s="442">
        <v>8</v>
      </c>
      <c r="N71" s="403">
        <f>K71/M71</f>
        <v>50864.875</v>
      </c>
      <c r="O71" s="112"/>
    </row>
    <row r="72" spans="1:15">
      <c r="A72" s="170"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8</v>
      </c>
      <c r="N72" s="403">
        <f>K72/M72</f>
        <v>12716.125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63581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298933.4629204747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59786.692584094941</v>
      </c>
      <c r="M84" s="850"/>
      <c r="N84" s="57"/>
    </row>
    <row r="85" spans="1:14">
      <c r="B85" s="95" t="s">
        <v>1057</v>
      </c>
      <c r="C85" s="96"/>
      <c r="D85" s="96"/>
      <c r="E85" s="96"/>
      <c r="F85" s="96"/>
      <c r="G85" s="96"/>
      <c r="H85" s="96"/>
      <c r="I85" s="93"/>
      <c r="J85" s="94"/>
      <c r="K85" s="312">
        <v>0.05</v>
      </c>
      <c r="L85" s="849">
        <f>N79*K85</f>
        <v>14946.673146023735</v>
      </c>
      <c r="M85" s="850"/>
      <c r="N85" s="57"/>
    </row>
    <row r="86" spans="1:14" ht="15.75" thickBot="1">
      <c r="B86" s="97" t="s">
        <v>1058</v>
      </c>
      <c r="C86" s="98"/>
      <c r="D86" s="98"/>
      <c r="E86" s="98"/>
      <c r="F86" s="98"/>
      <c r="G86" s="98"/>
      <c r="H86" s="98"/>
      <c r="I86" s="99"/>
      <c r="J86" s="100"/>
      <c r="K86" s="313">
        <v>0.05</v>
      </c>
      <c r="L86" s="851">
        <f>N79*K86</f>
        <v>14946.673146023735</v>
      </c>
      <c r="M86" s="852"/>
      <c r="N86" s="57"/>
    </row>
    <row r="87" spans="1:14" ht="15.75" thickBot="1">
      <c r="B87" s="814" t="s">
        <v>1037</v>
      </c>
      <c r="C87" s="815"/>
      <c r="D87" s="815"/>
      <c r="E87" s="815"/>
      <c r="F87" s="815"/>
      <c r="G87" s="815"/>
      <c r="H87" s="815"/>
      <c r="I87" s="815"/>
      <c r="J87" s="815"/>
      <c r="K87" s="815"/>
      <c r="L87" s="815"/>
      <c r="M87" s="816"/>
      <c r="N87" s="58">
        <f>L84+L85+L86</f>
        <v>89680.038876142411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388613.50179661711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1218</v>
      </c>
      <c r="C31" s="87" t="s">
        <v>2248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1271.6200000000001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1271.6200000000001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0.5</v>
      </c>
      <c r="L48" s="275"/>
      <c r="M48" s="410">
        <f>VLOOKUP(A48,MATERIALES!A5:D396,4,FALSE)</f>
        <v>1088.2630024709213</v>
      </c>
      <c r="N48" s="280">
        <f>K48*M48</f>
        <v>544.13150123546063</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1.01</v>
      </c>
      <c r="L49" s="429"/>
      <c r="M49" s="410">
        <f>VLOOKUP(A49,MATERIALES!A6:D397,4,FALSE)</f>
        <v>320676.18875429395</v>
      </c>
      <c r="N49" s="280">
        <f>K49*M49</f>
        <v>323882.95064183691</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14844.762490206711</v>
      </c>
      <c r="N50" s="280">
        <f>K50*M50</f>
        <v>4453.4287470620129</v>
      </c>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c r="B54" s="328"/>
      <c r="C54" s="325"/>
      <c r="D54" s="325"/>
      <c r="E54" s="325"/>
      <c r="F54" s="325"/>
      <c r="G54" s="325"/>
      <c r="H54" s="325"/>
      <c r="I54" s="325"/>
      <c r="J54" s="319"/>
      <c r="K54" s="50"/>
      <c r="L54" s="326"/>
      <c r="M54" s="434"/>
      <c r="N54" s="281"/>
    </row>
    <row r="55" spans="1:14" ht="15.75" thickBot="1">
      <c r="B55" s="903" t="s">
        <v>1037</v>
      </c>
      <c r="C55" s="857"/>
      <c r="D55" s="857"/>
      <c r="E55" s="857"/>
      <c r="F55" s="857"/>
      <c r="G55" s="857"/>
      <c r="H55" s="857"/>
      <c r="I55" s="857"/>
      <c r="J55" s="857"/>
      <c r="K55" s="857"/>
      <c r="L55" s="857"/>
      <c r="M55" s="858"/>
      <c r="N55" s="110">
        <f>SUM(N48:N54)</f>
        <v>328880.51089013438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1323</v>
      </c>
      <c r="B60" s="52" t="str">
        <f>VLOOKUP(A60,TRANSPORTE!A1:D117,3,FALSE)</f>
        <v>Transporte de concreto</v>
      </c>
      <c r="C60" s="325"/>
      <c r="D60" s="325"/>
      <c r="E60" s="325"/>
      <c r="F60" s="325"/>
      <c r="G60" s="325"/>
      <c r="H60" s="319" t="s">
        <v>339</v>
      </c>
      <c r="I60" s="287">
        <v>1.01</v>
      </c>
      <c r="J60" s="294">
        <v>1</v>
      </c>
      <c r="K60" s="287">
        <f>I60*J60</f>
        <v>1.01</v>
      </c>
      <c r="L60" s="901">
        <f>VLOOKUP(A60,TRANSPORTE!A1:D117,4,FALSE)</f>
        <v>900.0696947133282</v>
      </c>
      <c r="M60" s="902"/>
      <c r="N60" s="295">
        <f>K60*L60</f>
        <v>909.0703916604615</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909.0703916604615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70" t="s">
        <v>9</v>
      </c>
      <c r="B71" s="55" t="str">
        <f>VLOOKUP(A71,'MANO DE OBRA'!A8:D68,3,FALSE)</f>
        <v>Obrero (3)</v>
      </c>
      <c r="C71" s="53"/>
      <c r="D71" s="53"/>
      <c r="E71" s="53"/>
      <c r="F71" s="53"/>
      <c r="G71" s="53"/>
      <c r="H71" s="53"/>
      <c r="I71" s="300">
        <f>K71/J71*100</f>
        <v>82483.783783783787</v>
      </c>
      <c r="J71" s="301">
        <v>185</v>
      </c>
      <c r="K71" s="302">
        <f>VLOOKUP(A71,'MANO DE OBRA'!A8:D99,4,FALSE)</f>
        <v>152595</v>
      </c>
      <c r="L71" s="56"/>
      <c r="M71" s="442">
        <v>10</v>
      </c>
      <c r="N71" s="403">
        <f>K71/M71</f>
        <v>15259.5</v>
      </c>
      <c r="O71" s="112"/>
    </row>
    <row r="72" spans="1:15">
      <c r="A72" s="170"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10</v>
      </c>
      <c r="N72" s="403">
        <f>K72/M72</f>
        <v>10172.9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25432.400000000001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356493.60128179484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71298.720256358967</v>
      </c>
      <c r="M84" s="850"/>
      <c r="N84" s="57"/>
    </row>
    <row r="85" spans="1:14">
      <c r="B85" s="95" t="s">
        <v>1057</v>
      </c>
      <c r="C85" s="96"/>
      <c r="D85" s="96"/>
      <c r="E85" s="96"/>
      <c r="F85" s="96"/>
      <c r="G85" s="96"/>
      <c r="H85" s="96"/>
      <c r="I85" s="93"/>
      <c r="J85" s="94"/>
      <c r="K85" s="312">
        <v>0.05</v>
      </c>
      <c r="L85" s="849">
        <f>N79*K85</f>
        <v>17824.680064089742</v>
      </c>
      <c r="M85" s="850"/>
      <c r="N85" s="57"/>
    </row>
    <row r="86" spans="1:14" ht="15.75" thickBot="1">
      <c r="B86" s="97" t="s">
        <v>1058</v>
      </c>
      <c r="C86" s="98"/>
      <c r="D86" s="98"/>
      <c r="E86" s="98"/>
      <c r="F86" s="98"/>
      <c r="G86" s="98"/>
      <c r="H86" s="98"/>
      <c r="I86" s="99"/>
      <c r="J86" s="100"/>
      <c r="K86" s="313">
        <v>0.05</v>
      </c>
      <c r="L86" s="851">
        <f>N79*K86</f>
        <v>17824.680064089742</v>
      </c>
      <c r="M86" s="852"/>
      <c r="N86" s="57"/>
    </row>
    <row r="87" spans="1:14" ht="15.75" thickBot="1">
      <c r="B87" s="814" t="s">
        <v>1037</v>
      </c>
      <c r="C87" s="815"/>
      <c r="D87" s="815"/>
      <c r="E87" s="815"/>
      <c r="F87" s="815"/>
      <c r="G87" s="815"/>
      <c r="H87" s="815"/>
      <c r="I87" s="815"/>
      <c r="J87" s="815"/>
      <c r="K87" s="815"/>
      <c r="L87" s="815"/>
      <c r="M87" s="816"/>
      <c r="N87" s="58">
        <f>L84+L85+L86</f>
        <v>106948.08038453845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463441.68166633329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29.25" customHeight="1" thickBot="1">
      <c r="A31" t="s">
        <v>1929</v>
      </c>
      <c r="B31" s="86" t="s">
        <v>1219</v>
      </c>
      <c r="C31" s="956" t="s">
        <v>2249</v>
      </c>
      <c r="D31" s="957"/>
      <c r="E31" s="957"/>
      <c r="F31" s="957"/>
      <c r="G31" s="957"/>
      <c r="H31" s="957"/>
      <c r="I31" s="957"/>
      <c r="J31" s="983"/>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67.819333333333347</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67.819333333333347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0.05</v>
      </c>
      <c r="L48" s="275"/>
      <c r="M48" s="410">
        <f>VLOOKUP(A48,MATERIALES!A5:D396,4,FALSE)</f>
        <v>1088.2630024709213</v>
      </c>
      <c r="N48" s="280">
        <f>K48*M48</f>
        <v>54.413150123546068</v>
      </c>
    </row>
    <row r="49" spans="1:14">
      <c r="A49" s="169" t="s">
        <v>433</v>
      </c>
      <c r="B49" s="49" t="str">
        <f>VLOOKUP(A49,MATERIALES!A6:D373,3,FALSE)</f>
        <v xml:space="preserve">Cuneta prefabricada de concreto tipo V de (0,8*0,3*0,22)
</v>
      </c>
      <c r="C49" s="433"/>
      <c r="D49" s="433"/>
      <c r="E49" s="433"/>
      <c r="F49" s="433"/>
      <c r="G49" s="433"/>
      <c r="H49" s="433"/>
      <c r="I49" s="433"/>
      <c r="J49" s="320" t="str">
        <f>VLOOKUP(A49,MATERIALES!A5:D641,2,FALSE)</f>
        <v>m</v>
      </c>
      <c r="K49" s="405">
        <v>1</v>
      </c>
      <c r="L49" s="429"/>
      <c r="M49" s="410">
        <f>VLOOKUP(A49,MATERIALES!A6:D397,4,FALSE)</f>
        <v>32901.376966190561</v>
      </c>
      <c r="N49" s="280">
        <f>K49*M49</f>
        <v>32901.376966190561</v>
      </c>
    </row>
    <row r="50" spans="1:14">
      <c r="A50" s="169"/>
      <c r="B50" s="49"/>
      <c r="C50" s="433"/>
      <c r="D50" s="433"/>
      <c r="E50" s="433"/>
      <c r="F50" s="433"/>
      <c r="G50" s="433"/>
      <c r="H50" s="433"/>
      <c r="I50" s="433"/>
      <c r="J50" s="319"/>
      <c r="K50" s="405"/>
      <c r="L50" s="429"/>
      <c r="M50" s="410"/>
      <c r="N50" s="280"/>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32955.790116314107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70" t="s">
        <v>7</v>
      </c>
      <c r="B71" s="55" t="str">
        <f>VLOOKUP(A71,'MANO DE OBRA'!A8:D68,3,FALSE)</f>
        <v>Obrero (2)</v>
      </c>
      <c r="C71" s="53"/>
      <c r="D71" s="53"/>
      <c r="E71" s="53"/>
      <c r="F71" s="53"/>
      <c r="G71" s="53"/>
      <c r="H71" s="53"/>
      <c r="I71" s="300">
        <f>K71/J71*100</f>
        <v>54988.648648648646</v>
      </c>
      <c r="J71" s="301">
        <v>185</v>
      </c>
      <c r="K71" s="302">
        <f>VLOOKUP(A71,'MANO DE OBRA'!A8:D99,4,FALSE)</f>
        <v>101729</v>
      </c>
      <c r="L71" s="56"/>
      <c r="M71" s="442">
        <v>150</v>
      </c>
      <c r="N71" s="403">
        <f>K71/M71</f>
        <v>678.19333333333338</v>
      </c>
      <c r="O71" s="112"/>
    </row>
    <row r="72" spans="1:15">
      <c r="A72" s="170"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150</v>
      </c>
      <c r="N72" s="403">
        <f>K72/M72</f>
        <v>678.19333333333338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1356.3866666666668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34379.996116314105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6875.999223262821</v>
      </c>
      <c r="M84" s="850"/>
      <c r="N84" s="57"/>
    </row>
    <row r="85" spans="1:14">
      <c r="B85" s="95" t="s">
        <v>1057</v>
      </c>
      <c r="C85" s="96"/>
      <c r="D85" s="96"/>
      <c r="E85" s="96"/>
      <c r="F85" s="96"/>
      <c r="G85" s="96"/>
      <c r="H85" s="96"/>
      <c r="I85" s="93"/>
      <c r="J85" s="94"/>
      <c r="K85" s="312">
        <v>0.05</v>
      </c>
      <c r="L85" s="849">
        <f>N79*K85</f>
        <v>1718.9998058157053</v>
      </c>
      <c r="M85" s="850"/>
      <c r="N85" s="57"/>
    </row>
    <row r="86" spans="1:14" ht="15.75" thickBot="1">
      <c r="B86" s="97" t="s">
        <v>1058</v>
      </c>
      <c r="C86" s="98"/>
      <c r="D86" s="98"/>
      <c r="E86" s="98"/>
      <c r="F86" s="98"/>
      <c r="G86" s="98"/>
      <c r="H86" s="98"/>
      <c r="I86" s="99"/>
      <c r="J86" s="100"/>
      <c r="K86" s="313">
        <v>0.05</v>
      </c>
      <c r="L86" s="851">
        <f>N79*K86</f>
        <v>1718.9998058157053</v>
      </c>
      <c r="M86" s="852"/>
      <c r="N86" s="57"/>
    </row>
    <row r="87" spans="1:14" ht="15.75" thickBot="1">
      <c r="B87" s="814" t="s">
        <v>1037</v>
      </c>
      <c r="C87" s="815"/>
      <c r="D87" s="815"/>
      <c r="E87" s="815"/>
      <c r="F87" s="815"/>
      <c r="G87" s="815"/>
      <c r="H87" s="815"/>
      <c r="I87" s="815"/>
      <c r="J87" s="815"/>
      <c r="K87" s="815"/>
      <c r="L87" s="815"/>
      <c r="M87" s="816"/>
      <c r="N87" s="58">
        <f>L84+L85+L86</f>
        <v>10313.998834894232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44693.99495120834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1767</v>
      </c>
      <c r="C31" s="956" t="s">
        <v>2250</v>
      </c>
      <c r="D31" s="957"/>
      <c r="E31" s="957"/>
      <c r="F31" s="957"/>
      <c r="G31" s="957"/>
      <c r="H31" s="957"/>
      <c r="I31" s="957"/>
      <c r="J31" s="983"/>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160</v>
      </c>
      <c r="B36" s="863" t="str">
        <f>VLOOKUP(A36,EQUIPOS!A6:D154,3,FALSE)</f>
        <v>COMPACTADOR MANUAL VIBRATORIO (RANA) con motor de 6 HP</v>
      </c>
      <c r="C36" s="864"/>
      <c r="D36" s="864"/>
      <c r="E36" s="864"/>
      <c r="F36" s="864"/>
      <c r="G36" s="864"/>
      <c r="H36" s="865"/>
      <c r="I36" s="275"/>
      <c r="J36" s="276"/>
      <c r="K36" s="277">
        <f>VLOOKUP(A36,EQUIPOS!A6:D163,4,FALSE)</f>
        <v>4448.7633035334193</v>
      </c>
      <c r="L36" s="278"/>
      <c r="M36" s="344">
        <v>1.25</v>
      </c>
      <c r="N36" s="280">
        <f>K36/M36</f>
        <v>3559.0106428267354</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N75*M41</f>
        <v>1780.2650000000003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5339.2756428267357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0.5</v>
      </c>
      <c r="L48" s="275"/>
      <c r="M48" s="410">
        <f>VLOOKUP(A48,MATERIALES!A5:D396,4,FALSE)</f>
        <v>81885.42831314409</v>
      </c>
      <c r="N48" s="280">
        <f>K48*M48</f>
        <v>40942.714156572045</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0.5</v>
      </c>
      <c r="L49" s="429"/>
      <c r="M49" s="410">
        <f>VLOOKUP(A49,MATERIALES!A6:D397,4,FALSE)</f>
        <v>1088.2630024709213</v>
      </c>
      <c r="N49" s="280">
        <f>K49*M49</f>
        <v>544.13150123546063</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1.01</v>
      </c>
      <c r="L50" s="429"/>
      <c r="M50" s="410">
        <f>VLOOKUP(A50,MATERIALES!A6:D398,4,FALSE)</f>
        <v>320676.18875429395</v>
      </c>
      <c r="N50" s="280">
        <f>K50*M50</f>
        <v>323882.95064183691</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0.3</v>
      </c>
      <c r="L51" s="429"/>
      <c r="M51" s="410">
        <f>VLOOKUP(A51,MATERIALES!A6:D399,4,FALSE)</f>
        <v>14844.762490206711</v>
      </c>
      <c r="N51" s="280">
        <f>K51*M51</f>
        <v>4453.4287470620129</v>
      </c>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369823.22504670639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1323</v>
      </c>
      <c r="B58" s="52" t="str">
        <f>VLOOKUP(A58,TRANSPORTE!A1:D117,3,FALSE)</f>
        <v>Transporte de concreto</v>
      </c>
      <c r="C58" s="325"/>
      <c r="D58" s="325"/>
      <c r="E58" s="325"/>
      <c r="F58" s="325"/>
      <c r="G58" s="325"/>
      <c r="H58" s="319" t="s">
        <v>2105</v>
      </c>
      <c r="I58" s="287">
        <v>1.01</v>
      </c>
      <c r="J58" s="294">
        <v>1</v>
      </c>
      <c r="K58" s="287">
        <f>I58*J58</f>
        <v>1.01</v>
      </c>
      <c r="L58" s="901">
        <f>VLOOKUP(A58,TRANSPORTE!A1:D117,4,FALSE)</f>
        <v>900.0696947133282</v>
      </c>
      <c r="M58" s="902"/>
      <c r="N58" s="295">
        <f>K58*L58</f>
        <v>909.0703916604615</v>
      </c>
    </row>
    <row r="59" spans="1:14">
      <c r="A59" t="s">
        <v>1375</v>
      </c>
      <c r="B59" s="52" t="str">
        <f>VLOOKUP(A59,TRANSPORTE!A1:D117,3,FALSE)</f>
        <v>Transporte de material seleccionado para relleno</v>
      </c>
      <c r="C59" s="53"/>
      <c r="D59" s="53"/>
      <c r="E59" s="53"/>
      <c r="F59" s="53"/>
      <c r="G59" s="53"/>
      <c r="H59" s="319" t="s">
        <v>2105</v>
      </c>
      <c r="I59" s="287">
        <v>0.5</v>
      </c>
      <c r="J59" s="294">
        <v>1</v>
      </c>
      <c r="K59" s="287">
        <f>I59*J59</f>
        <v>0.5</v>
      </c>
      <c r="L59" s="901">
        <f>VLOOKUP(A59,TRANSPORTE!A1:D117,4,FALSE)</f>
        <v>1260.7002978406549</v>
      </c>
      <c r="M59" s="902"/>
      <c r="N59" s="295">
        <f>K59*L59</f>
        <v>630.35014892032746</v>
      </c>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1539.4205405807888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s="170" t="s">
        <v>13</v>
      </c>
      <c r="B69" s="55" t="str">
        <f>VLOOKUP(A69,'MANO DE OBRA'!A8:D68,3,FALSE)</f>
        <v>Obrero (5)</v>
      </c>
      <c r="C69" s="53"/>
      <c r="D69" s="53"/>
      <c r="E69" s="53"/>
      <c r="F69" s="53"/>
      <c r="G69" s="53"/>
      <c r="H69" s="53"/>
      <c r="I69" s="300">
        <f>K69/J69*100</f>
        <v>137472.43243243243</v>
      </c>
      <c r="J69" s="301">
        <v>185</v>
      </c>
      <c r="K69" s="302">
        <f>VLOOKUP(A69,'MANO DE OBRA'!A8:D99,4,FALSE)</f>
        <v>254324</v>
      </c>
      <c r="L69" s="56"/>
      <c r="M69" s="442">
        <v>10</v>
      </c>
      <c r="N69" s="403">
        <f>K69/M69</f>
        <v>25432.400000000001</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10</v>
      </c>
      <c r="N70" s="403">
        <f>K70/M70</f>
        <v>10172.9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133"/>
    </row>
    <row r="75" spans="1:15" ht="15.75" thickBot="1">
      <c r="B75" s="903" t="s">
        <v>1037</v>
      </c>
      <c r="C75" s="857"/>
      <c r="D75" s="857"/>
      <c r="E75" s="857"/>
      <c r="F75" s="857"/>
      <c r="G75" s="857"/>
      <c r="H75" s="857"/>
      <c r="I75" s="857"/>
      <c r="J75" s="857"/>
      <c r="K75" s="857"/>
      <c r="L75" s="857"/>
      <c r="M75" s="858"/>
      <c r="N75" s="468">
        <f>SUM(N69:N74)</f>
        <v>35605.300000000003</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412307.22123011394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82461.444246022787</v>
      </c>
      <c r="M82" s="850"/>
      <c r="N82" s="57"/>
    </row>
    <row r="83" spans="1:14">
      <c r="B83" s="95" t="s">
        <v>1057</v>
      </c>
      <c r="C83" s="96"/>
      <c r="D83" s="96"/>
      <c r="E83" s="96"/>
      <c r="F83" s="96"/>
      <c r="G83" s="96"/>
      <c r="H83" s="96"/>
      <c r="I83" s="93"/>
      <c r="J83" s="94"/>
      <c r="K83" s="312">
        <v>0.05</v>
      </c>
      <c r="L83" s="849">
        <f>N77*K83</f>
        <v>20615.361061505697</v>
      </c>
      <c r="M83" s="850"/>
      <c r="N83" s="57"/>
    </row>
    <row r="84" spans="1:14" ht="15.75" thickBot="1">
      <c r="B84" s="97" t="s">
        <v>1058</v>
      </c>
      <c r="C84" s="98"/>
      <c r="D84" s="98"/>
      <c r="E84" s="98"/>
      <c r="F84" s="98"/>
      <c r="G84" s="98"/>
      <c r="H84" s="98"/>
      <c r="I84" s="99"/>
      <c r="J84" s="100"/>
      <c r="K84" s="313">
        <v>0.05</v>
      </c>
      <c r="L84" s="851">
        <f>N77*K84</f>
        <v>20615.361061505697</v>
      </c>
      <c r="M84" s="852"/>
      <c r="N84" s="57"/>
    </row>
    <row r="85" spans="1:14" ht="15.75" thickBot="1">
      <c r="B85" s="814" t="s">
        <v>1037</v>
      </c>
      <c r="C85" s="815"/>
      <c r="D85" s="815"/>
      <c r="E85" s="815"/>
      <c r="F85" s="815"/>
      <c r="G85" s="815"/>
      <c r="H85" s="815"/>
      <c r="I85" s="815"/>
      <c r="J85" s="815"/>
      <c r="K85" s="815"/>
      <c r="L85" s="815"/>
      <c r="M85" s="816"/>
      <c r="N85" s="58">
        <f>L82+L83+L84</f>
        <v>123692.16636903418</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535999.38759914809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31.5" customHeight="1" thickBot="1">
      <c r="A31" t="s">
        <v>1929</v>
      </c>
      <c r="B31" s="86" t="s">
        <v>1768</v>
      </c>
      <c r="C31" s="956" t="s">
        <v>2251</v>
      </c>
      <c r="D31" s="957"/>
      <c r="E31" s="957"/>
      <c r="F31" s="957"/>
      <c r="G31" s="957"/>
      <c r="H31" s="957"/>
      <c r="I31" s="957"/>
      <c r="J31" s="983"/>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160</v>
      </c>
      <c r="B36" s="863" t="str">
        <f>VLOOKUP(A36,EQUIPOS!A6:D154,3,FALSE)</f>
        <v>COMPACTADOR MANUAL VIBRATORIO (RANA) con motor de 6 HP</v>
      </c>
      <c r="C36" s="864"/>
      <c r="D36" s="864"/>
      <c r="E36" s="864"/>
      <c r="F36" s="864"/>
      <c r="G36" s="864"/>
      <c r="H36" s="865"/>
      <c r="I36" s="275"/>
      <c r="J36" s="276"/>
      <c r="K36" s="277">
        <f>VLOOKUP(A36,EQUIPOS!A6:D163,4,FALSE)</f>
        <v>4448.7633035334193</v>
      </c>
      <c r="L36" s="278"/>
      <c r="M36" s="344">
        <v>18.75</v>
      </c>
      <c r="N36" s="280">
        <f>K36/M36</f>
        <v>237.26737618844902</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N75*M41</f>
        <v>101.72933333333334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338.99670952178235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0.05</v>
      </c>
      <c r="L48" s="275"/>
      <c r="M48" s="410">
        <f>VLOOKUP(A48,MATERIALES!A5:D396,4,FALSE)</f>
        <v>81885.42831314409</v>
      </c>
      <c r="N48" s="280">
        <f>K48*M48</f>
        <v>4094.2714156572047</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0.05</v>
      </c>
      <c r="L49" s="429"/>
      <c r="M49" s="410">
        <f>VLOOKUP(A49,MATERIALES!A6:D397,4,FALSE)</f>
        <v>1088.2630024709213</v>
      </c>
      <c r="N49" s="280">
        <f>K49*M49</f>
        <v>54.413150123546068</v>
      </c>
    </row>
    <row r="50" spans="1:14">
      <c r="A50" s="169" t="s">
        <v>433</v>
      </c>
      <c r="B50" s="49" t="str">
        <f>VLOOKUP(A50,MATERIALES!A6:D373,3,FALSE)</f>
        <v xml:space="preserve">Cuneta prefabricada de concreto tipo V de (0,8*0,3*0,22)
</v>
      </c>
      <c r="C50" s="433"/>
      <c r="D50" s="433"/>
      <c r="E50" s="433"/>
      <c r="F50" s="433"/>
      <c r="G50" s="433"/>
      <c r="H50" s="433"/>
      <c r="I50" s="433"/>
      <c r="J50" s="320" t="str">
        <f>VLOOKUP(A50,MATERIALES!A6:D642,2,FALSE)</f>
        <v>m</v>
      </c>
      <c r="K50" s="405">
        <v>1</v>
      </c>
      <c r="L50" s="429"/>
      <c r="M50" s="410">
        <f>VLOOKUP(A50,MATERIALES!A6:D398,4,FALSE)</f>
        <v>32901.376966190561</v>
      </c>
      <c r="N50" s="280">
        <f>K50*M50</f>
        <v>32901.376966190561</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37050.061531971311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1375</v>
      </c>
      <c r="B58" s="52" t="str">
        <f>VLOOKUP(A58,TRANSPORTE!A1:D117,3,FALSE)</f>
        <v>Transporte de material seleccionado para relleno</v>
      </c>
      <c r="C58" s="325"/>
      <c r="D58" s="325"/>
      <c r="E58" s="325"/>
      <c r="F58" s="325"/>
      <c r="G58" s="325"/>
      <c r="H58" s="319" t="s">
        <v>2105</v>
      </c>
      <c r="I58" s="287">
        <v>0.05</v>
      </c>
      <c r="J58" s="294">
        <v>1</v>
      </c>
      <c r="K58" s="287">
        <f>I58*J58</f>
        <v>0.05</v>
      </c>
      <c r="L58" s="901">
        <f>VLOOKUP(A58,TRANSPORTE!A1:D117,4,FALSE)</f>
        <v>1260.7002978406549</v>
      </c>
      <c r="M58" s="902"/>
      <c r="N58" s="295">
        <f>K58*L58</f>
        <v>63.035014892032748</v>
      </c>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63.035014892032748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s="170"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442">
        <v>150</v>
      </c>
      <c r="N69" s="403">
        <f>K69/M69</f>
        <v>1356.3933333333334</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150</v>
      </c>
      <c r="N70" s="403">
        <f>K70/M70</f>
        <v>678.19333333333338</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133"/>
    </row>
    <row r="75" spans="1:15" ht="15.75" thickBot="1">
      <c r="B75" s="903" t="s">
        <v>1037</v>
      </c>
      <c r="C75" s="857"/>
      <c r="D75" s="857"/>
      <c r="E75" s="857"/>
      <c r="F75" s="857"/>
      <c r="G75" s="857"/>
      <c r="H75" s="857"/>
      <c r="I75" s="857"/>
      <c r="J75" s="857"/>
      <c r="K75" s="857"/>
      <c r="L75" s="857"/>
      <c r="M75" s="858"/>
      <c r="N75" s="468">
        <f>SUM(N69:N74)</f>
        <v>2034.5866666666668</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39486.679923051794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7897.3359846103594</v>
      </c>
      <c r="M82" s="850"/>
      <c r="N82" s="57"/>
    </row>
    <row r="83" spans="1:14">
      <c r="B83" s="95" t="s">
        <v>1057</v>
      </c>
      <c r="C83" s="96"/>
      <c r="D83" s="96"/>
      <c r="E83" s="96"/>
      <c r="F83" s="96"/>
      <c r="G83" s="96"/>
      <c r="H83" s="96"/>
      <c r="I83" s="93"/>
      <c r="J83" s="94"/>
      <c r="K83" s="312">
        <v>0.05</v>
      </c>
      <c r="L83" s="849">
        <f>N77*K83</f>
        <v>1974.3339961525899</v>
      </c>
      <c r="M83" s="850"/>
      <c r="N83" s="57"/>
    </row>
    <row r="84" spans="1:14" ht="15.75" thickBot="1">
      <c r="B84" s="97" t="s">
        <v>1058</v>
      </c>
      <c r="C84" s="98"/>
      <c r="D84" s="98"/>
      <c r="E84" s="98"/>
      <c r="F84" s="98"/>
      <c r="G84" s="98"/>
      <c r="H84" s="98"/>
      <c r="I84" s="99"/>
      <c r="J84" s="100"/>
      <c r="K84" s="313">
        <v>0.05</v>
      </c>
      <c r="L84" s="851">
        <f>N77*K84</f>
        <v>1974.3339961525899</v>
      </c>
      <c r="M84" s="852"/>
      <c r="N84" s="57"/>
    </row>
    <row r="85" spans="1:14" ht="15.75" thickBot="1">
      <c r="B85" s="814" t="s">
        <v>1037</v>
      </c>
      <c r="C85" s="815"/>
      <c r="D85" s="815"/>
      <c r="E85" s="815"/>
      <c r="F85" s="815"/>
      <c r="G85" s="815"/>
      <c r="H85" s="815"/>
      <c r="I85" s="815"/>
      <c r="J85" s="815"/>
      <c r="K85" s="815"/>
      <c r="L85" s="815"/>
      <c r="M85" s="816"/>
      <c r="N85" s="58">
        <f>L82+L83+L84</f>
        <v>11846.003976915537</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51332.683899967335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1220</v>
      </c>
      <c r="C31" s="87" t="s">
        <v>2252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N75*M41</f>
        <v>127.16199999999999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127.16199999999999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905</v>
      </c>
      <c r="B48" s="49" t="str">
        <f>VLOOKUP(A48,MATERIALES!A5:D373,3,FALSE)</f>
        <v>Concreto Resistencia  14 (Mpa)</v>
      </c>
      <c r="C48" s="289"/>
      <c r="D48" s="289"/>
      <c r="E48" s="289"/>
      <c r="F48" s="289"/>
      <c r="G48" s="289"/>
      <c r="H48" s="289"/>
      <c r="I48" s="276"/>
      <c r="J48" s="232" t="str">
        <f>VLOOKUP(A48,MATERIALES!A4:D640,2,FALSE)</f>
        <v>m3</v>
      </c>
      <c r="K48" s="290">
        <v>7.0000000000000007E-2</v>
      </c>
      <c r="L48" s="275"/>
      <c r="M48" s="410">
        <f>VLOOKUP(A48,MATERIALES!A5:D396,4,FALSE)</f>
        <v>320676.18875429395</v>
      </c>
      <c r="N48" s="280">
        <f>K48*M48</f>
        <v>22447.333212800579</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19" t="str">
        <f>VLOOKUP(A49,MATERIALES!A5:D641,2,FALSE)</f>
        <v>m2</v>
      </c>
      <c r="K49" s="405">
        <v>0.3</v>
      </c>
      <c r="L49" s="429"/>
      <c r="M49" s="410">
        <f>VLOOKUP(A49,MATERIALES!A6:D397,4,FALSE)</f>
        <v>14844.762490206711</v>
      </c>
      <c r="N49" s="280">
        <f>K49*M49</f>
        <v>4453.4287470620129</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26900.76195986259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1323</v>
      </c>
      <c r="B58" s="52" t="str">
        <f>VLOOKUP(A58,TRANSPORTE!A1:D117,3,FALSE)</f>
        <v>Transporte de concreto</v>
      </c>
      <c r="C58" s="325"/>
      <c r="D58" s="325"/>
      <c r="E58" s="325"/>
      <c r="F58" s="325"/>
      <c r="G58" s="325"/>
      <c r="H58" s="319" t="s">
        <v>2105</v>
      </c>
      <c r="I58" s="287">
        <v>7.0000000000000007E-2</v>
      </c>
      <c r="J58" s="294">
        <v>1</v>
      </c>
      <c r="K58" s="287">
        <f>I58*J58</f>
        <v>7.0000000000000007E-2</v>
      </c>
      <c r="L58" s="901">
        <f>VLOOKUP(A58,TRANSPORTE!A1:D117,4,FALSE)</f>
        <v>900.0696947133282</v>
      </c>
      <c r="M58" s="902"/>
      <c r="N58" s="295">
        <f>K58*L58</f>
        <v>63.004878629932982</v>
      </c>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63.004878629932982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968"/>
      <c r="N68" s="104" t="s">
        <v>1035</v>
      </c>
    </row>
    <row r="69" spans="1:15">
      <c r="A69" s="170" t="s">
        <v>9</v>
      </c>
      <c r="B69" s="55" t="str">
        <f>VLOOKUP(A69,'MANO DE OBRA'!A8:D68,3,FALSE)</f>
        <v>Obrero (3)</v>
      </c>
      <c r="C69" s="53"/>
      <c r="D69" s="53"/>
      <c r="E69" s="53"/>
      <c r="F69" s="53"/>
      <c r="G69" s="53"/>
      <c r="H69" s="53"/>
      <c r="I69" s="300">
        <f>K69/J69*100</f>
        <v>82483.783783783787</v>
      </c>
      <c r="J69" s="301">
        <v>185</v>
      </c>
      <c r="K69" s="302">
        <f>VLOOKUP(A69,'MANO DE OBRA'!A8:D99,4,FALSE)</f>
        <v>152595</v>
      </c>
      <c r="L69" s="56"/>
      <c r="M69" s="439">
        <v>100</v>
      </c>
      <c r="N69" s="403">
        <f>K69/M69</f>
        <v>1525.95</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100</v>
      </c>
      <c r="N70" s="403">
        <f>K70/M70</f>
        <v>1017.29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133"/>
    </row>
    <row r="75" spans="1:15" ht="15.75" thickBot="1">
      <c r="B75" s="903" t="s">
        <v>1037</v>
      </c>
      <c r="C75" s="857"/>
      <c r="D75" s="857"/>
      <c r="E75" s="857"/>
      <c r="F75" s="857"/>
      <c r="G75" s="857"/>
      <c r="H75" s="857"/>
      <c r="I75" s="857"/>
      <c r="J75" s="857"/>
      <c r="K75" s="857"/>
      <c r="L75" s="857"/>
      <c r="M75" s="858"/>
      <c r="N75" s="468">
        <f>SUM(N69:N74)</f>
        <v>2543.2399999999998</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29634.168838492522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5926.8337676985047</v>
      </c>
      <c r="M82" s="850"/>
      <c r="N82" s="57"/>
    </row>
    <row r="83" spans="1:14">
      <c r="B83" s="95" t="s">
        <v>1057</v>
      </c>
      <c r="C83" s="96"/>
      <c r="D83" s="96"/>
      <c r="E83" s="96"/>
      <c r="F83" s="96"/>
      <c r="G83" s="96"/>
      <c r="H83" s="96"/>
      <c r="I83" s="93"/>
      <c r="J83" s="94"/>
      <c r="K83" s="312">
        <v>0.05</v>
      </c>
      <c r="L83" s="849">
        <f>N77*K83</f>
        <v>1481.7084419246262</v>
      </c>
      <c r="M83" s="850"/>
      <c r="N83" s="57"/>
    </row>
    <row r="84" spans="1:14" ht="15.75" thickBot="1">
      <c r="B84" s="97" t="s">
        <v>1058</v>
      </c>
      <c r="C84" s="98"/>
      <c r="D84" s="98"/>
      <c r="E84" s="98"/>
      <c r="F84" s="98"/>
      <c r="G84" s="98"/>
      <c r="H84" s="98"/>
      <c r="I84" s="99"/>
      <c r="J84" s="100"/>
      <c r="K84" s="313">
        <v>0.05</v>
      </c>
      <c r="L84" s="851">
        <f>N77*K84</f>
        <v>1481.7084419246262</v>
      </c>
      <c r="M84" s="852"/>
      <c r="N84" s="57"/>
    </row>
    <row r="85" spans="1:14" ht="15.75" thickBot="1">
      <c r="B85" s="814" t="s">
        <v>1037</v>
      </c>
      <c r="C85" s="815"/>
      <c r="D85" s="815"/>
      <c r="E85" s="815"/>
      <c r="F85" s="815"/>
      <c r="G85" s="815"/>
      <c r="H85" s="815"/>
      <c r="I85" s="815"/>
      <c r="J85" s="815"/>
      <c r="K85" s="815"/>
      <c r="L85" s="815"/>
      <c r="M85" s="816"/>
      <c r="N85" s="58">
        <f>L82+L83+L84</f>
        <v>8890.2506515477562</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38524.41949004028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1769</v>
      </c>
      <c r="C31" s="87" t="s">
        <v>2253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N75*M41</f>
        <v>67.819333333333347</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67.819333333333347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402</v>
      </c>
      <c r="B48" s="49" t="str">
        <f>VLOOKUP(A48,MATERIALES!A5:D373,3,FALSE)</f>
        <v>Bordillo Prefabricado En Concreto Ref.A85 Ntc-4109, 0,20 X 0,35 X 0.80 M</v>
      </c>
      <c r="C48" s="289"/>
      <c r="D48" s="289"/>
      <c r="E48" s="289"/>
      <c r="F48" s="289"/>
      <c r="G48" s="289"/>
      <c r="H48" s="289"/>
      <c r="I48" s="276"/>
      <c r="J48" s="232" t="str">
        <f>VLOOKUP(A48,MATERIALES!A4:D640,2,FALSE)</f>
        <v>u</v>
      </c>
      <c r="K48" s="290">
        <v>1.25</v>
      </c>
      <c r="L48" s="275"/>
      <c r="M48" s="410">
        <f>VLOOKUP(A48,MATERIALES!A5:D396,4,FALSE)</f>
        <v>24730.751280660515</v>
      </c>
      <c r="N48" s="280">
        <f>K48*M48</f>
        <v>30913.439100825643</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30913.439100825643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B58" s="52"/>
      <c r="C58" s="325"/>
      <c r="D58" s="325"/>
      <c r="E58" s="325"/>
      <c r="F58" s="325"/>
      <c r="G58" s="325"/>
      <c r="H58" s="319"/>
      <c r="I58" s="287"/>
      <c r="J58" s="294"/>
      <c r="K58" s="287"/>
      <c r="L58" s="901"/>
      <c r="M58" s="902"/>
      <c r="N58" s="295"/>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968"/>
      <c r="N68" s="104" t="s">
        <v>1035</v>
      </c>
    </row>
    <row r="69" spans="1:15">
      <c r="A69" s="170" t="s">
        <v>7</v>
      </c>
      <c r="B69" s="55" t="str">
        <f>VLOOKUP(A69,'MANO DE OBRA'!A8:D68,3,FALSE)</f>
        <v>Obrero (2)</v>
      </c>
      <c r="C69" s="53"/>
      <c r="D69" s="53"/>
      <c r="E69" s="53"/>
      <c r="F69" s="53"/>
      <c r="G69" s="53"/>
      <c r="H69" s="53"/>
      <c r="I69" s="300">
        <f>K69/J69*100</f>
        <v>54988.648648648646</v>
      </c>
      <c r="J69" s="301">
        <v>185</v>
      </c>
      <c r="K69" s="302">
        <f>VLOOKUP(A69,'MANO DE OBRA'!A8:D99,4,FALSE)</f>
        <v>101729</v>
      </c>
      <c r="L69" s="56"/>
      <c r="M69" s="442">
        <v>150</v>
      </c>
      <c r="N69" s="403">
        <f>K69/M69</f>
        <v>678.19333333333338</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150</v>
      </c>
      <c r="N70" s="403">
        <f>K70/M70</f>
        <v>678.19333333333338</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903" t="s">
        <v>1037</v>
      </c>
      <c r="C75" s="857"/>
      <c r="D75" s="857"/>
      <c r="E75" s="857"/>
      <c r="F75" s="857"/>
      <c r="G75" s="857"/>
      <c r="H75" s="857"/>
      <c r="I75" s="857"/>
      <c r="J75" s="857"/>
      <c r="K75" s="857"/>
      <c r="L75" s="857"/>
      <c r="M75" s="858"/>
      <c r="N75" s="309">
        <f>SUM(N69:N74)</f>
        <v>1356.3866666666668</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32337.645100825641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6467.5290201651287</v>
      </c>
      <c r="M82" s="850"/>
      <c r="N82" s="57"/>
    </row>
    <row r="83" spans="1:14">
      <c r="B83" s="95" t="s">
        <v>1057</v>
      </c>
      <c r="C83" s="96"/>
      <c r="D83" s="96"/>
      <c r="E83" s="96"/>
      <c r="F83" s="96"/>
      <c r="G83" s="96"/>
      <c r="H83" s="96"/>
      <c r="I83" s="93"/>
      <c r="J83" s="94"/>
      <c r="K83" s="312">
        <v>0.05</v>
      </c>
      <c r="L83" s="849">
        <f>N77*K83</f>
        <v>1616.8822550412822</v>
      </c>
      <c r="M83" s="850"/>
      <c r="N83" s="57"/>
    </row>
    <row r="84" spans="1:14" ht="15.75" thickBot="1">
      <c r="B84" s="97" t="s">
        <v>1058</v>
      </c>
      <c r="C84" s="98"/>
      <c r="D84" s="98"/>
      <c r="E84" s="98"/>
      <c r="F84" s="98"/>
      <c r="G84" s="98"/>
      <c r="H84" s="98"/>
      <c r="I84" s="99"/>
      <c r="J84" s="100"/>
      <c r="K84" s="313">
        <v>0.05</v>
      </c>
      <c r="L84" s="851">
        <f>N77*K84</f>
        <v>1616.8822550412822</v>
      </c>
      <c r="M84" s="852"/>
      <c r="N84" s="57"/>
    </row>
    <row r="85" spans="1:14" ht="15.75" thickBot="1">
      <c r="B85" s="814" t="s">
        <v>1037</v>
      </c>
      <c r="C85" s="815"/>
      <c r="D85" s="815"/>
      <c r="E85" s="815"/>
      <c r="F85" s="815"/>
      <c r="G85" s="815"/>
      <c r="H85" s="815"/>
      <c r="I85" s="815"/>
      <c r="J85" s="815"/>
      <c r="K85" s="815"/>
      <c r="L85" s="815"/>
      <c r="M85" s="816"/>
      <c r="N85" s="58">
        <f>L82+L83+L84</f>
        <v>9701.2935302476926</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42038.938631073332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1770</v>
      </c>
      <c r="C31" s="87" t="s">
        <v>2254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N75*M41</f>
        <v>152.59400000000002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152.59400000000002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384353.31766407518</v>
      </c>
      <c r="N48" s="280">
        <f>K48*M48</f>
        <v>768.70663532815036</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7.0000000000000007E-2</v>
      </c>
      <c r="L49" s="429"/>
      <c r="M49" s="410">
        <f>VLOOKUP(A49,MATERIALES!A6:D397,4,FALSE)</f>
        <v>320676.18875429395</v>
      </c>
      <c r="N49" s="280">
        <f>K49*M49</f>
        <v>22447.333212800579</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14844.762490206711</v>
      </c>
      <c r="N50" s="280">
        <f>K50*M50</f>
        <v>4453.4287470620129</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27669.468595190745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1323</v>
      </c>
      <c r="B58" s="52" t="str">
        <f>VLOOKUP(A58,TRANSPORTE!A1:D117,3,FALSE)</f>
        <v>Transporte de concreto</v>
      </c>
      <c r="C58" s="325"/>
      <c r="D58" s="325"/>
      <c r="E58" s="325"/>
      <c r="F58" s="325"/>
      <c r="G58" s="325"/>
      <c r="H58" s="319" t="s">
        <v>2105</v>
      </c>
      <c r="I58" s="421">
        <v>7.2000000000000008E-2</v>
      </c>
      <c r="J58" s="294">
        <v>1</v>
      </c>
      <c r="K58" s="287">
        <f>I58*J58</f>
        <v>7.2000000000000008E-2</v>
      </c>
      <c r="L58" s="901">
        <f>VLOOKUP(A58,TRANSPORTE!A1:D117,4,FALSE)</f>
        <v>900.0696947133282</v>
      </c>
      <c r="M58" s="902"/>
      <c r="N58" s="295">
        <f>K58*L58</f>
        <v>64.805018019359636</v>
      </c>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64.805018019359636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s="170" t="s">
        <v>11</v>
      </c>
      <c r="B69" s="55" t="str">
        <f>VLOOKUP(A69,'MANO DE OBRA'!A8:D68,3,FALSE)</f>
        <v>Obrero (4)</v>
      </c>
      <c r="C69" s="53"/>
      <c r="D69" s="53"/>
      <c r="E69" s="53"/>
      <c r="F69" s="53"/>
      <c r="G69" s="53"/>
      <c r="H69" s="53"/>
      <c r="I69" s="300">
        <f>K69/J69*100</f>
        <v>109977.83783783784</v>
      </c>
      <c r="J69" s="301">
        <v>185</v>
      </c>
      <c r="K69" s="302">
        <f>VLOOKUP(A69,'MANO DE OBRA'!A8:D99,4,FALSE)</f>
        <v>203459</v>
      </c>
      <c r="L69" s="56"/>
      <c r="M69" s="442">
        <v>100</v>
      </c>
      <c r="N69" s="403">
        <f>K69/M69</f>
        <v>2034.59</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100</v>
      </c>
      <c r="N70" s="403">
        <f>K70/M70</f>
        <v>1017.29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133"/>
    </row>
    <row r="75" spans="1:15" ht="15.75" thickBot="1">
      <c r="B75" s="903" t="s">
        <v>1037</v>
      </c>
      <c r="C75" s="857"/>
      <c r="D75" s="857"/>
      <c r="E75" s="857"/>
      <c r="F75" s="857"/>
      <c r="G75" s="857"/>
      <c r="H75" s="857"/>
      <c r="I75" s="857"/>
      <c r="J75" s="857"/>
      <c r="K75" s="857"/>
      <c r="L75" s="857"/>
      <c r="M75" s="858"/>
      <c r="N75" s="468">
        <f>SUM(N69:N74)</f>
        <v>3051.88</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30938.747613210107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6187.7495226420215</v>
      </c>
      <c r="M82" s="850"/>
      <c r="N82" s="57"/>
    </row>
    <row r="83" spans="1:14">
      <c r="B83" s="95" t="s">
        <v>1057</v>
      </c>
      <c r="C83" s="96"/>
      <c r="D83" s="96"/>
      <c r="E83" s="96"/>
      <c r="F83" s="96"/>
      <c r="G83" s="96"/>
      <c r="H83" s="96"/>
      <c r="I83" s="93"/>
      <c r="J83" s="94"/>
      <c r="K83" s="312">
        <v>0.05</v>
      </c>
      <c r="L83" s="849">
        <f>N77*K83</f>
        <v>1546.9373806605054</v>
      </c>
      <c r="M83" s="850"/>
      <c r="N83" s="57"/>
    </row>
    <row r="84" spans="1:14" ht="15.75" thickBot="1">
      <c r="B84" s="97" t="s">
        <v>1058</v>
      </c>
      <c r="C84" s="98"/>
      <c r="D84" s="98"/>
      <c r="E84" s="98"/>
      <c r="F84" s="98"/>
      <c r="G84" s="98"/>
      <c r="H84" s="98"/>
      <c r="I84" s="99"/>
      <c r="J84" s="100"/>
      <c r="K84" s="313">
        <v>0.05</v>
      </c>
      <c r="L84" s="851">
        <f>N77*K84</f>
        <v>1546.9373806605054</v>
      </c>
      <c r="M84" s="852"/>
      <c r="N84" s="57"/>
    </row>
    <row r="85" spans="1:14" ht="15.75" thickBot="1">
      <c r="B85" s="814" t="s">
        <v>1037</v>
      </c>
      <c r="C85" s="815"/>
      <c r="D85" s="815"/>
      <c r="E85" s="815"/>
      <c r="F85" s="815"/>
      <c r="G85" s="815"/>
      <c r="H85" s="815"/>
      <c r="I85" s="815"/>
      <c r="J85" s="815"/>
      <c r="K85" s="815"/>
      <c r="L85" s="815"/>
      <c r="M85" s="816"/>
      <c r="N85" s="58">
        <f>L82+L83+L84</f>
        <v>9281.6242839630322</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40220.371897173143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1771</v>
      </c>
      <c r="C31" s="87" t="s">
        <v>2255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N75*M41</f>
        <v>84.774666666666675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84.774666666666675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384353.31766407518</v>
      </c>
      <c r="N48" s="280">
        <f>K48*M48</f>
        <v>768.70663532815036</v>
      </c>
    </row>
    <row r="49" spans="1:14">
      <c r="A49" s="169" t="s">
        <v>402</v>
      </c>
      <c r="B49" s="49" t="str">
        <f>VLOOKUP(A49,MATERIALES!A6:D373,3,FALSE)</f>
        <v>Bordillo Prefabricado En Concreto Ref.A85 Ntc-4109, 0,20 X 0,35 X 0.80 M</v>
      </c>
      <c r="C49" s="433"/>
      <c r="D49" s="433"/>
      <c r="E49" s="433"/>
      <c r="F49" s="433"/>
      <c r="G49" s="433"/>
      <c r="H49" s="433"/>
      <c r="I49" s="433"/>
      <c r="J49" s="320" t="str">
        <f>VLOOKUP(A49,MATERIALES!A5:D641,2,FALSE)</f>
        <v>u</v>
      </c>
      <c r="K49" s="405">
        <v>1.25</v>
      </c>
      <c r="L49" s="429"/>
      <c r="M49" s="410">
        <f>VLOOKUP(A49,MATERIALES!A6:D397,4,FALSE)</f>
        <v>24730.751280660515</v>
      </c>
      <c r="N49" s="280">
        <f>K49*M49</f>
        <v>30913.439100825643</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31682.145736153794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1323</v>
      </c>
      <c r="B58" s="52" t="str">
        <f>VLOOKUP(A58,TRANSPORTE!A1:D117,3,FALSE)</f>
        <v>Transporte de concreto</v>
      </c>
      <c r="C58" s="325"/>
      <c r="D58" s="325"/>
      <c r="E58" s="325"/>
      <c r="F58" s="325"/>
      <c r="G58" s="325"/>
      <c r="H58" s="319" t="s">
        <v>2105</v>
      </c>
      <c r="I58" s="421">
        <v>2E-3</v>
      </c>
      <c r="J58" s="294">
        <v>1</v>
      </c>
      <c r="K58" s="421">
        <f>I58*J58</f>
        <v>2E-3</v>
      </c>
      <c r="L58" s="901">
        <f>VLOOKUP(A58,TRANSPORTE!A1:D117,4,FALSE)</f>
        <v>900.0696947133282</v>
      </c>
      <c r="M58" s="902"/>
      <c r="N58" s="295">
        <f>K58*L58</f>
        <v>1.8001393894266564</v>
      </c>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1.8001393894266564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856"/>
      <c r="N68" s="104" t="s">
        <v>1035</v>
      </c>
    </row>
    <row r="69" spans="1:15">
      <c r="A69" s="170" t="s">
        <v>9</v>
      </c>
      <c r="B69" s="55" t="str">
        <f>VLOOKUP(A69,'MANO DE OBRA'!A8:D68,3,FALSE)</f>
        <v>Obrero (3)</v>
      </c>
      <c r="C69" s="53"/>
      <c r="D69" s="53"/>
      <c r="E69" s="53"/>
      <c r="F69" s="53"/>
      <c r="G69" s="53"/>
      <c r="H69" s="53"/>
      <c r="I69" s="300">
        <f>K69/J69*100</f>
        <v>82483.783783783787</v>
      </c>
      <c r="J69" s="301">
        <v>185</v>
      </c>
      <c r="K69" s="302">
        <f>VLOOKUP(A69,'MANO DE OBRA'!A8:D99,4,FALSE)</f>
        <v>152595</v>
      </c>
      <c r="L69" s="56"/>
      <c r="M69" s="442">
        <v>150</v>
      </c>
      <c r="N69" s="403">
        <f>K69/M69</f>
        <v>1017.3</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150</v>
      </c>
      <c r="N70" s="403">
        <f>K70/M70</f>
        <v>678.19333333333338</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903" t="s">
        <v>1037</v>
      </c>
      <c r="C75" s="857"/>
      <c r="D75" s="857"/>
      <c r="E75" s="857"/>
      <c r="F75" s="857"/>
      <c r="G75" s="857"/>
      <c r="H75" s="857"/>
      <c r="I75" s="857"/>
      <c r="J75" s="857"/>
      <c r="K75" s="857"/>
      <c r="L75" s="857"/>
      <c r="M75" s="858"/>
      <c r="N75" s="309">
        <f>SUM(N69:N74)</f>
        <v>1695.4933333333333</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33464.213875543224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6692.8427751086456</v>
      </c>
      <c r="M82" s="850"/>
      <c r="N82" s="57"/>
    </row>
    <row r="83" spans="1:14">
      <c r="B83" s="95" t="s">
        <v>1057</v>
      </c>
      <c r="C83" s="96"/>
      <c r="D83" s="96"/>
      <c r="E83" s="96"/>
      <c r="F83" s="96"/>
      <c r="G83" s="96"/>
      <c r="H83" s="96"/>
      <c r="I83" s="93"/>
      <c r="J83" s="94"/>
      <c r="K83" s="312">
        <v>0.05</v>
      </c>
      <c r="L83" s="849">
        <f>N77*K83</f>
        <v>1673.2106937771614</v>
      </c>
      <c r="M83" s="850"/>
      <c r="N83" s="57"/>
    </row>
    <row r="84" spans="1:14" ht="15.75" thickBot="1">
      <c r="B84" s="97" t="s">
        <v>1058</v>
      </c>
      <c r="C84" s="98"/>
      <c r="D84" s="98"/>
      <c r="E84" s="98"/>
      <c r="F84" s="98"/>
      <c r="G84" s="98"/>
      <c r="H84" s="98"/>
      <c r="I84" s="99"/>
      <c r="J84" s="100"/>
      <c r="K84" s="313">
        <v>0.05</v>
      </c>
      <c r="L84" s="851">
        <f>N77*K84</f>
        <v>1673.2106937771614</v>
      </c>
      <c r="M84" s="852"/>
      <c r="N84" s="57"/>
    </row>
    <row r="85" spans="1:14" ht="15.75" thickBot="1">
      <c r="B85" s="814" t="s">
        <v>1037</v>
      </c>
      <c r="C85" s="815"/>
      <c r="D85" s="815"/>
      <c r="E85" s="815"/>
      <c r="F85" s="815"/>
      <c r="G85" s="815"/>
      <c r="H85" s="815"/>
      <c r="I85" s="815"/>
      <c r="J85" s="815"/>
      <c r="K85" s="815"/>
      <c r="L85" s="815"/>
      <c r="M85" s="816"/>
      <c r="N85" s="58">
        <f>L82+L83+L84</f>
        <v>10039.264162662967</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43503.478038206187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1816</v>
      </c>
      <c r="C31" s="87" t="s">
        <v>1772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N75*M41</f>
        <v>21.193541666666668</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21.193541666666668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961</v>
      </c>
      <c r="B48" s="49" t="str">
        <f>VLOOKUP(A48,MATERIALES!A5:D373,3,FALSE)</f>
        <v>Geotextil Nt-2500 O Similar (Proveedores, Pavco, Geomatrix, Tensar, Omnes U Otros)</v>
      </c>
      <c r="C48" s="289"/>
      <c r="D48" s="289"/>
      <c r="E48" s="289"/>
      <c r="F48" s="289"/>
      <c r="G48" s="289"/>
      <c r="H48" s="289"/>
      <c r="I48" s="276"/>
      <c r="J48" s="232" t="str">
        <f>VLOOKUP(A48,MATERIALES!A4:D640,2,FALSE)</f>
        <v>m2</v>
      </c>
      <c r="K48" s="290">
        <v>1.1000000000000001</v>
      </c>
      <c r="L48" s="275"/>
      <c r="M48" s="410">
        <f>VLOOKUP(A48,MATERIALES!A5:D396,4,FALSE)</f>
        <v>5458.6213463508702</v>
      </c>
      <c r="N48" s="280">
        <f>K48*M48</f>
        <v>6004.4834809859576</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6004.4834809859576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B58" s="52"/>
      <c r="C58" s="325"/>
      <c r="D58" s="325"/>
      <c r="E58" s="325"/>
      <c r="F58" s="325"/>
      <c r="G58" s="325"/>
      <c r="H58" s="319"/>
      <c r="I58" s="287"/>
      <c r="J58" s="294"/>
      <c r="K58" s="287"/>
      <c r="L58" s="901"/>
      <c r="M58" s="902"/>
      <c r="N58" s="295"/>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968"/>
      <c r="N68" s="104" t="s">
        <v>1035</v>
      </c>
    </row>
    <row r="69" spans="1:15">
      <c r="A69" s="170" t="s">
        <v>7</v>
      </c>
      <c r="B69" s="55" t="str">
        <f>VLOOKUP(A69,'MANO DE OBRA'!A8:D68,3,FALSE)</f>
        <v>Obrero (2)</v>
      </c>
      <c r="C69" s="53"/>
      <c r="D69" s="53"/>
      <c r="E69" s="53"/>
      <c r="F69" s="53"/>
      <c r="G69" s="53"/>
      <c r="H69" s="53"/>
      <c r="I69" s="300">
        <f>K69/J69*100</f>
        <v>54988.648648648646</v>
      </c>
      <c r="J69" s="301">
        <v>185</v>
      </c>
      <c r="K69" s="302">
        <f>VLOOKUP(A69,'MANO DE OBRA'!A8:D99,4,FALSE)</f>
        <v>101729</v>
      </c>
      <c r="L69" s="56"/>
      <c r="M69" s="442">
        <v>240</v>
      </c>
      <c r="N69" s="403">
        <f>K69/M69</f>
        <v>423.87083333333334</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903" t="s">
        <v>1037</v>
      </c>
      <c r="C75" s="857"/>
      <c r="D75" s="857"/>
      <c r="E75" s="857"/>
      <c r="F75" s="857"/>
      <c r="G75" s="857"/>
      <c r="H75" s="857"/>
      <c r="I75" s="857"/>
      <c r="J75" s="857"/>
      <c r="K75" s="857"/>
      <c r="L75" s="857"/>
      <c r="M75" s="858"/>
      <c r="N75" s="309">
        <f>SUM(N69:N74)</f>
        <v>423.87083333333334</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6449.5478559859575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1289.9095711971916</v>
      </c>
      <c r="M82" s="850"/>
      <c r="N82" s="57"/>
    </row>
    <row r="83" spans="1:14">
      <c r="B83" s="95" t="s">
        <v>1057</v>
      </c>
      <c r="C83" s="96"/>
      <c r="D83" s="96"/>
      <c r="E83" s="96"/>
      <c r="F83" s="96"/>
      <c r="G83" s="96"/>
      <c r="H83" s="96"/>
      <c r="I83" s="93"/>
      <c r="J83" s="94"/>
      <c r="K83" s="312">
        <v>0.05</v>
      </c>
      <c r="L83" s="849">
        <f>N77*K83</f>
        <v>322.47739279929789</v>
      </c>
      <c r="M83" s="850"/>
      <c r="N83" s="57"/>
    </row>
    <row r="84" spans="1:14" ht="15.75" thickBot="1">
      <c r="B84" s="97" t="s">
        <v>1058</v>
      </c>
      <c r="C84" s="98"/>
      <c r="D84" s="98"/>
      <c r="E84" s="98"/>
      <c r="F84" s="98"/>
      <c r="G84" s="98"/>
      <c r="H84" s="98"/>
      <c r="I84" s="99"/>
      <c r="J84" s="100"/>
      <c r="K84" s="313">
        <v>0.05</v>
      </c>
      <c r="L84" s="851">
        <f>N77*K84</f>
        <v>322.47739279929789</v>
      </c>
      <c r="M84" s="852"/>
      <c r="N84" s="57"/>
    </row>
    <row r="85" spans="1:14" ht="15.75" thickBot="1">
      <c r="B85" s="814" t="s">
        <v>1037</v>
      </c>
      <c r="C85" s="815"/>
      <c r="D85" s="815"/>
      <c r="E85" s="815"/>
      <c r="F85" s="815"/>
      <c r="G85" s="815"/>
      <c r="H85" s="815"/>
      <c r="I85" s="815"/>
      <c r="J85" s="815"/>
      <c r="K85" s="815"/>
      <c r="L85" s="815"/>
      <c r="M85" s="816"/>
      <c r="N85" s="58">
        <f>L82+L83+L84</f>
        <v>1934.8643567957872</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8384.4122127817445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1817</v>
      </c>
      <c r="C31" s="87" t="s">
        <v>2151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N75*M41</f>
        <v>21.193541666666668</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21.193541666666668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954</v>
      </c>
      <c r="B48" s="49" t="str">
        <f>VLOOKUP(A48,MATERIALES!A5:D373,3,FALSE)</f>
        <v>Geotextil T-2400 O Similar (Proveedores Lafayet, Pavco, Geomatrix, Tensar, Omnes U Otros)</v>
      </c>
      <c r="C48" s="289"/>
      <c r="D48" s="289"/>
      <c r="E48" s="289"/>
      <c r="F48" s="289"/>
      <c r="G48" s="289"/>
      <c r="H48" s="289"/>
      <c r="I48" s="276"/>
      <c r="J48" s="232" t="str">
        <f>VLOOKUP(A48,MATERIALES!A4:D640,2,FALSE)</f>
        <v>m2</v>
      </c>
      <c r="K48" s="290">
        <v>1.1000000000000001</v>
      </c>
      <c r="L48" s="275"/>
      <c r="M48" s="410">
        <f>VLOOKUP(A48,MATERIALES!A5:D396,4,FALSE)</f>
        <v>6084.7034291568725</v>
      </c>
      <c r="N48" s="280">
        <f>K48*M48</f>
        <v>6693.1737720725605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6693.1737720725605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B58" s="52"/>
      <c r="C58" s="325"/>
      <c r="D58" s="325"/>
      <c r="E58" s="325"/>
      <c r="F58" s="325"/>
      <c r="G58" s="325"/>
      <c r="H58" s="319"/>
      <c r="I58" s="287"/>
      <c r="J58" s="294"/>
      <c r="K58" s="287"/>
      <c r="L58" s="901"/>
      <c r="M58" s="902"/>
      <c r="N58" s="295"/>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968"/>
      <c r="N68" s="104" t="s">
        <v>1035</v>
      </c>
    </row>
    <row r="69" spans="1:15">
      <c r="A69" s="170" t="s">
        <v>7</v>
      </c>
      <c r="B69" s="55" t="str">
        <f>VLOOKUP(A69,'MANO DE OBRA'!A8:D68,3,FALSE)</f>
        <v>Obrero (2)</v>
      </c>
      <c r="C69" s="53"/>
      <c r="D69" s="53"/>
      <c r="E69" s="53"/>
      <c r="F69" s="53"/>
      <c r="G69" s="53"/>
      <c r="H69" s="53"/>
      <c r="I69" s="300">
        <f>K69/J69*100</f>
        <v>54988.648648648646</v>
      </c>
      <c r="J69" s="301">
        <v>185</v>
      </c>
      <c r="K69" s="302">
        <f>VLOOKUP(A69,'MANO DE OBRA'!A8:D99,4,FALSE)</f>
        <v>101729</v>
      </c>
      <c r="L69" s="56"/>
      <c r="M69" s="442">
        <v>240</v>
      </c>
      <c r="N69" s="403">
        <f>K69/M69</f>
        <v>423.87083333333334</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903" t="s">
        <v>1037</v>
      </c>
      <c r="C75" s="857"/>
      <c r="D75" s="857"/>
      <c r="E75" s="857"/>
      <c r="F75" s="857"/>
      <c r="G75" s="857"/>
      <c r="H75" s="857"/>
      <c r="I75" s="857"/>
      <c r="J75" s="857"/>
      <c r="K75" s="857"/>
      <c r="L75" s="857"/>
      <c r="M75" s="858"/>
      <c r="N75" s="309">
        <f>SUM(N69:N74)</f>
        <v>423.87083333333334</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7138.2381470725604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1427.6476294145123</v>
      </c>
      <c r="M82" s="850"/>
      <c r="N82" s="57"/>
    </row>
    <row r="83" spans="1:14">
      <c r="B83" s="95" t="s">
        <v>1057</v>
      </c>
      <c r="C83" s="96"/>
      <c r="D83" s="96"/>
      <c r="E83" s="96"/>
      <c r="F83" s="96"/>
      <c r="G83" s="96"/>
      <c r="H83" s="96"/>
      <c r="I83" s="93"/>
      <c r="J83" s="94"/>
      <c r="K83" s="312">
        <v>0.05</v>
      </c>
      <c r="L83" s="849">
        <f>N77*K83</f>
        <v>356.91190735362807</v>
      </c>
      <c r="M83" s="850"/>
      <c r="N83" s="57"/>
    </row>
    <row r="84" spans="1:14" ht="15.75" thickBot="1">
      <c r="B84" s="97" t="s">
        <v>1058</v>
      </c>
      <c r="C84" s="98"/>
      <c r="D84" s="98"/>
      <c r="E84" s="98"/>
      <c r="F84" s="98"/>
      <c r="G84" s="98"/>
      <c r="H84" s="98"/>
      <c r="I84" s="99"/>
      <c r="J84" s="100"/>
      <c r="K84" s="313">
        <v>0.05</v>
      </c>
      <c r="L84" s="851">
        <f>N77*K84</f>
        <v>356.91190735362807</v>
      </c>
      <c r="M84" s="852"/>
      <c r="N84" s="57"/>
    </row>
    <row r="85" spans="1:14" ht="15.75" thickBot="1">
      <c r="B85" s="814" t="s">
        <v>1037</v>
      </c>
      <c r="C85" s="815"/>
      <c r="D85" s="815"/>
      <c r="E85" s="815"/>
      <c r="F85" s="815"/>
      <c r="G85" s="815"/>
      <c r="H85" s="815"/>
      <c r="I85" s="815"/>
      <c r="J85" s="815"/>
      <c r="K85" s="815"/>
      <c r="L85" s="815"/>
      <c r="M85" s="816"/>
      <c r="N85" s="58">
        <f>L82+L83+L84</f>
        <v>2141.4714441217684</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9279.7095911943288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1221</v>
      </c>
      <c r="C31" s="87" t="s">
        <v>1773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N75*M41</f>
        <v>305.19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305.19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556</v>
      </c>
      <c r="B48" s="49" t="str">
        <f>VLOOKUP(A48,MATERIALES!A5:D373,3,FALSE)</f>
        <v>Material drenante (3´´)</v>
      </c>
      <c r="C48" s="289"/>
      <c r="D48" s="289"/>
      <c r="E48" s="289"/>
      <c r="F48" s="289"/>
      <c r="G48" s="289"/>
      <c r="H48" s="289"/>
      <c r="I48" s="276"/>
      <c r="J48" s="232" t="str">
        <f>VLOOKUP(A48,MATERIALES!A4:D640,2,FALSE)</f>
        <v>m3</v>
      </c>
      <c r="K48" s="290">
        <v>1.1000000000000001</v>
      </c>
      <c r="L48" s="275"/>
      <c r="M48" s="410">
        <f>VLOOKUP(A48,MATERIALES!A5:D396,4,FALSE)</f>
        <v>48842.546616042899</v>
      </c>
      <c r="N48" s="280">
        <f>K48*M48</f>
        <v>53726.801277647195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53726.801277647195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1345</v>
      </c>
      <c r="B58" s="52" t="str">
        <f>VLOOKUP(A58,TRANSPORTE!A1:D117,3,FALSE)</f>
        <v>Transporte de Material Drenante</v>
      </c>
      <c r="C58" s="325"/>
      <c r="D58" s="325"/>
      <c r="E58" s="325"/>
      <c r="F58" s="325"/>
      <c r="G58" s="325"/>
      <c r="H58" s="319" t="s">
        <v>2105</v>
      </c>
      <c r="I58" s="287">
        <v>1.1000000000000001</v>
      </c>
      <c r="J58" s="294">
        <v>1</v>
      </c>
      <c r="K58" s="287">
        <f>I58*J58</f>
        <v>1.1000000000000001</v>
      </c>
      <c r="L58" s="901">
        <f>VLOOKUP(A58,TRANSPORTE!A1:D117,4,FALSE)</f>
        <v>1260.7002978406549</v>
      </c>
      <c r="M58" s="902"/>
      <c r="N58" s="295">
        <f>K58*L58</f>
        <v>1386.7703276247205</v>
      </c>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1386.7703276247205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968"/>
      <c r="N68" s="104" t="s">
        <v>1035</v>
      </c>
    </row>
    <row r="69" spans="1:15">
      <c r="A69" s="170" t="s">
        <v>9</v>
      </c>
      <c r="B69" s="55" t="str">
        <f>VLOOKUP(A69,'MANO DE OBRA'!A8:D68,3,FALSE)</f>
        <v>Obrero (3)</v>
      </c>
      <c r="C69" s="53"/>
      <c r="D69" s="53"/>
      <c r="E69" s="53"/>
      <c r="F69" s="53"/>
      <c r="G69" s="53"/>
      <c r="H69" s="53"/>
      <c r="I69" s="300">
        <f>K69/J69*100</f>
        <v>82483.783783783787</v>
      </c>
      <c r="J69" s="301">
        <v>185</v>
      </c>
      <c r="K69" s="302">
        <f>VLOOKUP(A69,'MANO DE OBRA'!A8:D99,4,FALSE)</f>
        <v>152595</v>
      </c>
      <c r="L69" s="56"/>
      <c r="M69" s="442">
        <v>25</v>
      </c>
      <c r="N69" s="403">
        <f>K69/M69</f>
        <v>6103.8</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903" t="s">
        <v>1037</v>
      </c>
      <c r="C75" s="857"/>
      <c r="D75" s="857"/>
      <c r="E75" s="857"/>
      <c r="F75" s="857"/>
      <c r="G75" s="857"/>
      <c r="H75" s="857"/>
      <c r="I75" s="857"/>
      <c r="J75" s="857"/>
      <c r="K75" s="857"/>
      <c r="L75" s="857"/>
      <c r="M75" s="858"/>
      <c r="N75" s="309">
        <f>SUM(N69:N74)</f>
        <v>6103.8</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61522.56160527192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12304.512321054384</v>
      </c>
      <c r="M82" s="850"/>
      <c r="N82" s="57"/>
    </row>
    <row r="83" spans="1:14">
      <c r="B83" s="95" t="s">
        <v>1057</v>
      </c>
      <c r="C83" s="96"/>
      <c r="D83" s="96"/>
      <c r="E83" s="96"/>
      <c r="F83" s="96"/>
      <c r="G83" s="96"/>
      <c r="H83" s="96"/>
      <c r="I83" s="93"/>
      <c r="J83" s="94"/>
      <c r="K83" s="312">
        <v>0.05</v>
      </c>
      <c r="L83" s="849">
        <f>N77*K83</f>
        <v>3076.1280802635961</v>
      </c>
      <c r="M83" s="850"/>
      <c r="N83" s="57"/>
    </row>
    <row r="84" spans="1:14" ht="15.75" thickBot="1">
      <c r="B84" s="97" t="s">
        <v>1058</v>
      </c>
      <c r="C84" s="98"/>
      <c r="D84" s="98"/>
      <c r="E84" s="98"/>
      <c r="F84" s="98"/>
      <c r="G84" s="98"/>
      <c r="H84" s="98"/>
      <c r="I84" s="99"/>
      <c r="J84" s="100"/>
      <c r="K84" s="313">
        <v>0.05</v>
      </c>
      <c r="L84" s="851">
        <f>N77*K84</f>
        <v>3076.1280802635961</v>
      </c>
      <c r="M84" s="852"/>
      <c r="N84" s="57"/>
    </row>
    <row r="85" spans="1:14" ht="15.75" thickBot="1">
      <c r="B85" s="814" t="s">
        <v>1037</v>
      </c>
      <c r="C85" s="815"/>
      <c r="D85" s="815"/>
      <c r="E85" s="815"/>
      <c r="F85" s="815"/>
      <c r="G85" s="815"/>
      <c r="H85" s="815"/>
      <c r="I85" s="815"/>
      <c r="J85" s="815"/>
      <c r="K85" s="815"/>
      <c r="L85" s="815"/>
      <c r="M85" s="816"/>
      <c r="N85" s="58">
        <f>L82+L83+L84</f>
        <v>18456.768481581577</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79979.330086853501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1222</v>
      </c>
      <c r="C31" s="87" t="s">
        <v>2256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160</v>
      </c>
      <c r="B36" s="863" t="str">
        <f>VLOOKUP(A36,EQUIPOS!A6:D154,3,FALSE)</f>
        <v>COMPACTADOR MANUAL VIBRATORIO (RANA) con motor de 6 HP</v>
      </c>
      <c r="C36" s="864"/>
      <c r="D36" s="864"/>
      <c r="E36" s="864"/>
      <c r="F36" s="864"/>
      <c r="G36" s="864"/>
      <c r="H36" s="865"/>
      <c r="I36" s="275"/>
      <c r="J36" s="276"/>
      <c r="K36" s="277">
        <f>VLOOKUP(A36,EQUIPOS!A6:D163,4,FALSE)</f>
        <v>4448.7633035334193</v>
      </c>
      <c r="L36" s="278"/>
      <c r="M36" s="344">
        <v>3</v>
      </c>
      <c r="N36" s="280">
        <f>K36/M36</f>
        <v>1482.9211011778063</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N77*M41</f>
        <v>423.87083333333334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1906.7919345111397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545</v>
      </c>
      <c r="B48" s="49" t="str">
        <f>VLOOKUP(A48,MATERIALES!A5:D373,3,FALSE)</f>
        <v xml:space="preserve">Material de Sub- Base CBR=20%
</v>
      </c>
      <c r="C48" s="289"/>
      <c r="D48" s="289"/>
      <c r="E48" s="289"/>
      <c r="F48" s="289"/>
      <c r="G48" s="289"/>
      <c r="H48" s="289"/>
      <c r="I48" s="276"/>
      <c r="J48" s="232" t="str">
        <f>VLOOKUP(A48,MATERIALES!A4:D640,2,FALSE)</f>
        <v>m3</v>
      </c>
      <c r="K48" s="290">
        <v>1.25</v>
      </c>
      <c r="L48" s="275"/>
      <c r="M48" s="410">
        <f>VLOOKUP(A48,MATERIALES!A5:D396,4,FALSE)</f>
        <v>51904.749713734702</v>
      </c>
      <c r="N48" s="280">
        <f>K48*M48</f>
        <v>64880.937142168375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64880.937142168375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1336</v>
      </c>
      <c r="B60" s="52" t="str">
        <f>VLOOKUP(A60,TRANSPORTE!A1:D117,3,FALSE)</f>
        <v>Transporte de material de cobertura</v>
      </c>
      <c r="C60" s="325"/>
      <c r="D60" s="325"/>
      <c r="E60" s="325"/>
      <c r="F60" s="325"/>
      <c r="G60" s="325"/>
      <c r="H60" s="319" t="s">
        <v>339</v>
      </c>
      <c r="I60" s="287">
        <v>1.25</v>
      </c>
      <c r="J60" s="294">
        <v>1</v>
      </c>
      <c r="K60" s="287">
        <f>I60*J60</f>
        <v>1.25</v>
      </c>
      <c r="L60" s="901">
        <f>VLOOKUP(A60,TRANSPORTE!A1:D117,4,FALSE)</f>
        <v>1260.7002978406549</v>
      </c>
      <c r="M60" s="902"/>
      <c r="N60" s="295">
        <f>K60*L60</f>
        <v>1575.8753723008185</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317"/>
      <c r="C65" s="318"/>
      <c r="D65" s="318"/>
      <c r="E65" s="318"/>
      <c r="F65" s="318"/>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1575.8753723008185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0" t="s">
        <v>7</v>
      </c>
      <c r="B71" s="55" t="str">
        <f>VLOOKUP(A71,'MANO DE OBRA'!A8:D68,3,FALSE)</f>
        <v>Obrero (2)</v>
      </c>
      <c r="C71" s="53"/>
      <c r="D71" s="53"/>
      <c r="E71" s="53"/>
      <c r="F71" s="53"/>
      <c r="G71" s="53"/>
      <c r="H71" s="53"/>
      <c r="I71" s="300">
        <f>K71/J71*100</f>
        <v>54988.648648648646</v>
      </c>
      <c r="J71" s="301">
        <v>185</v>
      </c>
      <c r="K71" s="302">
        <f>VLOOKUP(A71,'MANO DE OBRA'!A8:D99,4,FALSE)</f>
        <v>101729</v>
      </c>
      <c r="L71" s="56"/>
      <c r="M71" s="442">
        <v>24</v>
      </c>
      <c r="N71" s="403">
        <f>K71/M71</f>
        <v>4238.708333333333</v>
      </c>
      <c r="O71" s="112"/>
    </row>
    <row r="72" spans="1:15">
      <c r="A72" s="170"/>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4238.708333333333</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72602.31278231366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14520.462556462733</v>
      </c>
      <c r="M84" s="850"/>
      <c r="N84" s="57"/>
    </row>
    <row r="85" spans="1:14">
      <c r="B85" s="95" t="s">
        <v>1057</v>
      </c>
      <c r="C85" s="96"/>
      <c r="D85" s="96"/>
      <c r="E85" s="96"/>
      <c r="F85" s="96"/>
      <c r="G85" s="96"/>
      <c r="H85" s="96"/>
      <c r="I85" s="93"/>
      <c r="J85" s="94"/>
      <c r="K85" s="312">
        <v>0.05</v>
      </c>
      <c r="L85" s="849">
        <f>N79*K85</f>
        <v>3630.1156391156833</v>
      </c>
      <c r="M85" s="850"/>
      <c r="N85" s="57"/>
    </row>
    <row r="86" spans="1:14" ht="15.75" thickBot="1">
      <c r="B86" s="97" t="s">
        <v>1058</v>
      </c>
      <c r="C86" s="98"/>
      <c r="D86" s="98"/>
      <c r="E86" s="98"/>
      <c r="F86" s="98"/>
      <c r="G86" s="98"/>
      <c r="H86" s="98"/>
      <c r="I86" s="99"/>
      <c r="J86" s="100"/>
      <c r="K86" s="313">
        <v>0.05</v>
      </c>
      <c r="L86" s="851">
        <f>N79*K86</f>
        <v>3630.1156391156833</v>
      </c>
      <c r="M86" s="852"/>
      <c r="N86" s="57"/>
    </row>
    <row r="87" spans="1:14" ht="15.75" thickBot="1">
      <c r="B87" s="814" t="s">
        <v>1037</v>
      </c>
      <c r="C87" s="815"/>
      <c r="D87" s="815"/>
      <c r="E87" s="815"/>
      <c r="F87" s="815"/>
      <c r="G87" s="815"/>
      <c r="H87" s="815"/>
      <c r="I87" s="815"/>
      <c r="J87" s="815"/>
      <c r="K87" s="815"/>
      <c r="L87" s="815"/>
      <c r="M87" s="816"/>
      <c r="N87" s="58">
        <f>L84+L85+L86</f>
        <v>21780.693834694099</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94383.006617007763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1223</v>
      </c>
      <c r="C31" s="87" t="s">
        <v>2257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197</v>
      </c>
      <c r="B36" s="863" t="str">
        <f>VLOOKUP(A36,EQUIPOS!A6:D154,3,FALSE)</f>
        <v>Equipo de perforación (TRACKDRILL), potencia 40 HP, 2100 golpes / minuto</v>
      </c>
      <c r="C36" s="864"/>
      <c r="D36" s="864"/>
      <c r="E36" s="864"/>
      <c r="F36" s="864"/>
      <c r="G36" s="864"/>
      <c r="H36" s="865"/>
      <c r="I36" s="275"/>
      <c r="J36" s="276"/>
      <c r="K36" s="277">
        <f>VLOOKUP(A36,EQUIPOS!A6:D163,4,FALSE)</f>
        <v>125682.09876543212</v>
      </c>
      <c r="L36" s="278"/>
      <c r="M36" s="344">
        <v>2.5</v>
      </c>
      <c r="N36" s="280">
        <f>K36/M36</f>
        <v>50272.839506172852</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381.48500000000001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50654.324506172852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27308.377026456936</v>
      </c>
      <c r="N48" s="280">
        <f>K48*M48</f>
        <v>27581.460796721505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27581.460796721505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0" t="s">
        <v>6</v>
      </c>
      <c r="B71" s="55" t="str">
        <f>VLOOKUP(A71,'MANO DE OBRA'!A8:D68,3,FALSE)</f>
        <v xml:space="preserve">Obrero </v>
      </c>
      <c r="C71" s="53"/>
      <c r="D71" s="53"/>
      <c r="E71" s="53"/>
      <c r="F71" s="53"/>
      <c r="G71" s="53"/>
      <c r="H71" s="53"/>
      <c r="I71" s="300">
        <f>K71/J71*100</f>
        <v>27494.594594594593</v>
      </c>
      <c r="J71" s="301">
        <v>185</v>
      </c>
      <c r="K71" s="302">
        <f>VLOOKUP(A71,'MANO DE OBRA'!A8:D99,4,FALSE)</f>
        <v>50865</v>
      </c>
      <c r="L71" s="56"/>
      <c r="M71" s="442">
        <v>20</v>
      </c>
      <c r="N71" s="403">
        <f>K71/M71</f>
        <v>2543.25</v>
      </c>
      <c r="O71" s="112"/>
    </row>
    <row r="72" spans="1:15">
      <c r="A72" s="170"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20</v>
      </c>
      <c r="N72" s="403">
        <f>K72/M72</f>
        <v>5086.45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7629.7</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85865.485302894362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17173.097060578872</v>
      </c>
      <c r="M84" s="850"/>
      <c r="N84" s="57"/>
    </row>
    <row r="85" spans="1:14">
      <c r="B85" s="95" t="s">
        <v>1057</v>
      </c>
      <c r="C85" s="96"/>
      <c r="D85" s="96"/>
      <c r="E85" s="96"/>
      <c r="F85" s="96"/>
      <c r="G85" s="96"/>
      <c r="H85" s="96"/>
      <c r="I85" s="93"/>
      <c r="J85" s="94"/>
      <c r="K85" s="312">
        <v>0.05</v>
      </c>
      <c r="L85" s="849">
        <f>N79*K85</f>
        <v>4293.2742651447179</v>
      </c>
      <c r="M85" s="850"/>
      <c r="N85" s="57"/>
    </row>
    <row r="86" spans="1:14" ht="15.75" thickBot="1">
      <c r="B86" s="97" t="s">
        <v>1058</v>
      </c>
      <c r="C86" s="98"/>
      <c r="D86" s="98"/>
      <c r="E86" s="98"/>
      <c r="F86" s="98"/>
      <c r="G86" s="98"/>
      <c r="H86" s="98"/>
      <c r="I86" s="99"/>
      <c r="J86" s="100"/>
      <c r="K86" s="313">
        <v>0.05</v>
      </c>
      <c r="L86" s="851">
        <f>N79*K86</f>
        <v>4293.2742651447179</v>
      </c>
      <c r="M86" s="852"/>
      <c r="N86" s="57"/>
    </row>
    <row r="87" spans="1:14" ht="15.75" thickBot="1">
      <c r="B87" s="814" t="s">
        <v>1037</v>
      </c>
      <c r="C87" s="815"/>
      <c r="D87" s="815"/>
      <c r="E87" s="815"/>
      <c r="F87" s="815"/>
      <c r="G87" s="815"/>
      <c r="H87" s="815"/>
      <c r="I87" s="815"/>
      <c r="J87" s="815"/>
      <c r="K87" s="815"/>
      <c r="L87" s="815"/>
      <c r="M87" s="816"/>
      <c r="N87" s="58">
        <f>L84+L85+L86</f>
        <v>25759.645590868309</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111625.13089376267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1224</v>
      </c>
      <c r="C31" s="87" t="s">
        <v>2258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197</v>
      </c>
      <c r="B36" s="863" t="str">
        <f>VLOOKUP(A36,EQUIPOS!A6:D154,3,FALSE)</f>
        <v>Equipo de perforación (TRACKDRILL), potencia 40 HP, 2100 golpes / minuto</v>
      </c>
      <c r="C36" s="864"/>
      <c r="D36" s="864"/>
      <c r="E36" s="864"/>
      <c r="F36" s="864"/>
      <c r="G36" s="864"/>
      <c r="H36" s="865"/>
      <c r="I36" s="275"/>
      <c r="J36" s="276"/>
      <c r="K36" s="277">
        <f>VLOOKUP(A36,EQUIPOS!A6:D163,4,FALSE)</f>
        <v>125682.09876543212</v>
      </c>
      <c r="L36" s="278"/>
      <c r="M36" s="344">
        <v>1.25</v>
      </c>
      <c r="N36" s="280">
        <f>K36/M36</f>
        <v>100545.6790123457</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1017.29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101562.9690123457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27308.377026456936</v>
      </c>
      <c r="N48" s="280">
        <f>K48*M48</f>
        <v>27581.460796721505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27581.460796721505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70" t="s">
        <v>7</v>
      </c>
      <c r="B71" s="55" t="str">
        <f>VLOOKUP(A71,'MANO DE OBRA'!A8:D68,3,FALSE)</f>
        <v>Obrero (2)</v>
      </c>
      <c r="C71" s="53"/>
      <c r="D71" s="53"/>
      <c r="E71" s="53"/>
      <c r="F71" s="53"/>
      <c r="G71" s="53"/>
      <c r="H71" s="53"/>
      <c r="I71" s="300">
        <f>K71/J71*100</f>
        <v>54988.648648648646</v>
      </c>
      <c r="J71" s="301">
        <v>185</v>
      </c>
      <c r="K71" s="302">
        <f>VLOOKUP(A71,'MANO DE OBRA'!A8:D99,4,FALSE)</f>
        <v>101729</v>
      </c>
      <c r="L71" s="56"/>
      <c r="M71" s="442">
        <v>10</v>
      </c>
      <c r="N71" s="403">
        <f>K71/M71</f>
        <v>10172.9</v>
      </c>
      <c r="O71" s="112"/>
    </row>
    <row r="72" spans="1:15">
      <c r="A72" s="170"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10</v>
      </c>
      <c r="N72" s="403">
        <f>K72/M72</f>
        <v>10172.9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133"/>
    </row>
    <row r="77" spans="1:15" ht="15.75" thickBot="1">
      <c r="B77" s="903" t="s">
        <v>1037</v>
      </c>
      <c r="C77" s="857"/>
      <c r="D77" s="857"/>
      <c r="E77" s="857"/>
      <c r="F77" s="857"/>
      <c r="G77" s="857"/>
      <c r="H77" s="857"/>
      <c r="I77" s="857"/>
      <c r="J77" s="857"/>
      <c r="K77" s="857"/>
      <c r="L77" s="857"/>
      <c r="M77" s="858"/>
      <c r="N77" s="468">
        <f>SUM(N71:N76)</f>
        <v>20345.8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149490.22980906718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29898.045961813437</v>
      </c>
      <c r="M84" s="850"/>
      <c r="N84" s="57"/>
    </row>
    <row r="85" spans="1:14">
      <c r="B85" s="95" t="s">
        <v>1057</v>
      </c>
      <c r="C85" s="96"/>
      <c r="D85" s="96"/>
      <c r="E85" s="96"/>
      <c r="F85" s="96"/>
      <c r="G85" s="96"/>
      <c r="H85" s="96"/>
      <c r="I85" s="93"/>
      <c r="J85" s="94"/>
      <c r="K85" s="312">
        <v>0.05</v>
      </c>
      <c r="L85" s="849">
        <f>N79*K85</f>
        <v>7474.5114904533593</v>
      </c>
      <c r="M85" s="850"/>
      <c r="N85" s="57"/>
    </row>
    <row r="86" spans="1:14" ht="15.75" thickBot="1">
      <c r="B86" s="97" t="s">
        <v>1058</v>
      </c>
      <c r="C86" s="98"/>
      <c r="D86" s="98"/>
      <c r="E86" s="98"/>
      <c r="F86" s="98"/>
      <c r="G86" s="98"/>
      <c r="H86" s="98"/>
      <c r="I86" s="99"/>
      <c r="J86" s="100"/>
      <c r="K86" s="313">
        <v>0.05</v>
      </c>
      <c r="L86" s="851">
        <f>N79*K86</f>
        <v>7474.5114904533593</v>
      </c>
      <c r="M86" s="852"/>
      <c r="N86" s="57"/>
    </row>
    <row r="87" spans="1:14" ht="15.75" thickBot="1">
      <c r="B87" s="814" t="s">
        <v>1037</v>
      </c>
      <c r="C87" s="815"/>
      <c r="D87" s="815"/>
      <c r="E87" s="815"/>
      <c r="F87" s="815"/>
      <c r="G87" s="815"/>
      <c r="H87" s="815"/>
      <c r="I87" s="815"/>
      <c r="J87" s="815"/>
      <c r="K87" s="815"/>
      <c r="L87" s="815"/>
      <c r="M87" s="816"/>
      <c r="N87" s="58">
        <f>L84+L85+L86</f>
        <v>44847.068942720158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194337.29875178734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1225</v>
      </c>
      <c r="C31" s="87" t="s">
        <v>1774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314</v>
      </c>
      <c r="B36" s="863" t="str">
        <f>VLOOKUP(A36,EQUIPOS!A6:D154,3,FALSE)</f>
        <v xml:space="preserve">Retroexcavadora E-200 sobre orugas
</v>
      </c>
      <c r="C36" s="864"/>
      <c r="D36" s="864"/>
      <c r="E36" s="864"/>
      <c r="F36" s="864"/>
      <c r="G36" s="864"/>
      <c r="H36" s="865"/>
      <c r="I36" s="275"/>
      <c r="J36" s="276"/>
      <c r="K36" s="277">
        <f>VLOOKUP(A36,EQUIPOS!A6:D163,4,FALSE)</f>
        <v>182815.54810557686</v>
      </c>
      <c r="L36" s="278"/>
      <c r="M36" s="344">
        <v>23</v>
      </c>
      <c r="N36" s="280">
        <f>K36/M36</f>
        <v>7948.5020915468203</v>
      </c>
    </row>
    <row r="37" spans="1:14">
      <c r="A37" s="119" t="s">
        <v>328</v>
      </c>
      <c r="B37" s="863" t="str">
        <f>VLOOKUP(A37,EQUIPOS!A7:D154,3,FALSE)</f>
        <v xml:space="preserve">Taco metálico o puntal (escamas en concreto)
</v>
      </c>
      <c r="C37" s="864"/>
      <c r="D37" s="864"/>
      <c r="E37" s="864"/>
      <c r="F37" s="864"/>
      <c r="G37" s="864"/>
      <c r="H37" s="865"/>
      <c r="I37" s="429"/>
      <c r="J37" s="430"/>
      <c r="K37" s="277">
        <f>VLOOKUP(A37,EQUIPOS!A7:D164,4,FALSE)</f>
        <v>63.496168582375489</v>
      </c>
      <c r="L37" s="343"/>
      <c r="M37" s="344">
        <v>1</v>
      </c>
      <c r="N37" s="280">
        <f>K37/M37</f>
        <v>63.496168582375489</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N75*M41</f>
        <v>1017.29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9029.2882601291967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766</v>
      </c>
      <c r="B48" s="49" t="str">
        <f>VLOOKUP(A48,MATERIALES!A5:D373,3,FALSE)</f>
        <v>Tubería PVC RD21 de 1´´ (para anclajes)</v>
      </c>
      <c r="C48" s="289"/>
      <c r="D48" s="289"/>
      <c r="E48" s="289"/>
      <c r="F48" s="289"/>
      <c r="G48" s="289"/>
      <c r="H48" s="289"/>
      <c r="I48" s="289"/>
      <c r="J48" s="319" t="str">
        <f>VLOOKUP(A48,MATERIALES!A4:D640,2,FALSE)</f>
        <v>m</v>
      </c>
      <c r="K48" s="290">
        <v>0.35</v>
      </c>
      <c r="L48" s="275"/>
      <c r="M48" s="410">
        <f>VLOOKUP(A48,MATERIALES!A5:D396,4,FALSE)</f>
        <v>4157.5922376905919</v>
      </c>
      <c r="N48" s="280">
        <f>K48*M48</f>
        <v>1455.1572831917072</v>
      </c>
    </row>
    <row r="49" spans="1:14">
      <c r="A49" s="169" t="s">
        <v>1775</v>
      </c>
      <c r="B49" s="49" t="str">
        <f>VLOOKUP(A49,MATERIALES!A6:D373,3,FALSE)</f>
        <v>Formaleta Metálica</v>
      </c>
      <c r="C49" s="433"/>
      <c r="D49" s="433"/>
      <c r="E49" s="433"/>
      <c r="F49" s="433"/>
      <c r="G49" s="433"/>
      <c r="H49" s="433"/>
      <c r="I49" s="433"/>
      <c r="J49" s="320" t="str">
        <f>VLOOKUP(A49,MATERIALES!A5:D641,2,FALSE)</f>
        <v>m2</v>
      </c>
      <c r="K49" s="405">
        <v>1</v>
      </c>
      <c r="L49" s="429"/>
      <c r="M49" s="410">
        <f>VLOOKUP(A49,MATERIALES!A6:D397,4,FALSE)</f>
        <v>9042.050503224249</v>
      </c>
      <c r="N49" s="280">
        <f>K49*M49</f>
        <v>9042.050503224249</v>
      </c>
    </row>
    <row r="50" spans="1:14">
      <c r="A50" s="169" t="s">
        <v>812</v>
      </c>
      <c r="B50" s="49" t="str">
        <f>VLOOKUP(A50,MATERIALES!A6:D373,3,FALSE)</f>
        <v>Acero PDR-60</v>
      </c>
      <c r="C50" s="433"/>
      <c r="D50" s="433"/>
      <c r="E50" s="433"/>
      <c r="F50" s="433"/>
      <c r="G50" s="433"/>
      <c r="H50" s="433"/>
      <c r="I50" s="433"/>
      <c r="J50" s="320" t="str">
        <f>VLOOKUP(A50,MATERIALES!A6:D642,2,FALSE)</f>
        <v>kg</v>
      </c>
      <c r="K50" s="405">
        <v>3.8</v>
      </c>
      <c r="L50" s="429"/>
      <c r="M50" s="410">
        <f>VLOOKUP(A50,MATERIALES!A6:D398,4,FALSE)</f>
        <v>3316.7080094015541</v>
      </c>
      <c r="N50" s="280">
        <f>K50*M50</f>
        <v>12603.490435725906</v>
      </c>
    </row>
    <row r="51" spans="1:14">
      <c r="A51" s="169" t="s">
        <v>904</v>
      </c>
      <c r="B51" s="49" t="str">
        <f>VLOOKUP(A51,MATERIALES!A6:D373,3,FALSE)</f>
        <v>Concreto Resistencia  21 (Mpa)</v>
      </c>
      <c r="C51" s="433"/>
      <c r="D51" s="433"/>
      <c r="E51" s="433"/>
      <c r="F51" s="433"/>
      <c r="G51" s="433"/>
      <c r="H51" s="433"/>
      <c r="I51" s="433"/>
      <c r="J51" s="320" t="str">
        <f>VLOOKUP(A51,MATERIALES!A6:D643,2,FALSE)</f>
        <v>m3</v>
      </c>
      <c r="K51" s="405">
        <v>0.18</v>
      </c>
      <c r="L51" s="429"/>
      <c r="M51" s="410">
        <f>VLOOKUP(A51,MATERIALES!A6:D399,4,FALSE)</f>
        <v>341036.58169107448</v>
      </c>
      <c r="N51" s="280">
        <f>K51*M51</f>
        <v>61386.584704393405</v>
      </c>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84487.282926535263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1323</v>
      </c>
      <c r="B58" s="52" t="str">
        <f>VLOOKUP(A58,TRANSPORTE!A1:D117,3,FALSE)</f>
        <v>Transporte de concreto</v>
      </c>
      <c r="C58" s="325"/>
      <c r="D58" s="325"/>
      <c r="E58" s="325"/>
      <c r="F58" s="325"/>
      <c r="G58" s="325"/>
      <c r="H58" s="319" t="s">
        <v>2105</v>
      </c>
      <c r="I58" s="287">
        <v>0.18</v>
      </c>
      <c r="J58" s="294">
        <v>1</v>
      </c>
      <c r="K58" s="287">
        <f>I58*J58</f>
        <v>0.18</v>
      </c>
      <c r="L58" s="901">
        <f>VLOOKUP(A58,TRANSPORTE!A1:D117,4,FALSE)</f>
        <v>900.0696947133282</v>
      </c>
      <c r="M58" s="902"/>
      <c r="N58" s="295">
        <f>K58*L58</f>
        <v>162.01254504839906</v>
      </c>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162.01254504839906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968"/>
      <c r="N68" s="104" t="s">
        <v>1035</v>
      </c>
    </row>
    <row r="69" spans="1:15">
      <c r="A69" s="170" t="s">
        <v>7</v>
      </c>
      <c r="B69" s="55" t="str">
        <f>VLOOKUP(A69,'MANO DE OBRA'!A8:D68,3,FALSE)</f>
        <v>Obrero (2)</v>
      </c>
      <c r="C69" s="53"/>
      <c r="D69" s="53"/>
      <c r="E69" s="53"/>
      <c r="F69" s="53"/>
      <c r="G69" s="53"/>
      <c r="H69" s="53"/>
      <c r="I69" s="300">
        <f>K69/J69*100</f>
        <v>54988.648648648646</v>
      </c>
      <c r="J69" s="301">
        <v>185</v>
      </c>
      <c r="K69" s="302">
        <f>VLOOKUP(A69,'MANO DE OBRA'!A8:D99,4,FALSE)</f>
        <v>101729</v>
      </c>
      <c r="L69" s="56"/>
      <c r="M69" s="442">
        <v>10</v>
      </c>
      <c r="N69" s="403">
        <f>K69/M69</f>
        <v>10172.9</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10</v>
      </c>
      <c r="N70" s="403">
        <f>K70/M70</f>
        <v>10172.9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133"/>
    </row>
    <row r="75" spans="1:15" ht="15.75" thickBot="1">
      <c r="B75" s="903" t="s">
        <v>1037</v>
      </c>
      <c r="C75" s="857"/>
      <c r="D75" s="857"/>
      <c r="E75" s="857"/>
      <c r="F75" s="857"/>
      <c r="G75" s="857"/>
      <c r="H75" s="857"/>
      <c r="I75" s="857"/>
      <c r="J75" s="857"/>
      <c r="K75" s="857"/>
      <c r="L75" s="857"/>
      <c r="M75" s="858"/>
      <c r="N75" s="468">
        <f>SUM(N69:N74)</f>
        <v>20345.8</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114024.38373171286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22804.876746342576</v>
      </c>
      <c r="M82" s="850"/>
      <c r="N82" s="57"/>
    </row>
    <row r="83" spans="1:14">
      <c r="B83" s="95" t="s">
        <v>1057</v>
      </c>
      <c r="C83" s="96"/>
      <c r="D83" s="96"/>
      <c r="E83" s="96"/>
      <c r="F83" s="96"/>
      <c r="G83" s="96"/>
      <c r="H83" s="96"/>
      <c r="I83" s="93"/>
      <c r="J83" s="94"/>
      <c r="K83" s="312">
        <v>0.05</v>
      </c>
      <c r="L83" s="849">
        <f>N77*K83</f>
        <v>5701.2191865856439</v>
      </c>
      <c r="M83" s="850"/>
      <c r="N83" s="57"/>
    </row>
    <row r="84" spans="1:14" ht="15.75" thickBot="1">
      <c r="B84" s="97" t="s">
        <v>1058</v>
      </c>
      <c r="C84" s="98"/>
      <c r="D84" s="98"/>
      <c r="E84" s="98"/>
      <c r="F84" s="98"/>
      <c r="G84" s="98"/>
      <c r="H84" s="98"/>
      <c r="I84" s="99"/>
      <c r="J84" s="100"/>
      <c r="K84" s="313">
        <v>0.05</v>
      </c>
      <c r="L84" s="851">
        <f>N77*K84</f>
        <v>5701.2191865856439</v>
      </c>
      <c r="M84" s="852"/>
      <c r="N84" s="57"/>
    </row>
    <row r="85" spans="1:14" ht="15.75" thickBot="1">
      <c r="B85" s="814" t="s">
        <v>1037</v>
      </c>
      <c r="C85" s="815"/>
      <c r="D85" s="815"/>
      <c r="E85" s="815"/>
      <c r="F85" s="815"/>
      <c r="G85" s="815"/>
      <c r="H85" s="815"/>
      <c r="I85" s="815"/>
      <c r="J85" s="815"/>
      <c r="K85" s="815"/>
      <c r="L85" s="815"/>
      <c r="M85" s="816"/>
      <c r="N85" s="58">
        <f>L82+L83+L84</f>
        <v>34207.315119513863</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148231.69885122671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1226</v>
      </c>
      <c r="C31" s="87" t="s">
        <v>2259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N75*M41</f>
        <v>50.8645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50.8645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381</v>
      </c>
      <c r="B48" s="49" t="str">
        <f>VLOOKUP(A48,MATERIALES!A5:D373,3,FALSE)</f>
        <v>Armadura de Acero</v>
      </c>
      <c r="C48" s="289"/>
      <c r="D48" s="289"/>
      <c r="E48" s="289"/>
      <c r="F48" s="289"/>
      <c r="G48" s="289"/>
      <c r="H48" s="289"/>
      <c r="I48" s="289"/>
      <c r="J48" s="319" t="str">
        <f>VLOOKUP(A48,MATERIALES!A4:D640,2,FALSE)</f>
        <v>m</v>
      </c>
      <c r="K48" s="290">
        <v>1</v>
      </c>
      <c r="L48" s="275"/>
      <c r="M48" s="410">
        <f>VLOOKUP(A48,MATERIALES!A5:D396,4,FALSE)</f>
        <v>3158.9149641415052</v>
      </c>
      <c r="N48" s="280">
        <f>K48*M48</f>
        <v>3158.9149641415052</v>
      </c>
    </row>
    <row r="49" spans="1:14">
      <c r="A49" s="169" t="s">
        <v>747</v>
      </c>
      <c r="B49" s="49" t="str">
        <f>VLOOKUP(A49,MATERIALES!A6:D373,3,FALSE)</f>
        <v>Tornillos de Unión de D= 12 mm</v>
      </c>
      <c r="C49" s="433"/>
      <c r="D49" s="433"/>
      <c r="E49" s="433"/>
      <c r="F49" s="433"/>
      <c r="G49" s="433"/>
      <c r="H49" s="433"/>
      <c r="I49" s="433"/>
      <c r="J49" s="320" t="str">
        <f>VLOOKUP(A49,MATERIALES!A5:D641,2,FALSE)</f>
        <v>u</v>
      </c>
      <c r="K49" s="405">
        <v>4</v>
      </c>
      <c r="L49" s="429"/>
      <c r="M49" s="410">
        <f>VLOOKUP(A49,MATERIALES!A6:D397,4,FALSE)</f>
        <v>620.99198457180728</v>
      </c>
      <c r="N49" s="280">
        <f>K49*M49</f>
        <v>2483.9679382872291</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5642.8829024287343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B58" s="52"/>
      <c r="C58" s="325"/>
      <c r="D58" s="325"/>
      <c r="E58" s="325"/>
      <c r="F58" s="325"/>
      <c r="G58" s="325"/>
      <c r="H58" s="319"/>
      <c r="I58" s="287"/>
      <c r="J58" s="294"/>
      <c r="K58" s="287"/>
      <c r="L58" s="901"/>
      <c r="M58" s="902"/>
      <c r="N58" s="295"/>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968"/>
      <c r="N68" s="104" t="s">
        <v>1035</v>
      </c>
    </row>
    <row r="69" spans="1:15">
      <c r="A69" s="170" t="s">
        <v>7</v>
      </c>
      <c r="B69" s="55" t="str">
        <f>VLOOKUP(A69,'MANO DE OBRA'!A8:D68,3,FALSE)</f>
        <v>Obrero (2)</v>
      </c>
      <c r="C69" s="53"/>
      <c r="D69" s="53"/>
      <c r="E69" s="53"/>
      <c r="F69" s="53"/>
      <c r="G69" s="53"/>
      <c r="H69" s="53"/>
      <c r="I69" s="300">
        <f>K69/J69*100</f>
        <v>54988.648648648646</v>
      </c>
      <c r="J69" s="301">
        <v>185</v>
      </c>
      <c r="K69" s="302">
        <f>VLOOKUP(A69,'MANO DE OBRA'!A8:D99,4,FALSE)</f>
        <v>101729</v>
      </c>
      <c r="L69" s="56"/>
      <c r="M69" s="442">
        <v>400</v>
      </c>
      <c r="N69" s="403">
        <f>K69/M69</f>
        <v>254.32249999999999</v>
      </c>
      <c r="O69" s="112"/>
    </row>
    <row r="70" spans="1:15">
      <c r="A70" s="170"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400</v>
      </c>
      <c r="N70" s="403">
        <f>K70/M70</f>
        <v>254.32249999999999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133"/>
    </row>
    <row r="75" spans="1:15" ht="15.75" thickBot="1">
      <c r="B75" s="903" t="s">
        <v>1037</v>
      </c>
      <c r="C75" s="857"/>
      <c r="D75" s="857"/>
      <c r="E75" s="857"/>
      <c r="F75" s="857"/>
      <c r="G75" s="857"/>
      <c r="H75" s="857"/>
      <c r="I75" s="857"/>
      <c r="J75" s="857"/>
      <c r="K75" s="857"/>
      <c r="L75" s="857"/>
      <c r="M75" s="858"/>
      <c r="N75" s="468">
        <f>SUM(N69:N74)</f>
        <v>508.64499999999998</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6202.3924024287335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1240.4784804857468</v>
      </c>
      <c r="M82" s="850"/>
      <c r="N82" s="57"/>
    </row>
    <row r="83" spans="1:14">
      <c r="B83" s="95" t="s">
        <v>1057</v>
      </c>
      <c r="C83" s="96"/>
      <c r="D83" s="96"/>
      <c r="E83" s="96"/>
      <c r="F83" s="96"/>
      <c r="G83" s="96"/>
      <c r="H83" s="96"/>
      <c r="I83" s="93"/>
      <c r="J83" s="94"/>
      <c r="K83" s="312">
        <v>0.05</v>
      </c>
      <c r="L83" s="849">
        <f>N77*K83</f>
        <v>310.1196201214367</v>
      </c>
      <c r="M83" s="850"/>
      <c r="N83" s="57"/>
    </row>
    <row r="84" spans="1:14" ht="15.75" thickBot="1">
      <c r="B84" s="97" t="s">
        <v>1058</v>
      </c>
      <c r="C84" s="98"/>
      <c r="D84" s="98"/>
      <c r="E84" s="98"/>
      <c r="F84" s="98"/>
      <c r="G84" s="98"/>
      <c r="H84" s="98"/>
      <c r="I84" s="99"/>
      <c r="J84" s="100"/>
      <c r="K84" s="313">
        <v>0.05</v>
      </c>
      <c r="L84" s="851">
        <f>N77*K84</f>
        <v>310.1196201214367</v>
      </c>
      <c r="M84" s="852"/>
      <c r="N84" s="57"/>
    </row>
    <row r="85" spans="1:14" ht="15.75" thickBot="1">
      <c r="B85" s="814" t="s">
        <v>1037</v>
      </c>
      <c r="C85" s="815"/>
      <c r="D85" s="815"/>
      <c r="E85" s="815"/>
      <c r="F85" s="815"/>
      <c r="G85" s="815"/>
      <c r="H85" s="815"/>
      <c r="I85" s="815"/>
      <c r="J85" s="815"/>
      <c r="K85" s="815"/>
      <c r="L85" s="815"/>
      <c r="M85" s="816"/>
      <c r="N85" s="58">
        <f>L82+L83+L84</f>
        <v>1860.71772072862</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8063.1101231573539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1227</v>
      </c>
      <c r="C31" s="87" t="s">
        <v>2260</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269</v>
      </c>
      <c r="B36" s="863" t="str">
        <f>VLOOKUP(A36,EQUIPOS!A6:D154,3,FALSE)</f>
        <v>Motoniveladora  potencia 215 HP, ancho de cuchilla 4,27 m, peso 18 ton.</v>
      </c>
      <c r="C36" s="864"/>
      <c r="D36" s="864"/>
      <c r="E36" s="864"/>
      <c r="F36" s="864"/>
      <c r="G36" s="864"/>
      <c r="H36" s="865"/>
      <c r="I36" s="275"/>
      <c r="J36" s="276"/>
      <c r="K36" s="277">
        <f>VLOOKUP(A36,EQUIPOS!A6:D163,4,FALSE)</f>
        <v>176926.53043848448</v>
      </c>
      <c r="L36" s="278"/>
      <c r="M36" s="344">
        <v>15</v>
      </c>
      <c r="N36" s="280">
        <f>K36/M36</f>
        <v>11795.102029232299</v>
      </c>
    </row>
    <row r="37" spans="1:14">
      <c r="A37" s="119" t="s">
        <v>365</v>
      </c>
      <c r="B37" s="863" t="str">
        <f>VLOOKUP(A37,EQUIPOS!A7:D154,3,FALSE)</f>
        <v xml:space="preserve">Vibrocompatador, potencia 153 HP, peso 10 Ton. </v>
      </c>
      <c r="C37" s="864"/>
      <c r="D37" s="864"/>
      <c r="E37" s="864"/>
      <c r="F37" s="864"/>
      <c r="G37" s="864"/>
      <c r="H37" s="865"/>
      <c r="I37" s="429"/>
      <c r="J37" s="430"/>
      <c r="K37" s="277">
        <f>VLOOKUP(A37,EQUIPOS!A7:D164,4,FALSE)</f>
        <v>106156.52298850576</v>
      </c>
      <c r="L37" s="343"/>
      <c r="M37" s="344">
        <v>15</v>
      </c>
      <c r="N37" s="280">
        <f>K37/M37</f>
        <v>7077.1015325670505</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105.96833333333335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18978.171895132684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564</v>
      </c>
      <c r="B48" s="49" t="str">
        <f>VLOOKUP(A48,MATERIALES!A5:D373,3,FALSE)</f>
        <v xml:space="preserve">Material seleccionado para Relleno
</v>
      </c>
      <c r="C48" s="289"/>
      <c r="D48" s="289"/>
      <c r="E48" s="289"/>
      <c r="F48" s="289"/>
      <c r="G48" s="289"/>
      <c r="H48" s="289"/>
      <c r="I48" s="276"/>
      <c r="J48" s="232" t="str">
        <f>VLOOKUP(A48,MATERIALES!A4:D640,2,FALSE)</f>
        <v>m3</v>
      </c>
      <c r="K48" s="290">
        <v>1.05</v>
      </c>
      <c r="L48" s="275"/>
      <c r="M48" s="410">
        <f>VLOOKUP(A48,MATERIALES!A5:D396,4,FALSE)</f>
        <v>81885.42831314409</v>
      </c>
      <c r="N48" s="280">
        <f>K48*M48</f>
        <v>85979.699728801294</v>
      </c>
    </row>
    <row r="49" spans="1:14">
      <c r="A49" s="169"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83.477611040800326</v>
      </c>
      <c r="N49" s="280">
        <f>K49*M49</f>
        <v>2504.3283312240096</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88484.028060025303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1375</v>
      </c>
      <c r="B60" s="52" t="str">
        <f>VLOOKUP(A60,TRANSPORTE!A1:D117,3,FALSE)</f>
        <v>Transporte de material seleccionado para relleno</v>
      </c>
      <c r="C60" s="325"/>
      <c r="D60" s="325"/>
      <c r="E60" s="325"/>
      <c r="F60" s="325"/>
      <c r="G60" s="325"/>
      <c r="H60" s="319" t="s">
        <v>2105</v>
      </c>
      <c r="I60" s="287">
        <v>1.05</v>
      </c>
      <c r="J60" s="294">
        <v>1</v>
      </c>
      <c r="K60" s="287">
        <f>I60*J60</f>
        <v>1.05</v>
      </c>
      <c r="L60" s="901">
        <f>VLOOKUP(A60,TRANSPORTE!A1:D117,4,FALSE)</f>
        <v>1260.7002978406549</v>
      </c>
      <c r="M60" s="902"/>
      <c r="N60" s="295">
        <f>K60*L60</f>
        <v>1323.7353127326878</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1323.7353127326878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0"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120</v>
      </c>
      <c r="N71" s="403">
        <f>K71/M71</f>
        <v>847.74166666666667</v>
      </c>
      <c r="O71" s="112"/>
    </row>
    <row r="72" spans="1:15">
      <c r="A72" s="170" t="s">
        <v>9</v>
      </c>
      <c r="B72" s="55" t="str">
        <f>VLOOKUP(A72,'MANO DE OBRA'!A8:D69,3,FALSE)</f>
        <v>Obrero (3)</v>
      </c>
      <c r="C72" s="53"/>
      <c r="D72" s="53"/>
      <c r="E72" s="53"/>
      <c r="F72" s="53"/>
      <c r="G72" s="53"/>
      <c r="H72" s="53"/>
      <c r="I72" s="300">
        <f>K72/J72*100</f>
        <v>82483.783783783787</v>
      </c>
      <c r="J72" s="301">
        <v>185</v>
      </c>
      <c r="K72" s="302">
        <f>VLOOKUP(A72,'MANO DE OBRA'!A8:D100,4,FALSE)</f>
        <v>152595</v>
      </c>
      <c r="L72" s="56"/>
      <c r="M72" s="442">
        <v>120</v>
      </c>
      <c r="N72" s="403">
        <f>K72/M72</f>
        <v>1271.625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133"/>
    </row>
    <row r="77" spans="1:15" ht="15.75" thickBot="1">
      <c r="B77" s="903" t="s">
        <v>1037</v>
      </c>
      <c r="C77" s="857"/>
      <c r="D77" s="857"/>
      <c r="E77" s="857"/>
      <c r="F77" s="857"/>
      <c r="G77" s="857"/>
      <c r="H77" s="857"/>
      <c r="I77" s="857"/>
      <c r="J77" s="857"/>
      <c r="K77" s="857"/>
      <c r="L77" s="857"/>
      <c r="M77" s="858"/>
      <c r="N77" s="468">
        <f>SUM(N71:N76)</f>
        <v>2119.3666666666668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110905.30193455736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22181.060386911471</v>
      </c>
      <c r="M84" s="850"/>
      <c r="N84" s="57"/>
    </row>
    <row r="85" spans="1:14">
      <c r="B85" s="95" t="s">
        <v>1057</v>
      </c>
      <c r="C85" s="96"/>
      <c r="D85" s="96"/>
      <c r="E85" s="96"/>
      <c r="F85" s="96"/>
      <c r="G85" s="96"/>
      <c r="H85" s="96"/>
      <c r="I85" s="93"/>
      <c r="J85" s="94"/>
      <c r="K85" s="312">
        <v>0.05</v>
      </c>
      <c r="L85" s="849">
        <f>N79*K85</f>
        <v>5545.2650967278678</v>
      </c>
      <c r="M85" s="850"/>
      <c r="N85" s="57"/>
    </row>
    <row r="86" spans="1:14" ht="15.75" thickBot="1">
      <c r="B86" s="97" t="s">
        <v>1058</v>
      </c>
      <c r="C86" s="98"/>
      <c r="D86" s="98"/>
      <c r="E86" s="98"/>
      <c r="F86" s="98"/>
      <c r="G86" s="98"/>
      <c r="H86" s="98"/>
      <c r="I86" s="99"/>
      <c r="J86" s="100"/>
      <c r="K86" s="313">
        <v>0.05</v>
      </c>
      <c r="L86" s="851">
        <f>N79*K86</f>
        <v>5545.2650967278678</v>
      </c>
      <c r="M86" s="852"/>
      <c r="N86" s="57"/>
    </row>
    <row r="87" spans="1:14" ht="15.75" thickBot="1">
      <c r="B87" s="814" t="s">
        <v>1037</v>
      </c>
      <c r="C87" s="815"/>
      <c r="D87" s="815"/>
      <c r="E87" s="815"/>
      <c r="F87" s="815"/>
      <c r="G87" s="815"/>
      <c r="H87" s="815"/>
      <c r="I87" s="815"/>
      <c r="J87" s="815"/>
      <c r="K87" s="815"/>
      <c r="L87" s="815"/>
      <c r="M87" s="816"/>
      <c r="N87" s="58">
        <f>L84+L85+L86</f>
        <v>33271.590580367207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144176.89251492458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32.25" customHeight="1" thickBot="1">
      <c r="A31" t="s">
        <v>1929</v>
      </c>
      <c r="B31" s="86" t="s">
        <v>1228</v>
      </c>
      <c r="C31" s="956" t="s">
        <v>2261</v>
      </c>
      <c r="D31" s="957"/>
      <c r="E31" s="957"/>
      <c r="F31" s="957"/>
      <c r="G31" s="957"/>
      <c r="H31" s="957"/>
      <c r="I31" s="957"/>
      <c r="J31" s="983"/>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762.97000000000014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SUM(N36:N41)</f>
        <v>762.97000000000014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61081.178810341698</v>
      </c>
      <c r="N48" s="280">
        <f>K48*M48</f>
        <v>67189.296691375872</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6753.542337130114</v>
      </c>
      <c r="N49" s="280">
        <f>K49*M49</f>
        <v>7766.5736876996307</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14844.762490206711</v>
      </c>
      <c r="N50" s="280">
        <f>K50*M50</f>
        <v>29689.524980413422</v>
      </c>
    </row>
    <row r="51" spans="1:14">
      <c r="A51" s="169" t="s">
        <v>1005</v>
      </c>
      <c r="B51" s="49" t="str">
        <f>VLOOKUP(A51,MATERIALES!A6:D373,3,FALSE)</f>
        <v>Malla para gaviones (2M3)</v>
      </c>
      <c r="C51" s="433"/>
      <c r="D51" s="433"/>
      <c r="E51" s="433"/>
      <c r="F51" s="433"/>
      <c r="G51" s="433"/>
      <c r="H51" s="433"/>
      <c r="I51" s="433"/>
      <c r="J51" s="320" t="str">
        <f>VLOOKUP(A51,MATERIALES!A6:D643,2,FALSE)</f>
        <v>u</v>
      </c>
      <c r="K51" s="405">
        <v>0.5</v>
      </c>
      <c r="L51" s="429"/>
      <c r="M51" s="410">
        <f>VLOOKUP(A51,MATERIALES!A6:D399,4,FALSE)</f>
        <v>180364.57686976434</v>
      </c>
      <c r="N51" s="280">
        <f>K51*M51</f>
        <v>90182.288434882168</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194827.68379437109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1">
        <f>VLOOKUP(A60,TRANSPORTE!A1:D117,4,FALSE)</f>
        <v>1260.7002978406549</v>
      </c>
      <c r="M60" s="902"/>
      <c r="N60" s="295">
        <f>K60*L60</f>
        <v>1386.7703276247205</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1386.7703276247205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0" t="s">
        <v>11</v>
      </c>
      <c r="B71" s="55" t="str">
        <f>VLOOKUP(A71,'MANO DE OBRA'!A8:D68,3,FALSE)</f>
        <v>Obrero (4)</v>
      </c>
      <c r="C71" s="53"/>
      <c r="D71" s="53"/>
      <c r="E71" s="53"/>
      <c r="F71" s="53"/>
      <c r="G71" s="53"/>
      <c r="H71" s="53"/>
      <c r="I71" s="300">
        <f>K71/J71*100</f>
        <v>109977.83783783784</v>
      </c>
      <c r="J71" s="301">
        <v>185</v>
      </c>
      <c r="K71" s="302">
        <f>VLOOKUP(A71,'MANO DE OBRA'!A8:D99,4,FALSE)</f>
        <v>203459</v>
      </c>
      <c r="L71" s="56"/>
      <c r="M71" s="442">
        <v>20</v>
      </c>
      <c r="N71" s="403">
        <f>K71/M71</f>
        <v>10172.950000000001</v>
      </c>
      <c r="O71" s="112"/>
    </row>
    <row r="72" spans="1:15">
      <c r="A72" s="170"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20</v>
      </c>
      <c r="N72" s="403">
        <f>K72/M72</f>
        <v>5086.45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15259.400000000001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212236.8241219958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42447.364824399163</v>
      </c>
      <c r="M84" s="850"/>
      <c r="N84" s="57"/>
    </row>
    <row r="85" spans="1:14">
      <c r="B85" s="95" t="s">
        <v>1057</v>
      </c>
      <c r="C85" s="96"/>
      <c r="D85" s="96"/>
      <c r="E85" s="96"/>
      <c r="F85" s="96"/>
      <c r="G85" s="96"/>
      <c r="H85" s="96"/>
      <c r="I85" s="93"/>
      <c r="J85" s="94"/>
      <c r="K85" s="312">
        <v>0.05</v>
      </c>
      <c r="L85" s="849">
        <f>N79*K85</f>
        <v>10611.841206099791</v>
      </c>
      <c r="M85" s="850"/>
      <c r="N85" s="57"/>
    </row>
    <row r="86" spans="1:14" ht="15.75" thickBot="1">
      <c r="B86" s="97" t="s">
        <v>1058</v>
      </c>
      <c r="C86" s="98"/>
      <c r="D86" s="98"/>
      <c r="E86" s="98"/>
      <c r="F86" s="98"/>
      <c r="G86" s="98"/>
      <c r="H86" s="98"/>
      <c r="I86" s="99"/>
      <c r="J86" s="100"/>
      <c r="K86" s="313">
        <v>0.05</v>
      </c>
      <c r="L86" s="851">
        <f>N79*K86</f>
        <v>10611.841206099791</v>
      </c>
      <c r="M86" s="852"/>
      <c r="N86" s="57"/>
    </row>
    <row r="87" spans="1:14" ht="15.75" thickBot="1">
      <c r="B87" s="814" t="s">
        <v>1037</v>
      </c>
      <c r="C87" s="815"/>
      <c r="D87" s="815"/>
      <c r="E87" s="815"/>
      <c r="F87" s="815"/>
      <c r="G87" s="815"/>
      <c r="H87" s="815"/>
      <c r="I87" s="815"/>
      <c r="J87" s="815"/>
      <c r="K87" s="815"/>
      <c r="L87" s="815"/>
      <c r="M87" s="816"/>
      <c r="N87" s="58">
        <f>L84+L85+L86</f>
        <v>63671.047236598752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275907.87135859457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31.5" customHeight="1" thickBot="1">
      <c r="A31" t="s">
        <v>1929</v>
      </c>
      <c r="B31" s="86" t="s">
        <v>1776</v>
      </c>
      <c r="C31" s="956" t="s">
        <v>2262</v>
      </c>
      <c r="D31" s="957"/>
      <c r="E31" s="957"/>
      <c r="F31" s="957"/>
      <c r="G31" s="957"/>
      <c r="H31" s="957"/>
      <c r="I31" s="957"/>
      <c r="J31" s="983"/>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762.97000000000014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SUM(N36:N41)</f>
        <v>762.97000000000014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61081.178810341698</v>
      </c>
      <c r="N48" s="280">
        <f>K48*M48</f>
        <v>67189.296691375872</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6753.542337130114</v>
      </c>
      <c r="N49" s="280">
        <f>K49*M49</f>
        <v>7766.5736876996307</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14844.762490206711</v>
      </c>
      <c r="N50" s="280">
        <f>K50*M50</f>
        <v>29689.524980413422</v>
      </c>
    </row>
    <row r="51" spans="1:14">
      <c r="A51" s="169" t="s">
        <v>1009</v>
      </c>
      <c r="B51" s="49" t="str">
        <f>VLOOKUP(A51,MATERIALES!A6:D373,3,FALSE)</f>
        <v>Malla Ciclónica Para Gaviones Galvanizada Aleación Zn-5A1-Mm Cal 12 (2M3)</v>
      </c>
      <c r="C51" s="433"/>
      <c r="D51" s="433"/>
      <c r="E51" s="433"/>
      <c r="F51" s="433"/>
      <c r="G51" s="433"/>
      <c r="H51" s="433"/>
      <c r="I51" s="433"/>
      <c r="J51" s="320" t="str">
        <f>VLOOKUP(A51,MATERIALES!A6:D643,2,FALSE)</f>
        <v>u</v>
      </c>
      <c r="K51" s="405">
        <v>0.5</v>
      </c>
      <c r="L51" s="429"/>
      <c r="M51" s="410">
        <f>VLOOKUP(A51,MATERIALES!A6:D399,4,FALSE)</f>
        <v>51904.749713734702</v>
      </c>
      <c r="N51" s="280">
        <f>K51*M51</f>
        <v>25952.374856867351</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130597.77021635626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1">
        <f>VLOOKUP(A60,TRANSPORTE!A1:D117,4,FALSE)</f>
        <v>1260.7002978406549</v>
      </c>
      <c r="M60" s="902"/>
      <c r="N60" s="295">
        <f>K60*L60</f>
        <v>1386.7703276247205</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317"/>
      <c r="C65" s="318"/>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1386.7703276247205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0" t="s">
        <v>11</v>
      </c>
      <c r="B71" s="55" t="str">
        <f>VLOOKUP(A71,'MANO DE OBRA'!A8:D68,3,FALSE)</f>
        <v>Obrero (4)</v>
      </c>
      <c r="C71" s="53"/>
      <c r="D71" s="53"/>
      <c r="E71" s="53"/>
      <c r="F71" s="53"/>
      <c r="G71" s="53"/>
      <c r="H71" s="53"/>
      <c r="I71" s="300">
        <f>K71/J71*100</f>
        <v>109977.83783783784</v>
      </c>
      <c r="J71" s="301">
        <v>185</v>
      </c>
      <c r="K71" s="302">
        <f>VLOOKUP(A71,'MANO DE OBRA'!A8:D99,4,FALSE)</f>
        <v>203459</v>
      </c>
      <c r="L71" s="56"/>
      <c r="M71" s="442">
        <v>20</v>
      </c>
      <c r="N71" s="403">
        <f>K71/M71</f>
        <v>10172.950000000001</v>
      </c>
      <c r="O71" s="112"/>
    </row>
    <row r="72" spans="1:15">
      <c r="A72" s="170"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20</v>
      </c>
      <c r="N72" s="403">
        <f>K72/M72</f>
        <v>5086.45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133"/>
    </row>
    <row r="77" spans="1:15" ht="15.75" thickBot="1">
      <c r="B77" s="903" t="s">
        <v>1037</v>
      </c>
      <c r="C77" s="857"/>
      <c r="D77" s="857"/>
      <c r="E77" s="857"/>
      <c r="F77" s="857"/>
      <c r="G77" s="857"/>
      <c r="H77" s="857"/>
      <c r="I77" s="857"/>
      <c r="J77" s="857"/>
      <c r="K77" s="857"/>
      <c r="L77" s="857"/>
      <c r="M77" s="858"/>
      <c r="N77" s="468">
        <f>SUM(N71:N76)</f>
        <v>15259.400000000001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148006.91054398098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29601.382108796199</v>
      </c>
      <c r="M84" s="850"/>
      <c r="N84" s="57"/>
    </row>
    <row r="85" spans="1:14">
      <c r="B85" s="95" t="s">
        <v>1057</v>
      </c>
      <c r="C85" s="96"/>
      <c r="D85" s="96"/>
      <c r="E85" s="96"/>
      <c r="F85" s="96"/>
      <c r="G85" s="96"/>
      <c r="H85" s="96"/>
      <c r="I85" s="93"/>
      <c r="J85" s="94"/>
      <c r="K85" s="312">
        <v>0.05</v>
      </c>
      <c r="L85" s="849">
        <f>N79*K85</f>
        <v>7400.3455271990497</v>
      </c>
      <c r="M85" s="850"/>
      <c r="N85" s="57"/>
    </row>
    <row r="86" spans="1:14" ht="15.75" thickBot="1">
      <c r="B86" s="97" t="s">
        <v>1058</v>
      </c>
      <c r="C86" s="98"/>
      <c r="D86" s="98"/>
      <c r="E86" s="98"/>
      <c r="F86" s="98"/>
      <c r="G86" s="98"/>
      <c r="H86" s="98"/>
      <c r="I86" s="99"/>
      <c r="J86" s="100"/>
      <c r="K86" s="313">
        <v>0.05</v>
      </c>
      <c r="L86" s="851">
        <f>N79*K86</f>
        <v>7400.3455271990497</v>
      </c>
      <c r="M86" s="852"/>
      <c r="N86" s="57"/>
    </row>
    <row r="87" spans="1:14" ht="15.75" thickBot="1">
      <c r="B87" s="814" t="s">
        <v>1037</v>
      </c>
      <c r="C87" s="815"/>
      <c r="D87" s="815"/>
      <c r="E87" s="815"/>
      <c r="F87" s="815"/>
      <c r="G87" s="815"/>
      <c r="H87" s="815"/>
      <c r="I87" s="815"/>
      <c r="J87" s="815"/>
      <c r="K87" s="815"/>
      <c r="L87" s="815"/>
      <c r="M87" s="816"/>
      <c r="N87" s="58">
        <f>L84+L85+L86</f>
        <v>44402.073163194305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192408.9837071753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9.2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30.75" customHeight="1" thickBot="1">
      <c r="A31" t="s">
        <v>1929</v>
      </c>
      <c r="B31" s="86" t="s">
        <v>1777</v>
      </c>
      <c r="C31" s="956" t="s">
        <v>2263</v>
      </c>
      <c r="D31" s="957"/>
      <c r="E31" s="957"/>
      <c r="F31" s="957"/>
      <c r="G31" s="957"/>
      <c r="H31" s="957"/>
      <c r="I31" s="957"/>
      <c r="J31" s="983"/>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762.97000000000014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762.97000000000014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61081.178810341698</v>
      </c>
      <c r="N48" s="280">
        <f>K48*M48</f>
        <v>67189.296691375872</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6753.542337130114</v>
      </c>
      <c r="N49" s="280">
        <f>K49*M49</f>
        <v>7766.5736876996307</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14844.762490206711</v>
      </c>
      <c r="N50" s="280">
        <f>K50*M50</f>
        <v>29689.524980413422</v>
      </c>
    </row>
    <row r="51" spans="1:14">
      <c r="A51" s="169" t="s">
        <v>1011</v>
      </c>
      <c r="B51" s="49" t="str">
        <f>VLOOKUP(A51,MATERIALES!A6:D373,3,FALSE)</f>
        <v>Malla Ciclónica Para Gaviones Galvanizada Y Plastificada Con Pvc Cal 12 (2M3)</v>
      </c>
      <c r="C51" s="433"/>
      <c r="D51" s="433"/>
      <c r="E51" s="433"/>
      <c r="F51" s="433"/>
      <c r="G51" s="433"/>
      <c r="H51" s="433"/>
      <c r="I51" s="433"/>
      <c r="J51" s="320" t="str">
        <f>VLOOKUP(A51,MATERIALES!A6:D643,2,FALSE)</f>
        <v>u</v>
      </c>
      <c r="K51" s="405">
        <v>0.5</v>
      </c>
      <c r="L51" s="429"/>
      <c r="M51" s="410">
        <f>VLOOKUP(A51,MATERIALES!A6:D399,4,FALSE)</f>
        <v>102713.09226782377</v>
      </c>
      <c r="N51" s="280">
        <f>K51*M51</f>
        <v>51356.546133911885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156001.94149340081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1">
        <f>VLOOKUP(A60,TRANSPORTE!A1:D117,4,FALSE)</f>
        <v>1260.7002978406549</v>
      </c>
      <c r="M60" s="902"/>
      <c r="N60" s="295">
        <f>K60*L60</f>
        <v>1386.7703276247205</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1386.7703276247205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0" t="s">
        <v>11</v>
      </c>
      <c r="B71" s="55" t="str">
        <f>VLOOKUP(A71,'MANO DE OBRA'!A8:D68,3,FALSE)</f>
        <v>Obrero (4)</v>
      </c>
      <c r="C71" s="53"/>
      <c r="D71" s="53"/>
      <c r="E71" s="53"/>
      <c r="F71" s="53"/>
      <c r="G71" s="53"/>
      <c r="H71" s="53"/>
      <c r="I71" s="300">
        <f>K71/J71*100</f>
        <v>109977.83783783784</v>
      </c>
      <c r="J71" s="301">
        <v>185</v>
      </c>
      <c r="K71" s="302">
        <f>VLOOKUP(A71,'MANO DE OBRA'!A8:D99,4,FALSE)</f>
        <v>203459</v>
      </c>
      <c r="L71" s="56"/>
      <c r="M71" s="442">
        <v>20</v>
      </c>
      <c r="N71" s="403">
        <f>K71/M71</f>
        <v>10172.950000000001</v>
      </c>
      <c r="O71" s="112"/>
    </row>
    <row r="72" spans="1:15">
      <c r="A72" s="170"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20</v>
      </c>
      <c r="N72" s="403">
        <f>K72/M72</f>
        <v>5086.45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15259.400000000001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173411.08182102552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34682.216364205109</v>
      </c>
      <c r="M84" s="850"/>
      <c r="N84" s="57"/>
    </row>
    <row r="85" spans="1:14">
      <c r="B85" s="95" t="s">
        <v>1057</v>
      </c>
      <c r="C85" s="96"/>
      <c r="D85" s="96"/>
      <c r="E85" s="96"/>
      <c r="F85" s="96"/>
      <c r="G85" s="96"/>
      <c r="H85" s="96"/>
      <c r="I85" s="93"/>
      <c r="J85" s="94"/>
      <c r="K85" s="312">
        <v>0.05</v>
      </c>
      <c r="L85" s="849">
        <f>N79*K85</f>
        <v>8670.5540910512773</v>
      </c>
      <c r="M85" s="850"/>
      <c r="N85" s="57"/>
    </row>
    <row r="86" spans="1:14" ht="15.75" thickBot="1">
      <c r="B86" s="97" t="s">
        <v>1058</v>
      </c>
      <c r="C86" s="98"/>
      <c r="D86" s="98"/>
      <c r="E86" s="98"/>
      <c r="F86" s="98"/>
      <c r="G86" s="98"/>
      <c r="H86" s="98"/>
      <c r="I86" s="99"/>
      <c r="J86" s="100"/>
      <c r="K86" s="313">
        <v>0.05</v>
      </c>
      <c r="L86" s="851">
        <f>N79*K86</f>
        <v>8670.5540910512773</v>
      </c>
      <c r="M86" s="852"/>
      <c r="N86" s="57"/>
    </row>
    <row r="87" spans="1:14" ht="15.75" thickBot="1">
      <c r="B87" s="814" t="s">
        <v>1037</v>
      </c>
      <c r="C87" s="815"/>
      <c r="D87" s="815"/>
      <c r="E87" s="815"/>
      <c r="F87" s="815"/>
      <c r="G87" s="815"/>
      <c r="H87" s="815"/>
      <c r="I87" s="815"/>
      <c r="J87" s="815"/>
      <c r="K87" s="815"/>
      <c r="L87" s="815"/>
      <c r="M87" s="816"/>
      <c r="N87" s="58">
        <f>L84+L85+L86</f>
        <v>52023.324546307667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225434.4063673332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7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9.2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29.25" customHeight="1" thickBot="1">
      <c r="A31" t="s">
        <v>1929</v>
      </c>
      <c r="B31" s="86" t="s">
        <v>1778</v>
      </c>
      <c r="C31" s="956" t="s">
        <v>2264</v>
      </c>
      <c r="D31" s="957"/>
      <c r="E31" s="957"/>
      <c r="F31" s="957"/>
      <c r="G31" s="957"/>
      <c r="H31" s="957"/>
      <c r="I31" s="957"/>
      <c r="J31" s="983"/>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762.97000000000014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762.97000000000014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61081.178810341698</v>
      </c>
      <c r="N48" s="280">
        <f>K48*M48</f>
        <v>67189.296691375872</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6753.542337130114</v>
      </c>
      <c r="N49" s="280">
        <f>K49*M49</f>
        <v>7766.5736876996307</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14844.762490206711</v>
      </c>
      <c r="N50" s="280">
        <f>K50*M50</f>
        <v>29689.524980413422</v>
      </c>
    </row>
    <row r="51" spans="1:14">
      <c r="A51" s="172" t="s">
        <v>1013</v>
      </c>
      <c r="B51" s="49" t="str">
        <f>VLOOKUP(A51,MATERIALES!A6:D373,3,FALSE)</f>
        <v>Malla Ciclónica Para Gaviones Galvanizada Aleación Zn-5A1-Mm Y Plastificada Pvc Cal 12 (2M3)</v>
      </c>
      <c r="C51" s="433"/>
      <c r="D51" s="433"/>
      <c r="E51" s="433"/>
      <c r="F51" s="433"/>
      <c r="G51" s="433"/>
      <c r="H51" s="433"/>
      <c r="I51" s="433"/>
      <c r="J51" s="320" t="str">
        <f>VLOOKUP(A51,MATERIALES!A6:D643,2,FALSE)</f>
        <v>u</v>
      </c>
      <c r="K51" s="405">
        <v>0.5</v>
      </c>
      <c r="L51" s="429"/>
      <c r="M51" s="410">
        <f>VLOOKUP(A51,MATERIALES!A6:D399,4,FALSE)</f>
        <v>106046.08859157475</v>
      </c>
      <c r="N51" s="280">
        <f>K51*M51</f>
        <v>53023.044295787375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157668.43965527631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1">
        <f>VLOOKUP(A60,TRANSPORTE!A1:D117,4,FALSE)</f>
        <v>1260.7002978406549</v>
      </c>
      <c r="M60" s="902"/>
      <c r="N60" s="295">
        <f>K60*L60</f>
        <v>1386.7703276247205</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1386.7703276247205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11</v>
      </c>
      <c r="B71" s="55" t="str">
        <f>VLOOKUP(A71,'MANO DE OBRA'!A8:D68,3,FALSE)</f>
        <v>Obrero (4)</v>
      </c>
      <c r="C71" s="53"/>
      <c r="D71" s="53"/>
      <c r="E71" s="53"/>
      <c r="F71" s="53"/>
      <c r="G71" s="53"/>
      <c r="H71" s="53"/>
      <c r="I71" s="300">
        <f>K71/J71*100</f>
        <v>109977.83783783784</v>
      </c>
      <c r="J71" s="301">
        <v>185</v>
      </c>
      <c r="K71" s="302">
        <f>VLOOKUP(A71,'MANO DE OBRA'!A8:D99,4,FALSE)</f>
        <v>203459</v>
      </c>
      <c r="L71" s="56"/>
      <c r="M71" s="442">
        <v>20</v>
      </c>
      <c r="N71" s="403">
        <f>K71/M71</f>
        <v>10172.950000000001</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20</v>
      </c>
      <c r="N72" s="403">
        <f>K72/M72</f>
        <v>5086.45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15259.400000000001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175077.57998290102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35015.515996580209</v>
      </c>
      <c r="M84" s="850"/>
      <c r="N84" s="57"/>
    </row>
    <row r="85" spans="1:14">
      <c r="B85" s="95" t="s">
        <v>1057</v>
      </c>
      <c r="C85" s="96"/>
      <c r="D85" s="96"/>
      <c r="E85" s="96"/>
      <c r="F85" s="96"/>
      <c r="G85" s="96"/>
      <c r="H85" s="96"/>
      <c r="I85" s="93"/>
      <c r="J85" s="94"/>
      <c r="K85" s="312">
        <v>0.05</v>
      </c>
      <c r="L85" s="849">
        <f>N79*K85</f>
        <v>8753.8789991450521</v>
      </c>
      <c r="M85" s="850"/>
      <c r="N85" s="57"/>
    </row>
    <row r="86" spans="1:14" ht="15.75" thickBot="1">
      <c r="B86" s="97" t="s">
        <v>1058</v>
      </c>
      <c r="C86" s="98"/>
      <c r="D86" s="98"/>
      <c r="E86" s="98"/>
      <c r="F86" s="98"/>
      <c r="G86" s="98"/>
      <c r="H86" s="98"/>
      <c r="I86" s="99"/>
      <c r="J86" s="100"/>
      <c r="K86" s="313">
        <v>0.05</v>
      </c>
      <c r="L86" s="851">
        <f>N79*K86</f>
        <v>8753.8789991450521</v>
      </c>
      <c r="M86" s="852"/>
      <c r="N86" s="57"/>
    </row>
    <row r="87" spans="1:14" ht="15.75" thickBot="1">
      <c r="B87" s="814" t="s">
        <v>1037</v>
      </c>
      <c r="C87" s="815"/>
      <c r="D87" s="815"/>
      <c r="E87" s="815"/>
      <c r="F87" s="815"/>
      <c r="G87" s="815"/>
      <c r="H87" s="815"/>
      <c r="I87" s="815"/>
      <c r="J87" s="815"/>
      <c r="K87" s="815"/>
      <c r="L87" s="815"/>
      <c r="M87" s="816"/>
      <c r="N87" s="58">
        <f>L84+L85+L86</f>
        <v>52523.273994870317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227600.85397777133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30.75" customHeight="1" thickBot="1">
      <c r="A31" t="s">
        <v>1929</v>
      </c>
      <c r="B31" s="86" t="s">
        <v>1229</v>
      </c>
      <c r="C31" s="956" t="s">
        <v>1818</v>
      </c>
      <c r="D31" s="957"/>
      <c r="E31" s="957"/>
      <c r="F31" s="957"/>
      <c r="G31" s="957"/>
      <c r="H31" s="957"/>
      <c r="I31" s="957"/>
      <c r="J31" s="983"/>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762.97000000000014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762.97000000000014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61081.178810341698</v>
      </c>
      <c r="N48" s="280">
        <f>K48*M48</f>
        <v>67189.296691375872</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6753.542337130114</v>
      </c>
      <c r="N49" s="280">
        <f>K49*M49</f>
        <v>3376.771168565057</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14844.762490206711</v>
      </c>
      <c r="N50" s="280">
        <f>K50*M50</f>
        <v>14844.762490206711</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255431.30958838059</v>
      </c>
      <c r="N51" s="280">
        <f>K51*M51</f>
        <v>255431.30958838059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340842.13993852824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1">
        <f>VLOOKUP(A60,TRANSPORTE!A1:D117,4,FALSE)</f>
        <v>1260.7002978406549</v>
      </c>
      <c r="M60" s="902"/>
      <c r="N60" s="295">
        <f>K60*L60</f>
        <v>1386.7703276247205</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1386.7703276247205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73" t="s">
        <v>11</v>
      </c>
      <c r="B71" s="55" t="str">
        <f>VLOOKUP(A71,'MANO DE OBRA'!A8:D68,3,FALSE)</f>
        <v>Obrero (4)</v>
      </c>
      <c r="C71" s="53"/>
      <c r="D71" s="53"/>
      <c r="E71" s="53"/>
      <c r="F71" s="53"/>
      <c r="G71" s="53"/>
      <c r="H71" s="53"/>
      <c r="I71" s="300">
        <f>K71/J71*100</f>
        <v>109977.83783783784</v>
      </c>
      <c r="J71" s="301">
        <v>185</v>
      </c>
      <c r="K71" s="302">
        <f>VLOOKUP(A71,'MANO DE OBRA'!A8:D99,4,FALSE)</f>
        <v>203459</v>
      </c>
      <c r="L71" s="56"/>
      <c r="M71" s="442">
        <v>20</v>
      </c>
      <c r="N71" s="403">
        <f>K71/M71</f>
        <v>10172.950000000001</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20</v>
      </c>
      <c r="N72" s="403">
        <f>K72/M72</f>
        <v>5086.45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15259.400000000001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358251.28026615299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71650.256053230594</v>
      </c>
      <c r="M84" s="850"/>
      <c r="N84" s="57"/>
    </row>
    <row r="85" spans="1:14">
      <c r="B85" s="95" t="s">
        <v>1057</v>
      </c>
      <c r="C85" s="96"/>
      <c r="D85" s="96"/>
      <c r="E85" s="96"/>
      <c r="F85" s="96"/>
      <c r="G85" s="96"/>
      <c r="H85" s="96"/>
      <c r="I85" s="93"/>
      <c r="J85" s="94"/>
      <c r="K85" s="312">
        <v>0.05</v>
      </c>
      <c r="L85" s="849">
        <f>N79*K85</f>
        <v>17912.564013307649</v>
      </c>
      <c r="M85" s="850"/>
      <c r="N85" s="57"/>
    </row>
    <row r="86" spans="1:14" ht="15.75" thickBot="1">
      <c r="B86" s="97" t="s">
        <v>1058</v>
      </c>
      <c r="C86" s="98"/>
      <c r="D86" s="98"/>
      <c r="E86" s="98"/>
      <c r="F86" s="98"/>
      <c r="G86" s="98"/>
      <c r="H86" s="98"/>
      <c r="I86" s="99"/>
      <c r="J86" s="100"/>
      <c r="K86" s="313">
        <v>0.05</v>
      </c>
      <c r="L86" s="851">
        <f>N79*K86</f>
        <v>17912.564013307649</v>
      </c>
      <c r="M86" s="852"/>
      <c r="N86" s="57"/>
    </row>
    <row r="87" spans="1:14" ht="15.75" thickBot="1">
      <c r="B87" s="814" t="s">
        <v>1037</v>
      </c>
      <c r="C87" s="815"/>
      <c r="D87" s="815"/>
      <c r="E87" s="815"/>
      <c r="F87" s="815"/>
      <c r="G87" s="815"/>
      <c r="H87" s="815"/>
      <c r="I87" s="815"/>
      <c r="J87" s="815"/>
      <c r="K87" s="815"/>
      <c r="L87" s="815"/>
      <c r="M87" s="816"/>
      <c r="N87" s="58">
        <f>L84+L85+L86</f>
        <v>107475.3840798459</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465726.6643459989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30.75" customHeight="1" thickBot="1">
      <c r="A31" t="s">
        <v>1929</v>
      </c>
      <c r="B31" s="86" t="s">
        <v>1779</v>
      </c>
      <c r="C31" s="956" t="s">
        <v>1780</v>
      </c>
      <c r="D31" s="957"/>
      <c r="E31" s="957"/>
      <c r="F31" s="957"/>
      <c r="G31" s="957"/>
      <c r="H31" s="957"/>
      <c r="I31" s="957"/>
      <c r="J31" s="983"/>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762.97000000000014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762.97000000000014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61081.178810341698</v>
      </c>
      <c r="N48" s="280">
        <f>K48*M48</f>
        <v>67189.296691375872</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6753.542337130114</v>
      </c>
      <c r="N49" s="280">
        <f>K49*M49</f>
        <v>3376.771168565057</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14844.762490206711</v>
      </c>
      <c r="N50" s="280">
        <f>K50*M50</f>
        <v>14844.762490206711</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255431.30958838059</v>
      </c>
      <c r="N51" s="280">
        <f>K51*M51</f>
        <v>255431.30958838059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340842.13993852824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1">
        <f>VLOOKUP(A60,TRANSPORTE!A1:D117,4,FALSE)</f>
        <v>1260.7002978406549</v>
      </c>
      <c r="M60" s="902"/>
      <c r="N60" s="295">
        <f>K60*L60</f>
        <v>1386.7703276247205</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1386.7703276247205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73" t="s">
        <v>11</v>
      </c>
      <c r="B71" s="55" t="str">
        <f>VLOOKUP(A71,'MANO DE OBRA'!A8:D68,3,FALSE)</f>
        <v>Obrero (4)</v>
      </c>
      <c r="C71" s="53"/>
      <c r="D71" s="53"/>
      <c r="E71" s="53"/>
      <c r="F71" s="53"/>
      <c r="G71" s="53"/>
      <c r="H71" s="53"/>
      <c r="I71" s="300">
        <f>K71/J71*100</f>
        <v>109977.83783783784</v>
      </c>
      <c r="J71" s="301">
        <v>185</v>
      </c>
      <c r="K71" s="302">
        <f>VLOOKUP(A71,'MANO DE OBRA'!A8:D99,4,FALSE)</f>
        <v>203459</v>
      </c>
      <c r="L71" s="56"/>
      <c r="M71" s="442">
        <v>20</v>
      </c>
      <c r="N71" s="403">
        <f>K71/M71</f>
        <v>10172.950000000001</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20</v>
      </c>
      <c r="N72" s="403">
        <f>K72/M72</f>
        <v>5086.45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15259.400000000001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358251.28026615299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71650.256053230594</v>
      </c>
      <c r="M84" s="850"/>
      <c r="N84" s="57"/>
    </row>
    <row r="85" spans="1:14">
      <c r="B85" s="95" t="s">
        <v>1057</v>
      </c>
      <c r="C85" s="96"/>
      <c r="D85" s="96"/>
      <c r="E85" s="96"/>
      <c r="F85" s="96"/>
      <c r="G85" s="96"/>
      <c r="H85" s="96"/>
      <c r="I85" s="93"/>
      <c r="J85" s="94"/>
      <c r="K85" s="312">
        <v>0.05</v>
      </c>
      <c r="L85" s="849">
        <f>N79*K85</f>
        <v>17912.564013307649</v>
      </c>
      <c r="M85" s="850"/>
      <c r="N85" s="57"/>
    </row>
    <row r="86" spans="1:14" ht="15.75" thickBot="1">
      <c r="B86" s="97" t="s">
        <v>1058</v>
      </c>
      <c r="C86" s="98"/>
      <c r="D86" s="98"/>
      <c r="E86" s="98"/>
      <c r="F86" s="98"/>
      <c r="G86" s="98"/>
      <c r="H86" s="98"/>
      <c r="I86" s="99"/>
      <c r="J86" s="100"/>
      <c r="K86" s="313">
        <v>0.05</v>
      </c>
      <c r="L86" s="851">
        <f>N79*K86</f>
        <v>17912.564013307649</v>
      </c>
      <c r="M86" s="852"/>
      <c r="N86" s="57"/>
    </row>
    <row r="87" spans="1:14" ht="15.75" thickBot="1">
      <c r="B87" s="814" t="s">
        <v>1037</v>
      </c>
      <c r="C87" s="815"/>
      <c r="D87" s="815"/>
      <c r="E87" s="815"/>
      <c r="F87" s="815"/>
      <c r="G87" s="815"/>
      <c r="H87" s="815"/>
      <c r="I87" s="815"/>
      <c r="J87" s="815"/>
      <c r="K87" s="815"/>
      <c r="L87" s="815"/>
      <c r="M87" s="816"/>
      <c r="N87" s="58">
        <f>L84+L85+L86</f>
        <v>107475.3840798459</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465726.6643459989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30.75" customHeight="1" thickBot="1">
      <c r="A31" t="s">
        <v>1929</v>
      </c>
      <c r="B31" s="86" t="s">
        <v>1781</v>
      </c>
      <c r="C31" s="956" t="s">
        <v>1782</v>
      </c>
      <c r="D31" s="957"/>
      <c r="E31" s="957"/>
      <c r="F31" s="957"/>
      <c r="G31" s="957"/>
      <c r="H31" s="957"/>
      <c r="I31" s="957"/>
      <c r="J31" s="983"/>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762.97000000000014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762.97000000000014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61081.178810341698</v>
      </c>
      <c r="N48" s="280">
        <f>K48*M48</f>
        <v>67189.296691375872</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6753.542337130114</v>
      </c>
      <c r="N49" s="280">
        <f>K49*M49</f>
        <v>3376.771168565057</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14844.762490206711</v>
      </c>
      <c r="N50" s="280">
        <f>K50*M50</f>
        <v>14844.762490206711</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255431.30958838059</v>
      </c>
      <c r="N51" s="280">
        <f>K51*M51</f>
        <v>255431.30958838059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340842.13993852824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1">
        <f>VLOOKUP(A60,TRANSPORTE!A1:D117,4,FALSE)</f>
        <v>1260.7002978406549</v>
      </c>
      <c r="M60" s="902"/>
      <c r="N60" s="295">
        <f>K60*L60</f>
        <v>1386.7703276247205</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1386.7703276247205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73" t="s">
        <v>11</v>
      </c>
      <c r="B71" s="55" t="str">
        <f>VLOOKUP(A71,'MANO DE OBRA'!A8:D68,3,FALSE)</f>
        <v>Obrero (4)</v>
      </c>
      <c r="C71" s="53"/>
      <c r="D71" s="53"/>
      <c r="E71" s="53"/>
      <c r="F71" s="53"/>
      <c r="G71" s="53"/>
      <c r="H71" s="53"/>
      <c r="I71" s="300">
        <f>K71/J71*100</f>
        <v>109977.83783783784</v>
      </c>
      <c r="J71" s="301">
        <v>185</v>
      </c>
      <c r="K71" s="302">
        <f>VLOOKUP(A71,'MANO DE OBRA'!A8:D99,4,FALSE)</f>
        <v>203459</v>
      </c>
      <c r="L71" s="56"/>
      <c r="M71" s="442">
        <v>20</v>
      </c>
      <c r="N71" s="403">
        <f>K71/M71</f>
        <v>10172.950000000001</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20</v>
      </c>
      <c r="N72" s="403">
        <f>K72/M72</f>
        <v>5086.45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133"/>
    </row>
    <row r="77" spans="1:15" ht="15.75" thickBot="1">
      <c r="B77" s="903" t="s">
        <v>1037</v>
      </c>
      <c r="C77" s="857"/>
      <c r="D77" s="857"/>
      <c r="E77" s="857"/>
      <c r="F77" s="857"/>
      <c r="G77" s="857"/>
      <c r="H77" s="857"/>
      <c r="I77" s="857"/>
      <c r="J77" s="857"/>
      <c r="K77" s="857"/>
      <c r="L77" s="857"/>
      <c r="M77" s="858"/>
      <c r="N77" s="468">
        <f>SUM(N71:N76)</f>
        <v>15259.400000000001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358251.28026615299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71650.256053230594</v>
      </c>
      <c r="M84" s="850"/>
      <c r="N84" s="57"/>
    </row>
    <row r="85" spans="1:14">
      <c r="B85" s="95" t="s">
        <v>1057</v>
      </c>
      <c r="C85" s="96"/>
      <c r="D85" s="96"/>
      <c r="E85" s="96"/>
      <c r="F85" s="96"/>
      <c r="G85" s="96"/>
      <c r="H85" s="96"/>
      <c r="I85" s="93"/>
      <c r="J85" s="94"/>
      <c r="K85" s="312">
        <v>0.05</v>
      </c>
      <c r="L85" s="849">
        <f>N79*K85</f>
        <v>17912.564013307649</v>
      </c>
      <c r="M85" s="850"/>
      <c r="N85" s="57"/>
    </row>
    <row r="86" spans="1:14" ht="15.75" thickBot="1">
      <c r="B86" s="97" t="s">
        <v>1058</v>
      </c>
      <c r="C86" s="98"/>
      <c r="D86" s="98"/>
      <c r="E86" s="98"/>
      <c r="F86" s="98"/>
      <c r="G86" s="98"/>
      <c r="H86" s="98"/>
      <c r="I86" s="99"/>
      <c r="J86" s="100"/>
      <c r="K86" s="313">
        <v>0.05</v>
      </c>
      <c r="L86" s="851">
        <f>N79*K86</f>
        <v>17912.564013307649</v>
      </c>
      <c r="M86" s="852"/>
      <c r="N86" s="57"/>
    </row>
    <row r="87" spans="1:14" ht="15.75" thickBot="1">
      <c r="B87" s="814" t="s">
        <v>1037</v>
      </c>
      <c r="C87" s="815"/>
      <c r="D87" s="815"/>
      <c r="E87" s="815"/>
      <c r="F87" s="815"/>
      <c r="G87" s="815"/>
      <c r="H87" s="815"/>
      <c r="I87" s="815"/>
      <c r="J87" s="815"/>
      <c r="K87" s="815"/>
      <c r="L87" s="815"/>
      <c r="M87" s="816"/>
      <c r="N87" s="58">
        <f>L84+L85+L86</f>
        <v>107475.3840798459</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465726.6643459989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30.75" customHeight="1" thickBot="1">
      <c r="A31" t="s">
        <v>1929</v>
      </c>
      <c r="B31" s="86" t="s">
        <v>1783</v>
      </c>
      <c r="C31" s="956" t="s">
        <v>1784</v>
      </c>
      <c r="D31" s="957"/>
      <c r="E31" s="957"/>
      <c r="F31" s="957"/>
      <c r="G31" s="957"/>
      <c r="H31" s="957"/>
      <c r="I31" s="957"/>
      <c r="J31" s="983"/>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762.97000000000014</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762.97000000000014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61081.178810341698</v>
      </c>
      <c r="N48" s="280">
        <f>K48*M48</f>
        <v>67189.296691375872</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6753.542337130114</v>
      </c>
      <c r="N49" s="280">
        <f>K49*M49</f>
        <v>3376.771168565057</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14844.762490206711</v>
      </c>
      <c r="N50" s="280">
        <f>K50*M50</f>
        <v>14844.762490206711</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255431.30958838059</v>
      </c>
      <c r="N51" s="280">
        <f>K51*M51</f>
        <v>255431.30958838059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340842.13993852824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1">
        <f>VLOOKUP(A60,TRANSPORTE!A1:D117,4,FALSE)</f>
        <v>1260.7002978406549</v>
      </c>
      <c r="M60" s="902"/>
      <c r="N60" s="295">
        <f>K60*L60</f>
        <v>1386.7703276247205</v>
      </c>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f>N60+N61+N62+N63+N64</f>
        <v>1386.7703276247205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73" t="s">
        <v>11</v>
      </c>
      <c r="B71" s="55" t="str">
        <f>VLOOKUP(A71,'MANO DE OBRA'!A8:D68,3,FALSE)</f>
        <v>Obrero (4)</v>
      </c>
      <c r="C71" s="53"/>
      <c r="D71" s="53"/>
      <c r="E71" s="53"/>
      <c r="F71" s="53"/>
      <c r="G71" s="53"/>
      <c r="H71" s="53"/>
      <c r="I71" s="300">
        <f>K71/J71*100</f>
        <v>109977.83783783784</v>
      </c>
      <c r="J71" s="301">
        <v>185</v>
      </c>
      <c r="K71" s="302">
        <f>VLOOKUP(A71,'MANO DE OBRA'!A8:D99,4,FALSE)</f>
        <v>203459</v>
      </c>
      <c r="L71" s="56"/>
      <c r="M71" s="442">
        <v>20</v>
      </c>
      <c r="N71" s="403">
        <f>K71/M71</f>
        <v>10172.950000000001</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20</v>
      </c>
      <c r="N72" s="403">
        <f>K72/M72</f>
        <v>5086.45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133"/>
    </row>
    <row r="77" spans="1:15" ht="15.75" thickBot="1">
      <c r="B77" s="903" t="s">
        <v>1037</v>
      </c>
      <c r="C77" s="857"/>
      <c r="D77" s="857"/>
      <c r="E77" s="857"/>
      <c r="F77" s="857"/>
      <c r="G77" s="857"/>
      <c r="H77" s="857"/>
      <c r="I77" s="857"/>
      <c r="J77" s="857"/>
      <c r="K77" s="857"/>
      <c r="L77" s="857"/>
      <c r="M77" s="858"/>
      <c r="N77" s="468">
        <f>SUM(N71:N76)</f>
        <v>15259.400000000001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358251.28026615299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71650.256053230594</v>
      </c>
      <c r="M84" s="850"/>
      <c r="N84" s="57"/>
    </row>
    <row r="85" spans="1:14">
      <c r="B85" s="95" t="s">
        <v>1057</v>
      </c>
      <c r="C85" s="96"/>
      <c r="D85" s="96"/>
      <c r="E85" s="96"/>
      <c r="F85" s="96"/>
      <c r="G85" s="96"/>
      <c r="H85" s="96"/>
      <c r="I85" s="93"/>
      <c r="J85" s="94"/>
      <c r="K85" s="312">
        <v>0.05</v>
      </c>
      <c r="L85" s="849">
        <f>N79*K85</f>
        <v>17912.564013307649</v>
      </c>
      <c r="M85" s="850"/>
      <c r="N85" s="57"/>
    </row>
    <row r="86" spans="1:14" ht="15.75" thickBot="1">
      <c r="B86" s="97" t="s">
        <v>1058</v>
      </c>
      <c r="C86" s="98"/>
      <c r="D86" s="98"/>
      <c r="E86" s="98"/>
      <c r="F86" s="98"/>
      <c r="G86" s="98"/>
      <c r="H86" s="98"/>
      <c r="I86" s="99"/>
      <c r="J86" s="100"/>
      <c r="K86" s="313">
        <v>0.05</v>
      </c>
      <c r="L86" s="851">
        <f>N79*K86</f>
        <v>17912.564013307649</v>
      </c>
      <c r="M86" s="852"/>
      <c r="N86" s="57"/>
    </row>
    <row r="87" spans="1:14" ht="15.75" thickBot="1">
      <c r="B87" s="814" t="s">
        <v>1037</v>
      </c>
      <c r="C87" s="815"/>
      <c r="D87" s="815"/>
      <c r="E87" s="815"/>
      <c r="F87" s="815"/>
      <c r="G87" s="815"/>
      <c r="H87" s="815"/>
      <c r="I87" s="815"/>
      <c r="J87" s="815"/>
      <c r="K87" s="815"/>
      <c r="L87" s="815"/>
      <c r="M87" s="816"/>
      <c r="N87" s="58">
        <f>L84+L85+L86</f>
        <v>107475.3840798459</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465726.6643459989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28.5" customHeight="1" thickBot="1">
      <c r="A31" t="s">
        <v>1929</v>
      </c>
      <c r="B31" s="86" t="s">
        <v>1785</v>
      </c>
      <c r="C31" s="956" t="s">
        <v>1786</v>
      </c>
      <c r="D31" s="957"/>
      <c r="E31" s="957"/>
      <c r="F31" s="957"/>
      <c r="G31" s="957"/>
      <c r="H31" s="957"/>
      <c r="I31" s="957"/>
      <c r="J31" s="983"/>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6130.514313264629</v>
      </c>
      <c r="N48" s="280">
        <f>K48*M48</f>
        <v>7969.6686072440179</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7969.6686072440179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11</v>
      </c>
      <c r="B71" s="55" t="str">
        <f>VLOOKUP(A71,'MANO DE OBRA'!A8:D68,3,FALSE)</f>
        <v>Obrero (4)</v>
      </c>
      <c r="C71" s="53"/>
      <c r="D71" s="53"/>
      <c r="E71" s="53"/>
      <c r="F71" s="53"/>
      <c r="G71" s="53"/>
      <c r="H71" s="53"/>
      <c r="I71" s="300">
        <f>K71/J71*100</f>
        <v>109977.83783783784</v>
      </c>
      <c r="J71" s="301">
        <v>185</v>
      </c>
      <c r="K71" s="302">
        <f>VLOOKUP(A71,'MANO DE OBRA'!A8:D99,4,FALSE)</f>
        <v>203459</v>
      </c>
      <c r="L71" s="56"/>
      <c r="M71" s="442">
        <v>200</v>
      </c>
      <c r="N71" s="403">
        <f>K71/M71</f>
        <v>1017.295</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200</v>
      </c>
      <c r="N72" s="403">
        <f>K72/M72</f>
        <v>508.64499999999998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1525.94</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9495.6086072440175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1899.1217214488036</v>
      </c>
      <c r="M84" s="850"/>
      <c r="N84" s="57"/>
    </row>
    <row r="85" spans="1:14">
      <c r="B85" s="95" t="s">
        <v>1057</v>
      </c>
      <c r="C85" s="96"/>
      <c r="D85" s="96"/>
      <c r="E85" s="96"/>
      <c r="F85" s="96"/>
      <c r="G85" s="96"/>
      <c r="H85" s="96"/>
      <c r="I85" s="93"/>
      <c r="J85" s="94"/>
      <c r="K85" s="312">
        <v>0.05</v>
      </c>
      <c r="L85" s="849">
        <f>N79*K85</f>
        <v>474.78043036220089</v>
      </c>
      <c r="M85" s="850"/>
      <c r="N85" s="57"/>
    </row>
    <row r="86" spans="1:14" ht="15.75" thickBot="1">
      <c r="B86" s="97" t="s">
        <v>1058</v>
      </c>
      <c r="C86" s="98"/>
      <c r="D86" s="98"/>
      <c r="E86" s="98"/>
      <c r="F86" s="98"/>
      <c r="G86" s="98"/>
      <c r="H86" s="98"/>
      <c r="I86" s="99"/>
      <c r="J86" s="100"/>
      <c r="K86" s="313">
        <v>0.05</v>
      </c>
      <c r="L86" s="851">
        <f>N79*K86</f>
        <v>474.78043036220089</v>
      </c>
      <c r="M86" s="852"/>
      <c r="N86" s="57"/>
    </row>
    <row r="87" spans="1:14" ht="15.75" thickBot="1">
      <c r="B87" s="814" t="s">
        <v>1037</v>
      </c>
      <c r="C87" s="815"/>
      <c r="D87" s="815"/>
      <c r="E87" s="815"/>
      <c r="F87" s="815"/>
      <c r="G87" s="815"/>
      <c r="H87" s="815"/>
      <c r="I87" s="815"/>
      <c r="J87" s="815"/>
      <c r="K87" s="815"/>
      <c r="L87" s="815"/>
      <c r="M87" s="816"/>
      <c r="N87" s="58">
        <f>L84+L85+L86</f>
        <v>2848.6825821732054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12344.291189417223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30" customHeight="1" thickBot="1">
      <c r="A31" t="s">
        <v>1929</v>
      </c>
      <c r="B31" s="86" t="s">
        <v>1787</v>
      </c>
      <c r="C31" s="956" t="s">
        <v>1788</v>
      </c>
      <c r="D31" s="957"/>
      <c r="E31" s="957"/>
      <c r="F31" s="957"/>
      <c r="G31" s="957"/>
      <c r="H31" s="957"/>
      <c r="I31" s="957"/>
      <c r="J31" s="983"/>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12201.983487012594</v>
      </c>
      <c r="N48" s="280">
        <f>K48*M48</f>
        <v>15862.578533116373</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15862.578533116373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11</v>
      </c>
      <c r="B71" s="55" t="str">
        <f>VLOOKUP(A71,'MANO DE OBRA'!A8:D68,3,FALSE)</f>
        <v>Obrero (4)</v>
      </c>
      <c r="C71" s="53"/>
      <c r="D71" s="53"/>
      <c r="E71" s="53"/>
      <c r="F71" s="53"/>
      <c r="G71" s="53"/>
      <c r="H71" s="53"/>
      <c r="I71" s="300">
        <f>K71/J71*100</f>
        <v>109977.83783783784</v>
      </c>
      <c r="J71" s="301">
        <v>185</v>
      </c>
      <c r="K71" s="302">
        <f>VLOOKUP(A71,'MANO DE OBRA'!A8:D99,4,FALSE)</f>
        <v>203459</v>
      </c>
      <c r="L71" s="56"/>
      <c r="M71" s="442">
        <v>200</v>
      </c>
      <c r="N71" s="403">
        <f>K71/M71</f>
        <v>1017.295</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200</v>
      </c>
      <c r="N72" s="403">
        <f>K72/M72</f>
        <v>508.64499999999998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1525.94</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17388.518533116374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3477.7037066232751</v>
      </c>
      <c r="M84" s="850"/>
      <c r="N84" s="57"/>
    </row>
    <row r="85" spans="1:14">
      <c r="B85" s="95" t="s">
        <v>1057</v>
      </c>
      <c r="C85" s="96"/>
      <c r="D85" s="96"/>
      <c r="E85" s="96"/>
      <c r="F85" s="96"/>
      <c r="G85" s="96"/>
      <c r="H85" s="96"/>
      <c r="I85" s="93"/>
      <c r="J85" s="94"/>
      <c r="K85" s="312">
        <v>0.05</v>
      </c>
      <c r="L85" s="849">
        <f>N79*K85</f>
        <v>869.42592665581878</v>
      </c>
      <c r="M85" s="850"/>
      <c r="N85" s="57"/>
    </row>
    <row r="86" spans="1:14" ht="15.75" thickBot="1">
      <c r="B86" s="97" t="s">
        <v>1058</v>
      </c>
      <c r="C86" s="98"/>
      <c r="D86" s="98"/>
      <c r="E86" s="98"/>
      <c r="F86" s="98"/>
      <c r="G86" s="98"/>
      <c r="H86" s="98"/>
      <c r="I86" s="99"/>
      <c r="J86" s="100"/>
      <c r="K86" s="313">
        <v>0.05</v>
      </c>
      <c r="L86" s="851">
        <f>N79*K86</f>
        <v>869.42592665581878</v>
      </c>
      <c r="M86" s="852"/>
      <c r="N86" s="57"/>
    </row>
    <row r="87" spans="1:14" ht="15.75" thickBot="1">
      <c r="B87" s="814" t="s">
        <v>1037</v>
      </c>
      <c r="C87" s="815"/>
      <c r="D87" s="815"/>
      <c r="E87" s="815"/>
      <c r="F87" s="815"/>
      <c r="G87" s="815"/>
      <c r="H87" s="815"/>
      <c r="I87" s="815"/>
      <c r="J87" s="815"/>
      <c r="K87" s="815"/>
      <c r="L87" s="815"/>
      <c r="M87" s="816"/>
      <c r="N87" s="58">
        <f>L84+L85+L86</f>
        <v>5216.5555599349118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22605.074093051284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30.75" customHeight="1" thickBot="1">
      <c r="A31" t="s">
        <v>1929</v>
      </c>
      <c r="B31" s="86" t="s">
        <v>1789</v>
      </c>
      <c r="C31" s="956" t="s">
        <v>2265</v>
      </c>
      <c r="D31" s="957"/>
      <c r="E31" s="957"/>
      <c r="F31" s="957"/>
      <c r="G31" s="957"/>
      <c r="H31" s="957"/>
      <c r="I31" s="957"/>
      <c r="J31" s="983"/>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3"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6130.514313264629</v>
      </c>
      <c r="N48" s="280">
        <f>K48*M48</f>
        <v>7969.6686072440179</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7969.6686072440179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11</v>
      </c>
      <c r="B71" s="55" t="str">
        <f>VLOOKUP(A71,'MANO DE OBRA'!A8:D68,3,FALSE)</f>
        <v>Obrero (4)</v>
      </c>
      <c r="C71" s="53"/>
      <c r="D71" s="53"/>
      <c r="E71" s="53"/>
      <c r="F71" s="53"/>
      <c r="G71" s="53"/>
      <c r="H71" s="53"/>
      <c r="I71" s="300">
        <f>K71/J71*100</f>
        <v>109977.83783783784</v>
      </c>
      <c r="J71" s="301">
        <v>185</v>
      </c>
      <c r="K71" s="302">
        <f>VLOOKUP(A71,'MANO DE OBRA'!A8:D99,4,FALSE)</f>
        <v>203459</v>
      </c>
      <c r="L71" s="56"/>
      <c r="M71" s="442">
        <v>200</v>
      </c>
      <c r="N71" s="403">
        <f>K71/M71</f>
        <v>1017.295</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200</v>
      </c>
      <c r="N72" s="403">
        <f>K72/M72</f>
        <v>508.64499999999998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1525.94</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9495.6086072440175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1899.1217214488036</v>
      </c>
      <c r="M84" s="850"/>
      <c r="N84" s="57"/>
    </row>
    <row r="85" spans="1:14">
      <c r="B85" s="95" t="s">
        <v>1057</v>
      </c>
      <c r="C85" s="96"/>
      <c r="D85" s="96"/>
      <c r="E85" s="96"/>
      <c r="F85" s="96"/>
      <c r="G85" s="96"/>
      <c r="H85" s="96"/>
      <c r="I85" s="93"/>
      <c r="J85" s="94"/>
      <c r="K85" s="312">
        <v>0.05</v>
      </c>
      <c r="L85" s="849">
        <f>N79*K85</f>
        <v>474.78043036220089</v>
      </c>
      <c r="M85" s="850"/>
      <c r="N85" s="57"/>
    </row>
    <row r="86" spans="1:14" ht="15.75" thickBot="1">
      <c r="B86" s="97" t="s">
        <v>1058</v>
      </c>
      <c r="C86" s="98"/>
      <c r="D86" s="98"/>
      <c r="E86" s="98"/>
      <c r="F86" s="98"/>
      <c r="G86" s="98"/>
      <c r="H86" s="98"/>
      <c r="I86" s="99"/>
      <c r="J86" s="100"/>
      <c r="K86" s="313">
        <v>0.05</v>
      </c>
      <c r="L86" s="851">
        <f>N79*K86</f>
        <v>474.78043036220089</v>
      </c>
      <c r="M86" s="852"/>
      <c r="N86" s="57"/>
    </row>
    <row r="87" spans="1:14" ht="15.75" thickBot="1">
      <c r="B87" s="814" t="s">
        <v>1037</v>
      </c>
      <c r="C87" s="815"/>
      <c r="D87" s="815"/>
      <c r="E87" s="815"/>
      <c r="F87" s="815"/>
      <c r="G87" s="815"/>
      <c r="H87" s="815"/>
      <c r="I87" s="815"/>
      <c r="J87" s="815"/>
      <c r="K87" s="815"/>
      <c r="L87" s="815"/>
      <c r="M87" s="816"/>
      <c r="N87" s="58">
        <f>L84+L85+L86</f>
        <v>2848.6825821732054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12344.291189417223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30" customHeight="1" thickBot="1">
      <c r="A31" t="s">
        <v>1929</v>
      </c>
      <c r="B31" s="86" t="s">
        <v>1790</v>
      </c>
      <c r="C31" s="956" t="s">
        <v>2266</v>
      </c>
      <c r="D31" s="957"/>
      <c r="E31" s="957"/>
      <c r="F31" s="957"/>
      <c r="G31" s="957"/>
      <c r="H31" s="957"/>
      <c r="I31" s="957"/>
      <c r="J31" s="983"/>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c r="C41" s="872"/>
      <c r="D41" s="872"/>
      <c r="E41" s="44"/>
      <c r="F41" s="45"/>
      <c r="G41" s="45"/>
      <c r="H41" s="46"/>
      <c r="I41" s="42"/>
      <c r="J41" s="43"/>
      <c r="K41" s="287"/>
      <c r="L41" s="284"/>
      <c r="M41" s="409"/>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12201.983487012594</v>
      </c>
      <c r="N48" s="280">
        <f>K48*M48</f>
        <v>15862.578533116373</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15862.578533116373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11</v>
      </c>
      <c r="B71" s="55" t="str">
        <f>VLOOKUP(A71,'MANO DE OBRA'!A8:D68,3,FALSE)</f>
        <v>Obrero (4)</v>
      </c>
      <c r="C71" s="53"/>
      <c r="D71" s="53"/>
      <c r="E71" s="53"/>
      <c r="F71" s="53"/>
      <c r="G71" s="53"/>
      <c r="H71" s="53"/>
      <c r="I71" s="300">
        <f>K71/J71*100</f>
        <v>109977.83783783784</v>
      </c>
      <c r="J71" s="301">
        <v>185</v>
      </c>
      <c r="K71" s="302">
        <f>VLOOKUP(A71,'MANO DE OBRA'!A8:D99,4,FALSE)</f>
        <v>203459</v>
      </c>
      <c r="L71" s="56"/>
      <c r="M71" s="442">
        <v>200</v>
      </c>
      <c r="N71" s="403">
        <f>K71/M71</f>
        <v>1017.295</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200</v>
      </c>
      <c r="N72" s="403">
        <f>K72/M72</f>
        <v>508.64499999999998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1525.94</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17388.518533116374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3477.7037066232751</v>
      </c>
      <c r="M84" s="850"/>
      <c r="N84" s="57"/>
    </row>
    <row r="85" spans="1:14">
      <c r="B85" s="95" t="s">
        <v>1057</v>
      </c>
      <c r="C85" s="96"/>
      <c r="D85" s="96"/>
      <c r="E85" s="96"/>
      <c r="F85" s="96"/>
      <c r="G85" s="96"/>
      <c r="H85" s="96"/>
      <c r="I85" s="93"/>
      <c r="J85" s="94"/>
      <c r="K85" s="312">
        <v>0.05</v>
      </c>
      <c r="L85" s="849">
        <f>N79*K85</f>
        <v>869.42592665581878</v>
      </c>
      <c r="M85" s="850"/>
      <c r="N85" s="57"/>
    </row>
    <row r="86" spans="1:14" ht="15.75" thickBot="1">
      <c r="B86" s="97" t="s">
        <v>1058</v>
      </c>
      <c r="C86" s="98"/>
      <c r="D86" s="98"/>
      <c r="E86" s="98"/>
      <c r="F86" s="98"/>
      <c r="G86" s="98"/>
      <c r="H86" s="98"/>
      <c r="I86" s="99"/>
      <c r="J86" s="100"/>
      <c r="K86" s="313">
        <v>0.05</v>
      </c>
      <c r="L86" s="851">
        <f>N79*K86</f>
        <v>869.42592665581878</v>
      </c>
      <c r="M86" s="852"/>
      <c r="N86" s="57"/>
    </row>
    <row r="87" spans="1:14" ht="15.75" thickBot="1">
      <c r="B87" s="814" t="s">
        <v>1037</v>
      </c>
      <c r="C87" s="815"/>
      <c r="D87" s="815"/>
      <c r="E87" s="815"/>
      <c r="F87" s="815"/>
      <c r="G87" s="815"/>
      <c r="H87" s="815"/>
      <c r="I87" s="815"/>
      <c r="J87" s="815"/>
      <c r="K87" s="815"/>
      <c r="L87" s="815"/>
      <c r="M87" s="816"/>
      <c r="N87" s="58">
        <f>L84+L85+L86</f>
        <v>5216.5555599349118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22605.074093051284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1791</v>
      </c>
      <c r="C31" s="87" t="s">
        <v>2267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152</v>
      </c>
      <c r="B36" s="863" t="str">
        <f>VLOOKUP(A36,EQUIPOS!A6:D154,3,FALSE)</f>
        <v xml:space="preserve">Carrotanque de agua(1000 Galones) </v>
      </c>
      <c r="C36" s="864"/>
      <c r="D36" s="864"/>
      <c r="E36" s="864"/>
      <c r="F36" s="864"/>
      <c r="G36" s="864"/>
      <c r="H36" s="865"/>
      <c r="I36" s="275"/>
      <c r="J36" s="276"/>
      <c r="K36" s="277">
        <f>VLOOKUP(A36,EQUIPOS!A6:D163,4,FALSE)</f>
        <v>64607.855470412949</v>
      </c>
      <c r="L36" s="278"/>
      <c r="M36" s="344">
        <v>15</v>
      </c>
      <c r="N36" s="280">
        <f>K36/M36</f>
        <v>4307.1903646941964</v>
      </c>
    </row>
    <row r="37" spans="1:14">
      <c r="A37" s="119" t="s">
        <v>174</v>
      </c>
      <c r="B37" s="863" t="str">
        <f>VLOOKUP(A37,EQUIPOS!A7:D154,3,FALSE)</f>
        <v>Compactador vibratorio tipo DD-20</v>
      </c>
      <c r="C37" s="864"/>
      <c r="D37" s="864"/>
      <c r="E37" s="864"/>
      <c r="F37" s="864"/>
      <c r="G37" s="864"/>
      <c r="H37" s="865"/>
      <c r="I37" s="429"/>
      <c r="J37" s="430"/>
      <c r="K37" s="277">
        <f>VLOOKUP(A37,EQUIPOS!A7:D164,4,FALSE)</f>
        <v>89773.50361856111</v>
      </c>
      <c r="L37" s="343"/>
      <c r="M37" s="344">
        <v>15</v>
      </c>
      <c r="N37" s="280">
        <f>K37/M37</f>
        <v>5984.9002412374075</v>
      </c>
    </row>
    <row r="38" spans="1:14">
      <c r="A38" s="119" t="s">
        <v>269</v>
      </c>
      <c r="B38" s="863" t="str">
        <f>VLOOKUP(A38,EQUIPOS!A8:D154,3,FALSE)</f>
        <v>Motoniveladora  potencia 215 HP, ancho de cuchilla 4,27 m, peso 18 ton.</v>
      </c>
      <c r="C38" s="864"/>
      <c r="D38" s="864"/>
      <c r="E38" s="864"/>
      <c r="F38" s="864"/>
      <c r="G38" s="864"/>
      <c r="H38" s="865"/>
      <c r="I38" s="336"/>
      <c r="J38" s="338"/>
      <c r="K38" s="277">
        <f>VLOOKUP(A38,EQUIPOS!A8:D165,4,FALSE)</f>
        <v>176926.53043848448</v>
      </c>
      <c r="L38" s="431"/>
      <c r="M38" s="432">
        <v>15</v>
      </c>
      <c r="N38" s="280">
        <f>K38/M38</f>
        <v>11795.102029232299</v>
      </c>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0.02</v>
      </c>
      <c r="N41" s="352">
        <f>N75*M41</f>
        <v>42.387333333333338</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SUM(N36:N41)</f>
        <v>22129.579968497237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81885.42831314409</v>
      </c>
      <c r="N48" s="280">
        <f>K48*M48</f>
        <v>106451.05680708733</v>
      </c>
    </row>
    <row r="49" spans="1:14">
      <c r="A49" s="172" t="s">
        <v>845</v>
      </c>
      <c r="B49" s="49" t="str">
        <f>VLOOKUP(A49,MATERIALES!A6:D373,3,FALSE)</f>
        <v>Agua</v>
      </c>
      <c r="C49" s="433"/>
      <c r="D49" s="433"/>
      <c r="E49" s="433"/>
      <c r="F49" s="433"/>
      <c r="G49" s="433"/>
      <c r="H49" s="433"/>
      <c r="I49" s="433"/>
      <c r="J49" s="319" t="s">
        <v>425</v>
      </c>
      <c r="K49" s="405">
        <v>30</v>
      </c>
      <c r="L49" s="429"/>
      <c r="M49" s="410">
        <f>VLOOKUP(A49,MATERIALES!A6:D397,4,FALSE)</f>
        <v>83.477611040800326</v>
      </c>
      <c r="N49" s="280">
        <f>K49*M49</f>
        <v>2504.3283312240096</v>
      </c>
    </row>
    <row r="50" spans="1:14">
      <c r="B50" s="328"/>
      <c r="C50" s="53"/>
      <c r="D50" s="53"/>
      <c r="E50" s="53"/>
      <c r="F50" s="53"/>
      <c r="G50" s="53"/>
      <c r="H50" s="53"/>
      <c r="I50" s="53"/>
      <c r="J50" s="296"/>
      <c r="K50" s="175"/>
      <c r="L50" s="326"/>
      <c r="M50" s="434"/>
      <c r="N50" s="281"/>
    </row>
    <row r="51" spans="1:14">
      <c r="B51" s="174"/>
      <c r="C51" s="325"/>
      <c r="D51" s="325"/>
      <c r="E51" s="325"/>
      <c r="F51" s="325"/>
      <c r="G51" s="325"/>
      <c r="H51" s="325"/>
      <c r="I51" s="325"/>
      <c r="J51" s="319"/>
      <c r="K51" s="50"/>
      <c r="L51" s="326"/>
      <c r="M51" s="434"/>
      <c r="N51" s="281"/>
    </row>
    <row r="52" spans="1:14" ht="15.75" thickBot="1">
      <c r="B52" s="458"/>
      <c r="C52" s="456"/>
      <c r="D52" s="456"/>
      <c r="E52" s="456"/>
      <c r="F52" s="456"/>
      <c r="G52" s="456"/>
      <c r="H52" s="456"/>
      <c r="I52" s="456"/>
      <c r="J52" s="457"/>
      <c r="K52" s="132"/>
      <c r="L52" s="454"/>
      <c r="M52" s="490"/>
      <c r="N52" s="491"/>
    </row>
    <row r="53" spans="1:14" ht="15.75" thickBot="1">
      <c r="B53" s="903" t="s">
        <v>1037</v>
      </c>
      <c r="C53" s="857"/>
      <c r="D53" s="857"/>
      <c r="E53" s="857"/>
      <c r="F53" s="857"/>
      <c r="G53" s="857"/>
      <c r="H53" s="857"/>
      <c r="I53" s="857"/>
      <c r="J53" s="857"/>
      <c r="K53" s="857"/>
      <c r="L53" s="857"/>
      <c r="M53" s="858"/>
      <c r="N53" s="110">
        <f>SUM(N48:N52)</f>
        <v>108955.38513831134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0" t="s">
        <v>1045</v>
      </c>
      <c r="M57" s="879"/>
      <c r="N57" s="82" t="s">
        <v>1035</v>
      </c>
    </row>
    <row r="58" spans="1:14">
      <c r="A58" t="s">
        <v>1375</v>
      </c>
      <c r="B58" s="52" t="str">
        <f>VLOOKUP(A58,TRANSPORTE!A1:D117,3,FALSE)</f>
        <v>Transporte de material seleccionado para relleno</v>
      </c>
      <c r="C58" s="325"/>
      <c r="D58" s="325"/>
      <c r="E58" s="325"/>
      <c r="F58" s="325"/>
      <c r="G58" s="325"/>
      <c r="H58" s="319" t="s">
        <v>2105</v>
      </c>
      <c r="I58" s="287">
        <v>1.3</v>
      </c>
      <c r="J58" s="294">
        <v>1</v>
      </c>
      <c r="K58" s="287">
        <f>I58*J58</f>
        <v>1.3</v>
      </c>
      <c r="L58" s="901">
        <f>VLOOKUP(A58,TRANSPORTE!A1:D117,4,FALSE)</f>
        <v>1260.7002978406549</v>
      </c>
      <c r="M58" s="902"/>
      <c r="N58" s="295">
        <f>K58*L58</f>
        <v>1638.9103871928514</v>
      </c>
    </row>
    <row r="59" spans="1:14">
      <c r="B59" s="52"/>
      <c r="C59" s="53"/>
      <c r="D59" s="53"/>
      <c r="E59" s="53"/>
      <c r="F59" s="53"/>
      <c r="G59" s="53"/>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92"/>
      <c r="M63" s="893"/>
      <c r="N63" s="133"/>
    </row>
    <row r="64" spans="1:14" ht="15.75" thickBot="1">
      <c r="B64" s="903" t="s">
        <v>1037</v>
      </c>
      <c r="C64" s="857"/>
      <c r="D64" s="857"/>
      <c r="E64" s="857"/>
      <c r="F64" s="857"/>
      <c r="G64" s="857"/>
      <c r="H64" s="857"/>
      <c r="I64" s="857"/>
      <c r="J64" s="857"/>
      <c r="K64" s="857"/>
      <c r="L64" s="857"/>
      <c r="M64" s="858"/>
      <c r="N64" s="110">
        <f>N58+N59+N60+N61+N62</f>
        <v>1638.9103871928514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3" t="s">
        <v>1047</v>
      </c>
      <c r="C68" s="854"/>
      <c r="D68" s="854"/>
      <c r="E68" s="854"/>
      <c r="F68" s="854"/>
      <c r="G68" s="854"/>
      <c r="H68" s="854"/>
      <c r="I68" s="79" t="s">
        <v>1048</v>
      </c>
      <c r="J68" s="81" t="s">
        <v>1494</v>
      </c>
      <c r="K68" s="80" t="s">
        <v>1050</v>
      </c>
      <c r="L68" s="855" t="s">
        <v>1034</v>
      </c>
      <c r="M68" s="968"/>
      <c r="N68" s="104" t="s">
        <v>1035</v>
      </c>
    </row>
    <row r="69" spans="1:15">
      <c r="A69" s="173" t="s">
        <v>9</v>
      </c>
      <c r="B69" s="55" t="str">
        <f>VLOOKUP(A69,'MANO DE OBRA'!A8:D68,3,FALSE)</f>
        <v>Obrero (3)</v>
      </c>
      <c r="C69" s="53"/>
      <c r="D69" s="53"/>
      <c r="E69" s="53"/>
      <c r="F69" s="53"/>
      <c r="G69" s="53"/>
      <c r="H69" s="53"/>
      <c r="I69" s="300">
        <f>K69/J69*100</f>
        <v>82483.783783783787</v>
      </c>
      <c r="J69" s="301">
        <v>185</v>
      </c>
      <c r="K69" s="302">
        <f>VLOOKUP(A69,'MANO DE OBRA'!A8:D99,4,FALSE)</f>
        <v>152595</v>
      </c>
      <c r="L69" s="56"/>
      <c r="M69" s="442">
        <v>120</v>
      </c>
      <c r="N69" s="403">
        <f>K69/M69</f>
        <v>1271.625</v>
      </c>
      <c r="O69" s="112"/>
    </row>
    <row r="70" spans="1:15">
      <c r="A70" s="173" t="s">
        <v>30</v>
      </c>
      <c r="B70" s="55" t="str">
        <f>VLOOKUP(A70,'MANO DE OBRA'!A8:D69,3,FALSE)</f>
        <v>Oficial</v>
      </c>
      <c r="C70" s="53"/>
      <c r="D70" s="53"/>
      <c r="E70" s="53"/>
      <c r="F70" s="53"/>
      <c r="G70" s="53"/>
      <c r="H70" s="53"/>
      <c r="I70" s="300">
        <f>K70/J70*100</f>
        <v>54988.648648648646</v>
      </c>
      <c r="J70" s="301">
        <v>185</v>
      </c>
      <c r="K70" s="302">
        <f>VLOOKUP(A70,'MANO DE OBRA'!A8:D100,4,FALSE)</f>
        <v>101729</v>
      </c>
      <c r="L70" s="56"/>
      <c r="M70" s="442">
        <v>120</v>
      </c>
      <c r="N70" s="403">
        <f>K70/M70</f>
        <v>847.74166666666667</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0"/>
      <c r="C74" s="891"/>
      <c r="D74" s="891"/>
      <c r="E74" s="891"/>
      <c r="F74" s="891"/>
      <c r="G74" s="891"/>
      <c r="H74" s="891"/>
      <c r="I74" s="132"/>
      <c r="J74" s="132"/>
      <c r="K74" s="132"/>
      <c r="L74" s="904"/>
      <c r="M74" s="904"/>
      <c r="N74" s="51"/>
    </row>
    <row r="75" spans="1:15" ht="15.75" thickBot="1">
      <c r="B75" s="903" t="s">
        <v>1037</v>
      </c>
      <c r="C75" s="857"/>
      <c r="D75" s="857"/>
      <c r="E75" s="857"/>
      <c r="F75" s="857"/>
      <c r="G75" s="857"/>
      <c r="H75" s="857"/>
      <c r="I75" s="857"/>
      <c r="J75" s="857"/>
      <c r="K75" s="857"/>
      <c r="L75" s="857"/>
      <c r="M75" s="858"/>
      <c r="N75" s="309">
        <f>SUM(N69:N74)</f>
        <v>2119.3666666666668</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134843.2421606681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59" t="s">
        <v>1053</v>
      </c>
      <c r="C81" s="860"/>
      <c r="D81" s="860"/>
      <c r="E81" s="860"/>
      <c r="F81" s="860"/>
      <c r="G81" s="860"/>
      <c r="H81" s="860"/>
      <c r="I81" s="322"/>
      <c r="J81" s="342"/>
      <c r="K81" s="310" t="s">
        <v>1054</v>
      </c>
      <c r="L81" s="861" t="s">
        <v>1055</v>
      </c>
      <c r="M81" s="862"/>
      <c r="N81" s="311"/>
    </row>
    <row r="82" spans="1:14">
      <c r="B82" s="847" t="s">
        <v>1056</v>
      </c>
      <c r="C82" s="848"/>
      <c r="D82" s="848"/>
      <c r="E82" s="848"/>
      <c r="F82" s="848"/>
      <c r="G82" s="848"/>
      <c r="H82" s="848"/>
      <c r="I82" s="93"/>
      <c r="J82" s="94"/>
      <c r="K82" s="312">
        <v>0.2</v>
      </c>
      <c r="L82" s="849">
        <f>N77*K82</f>
        <v>26968.648432133621</v>
      </c>
      <c r="M82" s="850"/>
      <c r="N82" s="57"/>
    </row>
    <row r="83" spans="1:14">
      <c r="B83" s="95" t="s">
        <v>1057</v>
      </c>
      <c r="C83" s="96"/>
      <c r="D83" s="96"/>
      <c r="E83" s="96"/>
      <c r="F83" s="96"/>
      <c r="G83" s="96"/>
      <c r="H83" s="96"/>
      <c r="I83" s="93"/>
      <c r="J83" s="94"/>
      <c r="K83" s="312">
        <v>0.05</v>
      </c>
      <c r="L83" s="849">
        <f>N77*K83</f>
        <v>6742.1621080334053</v>
      </c>
      <c r="M83" s="850"/>
      <c r="N83" s="57"/>
    </row>
    <row r="84" spans="1:14" ht="15.75" thickBot="1">
      <c r="B84" s="97" t="s">
        <v>1058</v>
      </c>
      <c r="C84" s="98"/>
      <c r="D84" s="98"/>
      <c r="E84" s="98"/>
      <c r="F84" s="98"/>
      <c r="G84" s="98"/>
      <c r="H84" s="98"/>
      <c r="I84" s="99"/>
      <c r="J84" s="100"/>
      <c r="K84" s="313">
        <v>0.05</v>
      </c>
      <c r="L84" s="851">
        <f>N77*K84</f>
        <v>6742.1621080334053</v>
      </c>
      <c r="M84" s="852"/>
      <c r="N84" s="57"/>
    </row>
    <row r="85" spans="1:14" ht="15.75" thickBot="1">
      <c r="B85" s="814" t="s">
        <v>1037</v>
      </c>
      <c r="C85" s="815"/>
      <c r="D85" s="815"/>
      <c r="E85" s="815"/>
      <c r="F85" s="815"/>
      <c r="G85" s="815"/>
      <c r="H85" s="815"/>
      <c r="I85" s="815"/>
      <c r="J85" s="815"/>
      <c r="K85" s="815"/>
      <c r="L85" s="815"/>
      <c r="M85" s="816"/>
      <c r="N85" s="58">
        <f>L82+L83+L84</f>
        <v>40452.972648200433</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175296.21480886854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4"/>
      <c r="K117" s="964"/>
      <c r="L117" s="964"/>
      <c r="M117" s="964"/>
      <c r="N117" s="965"/>
    </row>
    <row r="118" spans="2:14" ht="15.75" thickBot="1">
      <c r="B118" s="427" t="s">
        <v>2327</v>
      </c>
      <c r="C118" s="428"/>
      <c r="D118" s="428"/>
      <c r="E118" s="267"/>
      <c r="F118" s="267"/>
      <c r="G118" s="267"/>
      <c r="H118" s="267"/>
      <c r="I118" s="267"/>
      <c r="J118" s="966"/>
      <c r="K118" s="966"/>
      <c r="L118" s="966"/>
      <c r="M118" s="966"/>
      <c r="N118" s="967"/>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2153</v>
      </c>
      <c r="C31" s="87" t="s">
        <v>1538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101.729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101.729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3" t="s">
        <v>1793</v>
      </c>
      <c r="B48" s="49" t="str">
        <f>VLOOKUP(A48,MATERIALES!A5:D373,3,FALSE)</f>
        <v>Impermeabilizante para concreto</v>
      </c>
      <c r="C48" s="289"/>
      <c r="D48" s="289"/>
      <c r="E48" s="289"/>
      <c r="F48" s="289"/>
      <c r="G48" s="289"/>
      <c r="H48" s="289"/>
      <c r="I48" s="276"/>
      <c r="J48" s="319" t="str">
        <f>VLOOKUP(A48,MATERIALES!A4:D640,2,FALSE)</f>
        <v>kg</v>
      </c>
      <c r="K48" s="450">
        <v>0.7</v>
      </c>
      <c r="L48" s="275"/>
      <c r="M48" s="410">
        <f>VLOOKUP(A48,MATERIALES!A5:D396,4,FALSE)</f>
        <v>14742.960525522809</v>
      </c>
      <c r="N48" s="280">
        <f>K48*M48</f>
        <v>10320.072367865965</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10320.072367865965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50</v>
      </c>
      <c r="N71" s="403">
        <f>K71/M71</f>
        <v>2034.58</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51"/>
    </row>
    <row r="77" spans="1:15" ht="15.75" thickBot="1">
      <c r="B77" s="903" t="s">
        <v>1037</v>
      </c>
      <c r="C77" s="857"/>
      <c r="D77" s="857"/>
      <c r="E77" s="857"/>
      <c r="F77" s="857"/>
      <c r="G77" s="857"/>
      <c r="H77" s="857"/>
      <c r="I77" s="857"/>
      <c r="J77" s="857"/>
      <c r="K77" s="857"/>
      <c r="L77" s="857"/>
      <c r="M77" s="858"/>
      <c r="N77" s="309">
        <f>SUM(N71:N76)</f>
        <v>2034.58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12456.381367865964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2491.2762735731931</v>
      </c>
      <c r="M84" s="850"/>
      <c r="N84" s="57"/>
    </row>
    <row r="85" spans="1:14">
      <c r="B85" s="95" t="s">
        <v>1057</v>
      </c>
      <c r="C85" s="96"/>
      <c r="D85" s="96"/>
      <c r="E85" s="96"/>
      <c r="F85" s="96"/>
      <c r="G85" s="96"/>
      <c r="H85" s="96"/>
      <c r="I85" s="93"/>
      <c r="J85" s="94"/>
      <c r="K85" s="312">
        <v>0.05</v>
      </c>
      <c r="L85" s="849">
        <f>N79*K85</f>
        <v>622.81906839329827</v>
      </c>
      <c r="M85" s="850"/>
      <c r="N85" s="57"/>
    </row>
    <row r="86" spans="1:14" ht="15.75" thickBot="1">
      <c r="B86" s="97" t="s">
        <v>1058</v>
      </c>
      <c r="C86" s="98"/>
      <c r="D86" s="98"/>
      <c r="E86" s="98"/>
      <c r="F86" s="98"/>
      <c r="G86" s="98"/>
      <c r="H86" s="98"/>
      <c r="I86" s="99"/>
      <c r="J86" s="100"/>
      <c r="K86" s="313">
        <v>0.05</v>
      </c>
      <c r="L86" s="851">
        <f>N79*K86</f>
        <v>622.81906839329827</v>
      </c>
      <c r="M86" s="852"/>
      <c r="N86" s="57"/>
    </row>
    <row r="87" spans="1:14" ht="15.75" thickBot="1">
      <c r="B87" s="814" t="s">
        <v>1037</v>
      </c>
      <c r="C87" s="815"/>
      <c r="D87" s="815"/>
      <c r="E87" s="815"/>
      <c r="F87" s="815"/>
      <c r="G87" s="815"/>
      <c r="H87" s="815"/>
      <c r="I87" s="815"/>
      <c r="J87" s="815"/>
      <c r="K87" s="815"/>
      <c r="L87" s="815"/>
      <c r="M87" s="816"/>
      <c r="N87" s="58">
        <f>L84+L85+L86</f>
        <v>3736.9144103597891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58">
        <f>N79+N87</f>
        <v>16193.295778225754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1794</v>
      </c>
      <c r="C31" s="87" t="s">
        <v>2268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508.64499999999998</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508.64499999999998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3" t="s">
        <v>488</v>
      </c>
      <c r="B48" s="49" t="str">
        <f>VLOOKUP(A48,MATERIALES!A5:D373,3,FALSE)</f>
        <v>Imprimante y puente de adherencia</v>
      </c>
      <c r="C48" s="289"/>
      <c r="D48" s="289"/>
      <c r="E48" s="289"/>
      <c r="F48" s="289"/>
      <c r="G48" s="289"/>
      <c r="H48" s="289"/>
      <c r="I48" s="289"/>
      <c r="J48" s="319" t="str">
        <f>VLOOKUP(A48,MATERIALES!A4:D640,2,FALSE)</f>
        <v>kg</v>
      </c>
      <c r="K48" s="451">
        <v>0.2</v>
      </c>
      <c r="L48" s="275"/>
      <c r="M48" s="410">
        <f>VLOOKUP(A48,MATERIALES!A5:D396,4,FALSE)</f>
        <v>13374.402780288874</v>
      </c>
      <c r="N48" s="280">
        <f>K48*M48</f>
        <v>2674.8805560577748</v>
      </c>
    </row>
    <row r="49" spans="1:14">
      <c r="A49" s="172" t="s">
        <v>490</v>
      </c>
      <c r="B49" s="49" t="str">
        <f>VLOOKUP(A49,MATERIALES!A6:D373,3,FALSE)</f>
        <v>Láminas impermeabilizantes</v>
      </c>
      <c r="C49" s="433"/>
      <c r="D49" s="433"/>
      <c r="E49" s="433"/>
      <c r="F49" s="433"/>
      <c r="G49" s="433"/>
      <c r="H49" s="433"/>
      <c r="I49" s="433"/>
      <c r="J49" s="56" t="str">
        <f>VLOOKUP(A49,MATERIALES!A5:D641,2,FALSE)</f>
        <v>m2</v>
      </c>
      <c r="K49" s="405">
        <v>1.05</v>
      </c>
      <c r="L49" s="429"/>
      <c r="M49" s="410">
        <f>VLOOKUP(A49,MATERIALES!A6:D397,4,FALSE)</f>
        <v>1742.8496353884166</v>
      </c>
      <c r="N49" s="280">
        <f>K49*M49</f>
        <v>1829.9921171578376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03" t="s">
        <v>1037</v>
      </c>
      <c r="C55" s="857"/>
      <c r="D55" s="857"/>
      <c r="E55" s="857"/>
      <c r="F55" s="857"/>
      <c r="G55" s="857"/>
      <c r="H55" s="857"/>
      <c r="I55" s="857"/>
      <c r="J55" s="857"/>
      <c r="K55" s="857"/>
      <c r="L55" s="857"/>
      <c r="M55" s="858"/>
      <c r="N55" s="110">
        <f>SUM(N48:N54)</f>
        <v>4504.8726732156119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92"/>
      <c r="M65" s="893"/>
      <c r="N65" s="133"/>
    </row>
    <row r="66" spans="1:15" ht="15.75" thickBot="1">
      <c r="B66" s="903" t="s">
        <v>1037</v>
      </c>
      <c r="C66" s="857"/>
      <c r="D66" s="857"/>
      <c r="E66" s="857"/>
      <c r="F66" s="857"/>
      <c r="G66" s="857"/>
      <c r="H66" s="857"/>
      <c r="I66" s="857"/>
      <c r="J66" s="857"/>
      <c r="K66" s="857"/>
      <c r="L66" s="857"/>
      <c r="M66" s="85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20</v>
      </c>
      <c r="N71" s="403">
        <f>K71/M71</f>
        <v>5086.45</v>
      </c>
      <c r="O71" s="112"/>
    </row>
    <row r="72" spans="1:15">
      <c r="A72" s="173" t="s">
        <v>7</v>
      </c>
      <c r="B72" s="55" t="str">
        <f>VLOOKUP(A72,'MANO DE OBRA'!A8:D69,3,FALSE)</f>
        <v>Obrero (2)</v>
      </c>
      <c r="C72" s="53"/>
      <c r="D72" s="53"/>
      <c r="E72" s="53"/>
      <c r="F72" s="53"/>
      <c r="G72" s="53"/>
      <c r="H72" s="53"/>
      <c r="I72" s="300">
        <f>K72/J72*100</f>
        <v>54988.648648648646</v>
      </c>
      <c r="J72" s="301">
        <v>185</v>
      </c>
      <c r="K72" s="302">
        <f>VLOOKUP(A72,'MANO DE OBRA'!A8:D100,4,FALSE)</f>
        <v>101729</v>
      </c>
      <c r="L72" s="56"/>
      <c r="M72" s="442">
        <v>20</v>
      </c>
      <c r="N72" s="403">
        <f>K72/M72</f>
        <v>5086.45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0"/>
      <c r="C76" s="891"/>
      <c r="D76" s="891"/>
      <c r="E76" s="891"/>
      <c r="F76" s="891"/>
      <c r="G76" s="891"/>
      <c r="H76" s="891"/>
      <c r="I76" s="132"/>
      <c r="J76" s="132"/>
      <c r="K76" s="132"/>
      <c r="L76" s="904"/>
      <c r="M76" s="904"/>
      <c r="N76" s="133"/>
    </row>
    <row r="77" spans="1:15" ht="15.75" thickBot="1">
      <c r="B77" s="903" t="s">
        <v>1037</v>
      </c>
      <c r="C77" s="857"/>
      <c r="D77" s="857"/>
      <c r="E77" s="857"/>
      <c r="F77" s="857"/>
      <c r="G77" s="857"/>
      <c r="H77" s="857"/>
      <c r="I77" s="857"/>
      <c r="J77" s="857"/>
      <c r="K77" s="857"/>
      <c r="L77" s="857"/>
      <c r="M77" s="858"/>
      <c r="N77" s="468">
        <f>SUM(N71:N76)</f>
        <v>10172.9</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15186.417673215612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3037.2835346431225</v>
      </c>
      <c r="M84" s="850"/>
      <c r="N84" s="57"/>
    </row>
    <row r="85" spans="1:14">
      <c r="B85" s="95" t="s">
        <v>1057</v>
      </c>
      <c r="C85" s="96"/>
      <c r="D85" s="96"/>
      <c r="E85" s="96"/>
      <c r="F85" s="96"/>
      <c r="G85" s="96"/>
      <c r="H85" s="96"/>
      <c r="I85" s="93"/>
      <c r="J85" s="94"/>
      <c r="K85" s="312">
        <v>0.05</v>
      </c>
      <c r="L85" s="849">
        <f>N79*K85</f>
        <v>759.32088366078062</v>
      </c>
      <c r="M85" s="850"/>
      <c r="N85" s="57"/>
    </row>
    <row r="86" spans="1:14" ht="15.75" thickBot="1">
      <c r="B86" s="97" t="s">
        <v>1058</v>
      </c>
      <c r="C86" s="98"/>
      <c r="D86" s="98"/>
      <c r="E86" s="98"/>
      <c r="F86" s="98"/>
      <c r="G86" s="98"/>
      <c r="H86" s="98"/>
      <c r="I86" s="99"/>
      <c r="J86" s="100"/>
      <c r="K86" s="313">
        <v>0.05</v>
      </c>
      <c r="L86" s="851">
        <f>N79*K86</f>
        <v>759.32088366078062</v>
      </c>
      <c r="M86" s="852"/>
      <c r="N86" s="57"/>
    </row>
    <row r="87" spans="1:14" ht="15.75" thickBot="1">
      <c r="B87" s="814" t="s">
        <v>1037</v>
      </c>
      <c r="C87" s="815"/>
      <c r="D87" s="815"/>
      <c r="E87" s="815"/>
      <c r="F87" s="815"/>
      <c r="G87" s="815"/>
      <c r="H87" s="815"/>
      <c r="I87" s="815"/>
      <c r="J87" s="815"/>
      <c r="K87" s="815"/>
      <c r="L87" s="815"/>
      <c r="M87" s="816"/>
      <c r="N87" s="58">
        <f>L84+L85+L86</f>
        <v>4555.925301964684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19742.342975180298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8.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1230</v>
      </c>
      <c r="C31" s="87" t="s">
        <v>2269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138</v>
      </c>
      <c r="B36" s="863" t="str">
        <f>VLOOKUP(A36,EQUIPOS!A6:D154,3,FALSE)</f>
        <v>Camioneta D-300</v>
      </c>
      <c r="C36" s="864"/>
      <c r="D36" s="864"/>
      <c r="E36" s="864"/>
      <c r="F36" s="864"/>
      <c r="G36" s="864"/>
      <c r="H36" s="865"/>
      <c r="I36" s="275"/>
      <c r="J36" s="276"/>
      <c r="K36" s="277">
        <f>VLOOKUP(A36,EQUIPOS!A6:D163,4,FALSE)</f>
        <v>33006.921030225632</v>
      </c>
      <c r="L36" s="278"/>
      <c r="M36" s="344">
        <v>1500</v>
      </c>
      <c r="N36" s="280">
        <f>K36/M36</f>
        <v>22.00461402015042</v>
      </c>
    </row>
    <row r="37" spans="1:14">
      <c r="A37" s="119" t="s">
        <v>361</v>
      </c>
      <c r="B37" s="863" t="str">
        <f>VLOOKUP(A37,EQUIPOS!A7:D154,3,FALSE)</f>
        <v>Vehículo delineador</v>
      </c>
      <c r="C37" s="864"/>
      <c r="D37" s="864"/>
      <c r="E37" s="864"/>
      <c r="F37" s="864"/>
      <c r="G37" s="864"/>
      <c r="H37" s="865"/>
      <c r="I37" s="429"/>
      <c r="J37" s="430"/>
      <c r="K37" s="277">
        <f>VLOOKUP(A37,EQUIPOS!A7:D164,4,FALSE)</f>
        <v>109010.82694763731</v>
      </c>
      <c r="L37" s="343"/>
      <c r="M37" s="344">
        <v>1500</v>
      </c>
      <c r="N37" s="280">
        <f>K37/M37</f>
        <v>72.673884631758213</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0.21193666666666666</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94.8904353185753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4.5999999999999999E-2</v>
      </c>
      <c r="L48" s="275"/>
      <c r="M48" s="410">
        <f>VLOOKUP(A48,MATERIALES!A5:D396,4,FALSE)</f>
        <v>4886.4943048273362</v>
      </c>
      <c r="N48" s="280">
        <f>K48*M48</f>
        <v>224.77873802205747</v>
      </c>
    </row>
    <row r="49" spans="1:14">
      <c r="A49" s="172" t="s">
        <v>636</v>
      </c>
      <c r="B49" s="49" t="str">
        <f>VLOOKUP(A49,MATERIALES!A6:D373,3,FALSE)</f>
        <v xml:space="preserve">Pintura acrílica pura para tráfico
</v>
      </c>
      <c r="C49" s="433"/>
      <c r="D49" s="433"/>
      <c r="E49" s="433"/>
      <c r="F49" s="433"/>
      <c r="G49" s="433"/>
      <c r="H49" s="433"/>
      <c r="I49" s="433"/>
      <c r="J49" s="320" t="str">
        <f>VLOOKUP(A49,MATERIALES!A5:D641,2,FALSE)</f>
        <v>gal</v>
      </c>
      <c r="K49" s="405">
        <v>1.4E-2</v>
      </c>
      <c r="L49" s="429"/>
      <c r="M49" s="410">
        <f>VLOOKUP(A49,MATERIALES!A6:D397,4,FALSE)</f>
        <v>89483.926957150587</v>
      </c>
      <c r="N49" s="280">
        <f>K49*M49</f>
        <v>1252.7749774001081</v>
      </c>
    </row>
    <row r="50" spans="1:14">
      <c r="A50" s="172" t="s">
        <v>914</v>
      </c>
      <c r="B50" s="49" t="str">
        <f>VLOOKUP(A50,MATERIALES!A6:D373,3,FALSE)</f>
        <v>Disolvente para pintura Trafico (acrílico)</v>
      </c>
      <c r="C50" s="433"/>
      <c r="D50" s="433"/>
      <c r="E50" s="433"/>
      <c r="F50" s="433"/>
      <c r="G50" s="433"/>
      <c r="H50" s="433"/>
      <c r="I50" s="433"/>
      <c r="J50" s="320" t="str">
        <f>VLOOKUP(A50,MATERIALES!A6:D642,2,FALSE)</f>
        <v>gal</v>
      </c>
      <c r="K50" s="452">
        <v>4.2999999999999999E-4</v>
      </c>
      <c r="L50" s="429"/>
      <c r="M50" s="410">
        <f>VLOOKUP(A50,MATERIALES!A6:D398,4,FALSE)</f>
        <v>33085.638522268418</v>
      </c>
      <c r="N50" s="280">
        <f>K50*M50</f>
        <v>14.22682456457542</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1491.7805399867411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9</v>
      </c>
      <c r="B71" s="55" t="str">
        <f>VLOOKUP(A71,'MANO DE OBRA'!A8:D68,3,FALSE)</f>
        <v>Obrero (3)</v>
      </c>
      <c r="C71" s="53"/>
      <c r="D71" s="53"/>
      <c r="E71" s="53"/>
      <c r="F71" s="53"/>
      <c r="G71" s="53"/>
      <c r="H71" s="53"/>
      <c r="I71" s="300">
        <f>K71/J71*100</f>
        <v>82483.783783783787</v>
      </c>
      <c r="J71" s="301">
        <v>185</v>
      </c>
      <c r="K71" s="302">
        <f>VLOOKUP(A71,'MANO DE OBRA'!A8:D99,4,FALSE)</f>
        <v>152595</v>
      </c>
      <c r="L71" s="56"/>
      <c r="M71" s="442">
        <v>12000</v>
      </c>
      <c r="N71" s="403">
        <f>K71/M71</f>
        <v>12.71625</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12000</v>
      </c>
      <c r="N72" s="403">
        <f>K72/M72</f>
        <v>8.4774166666666666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21.193666666666665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1607.864641971983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321.57292839439663</v>
      </c>
      <c r="M84" s="850"/>
      <c r="N84" s="57"/>
    </row>
    <row r="85" spans="1:14">
      <c r="B85" s="95" t="s">
        <v>1057</v>
      </c>
      <c r="C85" s="96"/>
      <c r="D85" s="96"/>
      <c r="E85" s="96"/>
      <c r="F85" s="96"/>
      <c r="G85" s="96"/>
      <c r="H85" s="96"/>
      <c r="I85" s="93"/>
      <c r="J85" s="94"/>
      <c r="K85" s="312">
        <v>0.05</v>
      </c>
      <c r="L85" s="849">
        <f>N79*K85</f>
        <v>80.393232098599157</v>
      </c>
      <c r="M85" s="850"/>
      <c r="N85" s="57"/>
    </row>
    <row r="86" spans="1:14" ht="15.75" thickBot="1">
      <c r="B86" s="97" t="s">
        <v>1058</v>
      </c>
      <c r="C86" s="98"/>
      <c r="D86" s="98"/>
      <c r="E86" s="98"/>
      <c r="F86" s="98"/>
      <c r="G86" s="98"/>
      <c r="H86" s="98"/>
      <c r="I86" s="99"/>
      <c r="J86" s="100"/>
      <c r="K86" s="313">
        <v>0.05</v>
      </c>
      <c r="L86" s="851">
        <f>N79*K86</f>
        <v>80.393232098599157</v>
      </c>
      <c r="M86" s="852"/>
      <c r="N86" s="57"/>
    </row>
    <row r="87" spans="1:14" ht="15.75" thickBot="1">
      <c r="B87" s="814" t="s">
        <v>1037</v>
      </c>
      <c r="C87" s="815"/>
      <c r="D87" s="815"/>
      <c r="E87" s="815"/>
      <c r="F87" s="815"/>
      <c r="G87" s="815"/>
      <c r="H87" s="815"/>
      <c r="I87" s="815"/>
      <c r="J87" s="815"/>
      <c r="K87" s="815"/>
      <c r="L87" s="815"/>
      <c r="M87" s="816"/>
      <c r="N87" s="58">
        <f>L84+L85+L86</f>
        <v>482.35939259159488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2090.2240345635778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1231</v>
      </c>
      <c r="C31" s="87" t="s">
        <v>2270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138</v>
      </c>
      <c r="B36" s="863" t="str">
        <f>VLOOKUP(A36,EQUIPOS!A6:D154,3,FALSE)</f>
        <v>Camioneta D-300</v>
      </c>
      <c r="C36" s="864"/>
      <c r="D36" s="864"/>
      <c r="E36" s="864"/>
      <c r="F36" s="864"/>
      <c r="G36" s="864"/>
      <c r="H36" s="865"/>
      <c r="I36" s="275"/>
      <c r="J36" s="276"/>
      <c r="K36" s="277">
        <f>VLOOKUP(A36,EQUIPOS!A6:D163,4,FALSE)</f>
        <v>33006.921030225632</v>
      </c>
      <c r="L36" s="278"/>
      <c r="M36" s="344">
        <v>1200</v>
      </c>
      <c r="N36" s="280">
        <f>K36/M36</f>
        <v>27.505767525188027</v>
      </c>
    </row>
    <row r="37" spans="1:14">
      <c r="A37" s="119" t="s">
        <v>201</v>
      </c>
      <c r="B37" s="863" t="str">
        <f>VLOOKUP(A37,EQUIPOS!A7:D154,3,FALSE)</f>
        <v>Equipo autopropulsado para pintura termoplástica</v>
      </c>
      <c r="C37" s="864"/>
      <c r="D37" s="864"/>
      <c r="E37" s="864"/>
      <c r="F37" s="864"/>
      <c r="G37" s="864"/>
      <c r="H37" s="865"/>
      <c r="I37" s="429"/>
      <c r="J37" s="430"/>
      <c r="K37" s="277">
        <f>VLOOKUP(A37,EQUIPOS!A7:D164,4,FALSE)</f>
        <v>73162.704342273326</v>
      </c>
      <c r="L37" s="343"/>
      <c r="M37" s="344">
        <v>1200</v>
      </c>
      <c r="N37" s="280">
        <f>K37/M37</f>
        <v>60.968920285227775</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0.37088854166666663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88.845576352082475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0.108</v>
      </c>
      <c r="L48" s="275"/>
      <c r="M48" s="410">
        <f>VLOOKUP(A48,MATERIALES!A5:D396,4,FALSE)</f>
        <v>4886.4943048273362</v>
      </c>
      <c r="N48" s="280">
        <f>K48*M48</f>
        <v>527.74138492135228</v>
      </c>
    </row>
    <row r="49" spans="1:14">
      <c r="A49" s="172" t="s">
        <v>664</v>
      </c>
      <c r="B49" s="49" t="str">
        <f>VLOOKUP(A49,MATERIALES!A6:D373,3,FALSE)</f>
        <v xml:space="preserve">Resina termoplástica </v>
      </c>
      <c r="C49" s="433"/>
      <c r="D49" s="433"/>
      <c r="E49" s="433"/>
      <c r="F49" s="433"/>
      <c r="G49" s="433"/>
      <c r="H49" s="433"/>
      <c r="I49" s="433"/>
      <c r="J49" s="320" t="str">
        <f>VLOOKUP(A49,MATERIALES!A5:D641,2,FALSE)</f>
        <v>kg</v>
      </c>
      <c r="K49" s="405">
        <v>7.8E-2</v>
      </c>
      <c r="L49" s="429"/>
      <c r="M49" s="410">
        <f>VLOOKUP(A49,MATERIALES!A6:D397,4,FALSE)</f>
        <v>29929.777617067433</v>
      </c>
      <c r="N49" s="280">
        <f>K49*M49</f>
        <v>2334.52265413126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2862.2640390526121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13</v>
      </c>
      <c r="B71" s="55" t="str">
        <f>VLOOKUP(A71,'MANO DE OBRA'!A8:D68,3,FALSE)</f>
        <v>Obrero (5)</v>
      </c>
      <c r="C71" s="53"/>
      <c r="D71" s="53"/>
      <c r="E71" s="53"/>
      <c r="F71" s="53"/>
      <c r="G71" s="53"/>
      <c r="H71" s="53"/>
      <c r="I71" s="300">
        <f>K71/J71*100</f>
        <v>137472.43243243243</v>
      </c>
      <c r="J71" s="301">
        <v>185</v>
      </c>
      <c r="K71" s="302">
        <f>VLOOKUP(A71,'MANO DE OBRA'!A8:D99,4,FALSE)</f>
        <v>254324</v>
      </c>
      <c r="L71" s="56"/>
      <c r="M71" s="442">
        <v>9600</v>
      </c>
      <c r="N71" s="403">
        <f>K71/M71</f>
        <v>26.492083333333333</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9600</v>
      </c>
      <c r="N72" s="403">
        <f>K72/M72</f>
        <v>10.596770833333334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37.088854166666664</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2988.1984695713613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597.63969391427224</v>
      </c>
      <c r="M84" s="850"/>
      <c r="N84" s="57"/>
    </row>
    <row r="85" spans="1:14">
      <c r="B85" s="95" t="s">
        <v>1057</v>
      </c>
      <c r="C85" s="96"/>
      <c r="D85" s="96"/>
      <c r="E85" s="96"/>
      <c r="F85" s="96"/>
      <c r="G85" s="96"/>
      <c r="H85" s="96"/>
      <c r="I85" s="93"/>
      <c r="J85" s="94"/>
      <c r="K85" s="312">
        <v>0.05</v>
      </c>
      <c r="L85" s="849">
        <f>N79*K85</f>
        <v>149.40992347856806</v>
      </c>
      <c r="M85" s="850"/>
      <c r="N85" s="57"/>
    </row>
    <row r="86" spans="1:14" ht="15.75" thickBot="1">
      <c r="B86" s="97" t="s">
        <v>1058</v>
      </c>
      <c r="C86" s="98"/>
      <c r="D86" s="98"/>
      <c r="E86" s="98"/>
      <c r="F86" s="98"/>
      <c r="G86" s="98"/>
      <c r="H86" s="98"/>
      <c r="I86" s="99"/>
      <c r="J86" s="100"/>
      <c r="K86" s="313">
        <v>0.05</v>
      </c>
      <c r="L86" s="851">
        <f>N79*K86</f>
        <v>149.40992347856806</v>
      </c>
      <c r="M86" s="852"/>
      <c r="N86" s="57"/>
    </row>
    <row r="87" spans="1:14" ht="15.75" thickBot="1">
      <c r="B87" s="814" t="s">
        <v>1037</v>
      </c>
      <c r="C87" s="815"/>
      <c r="D87" s="815"/>
      <c r="E87" s="815"/>
      <c r="F87" s="815"/>
      <c r="G87" s="815"/>
      <c r="H87" s="815"/>
      <c r="I87" s="815"/>
      <c r="J87" s="815"/>
      <c r="K87" s="815"/>
      <c r="L87" s="815"/>
      <c r="M87" s="816"/>
      <c r="N87" s="58">
        <f>L84+L85+L86</f>
        <v>896.45954087140842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3884.6580104427699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9.2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1232</v>
      </c>
      <c r="C31" s="87" t="s">
        <v>2271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199</v>
      </c>
      <c r="B36" s="863" t="str">
        <f>VLOOKUP(A36,EQUIPOS!A6:D154,3,FALSE)</f>
        <v xml:space="preserve">Equipo de pintura (Compresor), Presión máxima de trabajo 3300 psi.
</v>
      </c>
      <c r="C36" s="864"/>
      <c r="D36" s="864"/>
      <c r="E36" s="864"/>
      <c r="F36" s="864"/>
      <c r="G36" s="864"/>
      <c r="H36" s="865"/>
      <c r="I36" s="275"/>
      <c r="J36" s="276"/>
      <c r="K36" s="277">
        <f>VLOOKUP(A36,EQUIPOS!A6:D163,4,FALSE)</f>
        <v>13434.982971477226</v>
      </c>
      <c r="L36" s="278"/>
      <c r="M36" s="344">
        <v>6.1</v>
      </c>
      <c r="N36" s="280">
        <f>K36/M36</f>
        <v>2202.4562248323323</v>
      </c>
    </row>
    <row r="37" spans="1:14">
      <c r="A37" s="119" t="s">
        <v>138</v>
      </c>
      <c r="B37" s="863" t="str">
        <f>VLOOKUP(A37,EQUIPOS!A7:D154,3,FALSE)</f>
        <v>Camioneta D-300</v>
      </c>
      <c r="C37" s="864"/>
      <c r="D37" s="864"/>
      <c r="E37" s="864"/>
      <c r="F37" s="864"/>
      <c r="G37" s="864"/>
      <c r="H37" s="865"/>
      <c r="I37" s="429"/>
      <c r="J37" s="430"/>
      <c r="K37" s="277">
        <f>VLOOKUP(A37,EQUIPOS!A7:D164,4,FALSE)</f>
        <v>33006.921030225632</v>
      </c>
      <c r="L37" s="343"/>
      <c r="M37" s="344">
        <v>6.1</v>
      </c>
      <c r="N37" s="280">
        <f>K37/M37</f>
        <v>5410.9706606927266</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72.961680327868862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7686.388565852928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0.38200000000000001</v>
      </c>
      <c r="L48" s="275"/>
      <c r="M48" s="410">
        <f>VLOOKUP(A48,MATERIALES!A5:D396,4,FALSE)</f>
        <v>4886.4943048273362</v>
      </c>
      <c r="N48" s="280">
        <f>K48*M48</f>
        <v>1866.6408244440424</v>
      </c>
    </row>
    <row r="49" spans="1:14">
      <c r="A49" s="172" t="s">
        <v>914</v>
      </c>
      <c r="B49" s="49" t="str">
        <f>VLOOKUP(A49,MATERIALES!A6:D373,3,FALSE)</f>
        <v>Disolvente para pintura Trafico (acrílico)</v>
      </c>
      <c r="C49" s="433"/>
      <c r="D49" s="433"/>
      <c r="E49" s="433"/>
      <c r="F49" s="433"/>
      <c r="G49" s="433"/>
      <c r="H49" s="433"/>
      <c r="I49" s="433"/>
      <c r="J49" s="320" t="str">
        <f>VLOOKUP(A49,MATERIALES!A5:D641,2,FALSE)</f>
        <v>gal</v>
      </c>
      <c r="K49" s="405">
        <v>0.05</v>
      </c>
      <c r="L49" s="429"/>
      <c r="M49" s="410">
        <f>VLOOKUP(A49,MATERIALES!A6:D397,4,FALSE)</f>
        <v>33085.638522268418</v>
      </c>
      <c r="N49" s="280">
        <f>K49*M49</f>
        <v>1654.2819261134209</v>
      </c>
    </row>
    <row r="50" spans="1:14">
      <c r="A50" s="172" t="s">
        <v>636</v>
      </c>
      <c r="B50" s="49" t="str">
        <f>VLOOKUP(A50,MATERIALES!A6:D373,3,FALSE)</f>
        <v xml:space="preserve">Pintura acrílica pura para tráfico
</v>
      </c>
      <c r="C50" s="433"/>
      <c r="D50" s="433"/>
      <c r="E50" s="433"/>
      <c r="F50" s="433"/>
      <c r="G50" s="433"/>
      <c r="H50" s="433"/>
      <c r="I50" s="433"/>
      <c r="J50" s="320" t="str">
        <f>VLOOKUP(A50,MATERIALES!A6:D642,2,FALSE)</f>
        <v>gal</v>
      </c>
      <c r="K50" s="405">
        <v>0.12</v>
      </c>
      <c r="L50" s="429"/>
      <c r="M50" s="410">
        <f>VLOOKUP(A50,MATERIALES!A6:D398,4,FALSE)</f>
        <v>89483.926957150587</v>
      </c>
      <c r="N50" s="280">
        <f>K50*M50</f>
        <v>10738.071234858069</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14258.993985415533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856"/>
      <c r="N70" s="104" t="s">
        <v>1035</v>
      </c>
    </row>
    <row r="71" spans="1:15">
      <c r="A71" s="173" t="s">
        <v>13</v>
      </c>
      <c r="B71" s="55" t="str">
        <f>VLOOKUP(A71,'MANO DE OBRA'!A8:D68,3,FALSE)</f>
        <v>Obrero (5)</v>
      </c>
      <c r="C71" s="53"/>
      <c r="D71" s="53"/>
      <c r="E71" s="53"/>
      <c r="F71" s="53"/>
      <c r="G71" s="53"/>
      <c r="H71" s="53"/>
      <c r="I71" s="300">
        <f>K71/J71*100</f>
        <v>137472.43243243243</v>
      </c>
      <c r="J71" s="301">
        <v>185</v>
      </c>
      <c r="K71" s="302">
        <f>VLOOKUP(A71,'MANO DE OBRA'!A8:D99,4,FALSE)</f>
        <v>254324</v>
      </c>
      <c r="L71" s="56"/>
      <c r="M71" s="442">
        <v>48.8</v>
      </c>
      <c r="N71" s="403">
        <f>K71/M71</f>
        <v>5211.557377049181</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48.8</v>
      </c>
      <c r="N72" s="403">
        <f>K72/M72</f>
        <v>2084.6106557377052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7296.1680327868862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29241.550584055345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5848.3101168110697</v>
      </c>
      <c r="M84" s="850"/>
      <c r="N84" s="57"/>
    </row>
    <row r="85" spans="1:14">
      <c r="B85" s="95" t="s">
        <v>1057</v>
      </c>
      <c r="C85" s="96"/>
      <c r="D85" s="96"/>
      <c r="E85" s="96"/>
      <c r="F85" s="96"/>
      <c r="G85" s="96"/>
      <c r="H85" s="96"/>
      <c r="I85" s="93"/>
      <c r="J85" s="94"/>
      <c r="K85" s="312">
        <v>0.05</v>
      </c>
      <c r="L85" s="849">
        <f>N79*K85</f>
        <v>1462.0775292027674</v>
      </c>
      <c r="M85" s="850"/>
      <c r="N85" s="57"/>
    </row>
    <row r="86" spans="1:14" ht="15.75" thickBot="1">
      <c r="B86" s="97" t="s">
        <v>1058</v>
      </c>
      <c r="C86" s="98"/>
      <c r="D86" s="98"/>
      <c r="E86" s="98"/>
      <c r="F86" s="98"/>
      <c r="G86" s="98"/>
      <c r="H86" s="98"/>
      <c r="I86" s="99"/>
      <c r="J86" s="100"/>
      <c r="K86" s="313">
        <v>0.05</v>
      </c>
      <c r="L86" s="851">
        <f>N79*K86</f>
        <v>1462.0775292027674</v>
      </c>
      <c r="M86" s="852"/>
      <c r="N86" s="57"/>
    </row>
    <row r="87" spans="1:14" ht="15.75" thickBot="1">
      <c r="B87" s="814" t="s">
        <v>1037</v>
      </c>
      <c r="C87" s="815"/>
      <c r="D87" s="815"/>
      <c r="E87" s="815"/>
      <c r="F87" s="815"/>
      <c r="G87" s="815"/>
      <c r="H87" s="815"/>
      <c r="I87" s="815"/>
      <c r="J87" s="815"/>
      <c r="K87" s="815"/>
      <c r="L87" s="815"/>
      <c r="M87" s="816"/>
      <c r="N87" s="58">
        <f>L84+L85+L86</f>
        <v>8772.4651752166046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38014.015759271948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1233</v>
      </c>
      <c r="C31" s="87" t="s">
        <v>2272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138</v>
      </c>
      <c r="B36" s="863" t="str">
        <f>VLOOKUP(A36,EQUIPOS!A6:D154,3,FALSE)</f>
        <v>Camioneta D-300</v>
      </c>
      <c r="C36" s="864"/>
      <c r="D36" s="864"/>
      <c r="E36" s="864"/>
      <c r="F36" s="864"/>
      <c r="G36" s="864"/>
      <c r="H36" s="865"/>
      <c r="I36" s="275"/>
      <c r="J36" s="276"/>
      <c r="K36" s="277">
        <f>VLOOKUP(A36,EQUIPOS!A6:D163,4,FALSE)</f>
        <v>33006.921030225632</v>
      </c>
      <c r="L36" s="278"/>
      <c r="M36" s="344">
        <v>6</v>
      </c>
      <c r="N36" s="280">
        <f>K36/M36</f>
        <v>5501.1535050376051</v>
      </c>
    </row>
    <row r="37" spans="1:14">
      <c r="A37" s="119" t="s">
        <v>1795</v>
      </c>
      <c r="B37" s="863" t="str">
        <f>VLOOKUP(A37,EQUIPOS!A7:D154,3,FALSE)</f>
        <v>Caldera para pintura termoplástica</v>
      </c>
      <c r="C37" s="864"/>
      <c r="D37" s="864"/>
      <c r="E37" s="864"/>
      <c r="F37" s="864"/>
      <c r="G37" s="864"/>
      <c r="H37" s="865"/>
      <c r="I37" s="429"/>
      <c r="J37" s="430"/>
      <c r="K37" s="277">
        <f>VLOOKUP(A37,EQUIPOS!A7:D164,4,FALSE)</f>
        <v>42785.330991911462</v>
      </c>
      <c r="L37" s="343"/>
      <c r="M37" s="344">
        <v>6</v>
      </c>
      <c r="N37" s="280">
        <f>K37/M37</f>
        <v>7130.8884986519106</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84.774791666666658</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12716.816795356182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454</v>
      </c>
      <c r="B48" s="49" t="str">
        <f>VLOOKUP(A48,MATERIALES!A5:D373,3,FALSE)</f>
        <v>Esferas reflectivas</v>
      </c>
      <c r="C48" s="289"/>
      <c r="D48" s="289"/>
      <c r="E48" s="289"/>
      <c r="F48" s="289"/>
      <c r="G48" s="289"/>
      <c r="H48" s="289"/>
      <c r="I48" s="276"/>
      <c r="J48" s="232" t="str">
        <f>VLOOKUP(A48,MATERIALES!A4:D640,2,FALSE)</f>
        <v>kg</v>
      </c>
      <c r="K48" s="290">
        <v>0.9</v>
      </c>
      <c r="L48" s="275"/>
      <c r="M48" s="410">
        <f>VLOOKUP(A48,MATERIALES!A5:D396,4,FALSE)</f>
        <v>4886.4943048273362</v>
      </c>
      <c r="N48" s="280">
        <f>K48*M48</f>
        <v>4397.8448743446024</v>
      </c>
    </row>
    <row r="49" spans="1:14">
      <c r="A49" s="172" t="s">
        <v>664</v>
      </c>
      <c r="B49" s="49" t="str">
        <f>VLOOKUP(A49,MATERIALES!A6:D373,3,FALSE)</f>
        <v xml:space="preserve">Resina termoplástica </v>
      </c>
      <c r="C49" s="433"/>
      <c r="D49" s="433"/>
      <c r="E49" s="433"/>
      <c r="F49" s="433"/>
      <c r="G49" s="433"/>
      <c r="H49" s="433"/>
      <c r="I49" s="433"/>
      <c r="J49" s="319" t="str">
        <f>VLOOKUP(A49,MATERIALES!A5:D641,2,FALSE)</f>
        <v>kg</v>
      </c>
      <c r="K49" s="405">
        <v>0.65</v>
      </c>
      <c r="L49" s="429"/>
      <c r="M49" s="410">
        <f>VLOOKUP(A49,MATERIALES!A6:D397,4,FALSE)</f>
        <v>29929.777617067433</v>
      </c>
      <c r="N49" s="280">
        <f>K49*M49</f>
        <v>19454.355451093834</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23852.200325438436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15</v>
      </c>
      <c r="B71" s="55" t="str">
        <f>VLOOKUP(A71,'MANO DE OBRA'!A8:D68,3,FALSE)</f>
        <v>Obrero (6)</v>
      </c>
      <c r="C71" s="53"/>
      <c r="D71" s="53"/>
      <c r="E71" s="53"/>
      <c r="F71" s="53"/>
      <c r="G71" s="53"/>
      <c r="H71" s="53"/>
      <c r="I71" s="300">
        <f>K71/J71*100</f>
        <v>164967.56756756757</v>
      </c>
      <c r="J71" s="301">
        <v>185</v>
      </c>
      <c r="K71" s="302">
        <f>VLOOKUP(A71,'MANO DE OBRA'!A8:D99,4,FALSE)</f>
        <v>305190</v>
      </c>
      <c r="L71" s="56"/>
      <c r="M71" s="442">
        <v>48</v>
      </c>
      <c r="N71" s="403">
        <f>K71/M71</f>
        <v>6358.125</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48</v>
      </c>
      <c r="N72" s="403">
        <f>K72/M72</f>
        <v>2119.3541666666665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8477.4791666666661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45046.496287461283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9009.2992574922573</v>
      </c>
      <c r="M84" s="850"/>
      <c r="N84" s="57"/>
    </row>
    <row r="85" spans="1:14">
      <c r="B85" s="95" t="s">
        <v>1057</v>
      </c>
      <c r="C85" s="96"/>
      <c r="D85" s="96"/>
      <c r="E85" s="96"/>
      <c r="F85" s="96"/>
      <c r="G85" s="96"/>
      <c r="H85" s="96"/>
      <c r="I85" s="93"/>
      <c r="J85" s="94"/>
      <c r="K85" s="312">
        <v>0.05</v>
      </c>
      <c r="L85" s="849">
        <f>N79*K85</f>
        <v>2252.3248143730643</v>
      </c>
      <c r="M85" s="850"/>
      <c r="N85" s="57"/>
    </row>
    <row r="86" spans="1:14" ht="15.75" thickBot="1">
      <c r="B86" s="97" t="s">
        <v>1058</v>
      </c>
      <c r="C86" s="98"/>
      <c r="D86" s="98"/>
      <c r="E86" s="98"/>
      <c r="F86" s="98"/>
      <c r="G86" s="98"/>
      <c r="H86" s="98"/>
      <c r="I86" s="99"/>
      <c r="J86" s="100"/>
      <c r="K86" s="313">
        <v>0.05</v>
      </c>
      <c r="L86" s="851">
        <f>N79*K86</f>
        <v>2252.3248143730643</v>
      </c>
      <c r="M86" s="852"/>
      <c r="N86" s="57"/>
    </row>
    <row r="87" spans="1:14" ht="15.75" thickBot="1">
      <c r="B87" s="814" t="s">
        <v>1037</v>
      </c>
      <c r="C87" s="815"/>
      <c r="D87" s="815"/>
      <c r="E87" s="815"/>
      <c r="F87" s="815"/>
      <c r="G87" s="815"/>
      <c r="H87" s="815"/>
      <c r="I87" s="815"/>
      <c r="J87" s="815"/>
      <c r="K87" s="815"/>
      <c r="L87" s="815"/>
      <c r="M87" s="816"/>
      <c r="N87" s="58">
        <f>L84+L85+L86</f>
        <v>13513.948886238384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58560.445173699671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1234</v>
      </c>
      <c r="C31" s="87" t="s">
        <v>2273</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138</v>
      </c>
      <c r="B36" s="863" t="str">
        <f>VLOOKUP(A36,EQUIPOS!A6:D154,3,FALSE)</f>
        <v>Camioneta D-300</v>
      </c>
      <c r="C36" s="864"/>
      <c r="D36" s="864"/>
      <c r="E36" s="864"/>
      <c r="F36" s="864"/>
      <c r="G36" s="864"/>
      <c r="H36" s="865"/>
      <c r="I36" s="275"/>
      <c r="J36" s="276"/>
      <c r="K36" s="277">
        <f>VLOOKUP(A36,EQUIPOS!A6:D163,4,FALSE)</f>
        <v>33006.921030225632</v>
      </c>
      <c r="L36" s="278"/>
      <c r="M36" s="344">
        <v>250</v>
      </c>
      <c r="N36" s="280">
        <f>K36/M36</f>
        <v>132.02768412090253</v>
      </c>
    </row>
    <row r="37" spans="1:14">
      <c r="A37" s="119" t="s">
        <v>251</v>
      </c>
      <c r="B37" s="863" t="str">
        <f>VLOOKUP(A37,EQUIPOS!A7:D154,3,FALSE)</f>
        <v>Maquina térmica pegatachas</v>
      </c>
      <c r="C37" s="864"/>
      <c r="D37" s="864"/>
      <c r="E37" s="864"/>
      <c r="F37" s="864"/>
      <c r="G37" s="864"/>
      <c r="H37" s="865"/>
      <c r="I37" s="429"/>
      <c r="J37" s="430"/>
      <c r="K37" s="277">
        <f>VLOOKUP(A37,EQUIPOS!A7:D164,4,FALSE)</f>
        <v>39755.656662409543</v>
      </c>
      <c r="L37" s="343"/>
      <c r="M37" s="344">
        <v>250</v>
      </c>
      <c r="N37" s="280">
        <f>K37/M37</f>
        <v>159.02262664963817</v>
      </c>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1.01729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292.06760077054071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664</v>
      </c>
      <c r="B48" s="49" t="str">
        <f>VLOOKUP(A48,MATERIALES!A5:D373,3,FALSE)</f>
        <v xml:space="preserve">Resina termoplástica </v>
      </c>
      <c r="C48" s="289"/>
      <c r="D48" s="289"/>
      <c r="E48" s="289"/>
      <c r="F48" s="289"/>
      <c r="G48" s="289"/>
      <c r="H48" s="289"/>
      <c r="I48" s="276"/>
      <c r="J48" s="232" t="str">
        <f>VLOOKUP(A48,MATERIALES!A4:D640,2,FALSE)</f>
        <v>kg</v>
      </c>
      <c r="K48" s="290">
        <v>0.08</v>
      </c>
      <c r="L48" s="275"/>
      <c r="M48" s="410">
        <f>VLOOKUP(A48,MATERIALES!A5:D396,4,FALSE)</f>
        <v>29929.777617067433</v>
      </c>
      <c r="N48" s="280">
        <f>K48*M48</f>
        <v>2394.3822093653948</v>
      </c>
    </row>
    <row r="49" spans="1:14">
      <c r="A49" s="172" t="s">
        <v>736</v>
      </c>
      <c r="B49" s="49" t="str">
        <f>VLOOKUP(A49,MATERIALES!A6:D373,3,FALSE)</f>
        <v>Tacha reflectiva</v>
      </c>
      <c r="C49" s="433"/>
      <c r="D49" s="433"/>
      <c r="E49" s="433"/>
      <c r="F49" s="433"/>
      <c r="G49" s="433"/>
      <c r="H49" s="433"/>
      <c r="I49" s="430"/>
      <c r="J49" s="232" t="str">
        <f>VLOOKUP(A49,MATERIALES!A5:D641,2,FALSE)</f>
        <v>u</v>
      </c>
      <c r="K49" s="405">
        <v>1</v>
      </c>
      <c r="L49" s="429"/>
      <c r="M49" s="410">
        <f>VLOOKUP(A49,MATERIALES!A6:D397,4,FALSE)</f>
        <v>4835.5933224853843</v>
      </c>
      <c r="N49" s="280">
        <f>K49*M49</f>
        <v>4835.5933224853843</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7229.9755318507796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7</v>
      </c>
      <c r="B71" s="55" t="str">
        <f>VLOOKUP(A71,'MANO DE OBRA'!A8:D68,3,FALSE)</f>
        <v>Obrero (2)</v>
      </c>
      <c r="C71" s="53"/>
      <c r="D71" s="53"/>
      <c r="E71" s="53"/>
      <c r="F71" s="53"/>
      <c r="G71" s="53"/>
      <c r="H71" s="53"/>
      <c r="I71" s="300">
        <f>K71/J71*100</f>
        <v>54988.648648648646</v>
      </c>
      <c r="J71" s="301">
        <v>185</v>
      </c>
      <c r="K71" s="302">
        <f>VLOOKUP(A71,'MANO DE OBRA'!A8:D99,4,FALSE)</f>
        <v>101729</v>
      </c>
      <c r="L71" s="56"/>
      <c r="M71" s="442">
        <v>2000</v>
      </c>
      <c r="N71" s="403">
        <f>K71/M71</f>
        <v>50.8645</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2000</v>
      </c>
      <c r="N72" s="403">
        <f>K72/M72</f>
        <v>50.8645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101.729</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7623.7721326213205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1524.7544265242641</v>
      </c>
      <c r="M84" s="850"/>
      <c r="N84" s="57"/>
    </row>
    <row r="85" spans="1:14">
      <c r="B85" s="95" t="s">
        <v>1057</v>
      </c>
      <c r="C85" s="96"/>
      <c r="D85" s="96"/>
      <c r="E85" s="96"/>
      <c r="F85" s="96"/>
      <c r="G85" s="96"/>
      <c r="H85" s="96"/>
      <c r="I85" s="93"/>
      <c r="J85" s="94"/>
      <c r="K85" s="312">
        <v>0.05</v>
      </c>
      <c r="L85" s="849">
        <f>N79*K85</f>
        <v>381.18860663106602</v>
      </c>
      <c r="M85" s="850"/>
      <c r="N85" s="57"/>
    </row>
    <row r="86" spans="1:14" ht="15.75" thickBot="1">
      <c r="B86" s="97" t="s">
        <v>1058</v>
      </c>
      <c r="C86" s="98"/>
      <c r="D86" s="98"/>
      <c r="E86" s="98"/>
      <c r="F86" s="98"/>
      <c r="G86" s="98"/>
      <c r="H86" s="98"/>
      <c r="I86" s="99"/>
      <c r="J86" s="100"/>
      <c r="K86" s="313">
        <v>0.05</v>
      </c>
      <c r="L86" s="851">
        <f>N79*K86</f>
        <v>381.18860663106602</v>
      </c>
      <c r="M86" s="852"/>
      <c r="N86" s="57"/>
    </row>
    <row r="87" spans="1:14" ht="15.75" thickBot="1">
      <c r="B87" s="814" t="s">
        <v>1037</v>
      </c>
      <c r="C87" s="815"/>
      <c r="D87" s="815"/>
      <c r="E87" s="815"/>
      <c r="F87" s="815"/>
      <c r="G87" s="815"/>
      <c r="H87" s="815"/>
      <c r="I87" s="815"/>
      <c r="J87" s="815"/>
      <c r="K87" s="815"/>
      <c r="L87" s="815"/>
      <c r="M87" s="816"/>
      <c r="N87" s="58">
        <f>L84+L85+L86</f>
        <v>2287.1316397863961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9910.903772407717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9.2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1797</v>
      </c>
      <c r="C31" s="87" t="s">
        <v>2274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138</v>
      </c>
      <c r="B36" s="863" t="str">
        <f>VLOOKUP(A36,EQUIPOS!A6:D154,3,FALSE)</f>
        <v>Camioneta D-300</v>
      </c>
      <c r="C36" s="864"/>
      <c r="D36" s="864"/>
      <c r="E36" s="864"/>
      <c r="F36" s="864"/>
      <c r="G36" s="864"/>
      <c r="H36" s="865"/>
      <c r="I36" s="275"/>
      <c r="J36" s="276"/>
      <c r="K36" s="277">
        <f>VLOOKUP(A36,EQUIPOS!A6:D163,4,FALSE)</f>
        <v>33006.921030225632</v>
      </c>
      <c r="L36" s="278"/>
      <c r="M36" s="344">
        <v>3.75</v>
      </c>
      <c r="N36" s="280">
        <f>K36/M36</f>
        <v>8801.8456080601682</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84.774666666666675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8886.6202747268344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123534.64810462241</v>
      </c>
      <c r="N48" s="280">
        <f>K48*M48</f>
        <v>123534.64810462241</v>
      </c>
    </row>
    <row r="49" spans="1:14">
      <c r="A49" s="172" t="s">
        <v>692</v>
      </c>
      <c r="B49" s="49" t="str">
        <f>VLOOKUP(A49,MATERIALES!A6:D373,3,FALSE)</f>
        <v xml:space="preserve">Señal (grupo 1). Tablero en lámina galvanizada de 75cm*75cm, calibre 16, reflectivo tipo 1/ incluye poste )
</v>
      </c>
      <c r="C49" s="433"/>
      <c r="D49" s="433"/>
      <c r="E49" s="433"/>
      <c r="F49" s="433"/>
      <c r="G49" s="433"/>
      <c r="H49" s="433"/>
      <c r="I49" s="433"/>
      <c r="J49" s="320" t="str">
        <f>VLOOKUP(A49,MATERIALES!A5:D641,2,FALSE)</f>
        <v>u</v>
      </c>
      <c r="K49" s="405">
        <v>1</v>
      </c>
      <c r="L49" s="429"/>
      <c r="M49" s="410">
        <f>VLOOKUP(A49,MATERIALES!A6:D397,4,FALSE)</f>
        <v>299297.77617067436</v>
      </c>
      <c r="N49" s="280">
        <f>K49*M49</f>
        <v>299297.77617067436</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320676.18875429395</v>
      </c>
      <c r="N50" s="280">
        <f>K50*M50</f>
        <v>9620.2856626288176</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432452.70993792557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30</v>
      </c>
      <c r="N71" s="403">
        <f>K71/M71</f>
        <v>3390.9666666666667</v>
      </c>
      <c r="O71" s="112"/>
    </row>
    <row r="72" spans="1:15">
      <c r="A72" s="173" t="s">
        <v>9</v>
      </c>
      <c r="B72" s="55" t="str">
        <f>VLOOKUP(A72,'MANO DE OBRA'!A8:D69,3,FALSE)</f>
        <v>Obrero (3)</v>
      </c>
      <c r="C72" s="53"/>
      <c r="D72" s="53"/>
      <c r="E72" s="53"/>
      <c r="F72" s="53"/>
      <c r="G72" s="53"/>
      <c r="H72" s="53"/>
      <c r="I72" s="300">
        <f>K72/J72*100</f>
        <v>82483.783783783787</v>
      </c>
      <c r="J72" s="301">
        <v>185</v>
      </c>
      <c r="K72" s="302">
        <f>VLOOKUP(A72,'MANO DE OBRA'!A8:D100,4,FALSE)</f>
        <v>152595</v>
      </c>
      <c r="L72" s="56"/>
      <c r="M72" s="442">
        <v>30</v>
      </c>
      <c r="N72" s="403">
        <f>K72/M72</f>
        <v>5086.5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8477.4666666666672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449816.79687931907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89963.359375863816</v>
      </c>
      <c r="M84" s="850"/>
      <c r="N84" s="57"/>
    </row>
    <row r="85" spans="1:14">
      <c r="B85" s="95" t="s">
        <v>1057</v>
      </c>
      <c r="C85" s="96"/>
      <c r="D85" s="96"/>
      <c r="E85" s="96"/>
      <c r="F85" s="96"/>
      <c r="G85" s="96"/>
      <c r="H85" s="96"/>
      <c r="I85" s="93"/>
      <c r="J85" s="94"/>
      <c r="K85" s="312">
        <v>0.05</v>
      </c>
      <c r="L85" s="849">
        <f>N79*K85</f>
        <v>22490.839843965954</v>
      </c>
      <c r="M85" s="850"/>
      <c r="N85" s="57"/>
    </row>
    <row r="86" spans="1:14" ht="15.75" thickBot="1">
      <c r="B86" s="97" t="s">
        <v>1058</v>
      </c>
      <c r="C86" s="98"/>
      <c r="D86" s="98"/>
      <c r="E86" s="98"/>
      <c r="F86" s="98"/>
      <c r="G86" s="98"/>
      <c r="H86" s="98"/>
      <c r="I86" s="99"/>
      <c r="J86" s="100"/>
      <c r="K86" s="313">
        <v>0.05</v>
      </c>
      <c r="L86" s="851">
        <f>N79*K86</f>
        <v>22490.839843965954</v>
      </c>
      <c r="M86" s="852"/>
      <c r="N86" s="57"/>
    </row>
    <row r="87" spans="1:14" ht="15.75" thickBot="1">
      <c r="B87" s="814" t="s">
        <v>1037</v>
      </c>
      <c r="C87" s="815"/>
      <c r="D87" s="815"/>
      <c r="E87" s="815"/>
      <c r="F87" s="815"/>
      <c r="G87" s="815"/>
      <c r="H87" s="815"/>
      <c r="I87" s="815"/>
      <c r="J87" s="815"/>
      <c r="K87" s="815"/>
      <c r="L87" s="815"/>
      <c r="M87" s="816"/>
      <c r="N87" s="58">
        <f>L84+L85+L86</f>
        <v>134945.03906379573</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584761.83594311483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8.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1235</v>
      </c>
      <c r="C31" s="87" t="s">
        <v>2275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138</v>
      </c>
      <c r="B36" s="863" t="str">
        <f>VLOOKUP(A36,EQUIPOS!A6:D154,3,FALSE)</f>
        <v>Camioneta D-300</v>
      </c>
      <c r="C36" s="864"/>
      <c r="D36" s="864"/>
      <c r="E36" s="864"/>
      <c r="F36" s="864"/>
      <c r="G36" s="864"/>
      <c r="H36" s="865"/>
      <c r="I36" s="275"/>
      <c r="J36" s="276"/>
      <c r="K36" s="277">
        <f>VLOOKUP(A36,EQUIPOS!A6:D163,4,FALSE)</f>
        <v>33006.921030225632</v>
      </c>
      <c r="L36" s="278"/>
      <c r="M36" s="344">
        <v>3.75</v>
      </c>
      <c r="N36" s="280">
        <f>K36/M36</f>
        <v>8801.8456080601682</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84.774666666666675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8886.6202747268344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123534.64810462241</v>
      </c>
      <c r="N48" s="280">
        <f>K48*M48</f>
        <v>123534.64810462241</v>
      </c>
    </row>
    <row r="49" spans="1:14">
      <c r="A49" s="172" t="s">
        <v>694</v>
      </c>
      <c r="B49" s="49" t="str">
        <f>VLOOKUP(A49,MATERIALES!A6:D373,3,FALSE)</f>
        <v xml:space="preserve">Señal (grupo 2). Tablero en lámina galvanizado de 1,2m*0,4m, calibre 16, reflectivo tipo 1. 
</v>
      </c>
      <c r="C49" s="433"/>
      <c r="D49" s="433"/>
      <c r="E49" s="433"/>
      <c r="F49" s="433"/>
      <c r="G49" s="433"/>
      <c r="H49" s="433"/>
      <c r="I49" s="433"/>
      <c r="J49" s="320" t="str">
        <f>VLOOKUP(A49,MATERIALES!A5:D641,2,FALSE)</f>
        <v>u</v>
      </c>
      <c r="K49" s="405">
        <v>1</v>
      </c>
      <c r="L49" s="429"/>
      <c r="M49" s="410">
        <f>VLOOKUP(A49,MATERIALES!A6:D397,4,FALSE)</f>
        <v>247068.27818959797</v>
      </c>
      <c r="N49" s="280">
        <f>K49*M49</f>
        <v>247068.27818959797</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320676.18875429395</v>
      </c>
      <c r="N50" s="280">
        <f>K50*M50</f>
        <v>9620.2856626288176</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380223.21195684921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30</v>
      </c>
      <c r="N71" s="403">
        <f>K71/M71</f>
        <v>3390.9666666666667</v>
      </c>
      <c r="O71" s="112"/>
    </row>
    <row r="72" spans="1:15">
      <c r="A72" s="173" t="s">
        <v>9</v>
      </c>
      <c r="B72" s="55" t="str">
        <f>VLOOKUP(A72,'MANO DE OBRA'!A8:D69,3,FALSE)</f>
        <v>Obrero (3)</v>
      </c>
      <c r="C72" s="53"/>
      <c r="D72" s="53"/>
      <c r="E72" s="53"/>
      <c r="F72" s="53"/>
      <c r="G72" s="53"/>
      <c r="H72" s="53"/>
      <c r="I72" s="300">
        <f>K72/J72*100</f>
        <v>82483.783783783787</v>
      </c>
      <c r="J72" s="301">
        <v>185</v>
      </c>
      <c r="K72" s="302">
        <f>VLOOKUP(A72,'MANO DE OBRA'!A8:D100,4,FALSE)</f>
        <v>152595</v>
      </c>
      <c r="L72" s="56"/>
      <c r="M72" s="442">
        <v>30</v>
      </c>
      <c r="N72" s="403">
        <f>K72/M72</f>
        <v>5086.5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8477.4666666666672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397587.29889824271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79517.459779648547</v>
      </c>
      <c r="M84" s="850"/>
      <c r="N84" s="57"/>
    </row>
    <row r="85" spans="1:14">
      <c r="B85" s="95" t="s">
        <v>1057</v>
      </c>
      <c r="C85" s="96"/>
      <c r="D85" s="96"/>
      <c r="E85" s="96"/>
      <c r="F85" s="96"/>
      <c r="G85" s="96"/>
      <c r="H85" s="96"/>
      <c r="I85" s="93"/>
      <c r="J85" s="94"/>
      <c r="K85" s="312">
        <v>0.05</v>
      </c>
      <c r="L85" s="849">
        <f>N79*K85</f>
        <v>19879.364944912137</v>
      </c>
      <c r="M85" s="850"/>
      <c r="N85" s="57"/>
    </row>
    <row r="86" spans="1:14" ht="15.75" thickBot="1">
      <c r="B86" s="97" t="s">
        <v>1058</v>
      </c>
      <c r="C86" s="98"/>
      <c r="D86" s="98"/>
      <c r="E86" s="98"/>
      <c r="F86" s="98"/>
      <c r="G86" s="98"/>
      <c r="H86" s="98"/>
      <c r="I86" s="99"/>
      <c r="J86" s="100"/>
      <c r="K86" s="313">
        <v>0.05</v>
      </c>
      <c r="L86" s="851">
        <f>N79*K86</f>
        <v>19879.364944912137</v>
      </c>
      <c r="M86" s="852"/>
      <c r="N86" s="57"/>
    </row>
    <row r="87" spans="1:14" ht="15.75" thickBot="1">
      <c r="B87" s="814" t="s">
        <v>1037</v>
      </c>
      <c r="C87" s="815"/>
      <c r="D87" s="815"/>
      <c r="E87" s="815"/>
      <c r="F87" s="815"/>
      <c r="G87" s="815"/>
      <c r="H87" s="815"/>
      <c r="I87" s="815"/>
      <c r="J87" s="815"/>
      <c r="K87" s="815"/>
      <c r="L87" s="815"/>
      <c r="M87" s="816"/>
      <c r="N87" s="58">
        <f>L84+L85+L86</f>
        <v>119276.18966947283</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516863.48856771551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1236</v>
      </c>
      <c r="C31" s="87" t="s">
        <v>2276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138</v>
      </c>
      <c r="B36" s="863" t="str">
        <f>VLOOKUP(A36,EQUIPOS!A6:D154,3,FALSE)</f>
        <v>Camioneta D-300</v>
      </c>
      <c r="C36" s="864"/>
      <c r="D36" s="864"/>
      <c r="E36" s="864"/>
      <c r="F36" s="864"/>
      <c r="G36" s="864"/>
      <c r="H36" s="865"/>
      <c r="I36" s="275"/>
      <c r="J36" s="276"/>
      <c r="K36" s="277">
        <f>VLOOKUP(A36,EQUIPOS!A6:D163,4,FALSE)</f>
        <v>33006.921030225632</v>
      </c>
      <c r="L36" s="278"/>
      <c r="M36" s="344">
        <v>3</v>
      </c>
      <c r="N36" s="280">
        <f>K36/M36</f>
        <v>11002.30701007521</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42.387083333333329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11044.694093408543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651</v>
      </c>
      <c r="B48" s="49" t="str">
        <f>VLOOKUP(A48,MATERIALES!A5:D373,3,FALSE)</f>
        <v>Poste kilometraje</v>
      </c>
      <c r="C48" s="289"/>
      <c r="D48" s="289"/>
      <c r="E48" s="289"/>
      <c r="F48" s="289"/>
      <c r="G48" s="289"/>
      <c r="H48" s="289"/>
      <c r="I48" s="289"/>
      <c r="J48" s="319" t="str">
        <f>VLOOKUP(A48,MATERIALES!A4:D640,2,FALSE)</f>
        <v>u</v>
      </c>
      <c r="K48" s="290">
        <v>1</v>
      </c>
      <c r="L48" s="275"/>
      <c r="M48" s="410">
        <f>VLOOKUP(A48,MATERIALES!A5:D396,4,FALSE)</f>
        <v>79557.217380823233</v>
      </c>
      <c r="N48" s="280">
        <f>K48*M48</f>
        <v>79557.217380823233</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0.06</v>
      </c>
      <c r="L49" s="429"/>
      <c r="M49" s="410">
        <f>VLOOKUP(A49,MATERIALES!A6:D397,4,FALSE)</f>
        <v>320676.18875429395</v>
      </c>
      <c r="N49" s="280">
        <f>K49*M49</f>
        <v>19240.571325257635</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98797.788706080872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7</v>
      </c>
      <c r="B71" s="55" t="str">
        <f>VLOOKUP(A71,'MANO DE OBRA'!A8:D68,3,FALSE)</f>
        <v>Obrero (2)</v>
      </c>
      <c r="C71" s="53"/>
      <c r="D71" s="53"/>
      <c r="E71" s="53"/>
      <c r="F71" s="53"/>
      <c r="G71" s="53"/>
      <c r="H71" s="53"/>
      <c r="I71" s="300">
        <f>K71/J71*100</f>
        <v>54988.648648648646</v>
      </c>
      <c r="J71" s="301">
        <v>185</v>
      </c>
      <c r="K71" s="302">
        <f>VLOOKUP(A71,'MANO DE OBRA'!A8:D99,4,FALSE)</f>
        <v>101729</v>
      </c>
      <c r="L71" s="56"/>
      <c r="M71" s="442">
        <v>24</v>
      </c>
      <c r="N71" s="403">
        <f>K71/M71</f>
        <v>4238.708333333333</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4238.708333333333</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114081.19113282274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22816.23822656455</v>
      </c>
      <c r="M84" s="850"/>
      <c r="N84" s="57"/>
    </row>
    <row r="85" spans="1:14">
      <c r="B85" s="95" t="s">
        <v>1057</v>
      </c>
      <c r="C85" s="96"/>
      <c r="D85" s="96"/>
      <c r="E85" s="96"/>
      <c r="F85" s="96"/>
      <c r="G85" s="96"/>
      <c r="H85" s="96"/>
      <c r="I85" s="93"/>
      <c r="J85" s="94"/>
      <c r="K85" s="312">
        <v>0.05</v>
      </c>
      <c r="L85" s="849">
        <f>N79*K85</f>
        <v>5704.0595566411375</v>
      </c>
      <c r="M85" s="850"/>
      <c r="N85" s="57"/>
    </row>
    <row r="86" spans="1:14" ht="15.75" thickBot="1">
      <c r="B86" s="97" t="s">
        <v>1058</v>
      </c>
      <c r="C86" s="98"/>
      <c r="D86" s="98"/>
      <c r="E86" s="98"/>
      <c r="F86" s="98"/>
      <c r="G86" s="98"/>
      <c r="H86" s="98"/>
      <c r="I86" s="99"/>
      <c r="J86" s="100"/>
      <c r="K86" s="313">
        <v>0.05</v>
      </c>
      <c r="L86" s="851">
        <f>N79*K86</f>
        <v>5704.0595566411375</v>
      </c>
      <c r="M86" s="852"/>
      <c r="N86" s="57"/>
    </row>
    <row r="87" spans="1:14" ht="15.75" thickBot="1">
      <c r="B87" s="814" t="s">
        <v>1037</v>
      </c>
      <c r="C87" s="815"/>
      <c r="D87" s="815"/>
      <c r="E87" s="815"/>
      <c r="F87" s="815"/>
      <c r="G87" s="815"/>
      <c r="H87" s="815"/>
      <c r="I87" s="815"/>
      <c r="J87" s="815"/>
      <c r="K87" s="815"/>
      <c r="L87" s="815"/>
      <c r="M87" s="816"/>
      <c r="N87" s="58">
        <f>L84+L85+L86</f>
        <v>34224.357339846822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148305.54847266956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1237</v>
      </c>
      <c r="C31" s="87" t="s">
        <v>2277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135</v>
      </c>
      <c r="B36" s="863" t="str">
        <f>VLOOKUP(A36,EQUIPOS!A6:D154,3,FALSE)</f>
        <v>Camión 350</v>
      </c>
      <c r="C36" s="864"/>
      <c r="D36" s="864"/>
      <c r="E36" s="864"/>
      <c r="F36" s="864"/>
      <c r="G36" s="864"/>
      <c r="H36" s="865"/>
      <c r="I36" s="275"/>
      <c r="J36" s="276"/>
      <c r="K36" s="277">
        <f>VLOOKUP(A36,EQUIPOS!A6:D163,4,FALSE)</f>
        <v>40672.823541932747</v>
      </c>
      <c r="L36" s="278"/>
      <c r="M36" s="344">
        <v>6.25</v>
      </c>
      <c r="N36" s="280">
        <f>K36/M36</f>
        <v>6507.6517667092394</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305.18800000000005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6812.8397667092395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213" t="s">
        <v>655</v>
      </c>
      <c r="B48" s="49" t="str">
        <f>VLOOKUP(A48,MATERIALES!A5:D373,3,FALSE)</f>
        <v xml:space="preserve">Postes para defensa metálica (1,80m)
</v>
      </c>
      <c r="C48" s="289"/>
      <c r="D48" s="289"/>
      <c r="E48" s="289"/>
      <c r="F48" s="289"/>
      <c r="G48" s="289"/>
      <c r="H48" s="289"/>
      <c r="I48" s="289"/>
      <c r="J48" s="319" t="str">
        <f>VLOOKUP(A48,MATERIALES!A4:D640,2,FALSE)</f>
        <v>u</v>
      </c>
      <c r="K48" s="290">
        <v>0.25</v>
      </c>
      <c r="L48" s="275"/>
      <c r="M48" s="410">
        <f>VLOOKUP(A48,MATERIALES!A5:D396,4,FALSE)</f>
        <v>156775.02561321037</v>
      </c>
      <c r="N48" s="280">
        <f>K48*M48</f>
        <v>39193.756403302592</v>
      </c>
    </row>
    <row r="49" spans="1:14">
      <c r="A49" s="172" t="s">
        <v>443</v>
      </c>
      <c r="B49" s="49" t="str">
        <f>VLOOKUP(A49,MATERIALES!A6:D373,3,FALSE)</f>
        <v>Defensa Metálica De 4,13 M Galvanizada</v>
      </c>
      <c r="C49" s="433"/>
      <c r="D49" s="433"/>
      <c r="E49" s="433"/>
      <c r="F49" s="433"/>
      <c r="G49" s="433"/>
      <c r="H49" s="433"/>
      <c r="I49" s="433"/>
      <c r="J49" s="320" t="str">
        <f>VLOOKUP(A49,MATERIALES!A5:D641,2,FALSE)</f>
        <v>u</v>
      </c>
      <c r="K49" s="405">
        <v>0.24213075060532688</v>
      </c>
      <c r="L49" s="429"/>
      <c r="M49" s="410">
        <f>VLOOKUP(A49,MATERIALES!A6:D397,4,FALSE)</f>
        <v>249414.81347556194</v>
      </c>
      <c r="N49" s="280">
        <f>K49*M49</f>
        <v>60390.995998925406</v>
      </c>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99584.752402227998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11</v>
      </c>
      <c r="B71" s="55" t="str">
        <f>VLOOKUP(A71,'MANO DE OBRA'!A8:D68,3,FALSE)</f>
        <v>Obrero (4)</v>
      </c>
      <c r="C71" s="53"/>
      <c r="D71" s="53"/>
      <c r="E71" s="53"/>
      <c r="F71" s="53"/>
      <c r="G71" s="53"/>
      <c r="H71" s="53"/>
      <c r="I71" s="300">
        <f>K71/J71*100</f>
        <v>109977.83783783784</v>
      </c>
      <c r="J71" s="301">
        <v>185</v>
      </c>
      <c r="K71" s="302">
        <f>VLOOKUP(A71,'MANO DE OBRA'!A8:D99,4,FALSE)</f>
        <v>203459</v>
      </c>
      <c r="L71" s="56"/>
      <c r="M71" s="442">
        <v>50</v>
      </c>
      <c r="N71" s="403">
        <f>K71/M71</f>
        <v>4069.18</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50</v>
      </c>
      <c r="N72" s="403">
        <f>K72/M72</f>
        <v>2034.58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6103.76</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112501.35216893723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22500.270433787446</v>
      </c>
      <c r="M84" s="850"/>
      <c r="N84" s="57"/>
    </row>
    <row r="85" spans="1:14">
      <c r="B85" s="95" t="s">
        <v>1057</v>
      </c>
      <c r="C85" s="96"/>
      <c r="D85" s="96"/>
      <c r="E85" s="96"/>
      <c r="F85" s="96"/>
      <c r="G85" s="96"/>
      <c r="H85" s="96"/>
      <c r="I85" s="93"/>
      <c r="J85" s="94"/>
      <c r="K85" s="312">
        <v>0.05</v>
      </c>
      <c r="L85" s="849">
        <f>N79*K85</f>
        <v>5625.0676084468614</v>
      </c>
      <c r="M85" s="850"/>
      <c r="N85" s="57"/>
    </row>
    <row r="86" spans="1:14" ht="15.75" thickBot="1">
      <c r="B86" s="97" t="s">
        <v>1058</v>
      </c>
      <c r="C86" s="98"/>
      <c r="D86" s="98"/>
      <c r="E86" s="98"/>
      <c r="F86" s="98"/>
      <c r="G86" s="98"/>
      <c r="H86" s="98"/>
      <c r="I86" s="99"/>
      <c r="J86" s="100"/>
      <c r="K86" s="313">
        <v>0.05</v>
      </c>
      <c r="L86" s="851">
        <f>N79*K86</f>
        <v>5625.0676084468614</v>
      </c>
      <c r="M86" s="852"/>
      <c r="N86" s="57"/>
    </row>
    <row r="87" spans="1:14" ht="15.75" thickBot="1">
      <c r="B87" s="814" t="s">
        <v>1037</v>
      </c>
      <c r="C87" s="815"/>
      <c r="D87" s="815"/>
      <c r="E87" s="815"/>
      <c r="F87" s="815"/>
      <c r="G87" s="815"/>
      <c r="H87" s="815"/>
      <c r="I87" s="815"/>
      <c r="J87" s="815"/>
      <c r="K87" s="815"/>
      <c r="L87" s="815"/>
      <c r="M87" s="816"/>
      <c r="N87" s="58">
        <f>L84+L85+L86</f>
        <v>33750.405650681168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146251.75781961839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1238</v>
      </c>
      <c r="C31" s="87" t="s">
        <v>2278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33.909666666666666</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33.909666666666666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667</v>
      </c>
      <c r="B48" s="49" t="str">
        <f>VLOOKUP(A48,MATERIALES!A5:D373,3,FALSE)</f>
        <v>Sección final de defensa metálica</v>
      </c>
      <c r="C48" s="289"/>
      <c r="D48" s="289"/>
      <c r="E48" s="289"/>
      <c r="F48" s="289"/>
      <c r="G48" s="289"/>
      <c r="H48" s="289"/>
      <c r="I48" s="276"/>
      <c r="J48" s="232" t="str">
        <f>VLOOKUP(A48,MATERIALES!A4:D640,2,FALSE)</f>
        <v>u</v>
      </c>
      <c r="K48" s="290">
        <v>1</v>
      </c>
      <c r="L48" s="275"/>
      <c r="M48" s="410">
        <f>VLOOKUP(A48,MATERIALES!A5:D396,4,FALSE)</f>
        <v>55991.08057614656</v>
      </c>
      <c r="N48" s="280">
        <f>K48*M48</f>
        <v>55991.08057614656</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55991.08057614656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7</v>
      </c>
      <c r="B71" s="55" t="str">
        <f>VLOOKUP(A71,'MANO DE OBRA'!A8:D68,3,FALSE)</f>
        <v>Obrero (2)</v>
      </c>
      <c r="C71" s="53"/>
      <c r="D71" s="53"/>
      <c r="E71" s="53"/>
      <c r="F71" s="53"/>
      <c r="G71" s="53"/>
      <c r="H71" s="53"/>
      <c r="I71" s="300">
        <f>K71/J71*100</f>
        <v>54988.648648648646</v>
      </c>
      <c r="J71" s="301">
        <v>185</v>
      </c>
      <c r="K71" s="302">
        <f>VLOOKUP(A71,'MANO DE OBRA'!A8:D99,4,FALSE)</f>
        <v>101729</v>
      </c>
      <c r="L71" s="56"/>
      <c r="M71" s="442">
        <v>30</v>
      </c>
      <c r="N71" s="403">
        <f>K71/M71</f>
        <v>3390.9666666666667</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3390.9666666666667</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59415.956909479894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11883.19138189598</v>
      </c>
      <c r="M84" s="850"/>
      <c r="N84" s="57"/>
    </row>
    <row r="85" spans="1:14">
      <c r="B85" s="95" t="s">
        <v>1057</v>
      </c>
      <c r="C85" s="96"/>
      <c r="D85" s="96"/>
      <c r="E85" s="96"/>
      <c r="F85" s="96"/>
      <c r="G85" s="96"/>
      <c r="H85" s="96"/>
      <c r="I85" s="93"/>
      <c r="J85" s="94"/>
      <c r="K85" s="312">
        <v>0.05</v>
      </c>
      <c r="L85" s="849">
        <f>N79*K85</f>
        <v>2970.797845473995</v>
      </c>
      <c r="M85" s="850"/>
      <c r="N85" s="57"/>
    </row>
    <row r="86" spans="1:14" ht="15.75" thickBot="1">
      <c r="B86" s="97" t="s">
        <v>1058</v>
      </c>
      <c r="C86" s="98"/>
      <c r="D86" s="98"/>
      <c r="E86" s="98"/>
      <c r="F86" s="98"/>
      <c r="G86" s="98"/>
      <c r="H86" s="98"/>
      <c r="I86" s="99"/>
      <c r="J86" s="100"/>
      <c r="K86" s="313">
        <v>0.05</v>
      </c>
      <c r="L86" s="851">
        <f>N79*K86</f>
        <v>2970.797845473995</v>
      </c>
      <c r="M86" s="852"/>
      <c r="N86" s="57"/>
    </row>
    <row r="87" spans="1:14" ht="15.75" thickBot="1">
      <c r="B87" s="814" t="s">
        <v>1037</v>
      </c>
      <c r="C87" s="815"/>
      <c r="D87" s="815"/>
      <c r="E87" s="815"/>
      <c r="F87" s="815"/>
      <c r="G87" s="815"/>
      <c r="H87" s="815"/>
      <c r="I87" s="815"/>
      <c r="J87" s="815"/>
      <c r="K87" s="815"/>
      <c r="L87" s="815"/>
      <c r="M87" s="816"/>
      <c r="N87" s="58">
        <f>L84+L85+L86</f>
        <v>17824.78707284397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77240.743982323867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1239</v>
      </c>
      <c r="C31" s="87" t="s">
        <v>2154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35.078965517241379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35.078965517241379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8" t="s">
        <v>669</v>
      </c>
      <c r="B48" s="49" t="str">
        <f>VLOOKUP(A48,MATERIALES!A5:D373,3,FALSE)</f>
        <v>Sección tope</v>
      </c>
      <c r="C48" s="289"/>
      <c r="D48" s="289"/>
      <c r="E48" s="289"/>
      <c r="F48" s="289"/>
      <c r="G48" s="289"/>
      <c r="H48" s="289"/>
      <c r="I48" s="276"/>
      <c r="J48" s="232" t="str">
        <f>VLOOKUP(A48,MATERIALES!A4:D640,2,FALSE)</f>
        <v>u</v>
      </c>
      <c r="K48" s="290">
        <v>1</v>
      </c>
      <c r="L48" s="275"/>
      <c r="M48" s="410">
        <f>VLOOKUP(A48,MATERIALES!A5:D396,4,FALSE)</f>
        <v>38940.269511239676</v>
      </c>
      <c r="N48" s="280">
        <f>K48*M48</f>
        <v>38940.269511239676</v>
      </c>
    </row>
    <row r="49" spans="1:14">
      <c r="A49" s="178"/>
      <c r="B49" s="49"/>
      <c r="C49" s="433"/>
      <c r="D49" s="433"/>
      <c r="E49" s="433"/>
      <c r="F49" s="433"/>
      <c r="G49" s="433"/>
      <c r="H49" s="433"/>
      <c r="I49" s="433"/>
      <c r="J49" s="319"/>
      <c r="K49" s="405"/>
      <c r="L49" s="429"/>
      <c r="M49" s="410"/>
      <c r="N49" s="280"/>
    </row>
    <row r="50" spans="1:14">
      <c r="A50" s="178"/>
      <c r="B50" s="49"/>
      <c r="C50" s="433"/>
      <c r="D50" s="433"/>
      <c r="E50" s="433"/>
      <c r="F50" s="433"/>
      <c r="G50" s="433"/>
      <c r="H50" s="433"/>
      <c r="I50" s="433"/>
      <c r="J50" s="320"/>
      <c r="K50" s="405"/>
      <c r="L50" s="429"/>
      <c r="M50" s="410"/>
      <c r="N50" s="280"/>
    </row>
    <row r="51" spans="1:14">
      <c r="A51" s="178"/>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38940.269511239676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9" t="s">
        <v>7</v>
      </c>
      <c r="B71" s="55" t="str">
        <f>VLOOKUP(A71,'MANO DE OBRA'!A8:D68,3,FALSE)</f>
        <v>Obrero (2)</v>
      </c>
      <c r="C71" s="53"/>
      <c r="D71" s="53"/>
      <c r="E71" s="53"/>
      <c r="F71" s="53"/>
      <c r="G71" s="53"/>
      <c r="H71" s="53"/>
      <c r="I71" s="300">
        <f>K71/J71*100</f>
        <v>54988.648648648646</v>
      </c>
      <c r="J71" s="301">
        <v>185</v>
      </c>
      <c r="K71" s="302">
        <f>VLOOKUP(A71,'MANO DE OBRA'!A8:D99,4,FALSE)</f>
        <v>101729</v>
      </c>
      <c r="L71" s="56"/>
      <c r="M71" s="442">
        <v>29</v>
      </c>
      <c r="N71" s="403">
        <f>K71/M71</f>
        <v>3507.8965517241381</v>
      </c>
      <c r="O71" s="112"/>
    </row>
    <row r="72" spans="1:15">
      <c r="A72" s="179"/>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3507.8965517241381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42483.245028481055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8496.649005696212</v>
      </c>
      <c r="M84" s="850"/>
      <c r="N84" s="57"/>
    </row>
    <row r="85" spans="1:14">
      <c r="B85" s="95" t="s">
        <v>1057</v>
      </c>
      <c r="C85" s="96"/>
      <c r="D85" s="96"/>
      <c r="E85" s="96"/>
      <c r="F85" s="96"/>
      <c r="G85" s="96"/>
      <c r="H85" s="96"/>
      <c r="I85" s="93"/>
      <c r="J85" s="94"/>
      <c r="K85" s="312">
        <v>0.05</v>
      </c>
      <c r="L85" s="849">
        <f>N79*K85</f>
        <v>2124.162251424053</v>
      </c>
      <c r="M85" s="850"/>
      <c r="N85" s="57"/>
    </row>
    <row r="86" spans="1:14" ht="15.75" thickBot="1">
      <c r="B86" s="97" t="s">
        <v>1058</v>
      </c>
      <c r="C86" s="98"/>
      <c r="D86" s="98"/>
      <c r="E86" s="98"/>
      <c r="F86" s="98"/>
      <c r="G86" s="98"/>
      <c r="H86" s="98"/>
      <c r="I86" s="99"/>
      <c r="J86" s="100"/>
      <c r="K86" s="313">
        <v>0.05</v>
      </c>
      <c r="L86" s="851">
        <f>N79*K86</f>
        <v>2124.162251424053</v>
      </c>
      <c r="M86" s="852"/>
      <c r="N86" s="57"/>
    </row>
    <row r="87" spans="1:14" ht="15.75" thickBot="1">
      <c r="B87" s="814" t="s">
        <v>1037</v>
      </c>
      <c r="C87" s="815"/>
      <c r="D87" s="815"/>
      <c r="E87" s="815"/>
      <c r="F87" s="815"/>
      <c r="G87" s="815"/>
      <c r="H87" s="815"/>
      <c r="I87" s="815"/>
      <c r="J87" s="815"/>
      <c r="K87" s="815"/>
      <c r="L87" s="815"/>
      <c r="M87" s="816"/>
      <c r="N87" s="58">
        <f>L84+L85+L86</f>
        <v>12744.973508544319</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55228.218537025372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9.2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1798</v>
      </c>
      <c r="C31" s="87" t="s">
        <v>1799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35.078965517241379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35.078965517241379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974</v>
      </c>
      <c r="B48" s="49" t="str">
        <f>VLOOKUP(A48,MATERIALES!A5:D373,3,FALSE)</f>
        <v>Amortiguadores (Para Defensas Metálicas), Incluye Tornillos</v>
      </c>
      <c r="C48" s="289"/>
      <c r="D48" s="289"/>
      <c r="E48" s="289"/>
      <c r="F48" s="289"/>
      <c r="G48" s="289"/>
      <c r="H48" s="289"/>
      <c r="I48" s="276"/>
      <c r="J48" s="232" t="str">
        <f>VLOOKUP(A48,MATERIALES!A4:D640,2,FALSE)</f>
        <v>u</v>
      </c>
      <c r="K48" s="290">
        <v>1</v>
      </c>
      <c r="L48" s="275"/>
      <c r="M48" s="410">
        <f>VLOOKUP(A48,MATERIALES!A5:D396,4,FALSE)</f>
        <v>26905.24124630868</v>
      </c>
      <c r="N48" s="280">
        <f>K48*M48</f>
        <v>26905.24124630868</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26905.24124630868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7</v>
      </c>
      <c r="B71" s="55" t="str">
        <f>VLOOKUP(A71,'MANO DE OBRA'!A8:D68,3,FALSE)</f>
        <v>Obrero (2)</v>
      </c>
      <c r="C71" s="53"/>
      <c r="D71" s="53"/>
      <c r="E71" s="53"/>
      <c r="F71" s="53"/>
      <c r="G71" s="53"/>
      <c r="H71" s="53"/>
      <c r="I71" s="300">
        <f>K71/J71*100</f>
        <v>54988.648648648646</v>
      </c>
      <c r="J71" s="301">
        <v>185</v>
      </c>
      <c r="K71" s="302">
        <f>VLOOKUP(A71,'MANO DE OBRA'!A8:D99,4,FALSE)</f>
        <v>101729</v>
      </c>
      <c r="L71" s="56"/>
      <c r="M71" s="442">
        <v>29</v>
      </c>
      <c r="N71" s="403">
        <f>K71/M71</f>
        <v>3507.8965517241381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3507.8965517241381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30448.216763550059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6089.6433527100126</v>
      </c>
      <c r="M84" s="850"/>
      <c r="N84" s="57"/>
    </row>
    <row r="85" spans="1:14">
      <c r="B85" s="95" t="s">
        <v>1057</v>
      </c>
      <c r="C85" s="96"/>
      <c r="D85" s="96"/>
      <c r="E85" s="96"/>
      <c r="F85" s="96"/>
      <c r="G85" s="96"/>
      <c r="H85" s="96"/>
      <c r="I85" s="93"/>
      <c r="J85" s="94"/>
      <c r="K85" s="312">
        <v>0.05</v>
      </c>
      <c r="L85" s="849">
        <f>N79*K85</f>
        <v>1522.4108381775031</v>
      </c>
      <c r="M85" s="850"/>
      <c r="N85" s="57"/>
    </row>
    <row r="86" spans="1:14" ht="15.75" thickBot="1">
      <c r="B86" s="97" t="s">
        <v>1058</v>
      </c>
      <c r="C86" s="98"/>
      <c r="D86" s="98"/>
      <c r="E86" s="98"/>
      <c r="F86" s="98"/>
      <c r="G86" s="98"/>
      <c r="H86" s="98"/>
      <c r="I86" s="99"/>
      <c r="J86" s="100"/>
      <c r="K86" s="313">
        <v>0.05</v>
      </c>
      <c r="L86" s="851">
        <f>N79*K86</f>
        <v>1522.4108381775031</v>
      </c>
      <c r="M86" s="852"/>
      <c r="N86" s="57"/>
    </row>
    <row r="87" spans="1:14" ht="15.75" thickBot="1">
      <c r="B87" s="814" t="s">
        <v>1037</v>
      </c>
      <c r="C87" s="815"/>
      <c r="D87" s="815"/>
      <c r="E87" s="815"/>
      <c r="F87" s="815"/>
      <c r="G87" s="815"/>
      <c r="H87" s="815"/>
      <c r="I87" s="815"/>
      <c r="J87" s="815"/>
      <c r="K87" s="815"/>
      <c r="L87" s="815"/>
      <c r="M87" s="816"/>
      <c r="N87" s="58">
        <f>L84+L85+L86</f>
        <v>9134.4650290650188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39582.681792615076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9.2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1240</v>
      </c>
      <c r="C31" s="87" t="s">
        <v>2279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363</v>
      </c>
      <c r="B36" s="863" t="str">
        <f>VLOOKUP(A36,EQUIPOS!A6:D154,3,FALSE)</f>
        <v>Vibrador de concreto, Motor de 3 hp a 18.000 rpm Mangueras de 4 mt</v>
      </c>
      <c r="C36" s="864"/>
      <c r="D36" s="864"/>
      <c r="E36" s="864"/>
      <c r="F36" s="864"/>
      <c r="G36" s="864"/>
      <c r="H36" s="865"/>
      <c r="I36" s="275"/>
      <c r="J36" s="276"/>
      <c r="K36" s="277">
        <f>VLOOKUP(A36,EQUIPOS!A6:D163,4,FALSE)</f>
        <v>5066.5911025968508</v>
      </c>
      <c r="L36" s="278"/>
      <c r="M36" s="344">
        <v>1.25</v>
      </c>
      <c r="N36" s="280">
        <f>K36/M36</f>
        <v>4053.2728820774805</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0.02</v>
      </c>
      <c r="N41" s="352">
        <f>N77*M41</f>
        <v>508.64800000000002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4561.9208820774802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812</v>
      </c>
      <c r="B48" s="49" t="str">
        <f>VLOOKUP(A48,MATERIALES!A5:D373,3,FALSE)</f>
        <v>Acero PDR-60</v>
      </c>
      <c r="C48" s="289"/>
      <c r="D48" s="289"/>
      <c r="E48" s="289"/>
      <c r="F48" s="289"/>
      <c r="G48" s="289"/>
      <c r="H48" s="289"/>
      <c r="I48" s="289"/>
      <c r="J48" s="319" t="str">
        <f>VLOOKUP(A48,MATERIALES!A4:D640,2,FALSE)</f>
        <v>kg</v>
      </c>
      <c r="K48" s="290">
        <v>9.6</v>
      </c>
      <c r="L48" s="275"/>
      <c r="M48" s="410">
        <f>VLOOKUP(A48,MATERIALES!A5:D396,4,FALSE)</f>
        <v>3316.7080094015541</v>
      </c>
      <c r="N48" s="280">
        <f>K48*M48</f>
        <v>31840.396890254917</v>
      </c>
    </row>
    <row r="49" spans="1:14">
      <c r="A49" s="172" t="s">
        <v>904</v>
      </c>
      <c r="B49" s="49" t="str">
        <f>VLOOKUP(A49,MATERIALES!A6:D373,3,FALSE)</f>
        <v>Concreto Resistencia  21 (Mpa)</v>
      </c>
      <c r="C49" s="433"/>
      <c r="D49" s="433"/>
      <c r="E49" s="433"/>
      <c r="F49" s="433"/>
      <c r="G49" s="433"/>
      <c r="H49" s="433"/>
      <c r="I49" s="433"/>
      <c r="J49" s="320" t="str">
        <f>VLOOKUP(A49,MATERIALES!A5:D641,2,FALSE)</f>
        <v>m3</v>
      </c>
      <c r="K49" s="405">
        <v>0.12</v>
      </c>
      <c r="L49" s="429"/>
      <c r="M49" s="410">
        <f>VLOOKUP(A49,MATERIALES!A6:D397,4,FALSE)</f>
        <v>341036.58169107448</v>
      </c>
      <c r="N49" s="280">
        <f>K49*M49</f>
        <v>40924.389802928934</v>
      </c>
    </row>
    <row r="50" spans="1:14">
      <c r="A50" s="172" t="s">
        <v>945</v>
      </c>
      <c r="B50" s="49" t="str">
        <f>VLOOKUP(A50,MATERIALES!A6:D373,3,FALSE)</f>
        <v xml:space="preserve">Formaleta para baranda de concreto
</v>
      </c>
      <c r="C50" s="433"/>
      <c r="D50" s="433"/>
      <c r="E50" s="433"/>
      <c r="F50" s="433"/>
      <c r="G50" s="433"/>
      <c r="H50" s="433"/>
      <c r="I50" s="433"/>
      <c r="J50" s="320" t="str">
        <f>VLOOKUP(A50,MATERIALES!A6:D642,2,FALSE)</f>
        <v>m</v>
      </c>
      <c r="K50" s="405">
        <v>0.5</v>
      </c>
      <c r="L50" s="429"/>
      <c r="M50" s="410">
        <f>VLOOKUP(A50,MATERIALES!A6:D398,4,FALSE)</f>
        <v>24091.434942445605</v>
      </c>
      <c r="N50" s="280">
        <f>K50*M50</f>
        <v>12045.717471222802</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84810.504164406651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9</v>
      </c>
      <c r="B71" s="55" t="str">
        <f>VLOOKUP(A71,'MANO DE OBRA'!A8:D68,3,FALSE)</f>
        <v>Obrero (3)</v>
      </c>
      <c r="C71" s="53"/>
      <c r="D71" s="53"/>
      <c r="E71" s="53"/>
      <c r="F71" s="53"/>
      <c r="G71" s="53"/>
      <c r="H71" s="53"/>
      <c r="I71" s="300">
        <f>K71/J71*100</f>
        <v>82483.783783783787</v>
      </c>
      <c r="J71" s="301">
        <v>185</v>
      </c>
      <c r="K71" s="302">
        <f>VLOOKUP(A71,'MANO DE OBRA'!A8:D99,4,FALSE)</f>
        <v>152595</v>
      </c>
      <c r="L71" s="56"/>
      <c r="M71" s="442">
        <v>10</v>
      </c>
      <c r="N71" s="403">
        <f>K71/M71</f>
        <v>15259.5</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10</v>
      </c>
      <c r="N72" s="403">
        <f>K72/M72</f>
        <v>10172.9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25432.400000000001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114804.82504648413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22960.965009296826</v>
      </c>
      <c r="M84" s="850"/>
      <c r="N84" s="57"/>
    </row>
    <row r="85" spans="1:14">
      <c r="B85" s="95" t="s">
        <v>1057</v>
      </c>
      <c r="C85" s="96"/>
      <c r="D85" s="96"/>
      <c r="E85" s="96"/>
      <c r="F85" s="96"/>
      <c r="G85" s="96"/>
      <c r="H85" s="96"/>
      <c r="I85" s="93"/>
      <c r="J85" s="94"/>
      <c r="K85" s="312">
        <v>0.05</v>
      </c>
      <c r="L85" s="849">
        <f>N79*K85</f>
        <v>5740.2412523242065</v>
      </c>
      <c r="M85" s="850"/>
      <c r="N85" s="57"/>
    </row>
    <row r="86" spans="1:14" ht="15.75" thickBot="1">
      <c r="B86" s="97" t="s">
        <v>1058</v>
      </c>
      <c r="C86" s="98"/>
      <c r="D86" s="98"/>
      <c r="E86" s="98"/>
      <c r="F86" s="98"/>
      <c r="G86" s="98"/>
      <c r="H86" s="98"/>
      <c r="I86" s="99"/>
      <c r="J86" s="100"/>
      <c r="K86" s="313">
        <v>0.05</v>
      </c>
      <c r="L86" s="851">
        <f>N79*K86</f>
        <v>5740.2412523242065</v>
      </c>
      <c r="M86" s="852"/>
      <c r="N86" s="57"/>
    </row>
    <row r="87" spans="1:14" ht="15.75" thickBot="1">
      <c r="B87" s="814" t="s">
        <v>1037</v>
      </c>
      <c r="C87" s="815"/>
      <c r="D87" s="815"/>
      <c r="E87" s="815"/>
      <c r="F87" s="815"/>
      <c r="G87" s="815"/>
      <c r="H87" s="815"/>
      <c r="I87" s="815"/>
      <c r="J87" s="815"/>
      <c r="K87" s="815"/>
      <c r="L87" s="815"/>
      <c r="M87" s="816"/>
      <c r="N87" s="58">
        <f>L84+L85+L86</f>
        <v>34441.447513945241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149246.27256042935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1241</v>
      </c>
      <c r="C31" s="87" t="s">
        <v>1800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7.2664285714285715</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7.2664285714285715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410</v>
      </c>
      <c r="B48" s="49" t="str">
        <f>VLOOKUP(A48,MATERIALES!A5:D373,3,FALSE)</f>
        <v>Captafaro, Incluye Tornillos</v>
      </c>
      <c r="C48" s="289"/>
      <c r="D48" s="289"/>
      <c r="E48" s="289"/>
      <c r="F48" s="289"/>
      <c r="G48" s="289"/>
      <c r="H48" s="289"/>
      <c r="I48" s="276"/>
      <c r="J48" s="232" t="str">
        <f>VLOOKUP(A48,MATERIALES!A4:D640,2,FALSE)</f>
        <v>u</v>
      </c>
      <c r="K48" s="290">
        <v>1</v>
      </c>
      <c r="L48" s="275"/>
      <c r="M48" s="410">
        <f>VLOOKUP(A48,MATERIALES!A5:D396,4,FALSE)</f>
        <v>12469.722654131258</v>
      </c>
      <c r="N48" s="280">
        <f>K48*M48</f>
        <v>12469.722654131258</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12469.722654131258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6</v>
      </c>
      <c r="B71" s="55" t="str">
        <f>VLOOKUP(A71,'MANO DE OBRA'!A8:D68,3,FALSE)</f>
        <v xml:space="preserve">Obrero </v>
      </c>
      <c r="C71" s="53"/>
      <c r="D71" s="53"/>
      <c r="E71" s="53"/>
      <c r="F71" s="53"/>
      <c r="G71" s="53"/>
      <c r="H71" s="53"/>
      <c r="I71" s="300">
        <f>K71/J71*100</f>
        <v>27494.594594594593</v>
      </c>
      <c r="J71" s="301">
        <v>185</v>
      </c>
      <c r="K71" s="302">
        <f>VLOOKUP(A71,'MANO DE OBRA'!A8:D99,4,FALSE)</f>
        <v>50865</v>
      </c>
      <c r="L71" s="56"/>
      <c r="M71" s="442">
        <v>70</v>
      </c>
      <c r="N71" s="403">
        <f>K71/M71</f>
        <v>726.64285714285711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726.64285714285711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13203.631939845543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2640.7263879691091</v>
      </c>
      <c r="M84" s="850"/>
      <c r="N84" s="57"/>
    </row>
    <row r="85" spans="1:14">
      <c r="B85" s="95" t="s">
        <v>1057</v>
      </c>
      <c r="C85" s="96"/>
      <c r="D85" s="96"/>
      <c r="E85" s="96"/>
      <c r="F85" s="96"/>
      <c r="G85" s="96"/>
      <c r="H85" s="96"/>
      <c r="I85" s="93"/>
      <c r="J85" s="94"/>
      <c r="K85" s="312">
        <v>0.05</v>
      </c>
      <c r="L85" s="849">
        <f>N79*K85</f>
        <v>660.18159699227726</v>
      </c>
      <c r="M85" s="850"/>
      <c r="N85" s="57"/>
    </row>
    <row r="86" spans="1:14" ht="15.75" thickBot="1">
      <c r="B86" s="97" t="s">
        <v>1058</v>
      </c>
      <c r="C86" s="98"/>
      <c r="D86" s="98"/>
      <c r="E86" s="98"/>
      <c r="F86" s="98"/>
      <c r="G86" s="98"/>
      <c r="H86" s="98"/>
      <c r="I86" s="99"/>
      <c r="J86" s="100"/>
      <c r="K86" s="313">
        <v>0.05</v>
      </c>
      <c r="L86" s="851">
        <f>N79*K86</f>
        <v>660.18159699227726</v>
      </c>
      <c r="M86" s="852"/>
      <c r="N86" s="57"/>
    </row>
    <row r="87" spans="1:14" ht="15.75" thickBot="1">
      <c r="B87" s="814" t="s">
        <v>1037</v>
      </c>
      <c r="C87" s="815"/>
      <c r="D87" s="815"/>
      <c r="E87" s="815"/>
      <c r="F87" s="815"/>
      <c r="G87" s="815"/>
      <c r="H87" s="815"/>
      <c r="I87" s="815"/>
      <c r="J87" s="815"/>
      <c r="K87" s="815"/>
      <c r="L87" s="815"/>
      <c r="M87" s="816"/>
      <c r="N87" s="58">
        <f>L84+L85+L86</f>
        <v>3961.0895819536636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17164.721521799205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8"/>
      <c r="C1" s="920"/>
      <c r="D1" s="921"/>
      <c r="E1" s="921"/>
      <c r="F1" s="921"/>
      <c r="G1" s="921"/>
      <c r="H1" s="921"/>
      <c r="I1" s="921"/>
      <c r="J1" s="922"/>
      <c r="K1" s="923" t="s">
        <v>1017</v>
      </c>
      <c r="L1" s="925" t="s">
        <v>2304</v>
      </c>
      <c r="M1" s="926"/>
      <c r="N1" s="927"/>
    </row>
    <row r="2" spans="2:14" ht="24.75" customHeight="1">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1801</v>
      </c>
      <c r="C31" s="87" t="s">
        <v>2280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138</v>
      </c>
      <c r="B36" s="863" t="str">
        <f>VLOOKUP(A36,EQUIPOS!A6:D154,3,FALSE)</f>
        <v>Camioneta D-300</v>
      </c>
      <c r="C36" s="864"/>
      <c r="D36" s="864"/>
      <c r="E36" s="864"/>
      <c r="F36" s="864"/>
      <c r="G36" s="864"/>
      <c r="H36" s="865"/>
      <c r="I36" s="275"/>
      <c r="J36" s="276"/>
      <c r="K36" s="277">
        <f>VLOOKUP(A36,EQUIPOS!A6:D163,4,FALSE)</f>
        <v>33006.921030225632</v>
      </c>
      <c r="L36" s="278"/>
      <c r="M36" s="344">
        <v>160</v>
      </c>
      <c r="N36" s="280">
        <f>K36/M36</f>
        <v>206.29325643891019</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19.074249999999999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225.3675064389102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444</v>
      </c>
      <c r="B48" s="49" t="str">
        <f>VLOOKUP(A48,MATERIALES!A5:D373,3,FALSE)</f>
        <v xml:space="preserve">Delineador de corona en forma de A de lámina galvanizada calibre 16 de (1.55*25) cm
</v>
      </c>
      <c r="C48" s="289"/>
      <c r="D48" s="289"/>
      <c r="E48" s="289"/>
      <c r="F48" s="289"/>
      <c r="G48" s="289"/>
      <c r="H48" s="289"/>
      <c r="I48" s="289"/>
      <c r="J48" s="319" t="str">
        <f>VLOOKUP(A48,MATERIALES!A4:D640,2,FALSE)</f>
        <v>u</v>
      </c>
      <c r="K48" s="290">
        <v>1</v>
      </c>
      <c r="L48" s="275"/>
      <c r="M48" s="410">
        <f>VLOOKUP(A48,MATERIALES!A5:D396,4,FALSE)</f>
        <v>78743.819682998845</v>
      </c>
      <c r="N48" s="280">
        <f>K48*M48</f>
        <v>78743.819682998845</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0.03</v>
      </c>
      <c r="L49" s="429"/>
      <c r="M49" s="410">
        <f>VLOOKUP(A49,MATERIALES!A6:D397,4,FALSE)</f>
        <v>320676.18875429395</v>
      </c>
      <c r="N49" s="280">
        <f>K49*M49</f>
        <v>9620.2856626288176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88364.105345627657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80</v>
      </c>
      <c r="N71" s="403">
        <f>K71/M71</f>
        <v>1271.6125</v>
      </c>
      <c r="O71" s="112"/>
    </row>
    <row r="72" spans="1:15">
      <c r="A72" s="173" t="s">
        <v>6</v>
      </c>
      <c r="B72" s="55" t="str">
        <f>VLOOKUP(A72,'MANO DE OBRA'!A8:D69,3,FALSE)</f>
        <v xml:space="preserve">Obrero </v>
      </c>
      <c r="C72" s="53"/>
      <c r="D72" s="53"/>
      <c r="E72" s="53"/>
      <c r="F72" s="53"/>
      <c r="G72" s="53"/>
      <c r="H72" s="53"/>
      <c r="I72" s="300">
        <f>K72/J72*100</f>
        <v>27494.594594594593</v>
      </c>
      <c r="J72" s="301">
        <v>185</v>
      </c>
      <c r="K72" s="302">
        <f>VLOOKUP(A72,'MANO DE OBRA'!A8:D100,4,FALSE)</f>
        <v>50865</v>
      </c>
      <c r="L72" s="56"/>
      <c r="M72" s="442">
        <v>80</v>
      </c>
      <c r="N72" s="403">
        <f>K72/M72</f>
        <v>635.8125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1907.425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90496.89785206657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18099.379570413315</v>
      </c>
      <c r="M84" s="850"/>
      <c r="N84" s="57"/>
    </row>
    <row r="85" spans="1:14">
      <c r="B85" s="95" t="s">
        <v>1057</v>
      </c>
      <c r="C85" s="96"/>
      <c r="D85" s="96"/>
      <c r="E85" s="96"/>
      <c r="F85" s="96"/>
      <c r="G85" s="96"/>
      <c r="H85" s="96"/>
      <c r="I85" s="93"/>
      <c r="J85" s="94"/>
      <c r="K85" s="312">
        <v>0.05</v>
      </c>
      <c r="L85" s="849">
        <f>N79*K85</f>
        <v>4524.8448926033288</v>
      </c>
      <c r="M85" s="850"/>
      <c r="N85" s="57"/>
    </row>
    <row r="86" spans="1:14" ht="15.75" thickBot="1">
      <c r="B86" s="97" t="s">
        <v>1058</v>
      </c>
      <c r="C86" s="98"/>
      <c r="D86" s="98"/>
      <c r="E86" s="98"/>
      <c r="F86" s="98"/>
      <c r="G86" s="98"/>
      <c r="H86" s="98"/>
      <c r="I86" s="99"/>
      <c r="J86" s="100"/>
      <c r="K86" s="313">
        <v>0.05</v>
      </c>
      <c r="L86" s="851">
        <f>N79*K86</f>
        <v>4524.8448926033288</v>
      </c>
      <c r="M86" s="852"/>
      <c r="N86" s="57"/>
    </row>
    <row r="87" spans="1:14" ht="15.75" thickBot="1">
      <c r="B87" s="814" t="s">
        <v>1037</v>
      </c>
      <c r="C87" s="815"/>
      <c r="D87" s="815"/>
      <c r="E87" s="815"/>
      <c r="F87" s="815"/>
      <c r="G87" s="815"/>
      <c r="H87" s="815"/>
      <c r="I87" s="815"/>
      <c r="J87" s="815"/>
      <c r="K87" s="815"/>
      <c r="L87" s="815"/>
      <c r="M87" s="816"/>
      <c r="N87" s="58">
        <f>L84+L85+L86</f>
        <v>27149.069355619977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117645.96720768654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1242</v>
      </c>
      <c r="C31" s="87" t="s">
        <v>2281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N77*M41</f>
        <v>67.819333333333347</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67.819333333333347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0.04</v>
      </c>
      <c r="L48" s="275"/>
      <c r="M48" s="410">
        <f>VLOOKUP(A48,MATERIALES!A5:D396,4,FALSE)</f>
        <v>6020.5681914060133</v>
      </c>
      <c r="N48" s="280">
        <f>K48*M48</f>
        <v>240.82272765624055</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29066.496956547937</v>
      </c>
      <c r="N49" s="280">
        <f>K49*M49</f>
        <v>11626.598782619176</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519.05040576490933</v>
      </c>
      <c r="N50" s="280">
        <f>K50*M50</f>
        <v>1557.151217294728</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13424.572727570145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7</v>
      </c>
      <c r="B71" s="55" t="str">
        <f>VLOOKUP(A71,'MANO DE OBRA'!A8:D68,3,FALSE)</f>
        <v>Obrero (2)</v>
      </c>
      <c r="C71" s="53"/>
      <c r="D71" s="53"/>
      <c r="E71" s="53"/>
      <c r="F71" s="53"/>
      <c r="G71" s="53"/>
      <c r="H71" s="53"/>
      <c r="I71" s="300">
        <f>K71/J71*100</f>
        <v>54988.648648648646</v>
      </c>
      <c r="J71" s="301">
        <v>185</v>
      </c>
      <c r="K71" s="302">
        <f>VLOOKUP(A71,'MANO DE OBRA'!A8:D99,4,FALSE)</f>
        <v>101729</v>
      </c>
      <c r="L71" s="56"/>
      <c r="M71" s="442">
        <v>150</v>
      </c>
      <c r="N71" s="403">
        <f>K71/M71</f>
        <v>678.19333333333338</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678.19333333333338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14170.58539423681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2834.1170788473623</v>
      </c>
      <c r="M84" s="850"/>
      <c r="N84" s="57"/>
    </row>
    <row r="85" spans="1:14">
      <c r="B85" s="95" t="s">
        <v>1057</v>
      </c>
      <c r="C85" s="96"/>
      <c r="D85" s="96"/>
      <c r="E85" s="96"/>
      <c r="F85" s="96"/>
      <c r="G85" s="96"/>
      <c r="H85" s="96"/>
      <c r="I85" s="93"/>
      <c r="J85" s="94"/>
      <c r="K85" s="312">
        <v>0.05</v>
      </c>
      <c r="L85" s="849">
        <f>N79*K85</f>
        <v>708.52926971184058</v>
      </c>
      <c r="M85" s="850"/>
      <c r="N85" s="57"/>
    </row>
    <row r="86" spans="1:14" ht="15.75" thickBot="1">
      <c r="B86" s="97" t="s">
        <v>1058</v>
      </c>
      <c r="C86" s="98"/>
      <c r="D86" s="98"/>
      <c r="E86" s="98"/>
      <c r="F86" s="98"/>
      <c r="G86" s="98"/>
      <c r="H86" s="98"/>
      <c r="I86" s="99"/>
      <c r="J86" s="100"/>
      <c r="K86" s="313">
        <v>0.05</v>
      </c>
      <c r="L86" s="851">
        <f>N79*K86</f>
        <v>708.52926971184058</v>
      </c>
      <c r="M86" s="852"/>
      <c r="N86" s="57"/>
    </row>
    <row r="87" spans="1:14" ht="15.75" thickBot="1">
      <c r="B87" s="814" t="s">
        <v>1037</v>
      </c>
      <c r="C87" s="815"/>
      <c r="D87" s="815"/>
      <c r="E87" s="815"/>
      <c r="F87" s="815"/>
      <c r="G87" s="815"/>
      <c r="H87" s="815"/>
      <c r="I87" s="815"/>
      <c r="J87" s="815"/>
      <c r="K87" s="815"/>
      <c r="L87" s="815"/>
      <c r="M87" s="816"/>
      <c r="N87" s="58">
        <f>L84+L85+L86</f>
        <v>4251.1756182710433</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18421.761012507854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1243</v>
      </c>
      <c r="C31" s="87" t="s">
        <v>2282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N77*M41</f>
        <v>67.819333333333347</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67.819333333333347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29850.372084613988</v>
      </c>
      <c r="N48" s="280">
        <f>K48*M48</f>
        <v>11940.148833845597</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519.05040576490933</v>
      </c>
      <c r="N49" s="280">
        <f>K49*M49</f>
        <v>1557.151217294728</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13497.300051140324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7</v>
      </c>
      <c r="B71" s="55" t="str">
        <f>VLOOKUP(A71,'MANO DE OBRA'!A8:D68,3,FALSE)</f>
        <v>Obrero (2)</v>
      </c>
      <c r="C71" s="53"/>
      <c r="D71" s="53"/>
      <c r="E71" s="53"/>
      <c r="F71" s="53"/>
      <c r="G71" s="53"/>
      <c r="H71" s="53"/>
      <c r="I71" s="300">
        <f>K71/J71*100</f>
        <v>54988.648648648646</v>
      </c>
      <c r="J71" s="301">
        <v>185</v>
      </c>
      <c r="K71" s="302">
        <f>VLOOKUP(A71,'MANO DE OBRA'!A8:D99,4,FALSE)</f>
        <v>101729</v>
      </c>
      <c r="L71" s="56"/>
      <c r="M71" s="442">
        <v>150</v>
      </c>
      <c r="N71" s="403">
        <f>K71/M71</f>
        <v>678.19333333333338</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678.19333333333338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14243.31271780699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2848.6625435613983</v>
      </c>
      <c r="M84" s="850"/>
      <c r="N84" s="57"/>
    </row>
    <row r="85" spans="1:14">
      <c r="B85" s="95" t="s">
        <v>1057</v>
      </c>
      <c r="C85" s="96"/>
      <c r="D85" s="96"/>
      <c r="E85" s="96"/>
      <c r="F85" s="96"/>
      <c r="G85" s="96"/>
      <c r="H85" s="96"/>
      <c r="I85" s="93"/>
      <c r="J85" s="94"/>
      <c r="K85" s="312">
        <v>0.05</v>
      </c>
      <c r="L85" s="849">
        <f>N79*K85</f>
        <v>712.16563589034956</v>
      </c>
      <c r="M85" s="850"/>
      <c r="N85" s="57"/>
    </row>
    <row r="86" spans="1:14" ht="15.75" thickBot="1">
      <c r="B86" s="97" t="s">
        <v>1058</v>
      </c>
      <c r="C86" s="98"/>
      <c r="D86" s="98"/>
      <c r="E86" s="98"/>
      <c r="F86" s="98"/>
      <c r="G86" s="98"/>
      <c r="H86" s="98"/>
      <c r="I86" s="99"/>
      <c r="J86" s="100"/>
      <c r="K86" s="313">
        <v>0.05</v>
      </c>
      <c r="L86" s="851">
        <f>N79*K86</f>
        <v>712.16563589034956</v>
      </c>
      <c r="M86" s="852"/>
      <c r="N86" s="57"/>
    </row>
    <row r="87" spans="1:14" ht="15.75" thickBot="1">
      <c r="B87" s="814" t="s">
        <v>1037</v>
      </c>
      <c r="C87" s="815"/>
      <c r="D87" s="815"/>
      <c r="E87" s="815"/>
      <c r="F87" s="815"/>
      <c r="G87" s="815"/>
      <c r="H87" s="815"/>
      <c r="I87" s="815"/>
      <c r="J87" s="815"/>
      <c r="K87" s="815"/>
      <c r="L87" s="815"/>
      <c r="M87" s="816"/>
      <c r="N87" s="58">
        <f>L84+L85+L86</f>
        <v>4272.9938153420972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18516.306533149087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1244</v>
      </c>
      <c r="C31" s="87" t="s">
        <v>2283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N77*M41</f>
        <v>271.27733333333339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271.27733333333339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0.08</v>
      </c>
      <c r="L48" s="275"/>
      <c r="M48" s="410">
        <f>VLOOKUP(A48,MATERIALES!A5:D396,4,FALSE)</f>
        <v>6020.5681914060133</v>
      </c>
      <c r="N48" s="280">
        <f>K48*M48</f>
        <v>481.64545531248109</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29066.496956547937</v>
      </c>
      <c r="N49" s="280">
        <f>K49*M49</f>
        <v>11626.598782619176</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519.05040576490933</v>
      </c>
      <c r="N50" s="280">
        <f>K50*M50</f>
        <v>1557.151217294728</v>
      </c>
    </row>
    <row r="51" spans="1:14">
      <c r="A51" s="172" t="s">
        <v>1003</v>
      </c>
      <c r="B51" s="49" t="str">
        <f>VLOOKUP(A51,MATERIALES!A6:D373,3,FALSE)</f>
        <v xml:space="preserve">Malla eslabonada, calibre 10, 6 ojos
</v>
      </c>
      <c r="C51" s="433"/>
      <c r="D51" s="433"/>
      <c r="E51" s="433"/>
      <c r="F51" s="433"/>
      <c r="G51" s="433"/>
      <c r="H51" s="433"/>
      <c r="I51" s="433"/>
      <c r="J51" s="320" t="str">
        <f>VLOOKUP(A51,MATERIALES!A6:D643,2,FALSE)</f>
        <v>m2</v>
      </c>
      <c r="K51" s="405">
        <v>1.5</v>
      </c>
      <c r="L51" s="429"/>
      <c r="M51" s="410">
        <f>VLOOKUP(A51,MATERIALES!A6:D399,4,FALSE)</f>
        <v>124572.01012475138</v>
      </c>
      <c r="N51" s="280">
        <f>K51*M51</f>
        <v>186858.01518712708</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200523.41064235347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7</v>
      </c>
      <c r="B71" s="55" t="str">
        <f>VLOOKUP(A71,'MANO DE OBRA'!A8:D68,3,FALSE)</f>
        <v>Obrero (2)</v>
      </c>
      <c r="C71" s="53"/>
      <c r="D71" s="53"/>
      <c r="E71" s="53"/>
      <c r="F71" s="53"/>
      <c r="G71" s="53"/>
      <c r="H71" s="53"/>
      <c r="I71" s="300">
        <f>K71/J71*100</f>
        <v>54988.648648648646</v>
      </c>
      <c r="J71" s="301">
        <v>185</v>
      </c>
      <c r="K71" s="302">
        <f>VLOOKUP(A71,'MANO DE OBRA'!A8:D99,4,FALSE)</f>
        <v>101729</v>
      </c>
      <c r="L71" s="56"/>
      <c r="M71" s="442">
        <v>75</v>
      </c>
      <c r="N71" s="403">
        <f>K71/M71</f>
        <v>1356.3866666666668</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75</v>
      </c>
      <c r="N72" s="403">
        <f>K72/M72</f>
        <v>1356.3866666666668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51"/>
    </row>
    <row r="77" spans="1:15" ht="15.75" thickBot="1">
      <c r="B77" s="814" t="s">
        <v>1037</v>
      </c>
      <c r="C77" s="815"/>
      <c r="D77" s="815"/>
      <c r="E77" s="815"/>
      <c r="F77" s="815"/>
      <c r="G77" s="815"/>
      <c r="H77" s="815"/>
      <c r="I77" s="815"/>
      <c r="J77" s="815"/>
      <c r="K77" s="815"/>
      <c r="L77" s="815"/>
      <c r="M77" s="816"/>
      <c r="N77" s="309">
        <f>SUM(N71:N76)</f>
        <v>2712.7733333333335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203507.46130902015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40701.492261804029</v>
      </c>
      <c r="M84" s="850"/>
      <c r="N84" s="57"/>
    </row>
    <row r="85" spans="1:14">
      <c r="B85" s="95" t="s">
        <v>1057</v>
      </c>
      <c r="C85" s="96"/>
      <c r="D85" s="96"/>
      <c r="E85" s="96"/>
      <c r="F85" s="96"/>
      <c r="G85" s="96"/>
      <c r="H85" s="96"/>
      <c r="I85" s="93"/>
      <c r="J85" s="94"/>
      <c r="K85" s="312">
        <v>0.05</v>
      </c>
      <c r="L85" s="849">
        <f>N79*K85</f>
        <v>10175.373065451007</v>
      </c>
      <c r="M85" s="850"/>
      <c r="N85" s="57"/>
    </row>
    <row r="86" spans="1:14" ht="15.75" thickBot="1">
      <c r="B86" s="97" t="s">
        <v>1058</v>
      </c>
      <c r="C86" s="98"/>
      <c r="D86" s="98"/>
      <c r="E86" s="98"/>
      <c r="F86" s="98"/>
      <c r="G86" s="98"/>
      <c r="H86" s="98"/>
      <c r="I86" s="99"/>
      <c r="J86" s="100"/>
      <c r="K86" s="313">
        <v>0.05</v>
      </c>
      <c r="L86" s="851">
        <f>N79*K86</f>
        <v>10175.373065451007</v>
      </c>
      <c r="M86" s="852"/>
      <c r="N86" s="57"/>
    </row>
    <row r="87" spans="1:14" ht="15.75" thickBot="1">
      <c r="B87" s="814" t="s">
        <v>1037</v>
      </c>
      <c r="C87" s="815"/>
      <c r="D87" s="815"/>
      <c r="E87" s="815"/>
      <c r="F87" s="815"/>
      <c r="G87" s="815"/>
      <c r="H87" s="815"/>
      <c r="I87" s="815"/>
      <c r="J87" s="815"/>
      <c r="K87" s="815"/>
      <c r="L87" s="815"/>
      <c r="M87" s="816"/>
      <c r="N87" s="58">
        <f>L84+L85+L86</f>
        <v>61052.238392706044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264559.6997017262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1245</v>
      </c>
      <c r="C31" s="87" t="s">
        <v>2284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N77*M41</f>
        <v>271.27733333333339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271.27733333333339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29850.372084613988</v>
      </c>
      <c r="N48" s="280">
        <f>K48*M48</f>
        <v>11940.148833845597</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519.05040576490933</v>
      </c>
      <c r="N49" s="280">
        <f>K49*M49</f>
        <v>1557.151217294728</v>
      </c>
    </row>
    <row r="50" spans="1:14">
      <c r="A50" s="172" t="s">
        <v>1003</v>
      </c>
      <c r="B50" s="49" t="str">
        <f>VLOOKUP(A50,MATERIALES!A6:D373,3,FALSE)</f>
        <v xml:space="preserve">Malla eslabonada, calibre 10, 6 ojos
</v>
      </c>
      <c r="C50" s="433"/>
      <c r="D50" s="433"/>
      <c r="E50" s="433"/>
      <c r="F50" s="433"/>
      <c r="G50" s="433"/>
      <c r="H50" s="433"/>
      <c r="I50" s="433"/>
      <c r="J50" s="320" t="str">
        <f>VLOOKUP(A50,MATERIALES!A6:D642,2,FALSE)</f>
        <v>m2</v>
      </c>
      <c r="K50" s="405">
        <v>1.5</v>
      </c>
      <c r="L50" s="429"/>
      <c r="M50" s="410">
        <f>VLOOKUP(A50,MATERIALES!A6:D398,4,FALSE)</f>
        <v>124572.01012475138</v>
      </c>
      <c r="N50" s="280">
        <f>K50*M50</f>
        <v>186858.01518712708</v>
      </c>
    </row>
    <row r="51" spans="1:14" ht="15.75" customHeight="1">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200355.31523826742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3" t="s">
        <v>7</v>
      </c>
      <c r="B71" s="55" t="str">
        <f>VLOOKUP(A71,'MANO DE OBRA'!A8:D68,3,FALSE)</f>
        <v>Obrero (2)</v>
      </c>
      <c r="C71" s="53"/>
      <c r="D71" s="53"/>
      <c r="E71" s="53"/>
      <c r="F71" s="53"/>
      <c r="G71" s="53"/>
      <c r="H71" s="53"/>
      <c r="I71" s="300">
        <f>K71/J71*100</f>
        <v>54988.648648648646</v>
      </c>
      <c r="J71" s="301">
        <v>185</v>
      </c>
      <c r="K71" s="302">
        <f>VLOOKUP(A71,'MANO DE OBRA'!A8:D99,4,FALSE)</f>
        <v>101729</v>
      </c>
      <c r="L71" s="56"/>
      <c r="M71" s="442">
        <v>75</v>
      </c>
      <c r="N71" s="403">
        <f>K71/M71</f>
        <v>1356.3866666666668</v>
      </c>
      <c r="O71" s="112"/>
    </row>
    <row r="72" spans="1:15">
      <c r="A72" s="173"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75</v>
      </c>
      <c r="N72" s="403">
        <f>K72/M72</f>
        <v>1356.3866666666668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2712.7733333333335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203339.36590493409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40667.873180986819</v>
      </c>
      <c r="M84" s="850"/>
      <c r="N84" s="57"/>
    </row>
    <row r="85" spans="1:14">
      <c r="B85" s="95" t="s">
        <v>1057</v>
      </c>
      <c r="C85" s="96"/>
      <c r="D85" s="96"/>
      <c r="E85" s="96"/>
      <c r="F85" s="96"/>
      <c r="G85" s="96"/>
      <c r="H85" s="96"/>
      <c r="I85" s="93"/>
      <c r="J85" s="94"/>
      <c r="K85" s="312">
        <v>0.05</v>
      </c>
      <c r="L85" s="849">
        <f>N79*K85</f>
        <v>10166.968295246705</v>
      </c>
      <c r="M85" s="850"/>
      <c r="N85" s="57"/>
    </row>
    <row r="86" spans="1:14" ht="15.75" thickBot="1">
      <c r="B86" s="97" t="s">
        <v>1058</v>
      </c>
      <c r="C86" s="98"/>
      <c r="D86" s="98"/>
      <c r="E86" s="98"/>
      <c r="F86" s="98"/>
      <c r="G86" s="98"/>
      <c r="H86" s="98"/>
      <c r="I86" s="99"/>
      <c r="J86" s="100"/>
      <c r="K86" s="313">
        <v>0.05</v>
      </c>
      <c r="L86" s="851">
        <f>N79*K86</f>
        <v>10166.968295246705</v>
      </c>
      <c r="M86" s="852"/>
      <c r="N86" s="57"/>
    </row>
    <row r="87" spans="1:14" ht="15.75" thickBot="1">
      <c r="B87" s="814" t="s">
        <v>1037</v>
      </c>
      <c r="C87" s="815"/>
      <c r="D87" s="815"/>
      <c r="E87" s="815"/>
      <c r="F87" s="815"/>
      <c r="G87" s="815"/>
      <c r="H87" s="815"/>
      <c r="I87" s="815"/>
      <c r="J87" s="815"/>
      <c r="K87" s="815"/>
      <c r="L87" s="815"/>
      <c r="M87" s="816"/>
      <c r="N87" s="58">
        <f>L84+L85+L86</f>
        <v>61001.809771480228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264341.17567641434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1802</v>
      </c>
      <c r="C31" s="87" t="s">
        <v>2285</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241</v>
      </c>
      <c r="B36" s="863" t="str">
        <f>VLOOKUP(A36,EQUIPOS!A6:D154,3,FALSE)</f>
        <v>Grúa (capacidad 15 ton)</v>
      </c>
      <c r="C36" s="864"/>
      <c r="D36" s="864"/>
      <c r="E36" s="864"/>
      <c r="F36" s="864"/>
      <c r="G36" s="864"/>
      <c r="H36" s="865"/>
      <c r="I36" s="275"/>
      <c r="J36" s="276"/>
      <c r="K36" s="277">
        <f>VLOOKUP(A36,EQUIPOS!A6:D163,4,FALSE)</f>
        <v>153897.57875691785</v>
      </c>
      <c r="L36" s="278"/>
      <c r="M36" s="344">
        <v>0.75</v>
      </c>
      <c r="N36" s="280">
        <f>K36/M36</f>
        <v>205196.77167589046</v>
      </c>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0.2</v>
      </c>
      <c r="N41" s="352">
        <f>N77*M41</f>
        <v>8477.4666666666653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213674.23834255713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8977.9152654733916</v>
      </c>
      <c r="N48" s="280">
        <f>K48*M48</f>
        <v>8977.9152654733916</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8977.9152654733916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7"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6</v>
      </c>
      <c r="N71" s="403">
        <f>K71/M71</f>
        <v>16954.833333333332</v>
      </c>
      <c r="O71" s="112"/>
    </row>
    <row r="72" spans="1:15">
      <c r="A72" s="177" t="s">
        <v>9</v>
      </c>
      <c r="B72" s="55" t="str">
        <f>VLOOKUP(A72,'MANO DE OBRA'!A8:D69,3,FALSE)</f>
        <v>Obrero (3)</v>
      </c>
      <c r="C72" s="53"/>
      <c r="D72" s="53"/>
      <c r="E72" s="53"/>
      <c r="F72" s="53"/>
      <c r="G72" s="53"/>
      <c r="H72" s="53"/>
      <c r="I72" s="300">
        <f>K72/J72*100</f>
        <v>82483.783783783787</v>
      </c>
      <c r="J72" s="301">
        <v>185</v>
      </c>
      <c r="K72" s="302">
        <f>VLOOKUP(A72,'MANO DE OBRA'!A8:D100,4,FALSE)</f>
        <v>152595</v>
      </c>
      <c r="L72" s="56"/>
      <c r="M72" s="442">
        <v>6</v>
      </c>
      <c r="N72" s="403">
        <f>K72/M72</f>
        <v>25432.5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42387.333333333328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265039.48694136384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53007.897388272773</v>
      </c>
      <c r="M84" s="850"/>
      <c r="N84" s="57"/>
    </row>
    <row r="85" spans="1:14">
      <c r="B85" s="95" t="s">
        <v>1057</v>
      </c>
      <c r="C85" s="96"/>
      <c r="D85" s="96"/>
      <c r="E85" s="96"/>
      <c r="F85" s="96"/>
      <c r="G85" s="96"/>
      <c r="H85" s="96"/>
      <c r="I85" s="93"/>
      <c r="J85" s="94"/>
      <c r="K85" s="312">
        <v>0.05</v>
      </c>
      <c r="L85" s="849">
        <f>N79*K85</f>
        <v>13251.974347068193</v>
      </c>
      <c r="M85" s="850"/>
      <c r="N85" s="57"/>
    </row>
    <row r="86" spans="1:14" ht="15.75" thickBot="1">
      <c r="B86" s="97" t="s">
        <v>1058</v>
      </c>
      <c r="C86" s="98"/>
      <c r="D86" s="98"/>
      <c r="E86" s="98"/>
      <c r="F86" s="98"/>
      <c r="G86" s="98"/>
      <c r="H86" s="98"/>
      <c r="I86" s="99"/>
      <c r="J86" s="100"/>
      <c r="K86" s="313">
        <v>0.05</v>
      </c>
      <c r="L86" s="851">
        <f>N79*K86</f>
        <v>13251.974347068193</v>
      </c>
      <c r="M86" s="852"/>
      <c r="N86" s="57"/>
    </row>
    <row r="87" spans="1:14" ht="15.75" thickBot="1">
      <c r="B87" s="814" t="s">
        <v>1037</v>
      </c>
      <c r="C87" s="815"/>
      <c r="D87" s="815"/>
      <c r="E87" s="815"/>
      <c r="F87" s="815"/>
      <c r="G87" s="815"/>
      <c r="H87" s="815"/>
      <c r="I87" s="815"/>
      <c r="J87" s="815"/>
      <c r="K87" s="815"/>
      <c r="L87" s="815"/>
      <c r="M87" s="816"/>
      <c r="N87" s="58">
        <f>L84+L85+L86</f>
        <v>79511.846082409174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344551.33302377304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1803</v>
      </c>
      <c r="C31" s="87" t="s">
        <v>2286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0.2</v>
      </c>
      <c r="N41" s="352">
        <f>N77*M41</f>
        <v>6358.1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6358.1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8977.9152654733916</v>
      </c>
      <c r="N48" s="280">
        <f>K48*M48</f>
        <v>8977.9152654733916</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8977.9152654733916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7"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8</v>
      </c>
      <c r="N71" s="403">
        <f>K71/M71</f>
        <v>12716.125</v>
      </c>
      <c r="O71" s="112"/>
    </row>
    <row r="72" spans="1:15">
      <c r="A72" s="177" t="s">
        <v>9</v>
      </c>
      <c r="B72" s="55" t="str">
        <f>VLOOKUP(A72,'MANO DE OBRA'!A8:D69,3,FALSE)</f>
        <v>Obrero (3)</v>
      </c>
      <c r="C72" s="53"/>
      <c r="D72" s="53"/>
      <c r="E72" s="53"/>
      <c r="F72" s="53"/>
      <c r="G72" s="53"/>
      <c r="H72" s="53"/>
      <c r="I72" s="300">
        <f>K72/J72*100</f>
        <v>82483.783783783787</v>
      </c>
      <c r="J72" s="301">
        <v>185</v>
      </c>
      <c r="K72" s="302">
        <f>VLOOKUP(A72,'MANO DE OBRA'!A8:D100,4,FALSE)</f>
        <v>152595</v>
      </c>
      <c r="L72" s="56"/>
      <c r="M72" s="442">
        <v>8</v>
      </c>
      <c r="N72" s="403">
        <f>K72/M72</f>
        <v>19074.375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51"/>
    </row>
    <row r="77" spans="1:15" ht="15.75" thickBot="1">
      <c r="B77" s="814" t="s">
        <v>1037</v>
      </c>
      <c r="C77" s="815"/>
      <c r="D77" s="815"/>
      <c r="E77" s="815"/>
      <c r="F77" s="815"/>
      <c r="G77" s="815"/>
      <c r="H77" s="815"/>
      <c r="I77" s="815"/>
      <c r="J77" s="815"/>
      <c r="K77" s="815"/>
      <c r="L77" s="815"/>
      <c r="M77" s="816"/>
      <c r="N77" s="309">
        <f>SUM(N71:N76)</f>
        <v>31790.5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47126.51526547339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9425.303053094678</v>
      </c>
      <c r="M84" s="850"/>
      <c r="N84" s="57"/>
    </row>
    <row r="85" spans="1:14">
      <c r="B85" s="95" t="s">
        <v>1057</v>
      </c>
      <c r="C85" s="96"/>
      <c r="D85" s="96"/>
      <c r="E85" s="96"/>
      <c r="F85" s="96"/>
      <c r="G85" s="96"/>
      <c r="H85" s="96"/>
      <c r="I85" s="93"/>
      <c r="J85" s="94"/>
      <c r="K85" s="312">
        <v>0.05</v>
      </c>
      <c r="L85" s="849">
        <f>N79*K85</f>
        <v>2356.3257632736695</v>
      </c>
      <c r="M85" s="850"/>
      <c r="N85" s="57"/>
    </row>
    <row r="86" spans="1:14" ht="15.75" thickBot="1">
      <c r="B86" s="97" t="s">
        <v>1058</v>
      </c>
      <c r="C86" s="98"/>
      <c r="D86" s="98"/>
      <c r="E86" s="98"/>
      <c r="F86" s="98"/>
      <c r="G86" s="98"/>
      <c r="H86" s="98"/>
      <c r="I86" s="99"/>
      <c r="J86" s="100"/>
      <c r="K86" s="313">
        <v>0.05</v>
      </c>
      <c r="L86" s="851">
        <f>N79*K86</f>
        <v>2356.3257632736695</v>
      </c>
      <c r="M86" s="852"/>
      <c r="N86" s="57"/>
    </row>
    <row r="87" spans="1:14" ht="15.75" thickBot="1">
      <c r="B87" s="814" t="s">
        <v>1037</v>
      </c>
      <c r="C87" s="815"/>
      <c r="D87" s="815"/>
      <c r="E87" s="815"/>
      <c r="F87" s="815"/>
      <c r="G87" s="815"/>
      <c r="H87" s="815"/>
      <c r="I87" s="815"/>
      <c r="J87" s="815"/>
      <c r="K87" s="815"/>
      <c r="L87" s="815"/>
      <c r="M87" s="816"/>
      <c r="N87" s="58">
        <f>L84+L85+L86</f>
        <v>14137.954579642017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61264.469845115411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1804</v>
      </c>
      <c r="C31" s="87" t="s">
        <v>2287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0.15</v>
      </c>
      <c r="N41" s="352">
        <f>N77*M41</f>
        <v>2543.2249999999999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2543.2249999999999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8977.9152654733916</v>
      </c>
      <c r="N48" s="280">
        <f>K48*M48</f>
        <v>8977.9152654733916</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8977.9152654733916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7"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12</v>
      </c>
      <c r="N71" s="403">
        <f>K71/M71</f>
        <v>8477.4166666666661</v>
      </c>
      <c r="O71" s="112"/>
    </row>
    <row r="72" spans="1:15">
      <c r="A72" s="177" t="s">
        <v>7</v>
      </c>
      <c r="B72" s="55" t="str">
        <f>VLOOKUP(A72,'MANO DE OBRA'!A8:D69,3,FALSE)</f>
        <v>Obrero (2)</v>
      </c>
      <c r="C72" s="53"/>
      <c r="D72" s="53"/>
      <c r="E72" s="53"/>
      <c r="F72" s="53"/>
      <c r="G72" s="53"/>
      <c r="H72" s="53"/>
      <c r="I72" s="300">
        <f>K72/J72*100</f>
        <v>54988.648648648646</v>
      </c>
      <c r="J72" s="301">
        <v>185</v>
      </c>
      <c r="K72" s="302">
        <f>VLOOKUP(A72,'MANO DE OBRA'!A8:D100,4,FALSE)</f>
        <v>101729</v>
      </c>
      <c r="L72" s="56"/>
      <c r="M72" s="442">
        <v>12</v>
      </c>
      <c r="N72" s="403">
        <f>K72/M72</f>
        <v>8477.4166666666661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51"/>
    </row>
    <row r="77" spans="1:15" ht="15.75" thickBot="1">
      <c r="B77" s="814" t="s">
        <v>1037</v>
      </c>
      <c r="C77" s="815"/>
      <c r="D77" s="815"/>
      <c r="E77" s="815"/>
      <c r="F77" s="815"/>
      <c r="G77" s="815"/>
      <c r="H77" s="815"/>
      <c r="I77" s="815"/>
      <c r="J77" s="815"/>
      <c r="K77" s="815"/>
      <c r="L77" s="815"/>
      <c r="M77" s="816"/>
      <c r="N77" s="309">
        <f>SUM(N71:N76)</f>
        <v>16954.833333333332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28475.973598806726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5695.1947197613454</v>
      </c>
      <c r="M84" s="850"/>
      <c r="N84" s="57"/>
    </row>
    <row r="85" spans="1:14">
      <c r="B85" s="95" t="s">
        <v>1057</v>
      </c>
      <c r="C85" s="96"/>
      <c r="D85" s="96"/>
      <c r="E85" s="96"/>
      <c r="F85" s="96"/>
      <c r="G85" s="96"/>
      <c r="H85" s="96"/>
      <c r="I85" s="93"/>
      <c r="J85" s="94"/>
      <c r="K85" s="312">
        <v>0.05</v>
      </c>
      <c r="L85" s="849">
        <f>N79*K85</f>
        <v>1423.7986799403363</v>
      </c>
      <c r="M85" s="850"/>
      <c r="N85" s="57"/>
    </row>
    <row r="86" spans="1:14" ht="15.75" thickBot="1">
      <c r="B86" s="97" t="s">
        <v>1058</v>
      </c>
      <c r="C86" s="98"/>
      <c r="D86" s="98"/>
      <c r="E86" s="98"/>
      <c r="F86" s="98"/>
      <c r="G86" s="98"/>
      <c r="H86" s="98"/>
      <c r="I86" s="99"/>
      <c r="J86" s="100"/>
      <c r="K86" s="313">
        <v>0.05</v>
      </c>
      <c r="L86" s="851">
        <f>N79*K86</f>
        <v>1423.7986799403363</v>
      </c>
      <c r="M86" s="852"/>
      <c r="N86" s="57"/>
    </row>
    <row r="87" spans="1:14" ht="15.75" thickBot="1">
      <c r="B87" s="814" t="s">
        <v>1037</v>
      </c>
      <c r="C87" s="815"/>
      <c r="D87" s="815"/>
      <c r="E87" s="815"/>
      <c r="F87" s="815"/>
      <c r="G87" s="815"/>
      <c r="H87" s="815"/>
      <c r="I87" s="815"/>
      <c r="J87" s="815"/>
      <c r="K87" s="815"/>
      <c r="L87" s="815"/>
      <c r="M87" s="816"/>
      <c r="N87" s="58">
        <f>L84+L85+L86</f>
        <v>8542.7920796420185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37018.765678448748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1805</v>
      </c>
      <c r="C31" s="87" t="s">
        <v>2288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0.15</v>
      </c>
      <c r="N41" s="352">
        <f>N77*M41</f>
        <v>1907.4187499999998</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1907.4187499999998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213" t="s">
        <v>414</v>
      </c>
      <c r="B48" s="49" t="str">
        <f>VLOOKUP(A48,MATERIALES!A5:D373,3,FALSE)</f>
        <v xml:space="preserve">Cicatrizante (para remoción de especies vegetales)
</v>
      </c>
      <c r="C48" s="289"/>
      <c r="D48" s="289"/>
      <c r="E48" s="289"/>
      <c r="F48" s="289"/>
      <c r="G48" s="289"/>
      <c r="H48" s="289"/>
      <c r="I48" s="289"/>
      <c r="J48" s="319" t="str">
        <f>VLOOKUP(A48,MATERIALES!A4:D640,2,FALSE)</f>
        <v>kg</v>
      </c>
      <c r="K48" s="290">
        <v>1</v>
      </c>
      <c r="L48" s="275"/>
      <c r="M48" s="410">
        <f>VLOOKUP(A48,MATERIALES!A5:D396,4,FALSE)</f>
        <v>8977.9152654733916</v>
      </c>
      <c r="N48" s="280">
        <f>K48*M48</f>
        <v>8977.9152654733916</v>
      </c>
    </row>
    <row r="49" spans="1:14">
      <c r="A49" s="176"/>
      <c r="B49" s="49"/>
      <c r="C49" s="433"/>
      <c r="D49" s="433"/>
      <c r="E49" s="433"/>
      <c r="F49" s="433"/>
      <c r="G49" s="433"/>
      <c r="H49" s="433"/>
      <c r="I49" s="433"/>
      <c r="J49" s="320"/>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8977.9152654733916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7"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16</v>
      </c>
      <c r="N71" s="403">
        <f>K71/M71</f>
        <v>6358.0625</v>
      </c>
      <c r="O71" s="112"/>
    </row>
    <row r="72" spans="1:15">
      <c r="A72" s="177" t="s">
        <v>7</v>
      </c>
      <c r="B72" s="55" t="str">
        <f>VLOOKUP(A72,'MANO DE OBRA'!A8:D69,3,FALSE)</f>
        <v>Obrero (2)</v>
      </c>
      <c r="C72" s="53"/>
      <c r="D72" s="53"/>
      <c r="E72" s="53"/>
      <c r="F72" s="53"/>
      <c r="G72" s="53"/>
      <c r="H72" s="53"/>
      <c r="I72" s="300">
        <f>K72/J72*100</f>
        <v>54988.648648648646</v>
      </c>
      <c r="J72" s="301">
        <v>185</v>
      </c>
      <c r="K72" s="302">
        <f>VLOOKUP(A72,'MANO DE OBRA'!A8:D100,4,FALSE)</f>
        <v>101729</v>
      </c>
      <c r="L72" s="56"/>
      <c r="M72" s="442">
        <v>16</v>
      </c>
      <c r="N72" s="403">
        <f>K72/M72</f>
        <v>6358.0625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12716.125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23601.459015473392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4720.2918030946785</v>
      </c>
      <c r="M84" s="850"/>
      <c r="N84" s="57"/>
    </row>
    <row r="85" spans="1:14">
      <c r="B85" s="95" t="s">
        <v>1057</v>
      </c>
      <c r="C85" s="96"/>
      <c r="D85" s="96"/>
      <c r="E85" s="96"/>
      <c r="F85" s="96"/>
      <c r="G85" s="96"/>
      <c r="H85" s="96"/>
      <c r="I85" s="93"/>
      <c r="J85" s="94"/>
      <c r="K85" s="312">
        <v>0.05</v>
      </c>
      <c r="L85" s="849">
        <f>N79*K85</f>
        <v>1180.0729507736696</v>
      </c>
      <c r="M85" s="850"/>
      <c r="N85" s="57"/>
    </row>
    <row r="86" spans="1:14" ht="15.75" thickBot="1">
      <c r="B86" s="97" t="s">
        <v>1058</v>
      </c>
      <c r="C86" s="98"/>
      <c r="D86" s="98"/>
      <c r="E86" s="98"/>
      <c r="F86" s="98"/>
      <c r="G86" s="98"/>
      <c r="H86" s="98"/>
      <c r="I86" s="99"/>
      <c r="J86" s="100"/>
      <c r="K86" s="313">
        <v>0.05</v>
      </c>
      <c r="L86" s="851">
        <f>N79*K86</f>
        <v>1180.0729507736696</v>
      </c>
      <c r="M86" s="852"/>
      <c r="N86" s="57"/>
    </row>
    <row r="87" spans="1:14" ht="15.75" thickBot="1">
      <c r="B87" s="814" t="s">
        <v>1037</v>
      </c>
      <c r="C87" s="815"/>
      <c r="D87" s="815"/>
      <c r="E87" s="815"/>
      <c r="F87" s="815"/>
      <c r="G87" s="815"/>
      <c r="H87" s="815"/>
      <c r="I87" s="815"/>
      <c r="J87" s="815"/>
      <c r="K87" s="815"/>
      <c r="L87" s="815"/>
      <c r="M87" s="816"/>
      <c r="N87" s="58">
        <f>L84+L85+L86</f>
        <v>7080.4377046420177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30681.896720115408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1806</v>
      </c>
      <c r="C31" s="87" t="s">
        <v>2289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0.15</v>
      </c>
      <c r="N41" s="352">
        <f>N77*M41</f>
        <v>10685.882352941177</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10685.882352941177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2.1</v>
      </c>
      <c r="L48" s="275"/>
      <c r="M48" s="410">
        <f>VLOOKUP(A48,MATERIALES!A5:D396,4,FALSE)</f>
        <v>55419.971554269861</v>
      </c>
      <c r="N48" s="280">
        <f>K48*M48</f>
        <v>116381.94026396671</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8977.9152654733916</v>
      </c>
      <c r="N49" s="280">
        <f>K49*M49</f>
        <v>8977.9152654733916</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125359.8555294401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7"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3.57</v>
      </c>
      <c r="N71" s="403">
        <f>K71/M71</f>
        <v>28495.518207282916</v>
      </c>
      <c r="O71" s="112"/>
    </row>
    <row r="72" spans="1:15">
      <c r="A72" s="177" t="s">
        <v>9</v>
      </c>
      <c r="B72" s="55" t="str">
        <f>VLOOKUP(A72,'MANO DE OBRA'!A8:D69,3,FALSE)</f>
        <v>Obrero (3)</v>
      </c>
      <c r="C72" s="53"/>
      <c r="D72" s="53"/>
      <c r="E72" s="53"/>
      <c r="F72" s="53"/>
      <c r="G72" s="53"/>
      <c r="H72" s="53"/>
      <c r="I72" s="300">
        <f>K72/J72*100</f>
        <v>82483.783783783787</v>
      </c>
      <c r="J72" s="301">
        <v>185</v>
      </c>
      <c r="K72" s="302">
        <f>VLOOKUP(A72,'MANO DE OBRA'!A8:D100,4,FALSE)</f>
        <v>152595</v>
      </c>
      <c r="L72" s="56"/>
      <c r="M72" s="442">
        <v>3.57</v>
      </c>
      <c r="N72" s="403">
        <f>K72/M72</f>
        <v>42743.697478991598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71239.215686274518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207284.95356865579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41456.99071373116</v>
      </c>
      <c r="M84" s="850"/>
      <c r="N84" s="57"/>
    </row>
    <row r="85" spans="1:14">
      <c r="B85" s="95" t="s">
        <v>1057</v>
      </c>
      <c r="C85" s="96"/>
      <c r="D85" s="96"/>
      <c r="E85" s="96"/>
      <c r="F85" s="96"/>
      <c r="G85" s="96"/>
      <c r="H85" s="96"/>
      <c r="I85" s="93"/>
      <c r="J85" s="94"/>
      <c r="K85" s="312">
        <v>0.05</v>
      </c>
      <c r="L85" s="849">
        <f>N79*K85</f>
        <v>10364.24767843279</v>
      </c>
      <c r="M85" s="850"/>
      <c r="N85" s="57"/>
    </row>
    <row r="86" spans="1:14" ht="15.75" thickBot="1">
      <c r="B86" s="97" t="s">
        <v>1058</v>
      </c>
      <c r="C86" s="98"/>
      <c r="D86" s="98"/>
      <c r="E86" s="98"/>
      <c r="F86" s="98"/>
      <c r="G86" s="98"/>
      <c r="H86" s="98"/>
      <c r="I86" s="99"/>
      <c r="J86" s="100"/>
      <c r="K86" s="313">
        <v>0.05</v>
      </c>
      <c r="L86" s="851">
        <f>N79*K86</f>
        <v>10364.24767843279</v>
      </c>
      <c r="M86" s="852"/>
      <c r="N86" s="57"/>
    </row>
    <row r="87" spans="1:14" ht="15.75" thickBot="1">
      <c r="B87" s="814" t="s">
        <v>1037</v>
      </c>
      <c r="C87" s="815"/>
      <c r="D87" s="815"/>
      <c r="E87" s="815"/>
      <c r="F87" s="815"/>
      <c r="G87" s="815"/>
      <c r="H87" s="815"/>
      <c r="I87" s="815"/>
      <c r="J87" s="815"/>
      <c r="K87" s="815"/>
      <c r="L87" s="815"/>
      <c r="M87" s="816"/>
      <c r="N87" s="58">
        <f>L84+L85+L86</f>
        <v>62185.486070596737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269470.43963925255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1807</v>
      </c>
      <c r="C31" s="87" t="s">
        <v>2290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0.15</v>
      </c>
      <c r="N41" s="352">
        <f>N77*M41</f>
        <v>10685.882352941177</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10685.882352941177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v>
      </c>
      <c r="L48" s="275"/>
      <c r="M48" s="410">
        <f>VLOOKUP(A48,MATERIALES!A5:D396,4,FALSE)</f>
        <v>55419.971554269861</v>
      </c>
      <c r="N48" s="280">
        <f>K48*M48</f>
        <v>110839.94310853972</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8977.9152654733916</v>
      </c>
      <c r="N49" s="280">
        <f>K49*M49</f>
        <v>8977.9152654733916</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119817.85837401311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7"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3.57</v>
      </c>
      <c r="N71" s="403">
        <f>K71/M71</f>
        <v>28495.518207282916</v>
      </c>
      <c r="O71" s="112"/>
    </row>
    <row r="72" spans="1:15">
      <c r="A72" s="177" t="s">
        <v>9</v>
      </c>
      <c r="B72" s="55" t="str">
        <f>VLOOKUP(A72,'MANO DE OBRA'!A8:D69,3,FALSE)</f>
        <v>Obrero (3)</v>
      </c>
      <c r="C72" s="53"/>
      <c r="D72" s="53"/>
      <c r="E72" s="53"/>
      <c r="F72" s="53"/>
      <c r="G72" s="53"/>
      <c r="H72" s="53"/>
      <c r="I72" s="300">
        <f>K72/J72*100</f>
        <v>82483.783783783787</v>
      </c>
      <c r="J72" s="301">
        <v>185</v>
      </c>
      <c r="K72" s="302">
        <f>VLOOKUP(A72,'MANO DE OBRA'!A8:D100,4,FALSE)</f>
        <v>152595</v>
      </c>
      <c r="L72" s="56"/>
      <c r="M72" s="442">
        <v>3.57</v>
      </c>
      <c r="N72" s="403">
        <f>K72/M72</f>
        <v>42743.697478991598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71239.215686274518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201742.95641322882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40348.591282645764</v>
      </c>
      <c r="M84" s="850"/>
      <c r="N84" s="57"/>
    </row>
    <row r="85" spans="1:14">
      <c r="B85" s="95" t="s">
        <v>1057</v>
      </c>
      <c r="C85" s="96"/>
      <c r="D85" s="96"/>
      <c r="E85" s="96"/>
      <c r="F85" s="96"/>
      <c r="G85" s="96"/>
      <c r="H85" s="96"/>
      <c r="I85" s="93"/>
      <c r="J85" s="94"/>
      <c r="K85" s="312">
        <v>0.05</v>
      </c>
      <c r="L85" s="849">
        <f>N79*K85</f>
        <v>10087.147820661441</v>
      </c>
      <c r="M85" s="850"/>
      <c r="N85" s="57"/>
    </row>
    <row r="86" spans="1:14" ht="15.75" thickBot="1">
      <c r="B86" s="97" t="s">
        <v>1058</v>
      </c>
      <c r="C86" s="98"/>
      <c r="D86" s="98"/>
      <c r="E86" s="98"/>
      <c r="F86" s="98"/>
      <c r="G86" s="98"/>
      <c r="H86" s="98"/>
      <c r="I86" s="99"/>
      <c r="J86" s="100"/>
      <c r="K86" s="313">
        <v>0.05</v>
      </c>
      <c r="L86" s="851">
        <f>N79*K86</f>
        <v>10087.147820661441</v>
      </c>
      <c r="M86" s="852"/>
      <c r="N86" s="57"/>
    </row>
    <row r="87" spans="1:14" ht="15.75" thickBot="1">
      <c r="B87" s="814" t="s">
        <v>1037</v>
      </c>
      <c r="C87" s="815"/>
      <c r="D87" s="815"/>
      <c r="E87" s="815"/>
      <c r="F87" s="815"/>
      <c r="G87" s="815"/>
      <c r="H87" s="815"/>
      <c r="I87" s="815"/>
      <c r="J87" s="815"/>
      <c r="K87" s="815"/>
      <c r="L87" s="815"/>
      <c r="M87" s="816"/>
      <c r="N87" s="58">
        <f>L84+L85+L86</f>
        <v>60522.886923968646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262265.84333719744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9.2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1808</v>
      </c>
      <c r="C31" s="87" t="s">
        <v>2291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N77*M41</f>
        <v>4461.8245614035086</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4461.8245614035086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1.31</v>
      </c>
      <c r="L48" s="275"/>
      <c r="M48" s="410">
        <f>VLOOKUP(A48,MATERIALES!A5:D396,4,FALSE)</f>
        <v>55419.971554269861</v>
      </c>
      <c r="N48" s="280">
        <f>K48*M48</f>
        <v>72600.162736093524</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8977.9152654733916</v>
      </c>
      <c r="N49" s="280">
        <f>K49*M49</f>
        <v>8977.9152654733916</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81578.078001566915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7"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5.7</v>
      </c>
      <c r="N71" s="403">
        <f>K71/M71</f>
        <v>17847.192982456141</v>
      </c>
      <c r="O71" s="112"/>
    </row>
    <row r="72" spans="1:15">
      <c r="A72" s="177" t="s">
        <v>9</v>
      </c>
      <c r="B72" s="55" t="str">
        <f>VLOOKUP(A72,'MANO DE OBRA'!A8:D69,3,FALSE)</f>
        <v>Obrero (3)</v>
      </c>
      <c r="C72" s="53"/>
      <c r="D72" s="53"/>
      <c r="E72" s="53"/>
      <c r="F72" s="53"/>
      <c r="G72" s="53"/>
      <c r="H72" s="53"/>
      <c r="I72" s="300">
        <f>K72/J72*100</f>
        <v>82483.783783783787</v>
      </c>
      <c r="J72" s="301">
        <v>185</v>
      </c>
      <c r="K72" s="302">
        <f>VLOOKUP(A72,'MANO DE OBRA'!A8:D100,4,FALSE)</f>
        <v>152595</v>
      </c>
      <c r="L72" s="56"/>
      <c r="M72" s="442">
        <v>5.7</v>
      </c>
      <c r="N72" s="403">
        <f>K72/M72</f>
        <v>26771.052631578947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44618.245614035084</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130658.14817700551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26131.629635401103</v>
      </c>
      <c r="M84" s="850"/>
      <c r="N84" s="57"/>
    </row>
    <row r="85" spans="1:14">
      <c r="B85" s="95" t="s">
        <v>1057</v>
      </c>
      <c r="C85" s="96"/>
      <c r="D85" s="96"/>
      <c r="E85" s="96"/>
      <c r="F85" s="96"/>
      <c r="G85" s="96"/>
      <c r="H85" s="96"/>
      <c r="I85" s="93"/>
      <c r="J85" s="94"/>
      <c r="K85" s="312">
        <v>0.05</v>
      </c>
      <c r="L85" s="849">
        <f>N79*K85</f>
        <v>6532.9074088502757</v>
      </c>
      <c r="M85" s="850"/>
      <c r="N85" s="57"/>
    </row>
    <row r="86" spans="1:14" ht="15.75" thickBot="1">
      <c r="B86" s="97" t="s">
        <v>1058</v>
      </c>
      <c r="C86" s="98"/>
      <c r="D86" s="98"/>
      <c r="E86" s="98"/>
      <c r="F86" s="98"/>
      <c r="G86" s="98"/>
      <c r="H86" s="98"/>
      <c r="I86" s="99"/>
      <c r="J86" s="100"/>
      <c r="K86" s="313">
        <v>0.05</v>
      </c>
      <c r="L86" s="851">
        <f>N79*K86</f>
        <v>6532.9074088502757</v>
      </c>
      <c r="M86" s="852"/>
      <c r="N86" s="57"/>
    </row>
    <row r="87" spans="1:14" ht="15.75" thickBot="1">
      <c r="B87" s="814" t="s">
        <v>1037</v>
      </c>
      <c r="C87" s="815"/>
      <c r="D87" s="815"/>
      <c r="E87" s="815"/>
      <c r="F87" s="815"/>
      <c r="G87" s="815"/>
      <c r="H87" s="815"/>
      <c r="I87" s="815"/>
      <c r="J87" s="815"/>
      <c r="K87" s="815"/>
      <c r="L87" s="815"/>
      <c r="M87" s="816"/>
      <c r="N87" s="58">
        <f>L84+L85+L86</f>
        <v>39197.444453101656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169855.59263010716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1809</v>
      </c>
      <c r="C31" s="87" t="s">
        <v>2292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N77*M41</f>
        <v>3740.0588235294122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3740.0588235294122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1.1000000000000001</v>
      </c>
      <c r="L48" s="275"/>
      <c r="M48" s="410">
        <f>VLOOKUP(A48,MATERIALES!A5:D396,4,FALSE)</f>
        <v>55419.971554269861</v>
      </c>
      <c r="N48" s="280">
        <f>K48*M48</f>
        <v>60961.968709696856</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8977.9152654733916</v>
      </c>
      <c r="N49" s="280">
        <f>K49*M49</f>
        <v>8977.9152654733916</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69939.883975170247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7"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6.8</v>
      </c>
      <c r="N71" s="403">
        <f>K71/M71</f>
        <v>14960.14705882353</v>
      </c>
      <c r="O71" s="112"/>
    </row>
    <row r="72" spans="1:15">
      <c r="A72" s="177" t="s">
        <v>9</v>
      </c>
      <c r="B72" s="55" t="str">
        <f>VLOOKUP(A72,'MANO DE OBRA'!A8:D69,3,FALSE)</f>
        <v>Obrero (3)</v>
      </c>
      <c r="C72" s="53"/>
      <c r="D72" s="53"/>
      <c r="E72" s="53"/>
      <c r="F72" s="53"/>
      <c r="G72" s="53"/>
      <c r="H72" s="53"/>
      <c r="I72" s="300">
        <f>K72/J72*100</f>
        <v>82483.783783783787</v>
      </c>
      <c r="J72" s="301">
        <v>185</v>
      </c>
      <c r="K72" s="302">
        <f>VLOOKUP(A72,'MANO DE OBRA'!A8:D100,4,FALSE)</f>
        <v>152595</v>
      </c>
      <c r="L72" s="56"/>
      <c r="M72" s="442">
        <v>6.8</v>
      </c>
      <c r="N72" s="403">
        <f>K72/M72</f>
        <v>22440.441176470587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37400.588235294119</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111080.53103399379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22216.106206798759</v>
      </c>
      <c r="M84" s="850"/>
      <c r="N84" s="57"/>
    </row>
    <row r="85" spans="1:14">
      <c r="B85" s="95" t="s">
        <v>1057</v>
      </c>
      <c r="C85" s="96"/>
      <c r="D85" s="96"/>
      <c r="E85" s="96"/>
      <c r="F85" s="96"/>
      <c r="G85" s="96"/>
      <c r="H85" s="96"/>
      <c r="I85" s="93"/>
      <c r="J85" s="94"/>
      <c r="K85" s="312">
        <v>0.05</v>
      </c>
      <c r="L85" s="849">
        <f>N79*K85</f>
        <v>5554.0265516996897</v>
      </c>
      <c r="M85" s="850"/>
      <c r="N85" s="57"/>
    </row>
    <row r="86" spans="1:14" ht="15.75" thickBot="1">
      <c r="B86" s="97" t="s">
        <v>1058</v>
      </c>
      <c r="C86" s="98"/>
      <c r="D86" s="98"/>
      <c r="E86" s="98"/>
      <c r="F86" s="98"/>
      <c r="G86" s="98"/>
      <c r="H86" s="98"/>
      <c r="I86" s="99"/>
      <c r="J86" s="100"/>
      <c r="K86" s="313">
        <v>0.05</v>
      </c>
      <c r="L86" s="851">
        <f>N79*K86</f>
        <v>5554.0265516996897</v>
      </c>
      <c r="M86" s="852"/>
      <c r="N86" s="57"/>
    </row>
    <row r="87" spans="1:14" ht="15.75" thickBot="1">
      <c r="B87" s="814" t="s">
        <v>1037</v>
      </c>
      <c r="C87" s="815"/>
      <c r="D87" s="815"/>
      <c r="E87" s="815"/>
      <c r="F87" s="815"/>
      <c r="G87" s="815"/>
      <c r="H87" s="815"/>
      <c r="I87" s="815"/>
      <c r="J87" s="815"/>
      <c r="K87" s="815"/>
      <c r="L87" s="815"/>
      <c r="M87" s="816"/>
      <c r="N87" s="58">
        <f>L84+L85+L86</f>
        <v>33324.159310198134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144404.69034419191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9.2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1246</v>
      </c>
      <c r="C31" s="87" t="s">
        <v>2293</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A38" s="119"/>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N77*M41</f>
        <v>254.32399999999998</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254.32399999999998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0.05</v>
      </c>
      <c r="L48" s="275"/>
      <c r="M48" s="410">
        <f>VLOOKUP(A48,MATERIALES!A5:D396,4,FALSE)</f>
        <v>55419.971554269861</v>
      </c>
      <c r="N48" s="280">
        <f>K48*M48</f>
        <v>2770.9985777134934</v>
      </c>
    </row>
    <row r="49" spans="1:14">
      <c r="A49" s="176" t="s">
        <v>845</v>
      </c>
      <c r="B49" s="49" t="str">
        <f>VLOOKUP(A49,MATERIALES!A6:D373,3,FALSE)</f>
        <v>Agua</v>
      </c>
      <c r="C49" s="433"/>
      <c r="D49" s="433"/>
      <c r="E49" s="433"/>
      <c r="F49" s="433"/>
      <c r="G49" s="433"/>
      <c r="H49" s="433"/>
      <c r="I49" s="433"/>
      <c r="J49" s="320" t="str">
        <f>VLOOKUP(A49,MATERIALES!A5:D641,2,FALSE)</f>
        <v>lt</v>
      </c>
      <c r="K49" s="405">
        <v>5</v>
      </c>
      <c r="L49" s="429"/>
      <c r="M49" s="410">
        <f>VLOOKUP(A49,MATERIALES!A6:D397,4,FALSE)</f>
        <v>83.477611040800326</v>
      </c>
      <c r="N49" s="280">
        <f>K49*M49</f>
        <v>417.3880552040016</v>
      </c>
    </row>
    <row r="50" spans="1:14">
      <c r="A50" s="176" t="s">
        <v>997</v>
      </c>
      <c r="B50" s="49" t="str">
        <f>VLOOKUP(A50,MATERIALES!A6:D373,3,FALSE)</f>
        <v>Cespedones</v>
      </c>
      <c r="C50" s="433"/>
      <c r="D50" s="433"/>
      <c r="E50" s="433"/>
      <c r="F50" s="433"/>
      <c r="G50" s="433"/>
      <c r="H50" s="433"/>
      <c r="I50" s="433"/>
      <c r="J50" s="320" t="str">
        <f>VLOOKUP(A50,MATERIALES!A6:D642,2,FALSE)</f>
        <v>m2</v>
      </c>
      <c r="K50" s="405">
        <v>1</v>
      </c>
      <c r="L50" s="429"/>
      <c r="M50" s="410">
        <f>VLOOKUP(A50,MATERIALES!A6:D398,4,FALSE)</f>
        <v>4364.2502259989142</v>
      </c>
      <c r="N50" s="280">
        <f>K50*M50</f>
        <v>4364.2502259989142</v>
      </c>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7552.6368589164094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7" t="s">
        <v>30</v>
      </c>
      <c r="B71" s="55" t="str">
        <f>VLOOKUP(A71,'MANO DE OBRA'!A8:D68,3,FALSE)</f>
        <v>Oficial</v>
      </c>
      <c r="C71" s="53"/>
      <c r="D71" s="53"/>
      <c r="E71" s="53"/>
      <c r="F71" s="53"/>
      <c r="G71" s="53"/>
      <c r="H71" s="53"/>
      <c r="I71" s="300">
        <f>K71/J71*100</f>
        <v>54988.648648648646</v>
      </c>
      <c r="J71" s="301">
        <v>185</v>
      </c>
      <c r="K71" s="302">
        <f>VLOOKUP(A71,'MANO DE OBRA'!A8:D99,4,FALSE)</f>
        <v>101729</v>
      </c>
      <c r="L71" s="56"/>
      <c r="M71" s="442">
        <v>100</v>
      </c>
      <c r="N71" s="403">
        <f>K71/M71</f>
        <v>1017.29</v>
      </c>
      <c r="O71" s="112"/>
    </row>
    <row r="72" spans="1:15">
      <c r="A72" s="177" t="s">
        <v>9</v>
      </c>
      <c r="B72" s="55" t="str">
        <f>VLOOKUP(A72,'MANO DE OBRA'!A8:D69,3,FALSE)</f>
        <v>Obrero (3)</v>
      </c>
      <c r="C72" s="53"/>
      <c r="D72" s="53"/>
      <c r="E72" s="53"/>
      <c r="F72" s="53"/>
      <c r="G72" s="53"/>
      <c r="H72" s="53"/>
      <c r="I72" s="300">
        <f>K72/J72*100</f>
        <v>82483.783783783787</v>
      </c>
      <c r="J72" s="301">
        <v>185</v>
      </c>
      <c r="K72" s="302">
        <f>VLOOKUP(A72,'MANO DE OBRA'!A8:D100,4,FALSE)</f>
        <v>152595</v>
      </c>
      <c r="L72" s="56"/>
      <c r="M72" s="442">
        <v>100</v>
      </c>
      <c r="N72" s="403">
        <f>K72/M72</f>
        <v>1525.95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2543.2399999999998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10350.200858916409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2070.0401717832819</v>
      </c>
      <c r="M84" s="850"/>
      <c r="N84" s="57"/>
    </row>
    <row r="85" spans="1:14">
      <c r="B85" s="95" t="s">
        <v>1057</v>
      </c>
      <c r="C85" s="96"/>
      <c r="D85" s="96"/>
      <c r="E85" s="96"/>
      <c r="F85" s="96"/>
      <c r="G85" s="96"/>
      <c r="H85" s="96"/>
      <c r="I85" s="93"/>
      <c r="J85" s="94"/>
      <c r="K85" s="312">
        <v>0.05</v>
      </c>
      <c r="L85" s="849">
        <f>N79*K85</f>
        <v>517.51004294582049</v>
      </c>
      <c r="M85" s="850"/>
      <c r="N85" s="57"/>
    </row>
    <row r="86" spans="1:14" ht="15.75" thickBot="1">
      <c r="B86" s="97" t="s">
        <v>1058</v>
      </c>
      <c r="C86" s="98"/>
      <c r="D86" s="98"/>
      <c r="E86" s="98"/>
      <c r="F86" s="98"/>
      <c r="G86" s="98"/>
      <c r="H86" s="98"/>
      <c r="I86" s="99"/>
      <c r="J86" s="100"/>
      <c r="K86" s="313">
        <v>0.05</v>
      </c>
      <c r="L86" s="851">
        <f>N79*K86</f>
        <v>517.51004294582049</v>
      </c>
      <c r="M86" s="852"/>
      <c r="N86" s="57"/>
    </row>
    <row r="87" spans="1:14" ht="15.75" thickBot="1">
      <c r="B87" s="814" t="s">
        <v>1037</v>
      </c>
      <c r="C87" s="815"/>
      <c r="D87" s="815"/>
      <c r="E87" s="815"/>
      <c r="F87" s="815"/>
      <c r="G87" s="815"/>
      <c r="H87" s="815"/>
      <c r="I87" s="815"/>
      <c r="J87" s="815"/>
      <c r="K87" s="815"/>
      <c r="L87" s="815"/>
      <c r="M87" s="816"/>
      <c r="N87" s="58">
        <f>L84+L85+L86</f>
        <v>3105.0602576749234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13455.261116591333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7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1247</v>
      </c>
      <c r="C31" s="87" t="s">
        <v>2294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0.1</v>
      </c>
      <c r="N41" s="352">
        <f>N77*M41</f>
        <v>101.729</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101.729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1571.8223347194598</v>
      </c>
      <c r="N48" s="280">
        <f>K48*M48</f>
        <v>1571.8223347194598</v>
      </c>
    </row>
    <row r="49" spans="1:14">
      <c r="A49" s="176" t="s">
        <v>688</v>
      </c>
      <c r="B49" s="49" t="str">
        <f>VLOOKUP(A49,MATERIALES!A6:D373,3,FALSE)</f>
        <v>Semillas para empradizar</v>
      </c>
      <c r="C49" s="433"/>
      <c r="D49" s="433"/>
      <c r="E49" s="433"/>
      <c r="F49" s="433"/>
      <c r="G49" s="433"/>
      <c r="H49" s="433"/>
      <c r="I49" s="433"/>
      <c r="J49" s="320" t="str">
        <f>VLOOKUP(A49,MATERIALES!A5:D641,2,FALSE)</f>
        <v>kg</v>
      </c>
      <c r="K49" s="405">
        <v>0.05</v>
      </c>
      <c r="L49" s="429"/>
      <c r="M49" s="410">
        <f>VLOOKUP(A49,MATERIALES!A6:D397,4,FALSE)</f>
        <v>29460.47055987464</v>
      </c>
      <c r="N49" s="280">
        <f>K49*M49</f>
        <v>1473.0235279937322</v>
      </c>
    </row>
    <row r="50" spans="1:14">
      <c r="A50" s="176" t="s">
        <v>743</v>
      </c>
      <c r="B50" s="49" t="str">
        <f>VLOOKUP(A50,MATERIALES!A6:D373,3,FALSE)</f>
        <v xml:space="preserve">Tierra abonada </v>
      </c>
      <c r="C50" s="433"/>
      <c r="D50" s="433"/>
      <c r="E50" s="433"/>
      <c r="F50" s="433"/>
      <c r="G50" s="433"/>
      <c r="H50" s="433"/>
      <c r="I50" s="433"/>
      <c r="J50" s="320" t="str">
        <f>VLOOKUP(A50,MATERIALES!A6:D642,2,FALSE)</f>
        <v>m3</v>
      </c>
      <c r="K50" s="405">
        <v>7.4999999999999997E-2</v>
      </c>
      <c r="L50" s="429"/>
      <c r="M50" s="410">
        <f>VLOOKUP(A50,MATERIALES!A6:D398,4,FALSE)</f>
        <v>55419.971554269861</v>
      </c>
      <c r="N50" s="280">
        <f>K50*M50</f>
        <v>4156.4978665702392</v>
      </c>
    </row>
    <row r="51" spans="1:14">
      <c r="A51" s="176" t="s">
        <v>845</v>
      </c>
      <c r="B51" s="49" t="str">
        <f>VLOOKUP(A51,MATERIALES!A6:D373,3,FALSE)</f>
        <v>Agua</v>
      </c>
      <c r="C51" s="433"/>
      <c r="D51" s="433"/>
      <c r="E51" s="433"/>
      <c r="F51" s="433"/>
      <c r="G51" s="433"/>
      <c r="H51" s="433"/>
      <c r="I51" s="433"/>
      <c r="J51" s="320" t="str">
        <f>VLOOKUP(A51,MATERIALES!A6:D643,2,FALSE)</f>
        <v>lt</v>
      </c>
      <c r="K51" s="405">
        <v>5</v>
      </c>
      <c r="L51" s="429"/>
      <c r="M51" s="410">
        <f>VLOOKUP(A51,MATERIALES!A6:D399,4,FALSE)</f>
        <v>83.477611040800326</v>
      </c>
      <c r="N51" s="280">
        <f>K51*M51</f>
        <v>417.3880552040016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7618.7317844874333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7" t="s">
        <v>7</v>
      </c>
      <c r="B71" s="55" t="str">
        <f>VLOOKUP(A71,'MANO DE OBRA'!A8:D68,3,FALSE)</f>
        <v>Obrero (2)</v>
      </c>
      <c r="C71" s="53"/>
      <c r="D71" s="53"/>
      <c r="E71" s="53"/>
      <c r="F71" s="53"/>
      <c r="G71" s="53"/>
      <c r="H71" s="53"/>
      <c r="I71" s="300">
        <f>K71/J71*100</f>
        <v>54988.648648648646</v>
      </c>
      <c r="J71" s="301">
        <v>185</v>
      </c>
      <c r="K71" s="302">
        <f>VLOOKUP(A71,'MANO DE OBRA'!A8:D99,4,FALSE)</f>
        <v>101729</v>
      </c>
      <c r="L71" s="56"/>
      <c r="M71" s="442">
        <v>100</v>
      </c>
      <c r="N71" s="403">
        <f>K71/M71</f>
        <v>1017.29</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1017.29</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8737.7507844874344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1747.5501568974869</v>
      </c>
      <c r="M84" s="850"/>
      <c r="N84" s="57"/>
    </row>
    <row r="85" spans="1:14">
      <c r="B85" s="95" t="s">
        <v>1057</v>
      </c>
      <c r="C85" s="96"/>
      <c r="D85" s="96"/>
      <c r="E85" s="96"/>
      <c r="F85" s="96"/>
      <c r="G85" s="96"/>
      <c r="H85" s="96"/>
      <c r="I85" s="93"/>
      <c r="J85" s="94"/>
      <c r="K85" s="312">
        <v>0.05</v>
      </c>
      <c r="L85" s="849">
        <f>N79*K85</f>
        <v>436.88753922437172</v>
      </c>
      <c r="M85" s="850"/>
      <c r="N85" s="57"/>
    </row>
    <row r="86" spans="1:14" ht="15.75" thickBot="1">
      <c r="B86" s="97" t="s">
        <v>1058</v>
      </c>
      <c r="C86" s="98"/>
      <c r="D86" s="98"/>
      <c r="E86" s="98"/>
      <c r="F86" s="98"/>
      <c r="G86" s="98"/>
      <c r="H86" s="98"/>
      <c r="I86" s="99"/>
      <c r="J86" s="100"/>
      <c r="K86" s="313">
        <v>0.05</v>
      </c>
      <c r="L86" s="851">
        <f>N79*K86</f>
        <v>436.88753922437172</v>
      </c>
      <c r="M86" s="852"/>
      <c r="N86" s="57"/>
    </row>
    <row r="87" spans="1:14" ht="15.75" thickBot="1">
      <c r="B87" s="814" t="s">
        <v>1037</v>
      </c>
      <c r="C87" s="815"/>
      <c r="D87" s="815"/>
      <c r="E87" s="815"/>
      <c r="F87" s="815"/>
      <c r="G87" s="815"/>
      <c r="H87" s="815"/>
      <c r="I87" s="815"/>
      <c r="J87" s="815"/>
      <c r="K87" s="815"/>
      <c r="L87" s="815"/>
      <c r="M87" s="816"/>
      <c r="N87" s="58">
        <f>L84+L85+L86</f>
        <v>2621.3252353462303</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11359.076019833665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customHeight="1" thickBot="1">
      <c r="A31" t="s">
        <v>1929</v>
      </c>
      <c r="B31" s="86" t="s">
        <v>1248</v>
      </c>
      <c r="C31" s="87" t="s">
        <v>2295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253</v>
      </c>
      <c r="B36" s="863" t="str">
        <f>VLOOKUP(A36,EQUIPOS!A6:D154,3,FALSE)</f>
        <v>Máquina hidrosembradora</v>
      </c>
      <c r="C36" s="864"/>
      <c r="D36" s="864"/>
      <c r="E36" s="864"/>
      <c r="F36" s="864"/>
      <c r="G36" s="864"/>
      <c r="H36" s="865"/>
      <c r="I36" s="275"/>
      <c r="J36" s="276"/>
      <c r="K36" s="277">
        <f>VLOOKUP(A36,EQUIPOS!A6:D163,4,FALSE)</f>
        <v>16544.279480630059</v>
      </c>
      <c r="L36" s="278"/>
      <c r="M36" s="344">
        <v>350</v>
      </c>
      <c r="N36" s="280">
        <f>K36/M36</f>
        <v>47.269369944657313</v>
      </c>
    </row>
    <row r="37" spans="1:14">
      <c r="A37" s="119" t="s">
        <v>138</v>
      </c>
      <c r="B37" s="863" t="str">
        <f>VLOOKUP(A37,EQUIPOS!A7:D154,3,FALSE)</f>
        <v>Camioneta D-300</v>
      </c>
      <c r="C37" s="864"/>
      <c r="D37" s="864"/>
      <c r="E37" s="864"/>
      <c r="F37" s="864"/>
      <c r="G37" s="864"/>
      <c r="H37" s="865"/>
      <c r="I37" s="429"/>
      <c r="J37" s="430"/>
      <c r="K37" s="277">
        <f>VLOOKUP(A37,EQUIPOS!A7:D164,4,FALSE)</f>
        <v>33006.921030225632</v>
      </c>
      <c r="L37" s="343"/>
      <c r="M37" s="344">
        <v>350</v>
      </c>
      <c r="N37" s="280">
        <f>K37/M37</f>
        <v>94.305488657787521</v>
      </c>
    </row>
    <row r="38" spans="1:14">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4.5415000000000001</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146.11635860244485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1571.8223347194598</v>
      </c>
      <c r="N48" s="280">
        <f>K48*M48</f>
        <v>1571.8223347194598</v>
      </c>
    </row>
    <row r="49" spans="1:14">
      <c r="A49" s="176" t="s">
        <v>509</v>
      </c>
      <c r="B49" s="49" t="str">
        <f>VLOOKUP(A49,MATERIALES!A6:D373,3,FALSE)</f>
        <v>Mulch Orgánico</v>
      </c>
      <c r="C49" s="433"/>
      <c r="D49" s="433"/>
      <c r="E49" s="433"/>
      <c r="F49" s="433"/>
      <c r="G49" s="433"/>
      <c r="H49" s="433"/>
      <c r="I49" s="433"/>
      <c r="J49" s="320" t="str">
        <f>VLOOKUP(A49,MATERIALES!A5:D641,2,FALSE)</f>
        <v>kg</v>
      </c>
      <c r="K49" s="405">
        <v>0.4</v>
      </c>
      <c r="L49" s="429"/>
      <c r="M49" s="410">
        <f>VLOOKUP(A49,MATERIALES!A6:D397,4,FALSE)</f>
        <v>1851.7777376001925</v>
      </c>
      <c r="N49" s="280">
        <f>K49*M49</f>
        <v>740.711095040077</v>
      </c>
    </row>
    <row r="50" spans="1:14">
      <c r="A50" s="176" t="s">
        <v>845</v>
      </c>
      <c r="B50" s="49" t="str">
        <f>VLOOKUP(A50,MATERIALES!A6:D373,3,FALSE)</f>
        <v>Agua</v>
      </c>
      <c r="C50" s="433"/>
      <c r="D50" s="433"/>
      <c r="E50" s="433"/>
      <c r="F50" s="433"/>
      <c r="G50" s="433"/>
      <c r="H50" s="433"/>
      <c r="I50" s="433"/>
      <c r="J50" s="320" t="str">
        <f>VLOOKUP(A50,MATERIALES!A6:D642,2,FALSE)</f>
        <v>lt</v>
      </c>
      <c r="K50" s="405">
        <v>5</v>
      </c>
      <c r="L50" s="429"/>
      <c r="M50" s="410">
        <f>VLOOKUP(A50,MATERIALES!A6:D398,4,FALSE)</f>
        <v>83.477611040800326</v>
      </c>
      <c r="N50" s="280">
        <f>K50*M50</f>
        <v>417.3880552040016</v>
      </c>
    </row>
    <row r="51" spans="1:14">
      <c r="A51" s="176" t="s">
        <v>688</v>
      </c>
      <c r="B51" s="49" t="str">
        <f>VLOOKUP(A51,MATERIALES!A6:D373,3,FALSE)</f>
        <v>Semillas para empradizar</v>
      </c>
      <c r="C51" s="433"/>
      <c r="D51" s="433"/>
      <c r="E51" s="433"/>
      <c r="F51" s="433"/>
      <c r="G51" s="433"/>
      <c r="H51" s="433"/>
      <c r="I51" s="433"/>
      <c r="J51" s="320" t="str">
        <f>VLOOKUP(A51,MATERIALES!A6:D643,2,FALSE)</f>
        <v>kg</v>
      </c>
      <c r="K51" s="405">
        <v>0.05</v>
      </c>
      <c r="L51" s="429"/>
      <c r="M51" s="410">
        <f>VLOOKUP(A51,MATERIALES!A6:D399,4,FALSE)</f>
        <v>29460.47055987464</v>
      </c>
      <c r="N51" s="280">
        <f>K51*M51</f>
        <v>1473.0235279937322</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4202.9450129572706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7" t="s">
        <v>9</v>
      </c>
      <c r="B71" s="55" t="str">
        <f>VLOOKUP(A71,'MANO DE OBRA'!A8:D68,3,FALSE)</f>
        <v>Obrero (3)</v>
      </c>
      <c r="C71" s="53"/>
      <c r="D71" s="53"/>
      <c r="E71" s="53"/>
      <c r="F71" s="53"/>
      <c r="G71" s="53"/>
      <c r="H71" s="53"/>
      <c r="I71" s="300">
        <f>K71/J71*100</f>
        <v>82483.783783783787</v>
      </c>
      <c r="J71" s="301">
        <v>185</v>
      </c>
      <c r="K71" s="302">
        <f>VLOOKUP(A71,'MANO DE OBRA'!A8:D99,4,FALSE)</f>
        <v>152595</v>
      </c>
      <c r="L71" s="56"/>
      <c r="M71" s="442">
        <v>2800</v>
      </c>
      <c r="N71" s="403">
        <f>K71/M71</f>
        <v>54.498214285714283</v>
      </c>
      <c r="O71" s="112"/>
    </row>
    <row r="72" spans="1:15">
      <c r="A72" s="177"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2800</v>
      </c>
      <c r="N72" s="403">
        <f>K72/M72</f>
        <v>36.331785714285715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90.83</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4439.8913715597155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887.9782743119431</v>
      </c>
      <c r="M84" s="850"/>
      <c r="N84" s="57"/>
    </row>
    <row r="85" spans="1:14">
      <c r="B85" s="95" t="s">
        <v>1057</v>
      </c>
      <c r="C85" s="96"/>
      <c r="D85" s="96"/>
      <c r="E85" s="96"/>
      <c r="F85" s="96"/>
      <c r="G85" s="96"/>
      <c r="H85" s="96"/>
      <c r="I85" s="93"/>
      <c r="J85" s="94"/>
      <c r="K85" s="312">
        <v>0.05</v>
      </c>
      <c r="L85" s="849">
        <f>N79*K85</f>
        <v>221.99456857798577</v>
      </c>
      <c r="M85" s="850"/>
      <c r="N85" s="57"/>
    </row>
    <row r="86" spans="1:14" ht="15.75" thickBot="1">
      <c r="B86" s="97" t="s">
        <v>1058</v>
      </c>
      <c r="C86" s="98"/>
      <c r="D86" s="98"/>
      <c r="E86" s="98"/>
      <c r="F86" s="98"/>
      <c r="G86" s="98"/>
      <c r="H86" s="98"/>
      <c r="I86" s="99"/>
      <c r="J86" s="100"/>
      <c r="K86" s="313">
        <v>0.05</v>
      </c>
      <c r="L86" s="851">
        <f>N79*K86</f>
        <v>221.99456857798577</v>
      </c>
      <c r="M86" s="852"/>
      <c r="N86" s="57"/>
    </row>
    <row r="87" spans="1:14" ht="15.75" thickBot="1">
      <c r="B87" s="814" t="s">
        <v>1037</v>
      </c>
      <c r="C87" s="815"/>
      <c r="D87" s="815"/>
      <c r="E87" s="815"/>
      <c r="F87" s="815"/>
      <c r="G87" s="815"/>
      <c r="H87" s="815"/>
      <c r="I87" s="815"/>
      <c r="J87" s="815"/>
      <c r="K87" s="815"/>
      <c r="L87" s="815"/>
      <c r="M87" s="816"/>
      <c r="N87" s="58">
        <f>L84+L85+L86</f>
        <v>1331.9674114679146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5771.8587830276301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29.25" customHeight="1" thickBot="1">
      <c r="A31" t="s">
        <v>1929</v>
      </c>
      <c r="B31" s="86" t="s">
        <v>1810</v>
      </c>
      <c r="C31" s="956" t="s">
        <v>2155</v>
      </c>
      <c r="D31" s="957"/>
      <c r="E31" s="957"/>
      <c r="F31" s="957"/>
      <c r="G31" s="957"/>
      <c r="H31" s="957"/>
      <c r="I31" s="957"/>
      <c r="J31" s="957"/>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138</v>
      </c>
      <c r="B36" s="863" t="str">
        <f>VLOOKUP(A36,EQUIPOS!A6:D154,3,FALSE)</f>
        <v>Camioneta D-300</v>
      </c>
      <c r="C36" s="864"/>
      <c r="D36" s="864"/>
      <c r="E36" s="864"/>
      <c r="F36" s="864"/>
      <c r="G36" s="864"/>
      <c r="H36" s="865"/>
      <c r="I36" s="275"/>
      <c r="J36" s="276"/>
      <c r="K36" s="277">
        <f>VLOOKUP(A36,EQUIPOS!A6:D163,4,FALSE)</f>
        <v>33006.921030225632</v>
      </c>
      <c r="L36" s="278"/>
      <c r="M36" s="344">
        <v>8000</v>
      </c>
      <c r="N36" s="280">
        <f>K36/M36</f>
        <v>4.1258651287782042</v>
      </c>
    </row>
    <row r="37" spans="1:14">
      <c r="A37" s="119"/>
      <c r="B37" s="863"/>
      <c r="C37" s="864"/>
      <c r="D37" s="864"/>
      <c r="E37" s="864"/>
      <c r="F37" s="864"/>
      <c r="G37" s="864"/>
      <c r="H37" s="865"/>
      <c r="I37" s="429"/>
      <c r="J37" s="430"/>
      <c r="K37" s="277"/>
      <c r="L37" s="343"/>
      <c r="M37" s="344"/>
      <c r="N37" s="280"/>
    </row>
    <row r="38" spans="1:14">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25.432399999999998</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29.558265128778203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6" t="s">
        <v>521</v>
      </c>
      <c r="B48" s="49" t="str">
        <f>VLOOKUP(A48,MATERIALES!A5:D373,3,FALSE)</f>
        <v>Manto Temporal (Protección de Taludes)</v>
      </c>
      <c r="C48" s="289"/>
      <c r="D48" s="289"/>
      <c r="E48" s="289"/>
      <c r="F48" s="289"/>
      <c r="G48" s="289"/>
      <c r="H48" s="289"/>
      <c r="I48" s="289"/>
      <c r="J48" s="319" t="str">
        <f>VLOOKUP(A48,MATERIALES!A4:D640,2,FALSE)</f>
        <v>m2</v>
      </c>
      <c r="K48" s="494">
        <v>1.05</v>
      </c>
      <c r="L48" s="275"/>
      <c r="M48" s="410">
        <f>VLOOKUP(A48,MATERIALES!A5:D396,4,FALSE)</f>
        <v>3755.4744771891756</v>
      </c>
      <c r="N48" s="280">
        <f>K48*M48</f>
        <v>3943.2482010486347</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13400.19261134213</v>
      </c>
      <c r="N49" s="280">
        <f>K49*M49</f>
        <v>13400.19261134213</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689.1993009100222</v>
      </c>
      <c r="N50" s="280">
        <f>K50*M50</f>
        <v>1378.3986018200444</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18721.839414210808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7" t="s">
        <v>9</v>
      </c>
      <c r="B71" s="55" t="str">
        <f>VLOOKUP(A71,'MANO DE OBRA'!A8:D68,3,FALSE)</f>
        <v>Obrero (3)</v>
      </c>
      <c r="C71" s="53"/>
      <c r="D71" s="53"/>
      <c r="E71" s="53"/>
      <c r="F71" s="53"/>
      <c r="G71" s="53"/>
      <c r="H71" s="53"/>
      <c r="I71" s="300">
        <f>K71/J71*100</f>
        <v>82483.783783783787</v>
      </c>
      <c r="J71" s="301">
        <v>185</v>
      </c>
      <c r="K71" s="302">
        <f>VLOOKUP(A71,'MANO DE OBRA'!A8:D99,4,FALSE)</f>
        <v>152595</v>
      </c>
      <c r="L71" s="56"/>
      <c r="M71" s="442">
        <v>100</v>
      </c>
      <c r="N71" s="403">
        <f>K71/M71</f>
        <v>1525.95</v>
      </c>
      <c r="O71" s="112"/>
    </row>
    <row r="72" spans="1:15">
      <c r="A72" s="177"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100</v>
      </c>
      <c r="N72" s="403">
        <f>K72/M72</f>
        <v>1017.29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2543.2399999999998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21294.637679339583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4258.927535867917</v>
      </c>
      <c r="M84" s="850"/>
      <c r="N84" s="57"/>
    </row>
    <row r="85" spans="1:14">
      <c r="B85" s="95" t="s">
        <v>1057</v>
      </c>
      <c r="C85" s="96"/>
      <c r="D85" s="96"/>
      <c r="E85" s="96"/>
      <c r="F85" s="96"/>
      <c r="G85" s="96"/>
      <c r="H85" s="96"/>
      <c r="I85" s="93"/>
      <c r="J85" s="94"/>
      <c r="K85" s="312">
        <v>0.05</v>
      </c>
      <c r="L85" s="849">
        <f>N79*K85</f>
        <v>1064.7318839669792</v>
      </c>
      <c r="M85" s="850"/>
      <c r="N85" s="57"/>
    </row>
    <row r="86" spans="1:14" ht="15.75" thickBot="1">
      <c r="B86" s="97" t="s">
        <v>1058</v>
      </c>
      <c r="C86" s="98"/>
      <c r="D86" s="98"/>
      <c r="E86" s="98"/>
      <c r="F86" s="98"/>
      <c r="G86" s="98"/>
      <c r="H86" s="98"/>
      <c r="I86" s="99"/>
      <c r="J86" s="100"/>
      <c r="K86" s="313">
        <v>0.05</v>
      </c>
      <c r="L86" s="851">
        <f>N79*K86</f>
        <v>1064.7318839669792</v>
      </c>
      <c r="M86" s="852"/>
      <c r="N86" s="57"/>
    </row>
    <row r="87" spans="1:14" ht="15.75" thickBot="1">
      <c r="B87" s="814" t="s">
        <v>1037</v>
      </c>
      <c r="C87" s="815"/>
      <c r="D87" s="815"/>
      <c r="E87" s="815"/>
      <c r="F87" s="815"/>
      <c r="G87" s="815"/>
      <c r="H87" s="815"/>
      <c r="I87" s="815"/>
      <c r="J87" s="815"/>
      <c r="K87" s="815"/>
      <c r="L87" s="815"/>
      <c r="M87" s="816"/>
      <c r="N87" s="58">
        <f>L84+L85+L86</f>
        <v>6388.3913038018745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27683.028983141456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28.5" customHeight="1" thickBot="1">
      <c r="A31" t="s">
        <v>1929</v>
      </c>
      <c r="B31" s="86" t="s">
        <v>1811</v>
      </c>
      <c r="C31" s="956" t="s">
        <v>2158</v>
      </c>
      <c r="D31" s="957"/>
      <c r="E31" s="957"/>
      <c r="F31" s="957"/>
      <c r="G31" s="957"/>
      <c r="H31" s="957"/>
      <c r="I31" s="957"/>
      <c r="J31" s="957"/>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138</v>
      </c>
      <c r="B36" s="863" t="str">
        <f>VLOOKUP(A36,EQUIPOS!A6:D154,3,FALSE)</f>
        <v>Camioneta D-300</v>
      </c>
      <c r="C36" s="864"/>
      <c r="D36" s="864"/>
      <c r="E36" s="864"/>
      <c r="F36" s="864"/>
      <c r="G36" s="864"/>
      <c r="H36" s="865"/>
      <c r="I36" s="275"/>
      <c r="J36" s="276"/>
      <c r="K36" s="277">
        <f>VLOOKUP(A36,EQUIPOS!A6:D163,4,FALSE)</f>
        <v>33006.921030225632</v>
      </c>
      <c r="L36" s="278"/>
      <c r="M36" s="344">
        <v>8000</v>
      </c>
      <c r="N36" s="280">
        <f>K36/M36</f>
        <v>4.1258651287782042</v>
      </c>
    </row>
    <row r="37" spans="1:14">
      <c r="A37" s="119"/>
      <c r="B37" s="863"/>
      <c r="C37" s="864"/>
      <c r="D37" s="864"/>
      <c r="E37" s="864"/>
      <c r="F37" s="864"/>
      <c r="G37" s="864"/>
      <c r="H37" s="865"/>
      <c r="I37" s="429"/>
      <c r="J37" s="430"/>
      <c r="K37" s="277"/>
      <c r="L37" s="343"/>
      <c r="M37" s="344"/>
      <c r="N37" s="280"/>
    </row>
    <row r="38" spans="1:14">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25.432399999999998</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29.558265128778203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6" t="s">
        <v>522</v>
      </c>
      <c r="B48" s="49" t="str">
        <f>VLOOKUP(A48,MATERIALES!A5:D373,3,FALSE)</f>
        <v>Manto Permanente (Protección de Taludes)</v>
      </c>
      <c r="C48" s="289"/>
      <c r="D48" s="289"/>
      <c r="E48" s="289"/>
      <c r="F48" s="289"/>
      <c r="G48" s="289"/>
      <c r="H48" s="289"/>
      <c r="I48" s="289"/>
      <c r="J48" s="319" t="str">
        <f>VLOOKUP(A48,MATERIALES!A4:D640,2,FALSE)</f>
        <v>m2</v>
      </c>
      <c r="K48" s="494">
        <v>1.05</v>
      </c>
      <c r="L48" s="275"/>
      <c r="M48" s="410">
        <f>VLOOKUP(A48,MATERIALES!A5:D396,4,FALSE)</f>
        <v>12053.861628397515</v>
      </c>
      <c r="N48" s="280">
        <f>K48*M48</f>
        <v>12656.554709817392</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13400.19261134213</v>
      </c>
      <c r="N49" s="280">
        <f>K49*M49</f>
        <v>13400.19261134213</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689.1993009100222</v>
      </c>
      <c r="N50" s="280">
        <f>K50*M50</f>
        <v>1378.3986018200444</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27435.145922979566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7" t="s">
        <v>9</v>
      </c>
      <c r="B71" s="55" t="str">
        <f>VLOOKUP(A71,'MANO DE OBRA'!A8:D68,3,FALSE)</f>
        <v>Obrero (3)</v>
      </c>
      <c r="C71" s="53"/>
      <c r="D71" s="53"/>
      <c r="E71" s="53"/>
      <c r="F71" s="53"/>
      <c r="G71" s="53"/>
      <c r="H71" s="53"/>
      <c r="I71" s="300">
        <f>K71/J71*100</f>
        <v>82483.783783783787</v>
      </c>
      <c r="J71" s="301">
        <v>185</v>
      </c>
      <c r="K71" s="302">
        <f>VLOOKUP(A71,'MANO DE OBRA'!A8:D99,4,FALSE)</f>
        <v>152595</v>
      </c>
      <c r="L71" s="56"/>
      <c r="M71" s="442">
        <v>100</v>
      </c>
      <c r="N71" s="403">
        <f>K71/M71</f>
        <v>1525.95</v>
      </c>
      <c r="O71" s="112"/>
    </row>
    <row r="72" spans="1:15">
      <c r="A72" s="177"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100</v>
      </c>
      <c r="N72" s="403">
        <f>K72/M72</f>
        <v>1017.29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2543.2399999999998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30007.94418810834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6001.5888376216681</v>
      </c>
      <c r="M84" s="850"/>
      <c r="N84" s="57"/>
    </row>
    <row r="85" spans="1:14">
      <c r="B85" s="95" t="s">
        <v>1057</v>
      </c>
      <c r="C85" s="96"/>
      <c r="D85" s="96"/>
      <c r="E85" s="96"/>
      <c r="F85" s="96"/>
      <c r="G85" s="96"/>
      <c r="H85" s="96"/>
      <c r="I85" s="93"/>
      <c r="J85" s="94"/>
      <c r="K85" s="312">
        <v>0.05</v>
      </c>
      <c r="L85" s="849">
        <f>N79*K85</f>
        <v>1500.397209405417</v>
      </c>
      <c r="M85" s="850"/>
      <c r="N85" s="57"/>
    </row>
    <row r="86" spans="1:14" ht="15.75" thickBot="1">
      <c r="B86" s="97" t="s">
        <v>1058</v>
      </c>
      <c r="C86" s="98"/>
      <c r="D86" s="98"/>
      <c r="E86" s="98"/>
      <c r="F86" s="98"/>
      <c r="G86" s="98"/>
      <c r="H86" s="98"/>
      <c r="I86" s="99"/>
      <c r="J86" s="100"/>
      <c r="K86" s="313">
        <v>0.05</v>
      </c>
      <c r="L86" s="851">
        <f>N79*K86</f>
        <v>1500.397209405417</v>
      </c>
      <c r="M86" s="852"/>
      <c r="N86" s="57"/>
    </row>
    <row r="87" spans="1:14" ht="15.75" thickBot="1">
      <c r="B87" s="814" t="s">
        <v>1037</v>
      </c>
      <c r="C87" s="815"/>
      <c r="D87" s="815"/>
      <c r="E87" s="815"/>
      <c r="F87" s="815"/>
      <c r="G87" s="815"/>
      <c r="H87" s="815"/>
      <c r="I87" s="815"/>
      <c r="J87" s="815"/>
      <c r="K87" s="815"/>
      <c r="L87" s="815"/>
      <c r="M87" s="816"/>
      <c r="N87" s="58">
        <f>L84+L85+L86</f>
        <v>9002.3832564325021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39010.327444540846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30"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1249</v>
      </c>
      <c r="C31" s="87" t="s">
        <v>2296</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t="s">
        <v>119</v>
      </c>
      <c r="B36" s="863" t="str">
        <f>VLOOKUP(A36,EQUIPOS!A6:D154,3,FALSE)</f>
        <v xml:space="preserve">Bomba de concreto, Producción: 30 m3/h, POTENCIA: 67 HP, MAX PRESION DE CONCRETO: 1150 PSI
</v>
      </c>
      <c r="C36" s="864"/>
      <c r="D36" s="864"/>
      <c r="E36" s="864"/>
      <c r="F36" s="864"/>
      <c r="G36" s="864"/>
      <c r="H36" s="865"/>
      <c r="I36" s="275"/>
      <c r="J36" s="276"/>
      <c r="K36" s="277">
        <f>VLOOKUP(A36,EQUIPOS!A6:D163,4,FALSE)</f>
        <v>42749.047467007244</v>
      </c>
      <c r="L36" s="278"/>
      <c r="M36" s="344">
        <v>100</v>
      </c>
      <c r="N36" s="280">
        <f>K36/M36</f>
        <v>427.49047467007244</v>
      </c>
    </row>
    <row r="37" spans="1:14">
      <c r="A37" s="119" t="s">
        <v>138</v>
      </c>
      <c r="B37" s="863" t="str">
        <f>VLOOKUP(A37,EQUIPOS!A7:D154,3,FALSE)</f>
        <v>Camioneta D-300</v>
      </c>
      <c r="C37" s="864"/>
      <c r="D37" s="864"/>
      <c r="E37" s="864"/>
      <c r="F37" s="864"/>
      <c r="G37" s="864"/>
      <c r="H37" s="865"/>
      <c r="I37" s="429"/>
      <c r="J37" s="430"/>
      <c r="K37" s="277">
        <f>VLOOKUP(A37,EQUIPOS!A7:D164,4,FALSE)</f>
        <v>33006.921030225632</v>
      </c>
      <c r="L37" s="343"/>
      <c r="M37" s="344">
        <v>1000</v>
      </c>
      <c r="N37" s="280">
        <f>K37/M37</f>
        <v>33.006921030225634</v>
      </c>
    </row>
    <row r="38" spans="1:14">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0.01</v>
      </c>
      <c r="N41" s="352">
        <f>N77*M41</f>
        <v>3.8148500000000003</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464.31224570029804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6" t="s">
        <v>606</v>
      </c>
      <c r="B48" s="49" t="str">
        <f>VLOOKUP(A48,MATERIALES!A5:D373,3,FALSE)</f>
        <v>Mortero 1:3</v>
      </c>
      <c r="C48" s="289"/>
      <c r="D48" s="289"/>
      <c r="E48" s="289"/>
      <c r="F48" s="289"/>
      <c r="G48" s="289"/>
      <c r="H48" s="289"/>
      <c r="I48" s="289"/>
      <c r="J48" s="319" t="str">
        <f>VLOOKUP(A48,MATERIALES!A4:D640,2,FALSE)</f>
        <v>m3</v>
      </c>
      <c r="K48" s="494">
        <v>0.1</v>
      </c>
      <c r="L48" s="275"/>
      <c r="M48" s="410">
        <f>VLOOKUP(A48,MATERIALES!A5:D396,4,FALSE)</f>
        <v>359957.49484722468</v>
      </c>
      <c r="N48" s="280">
        <f>K48*M48</f>
        <v>35995.749484722466</v>
      </c>
    </row>
    <row r="49" spans="1:14">
      <c r="A49" s="176" t="s">
        <v>806</v>
      </c>
      <c r="B49" s="49" t="str">
        <f>VLOOKUP(A49,MATERIALES!A6:D373,3,FALSE)</f>
        <v>Varilla 5/8</v>
      </c>
      <c r="C49" s="433"/>
      <c r="D49" s="433"/>
      <c r="E49" s="433"/>
      <c r="F49" s="433"/>
      <c r="G49" s="433"/>
      <c r="H49" s="433"/>
      <c r="I49" s="433"/>
      <c r="J49" s="320" t="str">
        <f>VLOOKUP(A49,MATERIALES!A5:D641,2,FALSE)</f>
        <v>kg</v>
      </c>
      <c r="K49" s="494">
        <v>1.1000000000000001</v>
      </c>
      <c r="L49" s="429"/>
      <c r="M49" s="410">
        <f>VLOOKUP(A49,MATERIALES!A6:D397,4,FALSE)</f>
        <v>3316.7080094015541</v>
      </c>
      <c r="N49" s="280">
        <f>K49*M49</f>
        <v>3648.3788103417101</v>
      </c>
    </row>
    <row r="50" spans="1:14">
      <c r="A50" s="176" t="s">
        <v>1015</v>
      </c>
      <c r="B50" s="49" t="str">
        <f>VLOOKUP(A50,MATERIALES!A6:D373,3,FALSE)</f>
        <v>Malla Electrosoldada de 5/16</v>
      </c>
      <c r="C50" s="433"/>
      <c r="D50" s="433"/>
      <c r="E50" s="433"/>
      <c r="F50" s="433"/>
      <c r="G50" s="433"/>
      <c r="H50" s="433"/>
      <c r="I50" s="433"/>
      <c r="J50" s="320" t="str">
        <f>VLOOKUP(A50,MATERIALES!A6:D642,2,FALSE)</f>
        <v>m2</v>
      </c>
      <c r="K50" s="494">
        <v>1</v>
      </c>
      <c r="L50" s="429"/>
      <c r="M50" s="410">
        <f>VLOOKUP(A50,MATERIALES!A6:D398,4,FALSE)</f>
        <v>12819.921412643884</v>
      </c>
      <c r="N50" s="280">
        <f>K50*M50</f>
        <v>12819.921412643884</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52464.049707708058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7" t="s">
        <v>11</v>
      </c>
      <c r="B71" s="55" t="str">
        <f>VLOOKUP(A71,'MANO DE OBRA'!A8:D68,3,FALSE)</f>
        <v>Obrero (4)</v>
      </c>
      <c r="C71" s="53"/>
      <c r="D71" s="53"/>
      <c r="E71" s="53"/>
      <c r="F71" s="53"/>
      <c r="G71" s="53"/>
      <c r="H71" s="53"/>
      <c r="I71" s="300">
        <f>K71/J71*100</f>
        <v>109977.83783783784</v>
      </c>
      <c r="J71" s="301">
        <v>185</v>
      </c>
      <c r="K71" s="302">
        <f>VLOOKUP(A71,'MANO DE OBRA'!A8:D99,4,FALSE)</f>
        <v>203459</v>
      </c>
      <c r="L71" s="56"/>
      <c r="M71" s="442">
        <v>800</v>
      </c>
      <c r="N71" s="403">
        <f>K71/M71</f>
        <v>254.32374999999999</v>
      </c>
      <c r="O71" s="112"/>
    </row>
    <row r="72" spans="1:15">
      <c r="A72" s="177" t="s">
        <v>30</v>
      </c>
      <c r="B72" s="55" t="str">
        <f>VLOOKUP(A72,'MANO DE OBRA'!A8:D69,3,FALSE)</f>
        <v>Oficial</v>
      </c>
      <c r="C72" s="53"/>
      <c r="D72" s="53"/>
      <c r="E72" s="53"/>
      <c r="F72" s="53"/>
      <c r="G72" s="53"/>
      <c r="H72" s="53"/>
      <c r="I72" s="300">
        <f>K72/J72*100</f>
        <v>54988.648648648646</v>
      </c>
      <c r="J72" s="301">
        <v>185</v>
      </c>
      <c r="K72" s="302">
        <f>VLOOKUP(A72,'MANO DE OBRA'!A8:D100,4,FALSE)</f>
        <v>101729</v>
      </c>
      <c r="L72" s="56"/>
      <c r="M72" s="442">
        <v>800</v>
      </c>
      <c r="N72" s="403">
        <f>K72/M72</f>
        <v>127.16125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381.48500000000001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53309.846953408356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10661.969390681672</v>
      </c>
      <c r="M84" s="850"/>
      <c r="N84" s="57"/>
    </row>
    <row r="85" spans="1:14">
      <c r="B85" s="95" t="s">
        <v>1057</v>
      </c>
      <c r="C85" s="96"/>
      <c r="D85" s="96"/>
      <c r="E85" s="96"/>
      <c r="F85" s="96"/>
      <c r="G85" s="96"/>
      <c r="H85" s="96"/>
      <c r="I85" s="93"/>
      <c r="J85" s="94"/>
      <c r="K85" s="312">
        <v>0.05</v>
      </c>
      <c r="L85" s="849">
        <f>N79*K85</f>
        <v>2665.492347670418</v>
      </c>
      <c r="M85" s="850"/>
      <c r="N85" s="57"/>
    </row>
    <row r="86" spans="1:14" ht="15.75" thickBot="1">
      <c r="B86" s="97" t="s">
        <v>1058</v>
      </c>
      <c r="C86" s="98"/>
      <c r="D86" s="98"/>
      <c r="E86" s="98"/>
      <c r="F86" s="98"/>
      <c r="G86" s="98"/>
      <c r="H86" s="98"/>
      <c r="I86" s="99"/>
      <c r="J86" s="100"/>
      <c r="K86" s="313">
        <v>0.05</v>
      </c>
      <c r="L86" s="851">
        <f>N79*K86</f>
        <v>2665.492347670418</v>
      </c>
      <c r="M86" s="852"/>
      <c r="N86" s="57"/>
    </row>
    <row r="87" spans="1:14" ht="15.75" thickBot="1">
      <c r="B87" s="814" t="s">
        <v>1037</v>
      </c>
      <c r="C87" s="815"/>
      <c r="D87" s="815"/>
      <c r="E87" s="815"/>
      <c r="F87" s="815"/>
      <c r="G87" s="815"/>
      <c r="H87" s="815"/>
      <c r="I87" s="815"/>
      <c r="J87" s="815"/>
      <c r="K87" s="815"/>
      <c r="L87" s="815"/>
      <c r="M87" s="816"/>
      <c r="N87" s="58">
        <f>L84+L85+L86</f>
        <v>15992.954086022506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69302.801039430866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9.25" customHeight="1" thickBot="1">
      <c r="B29" s="77" t="s">
        <v>1027</v>
      </c>
      <c r="C29" s="793" t="s">
        <v>1028</v>
      </c>
      <c r="D29" s="794"/>
      <c r="E29" s="794"/>
      <c r="F29" s="794"/>
      <c r="G29" s="794"/>
      <c r="H29" s="794"/>
      <c r="I29" s="794"/>
      <c r="J29" s="78"/>
      <c r="K29" s="350" t="s">
        <v>2321</v>
      </c>
      <c r="L29" s="790" t="s">
        <v>1029</v>
      </c>
      <c r="M29" s="791"/>
      <c r="N29" s="77" t="s">
        <v>1030</v>
      </c>
    </row>
    <row r="30" spans="1:14" ht="17.25" hidden="1" customHeight="1">
      <c r="B30" s="77" t="s">
        <v>1027</v>
      </c>
      <c r="C30" s="793" t="s">
        <v>1028</v>
      </c>
      <c r="D30" s="794"/>
      <c r="E30" s="794"/>
      <c r="F30" s="794"/>
      <c r="G30" s="794"/>
      <c r="H30" s="794"/>
      <c r="I30" s="794"/>
      <c r="J30" s="78"/>
      <c r="K30" s="315"/>
      <c r="L30" s="790" t="s">
        <v>1029</v>
      </c>
      <c r="M30" s="791"/>
      <c r="N30" s="77" t="s">
        <v>1030</v>
      </c>
    </row>
    <row r="31" spans="1:14" ht="15.75" thickBot="1">
      <c r="A31" t="s">
        <v>1929</v>
      </c>
      <c r="B31" s="86" t="s">
        <v>1812</v>
      </c>
      <c r="C31" s="87" t="s">
        <v>2297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N77*M41</f>
        <v>254.32500000000002</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254.32500000000002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494">
        <v>0.5</v>
      </c>
      <c r="L48" s="275"/>
      <c r="M48" s="410">
        <f>VLOOKUP(A48,MATERIALES!A5:D396,4,FALSE)</f>
        <v>55419.971554269861</v>
      </c>
      <c r="N48" s="280">
        <f>K48*M48</f>
        <v>27709.985777134931</v>
      </c>
    </row>
    <row r="49" spans="1:14">
      <c r="A49" s="176" t="s">
        <v>996</v>
      </c>
      <c r="B49" s="49" t="str">
        <f>VLOOKUP(A49,MATERIALES!A6:D373,3,FALSE)</f>
        <v>Árbol de 1.2 m (Paisajístico)</v>
      </c>
      <c r="C49" s="433"/>
      <c r="D49" s="433"/>
      <c r="E49" s="433"/>
      <c r="F49" s="433"/>
      <c r="G49" s="433"/>
      <c r="H49" s="433"/>
      <c r="I49" s="433"/>
      <c r="J49" s="320" t="str">
        <f>VLOOKUP(A49,MATERIALES!A5:D641,2,FALSE)</f>
        <v>u</v>
      </c>
      <c r="K49" s="494">
        <v>1</v>
      </c>
      <c r="L49" s="429"/>
      <c r="M49" s="410">
        <f>VLOOKUP(A49,MATERIALES!A6:D397,4,FALSE)</f>
        <v>52334.35400470077</v>
      </c>
      <c r="N49" s="280">
        <f>K49*M49</f>
        <v>52334.35400470077</v>
      </c>
    </row>
    <row r="50" spans="1:14">
      <c r="A50" s="176"/>
      <c r="B50" s="49"/>
      <c r="C50" s="433"/>
      <c r="D50" s="433"/>
      <c r="E50" s="433"/>
      <c r="F50" s="433"/>
      <c r="G50" s="433"/>
      <c r="H50" s="433"/>
      <c r="I50" s="433"/>
      <c r="J50" s="326"/>
      <c r="K50" s="494"/>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80044.339781835704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0" t="s">
        <v>1045</v>
      </c>
      <c r="M59" s="879"/>
      <c r="N59" s="82" t="s">
        <v>1035</v>
      </c>
    </row>
    <row r="60" spans="1:14">
      <c r="B60" s="52"/>
      <c r="C60" s="325"/>
      <c r="D60" s="325"/>
      <c r="E60" s="325"/>
      <c r="F60" s="325"/>
      <c r="G60" s="325"/>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319"/>
      <c r="I63" s="287"/>
      <c r="J63" s="294"/>
      <c r="K63" s="287"/>
      <c r="L63" s="901"/>
      <c r="M63" s="90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4"/>
      <c r="M65" s="985"/>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3" t="s">
        <v>1047</v>
      </c>
      <c r="C70" s="854"/>
      <c r="D70" s="854"/>
      <c r="E70" s="854"/>
      <c r="F70" s="854"/>
      <c r="G70" s="854"/>
      <c r="H70" s="854"/>
      <c r="I70" s="79" t="s">
        <v>1048</v>
      </c>
      <c r="J70" s="81" t="s">
        <v>1494</v>
      </c>
      <c r="K70" s="80" t="s">
        <v>1050</v>
      </c>
      <c r="L70" s="855" t="s">
        <v>1034</v>
      </c>
      <c r="M70" s="968"/>
      <c r="N70" s="104" t="s">
        <v>1035</v>
      </c>
    </row>
    <row r="71" spans="1:15">
      <c r="A71" s="177" t="s">
        <v>6</v>
      </c>
      <c r="B71" s="55" t="str">
        <f>VLOOKUP(A71,'MANO DE OBRA'!A8:D68,3,FALSE)</f>
        <v xml:space="preserve">Obrero </v>
      </c>
      <c r="C71" s="53"/>
      <c r="D71" s="53"/>
      <c r="E71" s="53"/>
      <c r="F71" s="53"/>
      <c r="G71" s="53"/>
      <c r="H71" s="53"/>
      <c r="I71" s="300">
        <f>K71/J71*100</f>
        <v>27494.594594594593</v>
      </c>
      <c r="J71" s="301">
        <v>185</v>
      </c>
      <c r="K71" s="302">
        <f>VLOOKUP(A71,'MANO DE OBRA'!A8:D99,4,FALSE)</f>
        <v>50865</v>
      </c>
      <c r="L71" s="56"/>
      <c r="M71" s="495">
        <v>10</v>
      </c>
      <c r="N71" s="403">
        <f>K71/M71</f>
        <v>5086.5</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6"/>
      <c r="C76" s="987"/>
      <c r="D76" s="987"/>
      <c r="E76" s="987"/>
      <c r="F76" s="987"/>
      <c r="G76" s="987"/>
      <c r="H76" s="987"/>
      <c r="I76" s="175"/>
      <c r="J76" s="175"/>
      <c r="K76" s="175"/>
      <c r="L76" s="988"/>
      <c r="M76" s="989"/>
      <c r="N76" s="493"/>
    </row>
    <row r="77" spans="1:15" ht="15.75" thickBot="1">
      <c r="B77" s="814" t="s">
        <v>1037</v>
      </c>
      <c r="C77" s="815"/>
      <c r="D77" s="815"/>
      <c r="E77" s="815"/>
      <c r="F77" s="815"/>
      <c r="G77" s="815"/>
      <c r="H77" s="815"/>
      <c r="I77" s="815"/>
      <c r="J77" s="815"/>
      <c r="K77" s="815"/>
      <c r="L77" s="815"/>
      <c r="M77" s="816"/>
      <c r="N77" s="309">
        <f>SUM(N71:N76)</f>
        <v>5086.5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85385.164781835701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59" t="s">
        <v>1053</v>
      </c>
      <c r="C83" s="860"/>
      <c r="D83" s="860"/>
      <c r="E83" s="860"/>
      <c r="F83" s="860"/>
      <c r="G83" s="860"/>
      <c r="H83" s="860"/>
      <c r="I83" s="322"/>
      <c r="J83" s="342"/>
      <c r="K83" s="310" t="s">
        <v>1054</v>
      </c>
      <c r="L83" s="861" t="s">
        <v>1055</v>
      </c>
      <c r="M83" s="862"/>
      <c r="N83" s="311"/>
    </row>
    <row r="84" spans="1:14">
      <c r="B84" s="847" t="s">
        <v>1056</v>
      </c>
      <c r="C84" s="848"/>
      <c r="D84" s="848"/>
      <c r="E84" s="848"/>
      <c r="F84" s="848"/>
      <c r="G84" s="848"/>
      <c r="H84" s="848"/>
      <c r="I84" s="93"/>
      <c r="J84" s="94"/>
      <c r="K84" s="312">
        <v>0.2</v>
      </c>
      <c r="L84" s="849">
        <f>N79*K84</f>
        <v>17077.03295636714</v>
      </c>
      <c r="M84" s="850"/>
      <c r="N84" s="57"/>
    </row>
    <row r="85" spans="1:14">
      <c r="B85" s="95" t="s">
        <v>1057</v>
      </c>
      <c r="C85" s="96"/>
      <c r="D85" s="96"/>
      <c r="E85" s="96"/>
      <c r="F85" s="96"/>
      <c r="G85" s="96"/>
      <c r="H85" s="96"/>
      <c r="I85" s="93"/>
      <c r="J85" s="94"/>
      <c r="K85" s="312">
        <v>0.05</v>
      </c>
      <c r="L85" s="849">
        <f>N79*K85</f>
        <v>4269.2582390917851</v>
      </c>
      <c r="M85" s="850"/>
      <c r="N85" s="57"/>
    </row>
    <row r="86" spans="1:14" ht="15.75" thickBot="1">
      <c r="B86" s="97" t="s">
        <v>1058</v>
      </c>
      <c r="C86" s="98"/>
      <c r="D86" s="98"/>
      <c r="E86" s="98"/>
      <c r="F86" s="98"/>
      <c r="G86" s="98"/>
      <c r="H86" s="98"/>
      <c r="I86" s="99"/>
      <c r="J86" s="100"/>
      <c r="K86" s="313">
        <v>0.05</v>
      </c>
      <c r="L86" s="851">
        <f>N79*K86</f>
        <v>4269.2582390917851</v>
      </c>
      <c r="M86" s="852"/>
      <c r="N86" s="57"/>
    </row>
    <row r="87" spans="1:14" ht="15.75" thickBot="1">
      <c r="B87" s="814" t="s">
        <v>1037</v>
      </c>
      <c r="C87" s="815"/>
      <c r="D87" s="815"/>
      <c r="E87" s="815"/>
      <c r="F87" s="815"/>
      <c r="G87" s="815"/>
      <c r="H87" s="815"/>
      <c r="I87" s="815"/>
      <c r="J87" s="815"/>
      <c r="K87" s="815"/>
      <c r="L87" s="815"/>
      <c r="M87" s="816"/>
      <c r="N87" s="58">
        <f>L84+L85+L86</f>
        <v>25615.54943455071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111000.7142163864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4"/>
      <c r="K119" s="964"/>
      <c r="L119" s="964"/>
      <c r="M119" s="964"/>
      <c r="N119" s="965"/>
    </row>
    <row r="120" spans="2:14" ht="15.75" thickBot="1">
      <c r="B120" s="427" t="s">
        <v>2327</v>
      </c>
      <c r="C120" s="428"/>
      <c r="D120" s="428"/>
      <c r="E120" s="267"/>
      <c r="F120" s="267"/>
      <c r="G120" s="267"/>
      <c r="H120" s="267"/>
      <c r="I120" s="267"/>
      <c r="J120" s="966"/>
      <c r="K120" s="966"/>
      <c r="L120" s="966"/>
      <c r="M120" s="966"/>
      <c r="N120" s="96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t="17.25" hidden="1" customHeight="1" thickBot="1">
      <c r="B30" s="77" t="s">
        <v>1027</v>
      </c>
      <c r="C30" s="793" t="s">
        <v>1028</v>
      </c>
      <c r="D30" s="794"/>
      <c r="E30" s="794"/>
      <c r="F30" s="794"/>
      <c r="G30" s="794"/>
      <c r="H30" s="794"/>
      <c r="I30" s="794"/>
      <c r="J30" s="78"/>
      <c r="K30" s="315"/>
      <c r="L30" s="790" t="s">
        <v>1029</v>
      </c>
      <c r="M30" s="791"/>
      <c r="N30" s="77" t="s">
        <v>1030</v>
      </c>
    </row>
    <row r="31" spans="1:14" ht="15.75" thickBot="1">
      <c r="A31" t="s">
        <v>1929</v>
      </c>
      <c r="B31" s="86" t="s">
        <v>1813</v>
      </c>
      <c r="C31" s="87" t="s">
        <v>2298</v>
      </c>
      <c r="D31" s="88"/>
      <c r="E31" s="88"/>
      <c r="F31" s="88"/>
      <c r="G31" s="88"/>
      <c r="H31" s="88"/>
      <c r="I31" s="88"/>
      <c r="J31" s="88"/>
      <c r="K31" s="461"/>
      <c r="L31" s="314" t="s">
        <v>1068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19"/>
      <c r="B36" s="863"/>
      <c r="C36" s="864"/>
      <c r="D36" s="864"/>
      <c r="E36" s="864"/>
      <c r="F36" s="864"/>
      <c r="G36" s="864"/>
      <c r="H36" s="865"/>
      <c r="I36" s="275"/>
      <c r="J36" s="276"/>
      <c r="K36" s="277"/>
      <c r="L36" s="278"/>
      <c r="M36" s="344"/>
      <c r="N36" s="280"/>
    </row>
    <row r="37" spans="1:14">
      <c r="A37" s="119"/>
      <c r="B37" s="863"/>
      <c r="C37" s="864"/>
      <c r="D37" s="864"/>
      <c r="E37" s="864"/>
      <c r="F37" s="864"/>
      <c r="G37" s="864"/>
      <c r="H37" s="865"/>
      <c r="I37" s="429"/>
      <c r="J37" s="430"/>
      <c r="K37" s="277"/>
      <c r="L37" s="343"/>
      <c r="M37" s="344"/>
      <c r="N37" s="280"/>
    </row>
    <row r="38" spans="1:14">
      <c r="B38" s="863"/>
      <c r="C38" s="864"/>
      <c r="D38" s="864"/>
      <c r="E38" s="864"/>
      <c r="F38" s="864"/>
      <c r="G38" s="864"/>
      <c r="H38" s="865"/>
      <c r="I38" s="336"/>
      <c r="J38" s="338"/>
      <c r="K38" s="277"/>
      <c r="L38" s="431"/>
      <c r="M38" s="432"/>
      <c r="N38" s="280"/>
    </row>
    <row r="39" spans="1:14">
      <c r="B39" s="863"/>
      <c r="C39" s="864"/>
      <c r="D39" s="864"/>
      <c r="E39" s="864"/>
      <c r="F39" s="864"/>
      <c r="G39" s="864"/>
      <c r="H39" s="865"/>
      <c r="I39" s="42"/>
      <c r="J39" s="43"/>
      <c r="K39" s="277"/>
      <c r="L39" s="284"/>
      <c r="M39" s="344"/>
      <c r="N39" s="280"/>
    </row>
    <row r="40" spans="1:14">
      <c r="B40" s="328"/>
      <c r="C40" s="329"/>
      <c r="D40" s="329"/>
      <c r="E40" s="329"/>
      <c r="F40" s="331"/>
      <c r="G40" s="331"/>
      <c r="H40" s="131"/>
      <c r="I40" s="42"/>
      <c r="J40" s="43"/>
      <c r="K40" s="277"/>
      <c r="L40" s="284"/>
      <c r="M40" s="285"/>
      <c r="N40" s="281"/>
    </row>
    <row r="41" spans="1:14">
      <c r="B41" s="871" t="s">
        <v>1036</v>
      </c>
      <c r="C41" s="872"/>
      <c r="D41" s="872"/>
      <c r="E41" s="44"/>
      <c r="F41" s="45"/>
      <c r="G41" s="45"/>
      <c r="H41" s="46"/>
      <c r="I41" s="42"/>
      <c r="J41" s="43"/>
      <c r="K41" s="287"/>
      <c r="L41" s="284"/>
      <c r="M41" s="409">
        <v>0.05</v>
      </c>
      <c r="N41" s="352">
        <f>N76*M41</f>
        <v>84774.666666666686</v>
      </c>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402">
        <f>SUM(N36:N42)</f>
        <v>84774.666666666686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A48" s="176" t="s">
        <v>995</v>
      </c>
      <c r="B48" s="49" t="str">
        <f>VLOOKUP(A48,MATERIALES!A6:D373,3,FALSE)</f>
        <v>Árbol de 0.6 m (Protector)</v>
      </c>
      <c r="C48" s="433"/>
      <c r="D48" s="433"/>
      <c r="E48" s="433"/>
      <c r="F48" s="433"/>
      <c r="G48" s="433"/>
      <c r="H48" s="433"/>
      <c r="I48" s="433"/>
      <c r="J48" s="326" t="str">
        <f>VLOOKUP(A48,MATERIALES!A4:D640,2,FALSE)</f>
        <v>u</v>
      </c>
      <c r="K48" s="494">
        <v>1100</v>
      </c>
      <c r="L48" s="429"/>
      <c r="M48" s="410">
        <f>VLOOKUP(A48,MATERIALES!A6:D397,4,FALSE)</f>
        <v>11222.648586753448</v>
      </c>
      <c r="N48" s="280">
        <f>K48*M48</f>
        <v>12344913.445428792</v>
      </c>
    </row>
    <row r="49" spans="1:14">
      <c r="A49" s="176"/>
      <c r="B49" s="49"/>
      <c r="C49" s="433"/>
      <c r="D49" s="433"/>
      <c r="E49" s="433"/>
      <c r="F49" s="433"/>
      <c r="G49" s="433"/>
      <c r="H49" s="433"/>
      <c r="I49" s="433"/>
      <c r="J49" s="326"/>
      <c r="K49" s="453"/>
      <c r="L49" s="429"/>
      <c r="M49" s="410"/>
      <c r="N49" s="280"/>
    </row>
    <row r="50" spans="1:14">
      <c r="A50" s="176"/>
      <c r="B50" s="49"/>
      <c r="C50" s="433"/>
      <c r="D50" s="433"/>
      <c r="E50" s="433"/>
      <c r="F50" s="433"/>
      <c r="G50" s="433"/>
      <c r="H50" s="433"/>
      <c r="I50" s="433"/>
      <c r="J50" s="319"/>
      <c r="K50" s="405"/>
      <c r="L50" s="429"/>
      <c r="M50" s="410"/>
      <c r="N50" s="280"/>
    </row>
    <row r="51" spans="1:14">
      <c r="B51" s="328"/>
      <c r="C51" s="53"/>
      <c r="D51" s="53"/>
      <c r="E51" s="53"/>
      <c r="F51" s="53"/>
      <c r="G51" s="53"/>
      <c r="H51" s="53"/>
      <c r="I51" s="53"/>
      <c r="J51" s="296"/>
      <c r="K51" s="175"/>
      <c r="L51" s="326"/>
      <c r="M51" s="434"/>
      <c r="N51" s="281"/>
    </row>
    <row r="52" spans="1:14">
      <c r="B52" s="174"/>
      <c r="C52" s="325"/>
      <c r="D52" s="325"/>
      <c r="E52" s="325"/>
      <c r="F52" s="325"/>
      <c r="G52" s="325"/>
      <c r="H52" s="325"/>
      <c r="I52" s="325"/>
      <c r="J52" s="319"/>
      <c r="K52" s="50"/>
      <c r="L52" s="326"/>
      <c r="M52" s="434"/>
      <c r="N52" s="281"/>
    </row>
    <row r="53" spans="1:14" ht="15.75" thickBot="1">
      <c r="B53" s="486"/>
      <c r="C53" s="53"/>
      <c r="D53" s="53"/>
      <c r="E53" s="53"/>
      <c r="F53" s="53"/>
      <c r="G53" s="53"/>
      <c r="H53" s="53"/>
      <c r="I53" s="53"/>
      <c r="J53" s="296"/>
      <c r="K53" s="175"/>
      <c r="L53" s="487"/>
      <c r="M53" s="488"/>
      <c r="N53" s="489"/>
    </row>
    <row r="54" spans="1:14" ht="15.75" thickBot="1">
      <c r="B54" s="814" t="s">
        <v>1037</v>
      </c>
      <c r="C54" s="815"/>
      <c r="D54" s="815"/>
      <c r="E54" s="815"/>
      <c r="F54" s="815"/>
      <c r="G54" s="815"/>
      <c r="H54" s="815"/>
      <c r="I54" s="815"/>
      <c r="J54" s="815"/>
      <c r="K54" s="815"/>
      <c r="L54" s="815"/>
      <c r="M54" s="816"/>
      <c r="N54" s="402">
        <f>SUM(N48:N53)</f>
        <v>12344913.445428792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0" t="s">
        <v>1045</v>
      </c>
      <c r="M58" s="879"/>
      <c r="N58" s="82" t="s">
        <v>1035</v>
      </c>
    </row>
    <row r="59" spans="1:14">
      <c r="B59" s="52"/>
      <c r="C59" s="325"/>
      <c r="D59" s="325"/>
      <c r="E59" s="325"/>
      <c r="F59" s="325"/>
      <c r="G59" s="325"/>
      <c r="H59" s="319"/>
      <c r="I59" s="287"/>
      <c r="J59" s="294"/>
      <c r="K59" s="287"/>
      <c r="L59" s="901"/>
      <c r="M59" s="902"/>
      <c r="N59" s="295"/>
    </row>
    <row r="60" spans="1:14">
      <c r="B60" s="52"/>
      <c r="C60" s="53"/>
      <c r="D60" s="53"/>
      <c r="E60" s="53"/>
      <c r="F60" s="53"/>
      <c r="G60" s="53"/>
      <c r="H60" s="319"/>
      <c r="I60" s="287"/>
      <c r="J60" s="294"/>
      <c r="K60" s="287"/>
      <c r="L60" s="901"/>
      <c r="M60" s="902"/>
      <c r="N60" s="295"/>
    </row>
    <row r="61" spans="1:14">
      <c r="B61" s="52"/>
      <c r="C61" s="53"/>
      <c r="D61" s="53"/>
      <c r="E61" s="53"/>
      <c r="F61" s="53"/>
      <c r="G61" s="53"/>
      <c r="H61" s="319"/>
      <c r="I61" s="287"/>
      <c r="J61" s="294"/>
      <c r="K61" s="287"/>
      <c r="L61" s="901"/>
      <c r="M61" s="902"/>
      <c r="N61" s="295"/>
    </row>
    <row r="62" spans="1:14">
      <c r="B62" s="52"/>
      <c r="C62" s="53"/>
      <c r="D62" s="53"/>
      <c r="E62" s="53"/>
      <c r="F62" s="53"/>
      <c r="G62" s="53"/>
      <c r="H62" s="319"/>
      <c r="I62" s="287"/>
      <c r="J62" s="294"/>
      <c r="K62" s="287"/>
      <c r="L62" s="901"/>
      <c r="M62" s="902"/>
      <c r="N62" s="295"/>
    </row>
    <row r="63" spans="1:14">
      <c r="B63" s="52"/>
      <c r="C63" s="53"/>
      <c r="D63" s="53"/>
      <c r="E63" s="53"/>
      <c r="F63" s="53"/>
      <c r="G63" s="53"/>
      <c r="H63" s="296"/>
      <c r="I63" s="287"/>
      <c r="J63" s="287"/>
      <c r="K63" s="287"/>
      <c r="L63" s="297"/>
      <c r="M63" s="298"/>
      <c r="N63" s="299"/>
    </row>
    <row r="64" spans="1:14" ht="15.75" thickBot="1">
      <c r="B64" s="55"/>
      <c r="C64" s="53"/>
      <c r="D64" s="53"/>
      <c r="E64" s="53"/>
      <c r="F64" s="53"/>
      <c r="G64" s="53"/>
      <c r="H64" s="492"/>
      <c r="I64" s="175"/>
      <c r="J64" s="175"/>
      <c r="K64" s="175"/>
      <c r="L64" s="984"/>
      <c r="M64" s="985"/>
      <c r="N64" s="493"/>
    </row>
    <row r="65" spans="1:15" ht="15.75" thickBot="1">
      <c r="B65" s="814" t="s">
        <v>1037</v>
      </c>
      <c r="C65" s="815"/>
      <c r="D65" s="815"/>
      <c r="E65" s="815"/>
      <c r="F65" s="815"/>
      <c r="G65" s="815"/>
      <c r="H65" s="815"/>
      <c r="I65" s="815"/>
      <c r="J65" s="815"/>
      <c r="K65" s="815"/>
      <c r="L65" s="815"/>
      <c r="M65" s="816"/>
      <c r="N65" s="402"/>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3" t="s">
        <v>1047</v>
      </c>
      <c r="C69" s="854"/>
      <c r="D69" s="854"/>
      <c r="E69" s="854"/>
      <c r="F69" s="854"/>
      <c r="G69" s="854"/>
      <c r="H69" s="854"/>
      <c r="I69" s="79" t="s">
        <v>1048</v>
      </c>
      <c r="J69" s="81" t="s">
        <v>1494</v>
      </c>
      <c r="K69" s="80" t="s">
        <v>1050</v>
      </c>
      <c r="L69" s="855" t="s">
        <v>1034</v>
      </c>
      <c r="M69" s="968"/>
      <c r="N69" s="104" t="s">
        <v>1035</v>
      </c>
    </row>
    <row r="70" spans="1:15">
      <c r="A70" s="177" t="s">
        <v>13</v>
      </c>
      <c r="B70" s="55" t="str">
        <f>VLOOKUP(A70,'MANO DE OBRA'!A8:D68,3,FALSE)</f>
        <v>Obrero (5)</v>
      </c>
      <c r="C70" s="53"/>
      <c r="D70" s="53"/>
      <c r="E70" s="53"/>
      <c r="F70" s="53"/>
      <c r="G70" s="53"/>
      <c r="H70" s="53"/>
      <c r="I70" s="300">
        <f>K70/J70*100</f>
        <v>137472.43243243243</v>
      </c>
      <c r="J70" s="301">
        <v>185</v>
      </c>
      <c r="K70" s="302">
        <f>VLOOKUP(A70,'MANO DE OBRA'!A8:D99,4,FALSE)</f>
        <v>254324</v>
      </c>
      <c r="L70" s="56"/>
      <c r="M70" s="495">
        <v>0.15</v>
      </c>
      <c r="N70" s="403">
        <f>K70/M70</f>
        <v>1695493.3333333335</v>
      </c>
      <c r="O70" s="112"/>
    </row>
    <row r="71" spans="1:15">
      <c r="A71" s="177"/>
      <c r="B71" s="55"/>
      <c r="C71" s="53"/>
      <c r="D71" s="53"/>
      <c r="E71" s="53"/>
      <c r="F71" s="53"/>
      <c r="G71" s="53"/>
      <c r="H71" s="53"/>
      <c r="I71" s="300"/>
      <c r="J71" s="301"/>
      <c r="K71" s="302"/>
      <c r="L71" s="56"/>
      <c r="M71" s="442"/>
      <c r="N71" s="403"/>
    </row>
    <row r="72" spans="1:1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986"/>
      <c r="C75" s="987"/>
      <c r="D75" s="987"/>
      <c r="E75" s="987"/>
      <c r="F75" s="987"/>
      <c r="G75" s="987"/>
      <c r="H75" s="987"/>
      <c r="I75" s="175"/>
      <c r="J75" s="175"/>
      <c r="K75" s="175"/>
      <c r="L75" s="988"/>
      <c r="M75" s="989"/>
      <c r="N75" s="51"/>
    </row>
    <row r="76" spans="1:15" ht="15.75" thickBot="1">
      <c r="B76" s="814" t="s">
        <v>1037</v>
      </c>
      <c r="C76" s="815"/>
      <c r="D76" s="815"/>
      <c r="E76" s="815"/>
      <c r="F76" s="815"/>
      <c r="G76" s="815"/>
      <c r="H76" s="815"/>
      <c r="I76" s="815"/>
      <c r="J76" s="815"/>
      <c r="K76" s="815"/>
      <c r="L76" s="815"/>
      <c r="M76" s="816"/>
      <c r="N76" s="309">
        <f>SUM(N70:N75)</f>
        <v>1695493.3333333335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14125181.445428792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2825036.2890857588</v>
      </c>
      <c r="M83" s="850"/>
      <c r="N83" s="57"/>
    </row>
    <row r="84" spans="1:14">
      <c r="B84" s="95" t="s">
        <v>1057</v>
      </c>
      <c r="C84" s="96"/>
      <c r="D84" s="96"/>
      <c r="E84" s="96"/>
      <c r="F84" s="96"/>
      <c r="G84" s="96"/>
      <c r="H84" s="96"/>
      <c r="I84" s="93"/>
      <c r="J84" s="94"/>
      <c r="K84" s="312">
        <v>0.05</v>
      </c>
      <c r="L84" s="849">
        <f>N78*K84</f>
        <v>706259.07227143971</v>
      </c>
      <c r="M84" s="850"/>
      <c r="N84" s="57"/>
    </row>
    <row r="85" spans="1:14" ht="15.75" thickBot="1">
      <c r="B85" s="97" t="s">
        <v>1058</v>
      </c>
      <c r="C85" s="98"/>
      <c r="D85" s="98"/>
      <c r="E85" s="98"/>
      <c r="F85" s="98"/>
      <c r="G85" s="98"/>
      <c r="H85" s="98"/>
      <c r="I85" s="99"/>
      <c r="J85" s="100"/>
      <c r="K85" s="313">
        <v>0.05</v>
      </c>
      <c r="L85" s="851">
        <f>N78*K85</f>
        <v>706259.07227143971</v>
      </c>
      <c r="M85" s="852"/>
      <c r="N85" s="57"/>
    </row>
    <row r="86" spans="1:14" ht="15.75" thickBot="1">
      <c r="B86" s="814" t="s">
        <v>1037</v>
      </c>
      <c r="C86" s="815"/>
      <c r="D86" s="815"/>
      <c r="E86" s="815"/>
      <c r="F86" s="815"/>
      <c r="G86" s="815"/>
      <c r="H86" s="815"/>
      <c r="I86" s="815"/>
      <c r="J86" s="815"/>
      <c r="K86" s="815"/>
      <c r="L86" s="815"/>
      <c r="M86" s="816"/>
      <c r="N86" s="58">
        <f>L83+L84+L85</f>
        <v>4237554.4336286383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18362735.87905743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29.25"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4"/>
      <c r="K118" s="964"/>
      <c r="L118" s="964"/>
      <c r="M118" s="964"/>
      <c r="N118" s="965"/>
    </row>
    <row r="119" spans="2:14" ht="15.75" thickBot="1">
      <c r="B119" s="427" t="s">
        <v>2327</v>
      </c>
      <c r="C119" s="428"/>
      <c r="D119" s="428"/>
      <c r="E119" s="267"/>
      <c r="F119" s="267"/>
      <c r="G119" s="267"/>
      <c r="H119" s="267"/>
      <c r="I119" s="267"/>
      <c r="J119" s="966"/>
      <c r="K119" s="966"/>
      <c r="L119" s="966"/>
      <c r="M119" s="966"/>
      <c r="N119" s="967"/>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28.5" customHeight="1" thickBot="1">
      <c r="A31" t="s">
        <v>1929</v>
      </c>
      <c r="B31" s="113" t="s">
        <v>1250</v>
      </c>
      <c r="C31" s="990" t="s">
        <v>2299</v>
      </c>
      <c r="D31" s="991"/>
      <c r="E31" s="991"/>
      <c r="F31" s="991"/>
      <c r="G31" s="991"/>
      <c r="H31" s="991"/>
      <c r="I31" s="991"/>
      <c r="J31" s="991"/>
      <c r="K31" s="496"/>
      <c r="L31" s="466" t="s">
        <v>1814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s="177" t="s">
        <v>373</v>
      </c>
      <c r="B36" s="863" t="str">
        <f>VLOOKUP(A36,EQUIPOS!A6:D154,3,FALSE)</f>
        <v>Volqueta 6 m3</v>
      </c>
      <c r="C36" s="864"/>
      <c r="D36" s="864"/>
      <c r="E36" s="864"/>
      <c r="F36" s="864"/>
      <c r="G36" s="864"/>
      <c r="H36" s="865"/>
      <c r="I36" s="275"/>
      <c r="J36" s="276"/>
      <c r="K36" s="277">
        <f>VLOOKUP(A36,EQUIPOS!A6:D161,4,FALSE)</f>
        <v>59968.603661132409</v>
      </c>
      <c r="L36" s="278"/>
      <c r="M36" s="463">
        <v>81</v>
      </c>
      <c r="N36" s="280">
        <f>K36/M36</f>
        <v>740.35313161891861</v>
      </c>
    </row>
    <row r="37" span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1"/>
    </row>
    <row r="39" spans="1:14">
      <c r="B39" s="863"/>
      <c r="C39" s="864"/>
      <c r="D39" s="864"/>
      <c r="E39" s="864"/>
      <c r="F39" s="864"/>
      <c r="G39" s="864"/>
      <c r="H39" s="865"/>
      <c r="I39" s="866"/>
      <c r="J39" s="867"/>
      <c r="K39" s="282"/>
      <c r="L39" s="868"/>
      <c r="M39" s="869"/>
      <c r="N39" s="283"/>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105">
        <f>SUM(N36:N42)</f>
        <v>740.35313161891861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6"/>
      <c r="C53" s="897"/>
      <c r="D53" s="897"/>
      <c r="E53" s="897"/>
      <c r="F53" s="897"/>
      <c r="G53" s="897"/>
      <c r="H53" s="897"/>
      <c r="I53" s="867"/>
      <c r="J53" s="48"/>
      <c r="K53" s="50"/>
      <c r="L53" s="898"/>
      <c r="M53" s="899"/>
      <c r="N53" s="51"/>
    </row>
    <row r="54" spans="2:14" ht="15.75" thickBot="1">
      <c r="B54" s="814" t="s">
        <v>1037</v>
      </c>
      <c r="C54" s="815"/>
      <c r="D54" s="815"/>
      <c r="E54" s="815"/>
      <c r="F54" s="815"/>
      <c r="G54" s="815"/>
      <c r="H54" s="815"/>
      <c r="I54" s="815"/>
      <c r="J54" s="815"/>
      <c r="K54" s="815"/>
      <c r="L54" s="815"/>
      <c r="M54" s="816"/>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0" t="s">
        <v>1045</v>
      </c>
      <c r="M58" s="879"/>
      <c r="N58" s="82" t="s">
        <v>1035</v>
      </c>
    </row>
    <row r="59" spans="2:14">
      <c r="B59" s="52"/>
      <c r="C59" s="325"/>
      <c r="D59" s="325"/>
      <c r="E59" s="325"/>
      <c r="F59" s="325"/>
      <c r="G59" s="325"/>
      <c r="H59" s="319"/>
      <c r="I59" s="287"/>
      <c r="J59" s="294"/>
      <c r="K59" s="287"/>
      <c r="L59" s="901"/>
      <c r="M59" s="902"/>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4"/>
      <c r="M64" s="985"/>
      <c r="N64" s="493"/>
    </row>
    <row r="65" spans="2:15" ht="15.75" thickBot="1">
      <c r="B65" s="814" t="s">
        <v>1037</v>
      </c>
      <c r="C65" s="815"/>
      <c r="D65" s="815"/>
      <c r="E65" s="815"/>
      <c r="F65" s="815"/>
      <c r="G65" s="815"/>
      <c r="H65" s="815"/>
      <c r="I65" s="815"/>
      <c r="J65" s="815"/>
      <c r="K65" s="815"/>
      <c r="L65" s="815"/>
      <c r="M65" s="816"/>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6"/>
      <c r="C75" s="987"/>
      <c r="D75" s="987"/>
      <c r="E75" s="987"/>
      <c r="F75" s="987"/>
      <c r="G75" s="987"/>
      <c r="H75" s="987"/>
      <c r="I75" s="175"/>
      <c r="J75" s="175"/>
      <c r="K75" s="175"/>
      <c r="L75" s="988"/>
      <c r="M75" s="989"/>
      <c r="N75" s="51"/>
    </row>
    <row r="76" spans="2:15" ht="15.75" thickBot="1">
      <c r="B76" s="814" t="s">
        <v>1037</v>
      </c>
      <c r="C76" s="815"/>
      <c r="D76" s="815"/>
      <c r="E76" s="815"/>
      <c r="F76" s="815"/>
      <c r="G76" s="815"/>
      <c r="H76" s="815"/>
      <c r="I76" s="815"/>
      <c r="J76" s="815"/>
      <c r="K76" s="815"/>
      <c r="L76" s="815"/>
      <c r="M76" s="816"/>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740.35313161891861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148.07062632378373</v>
      </c>
      <c r="M83" s="850"/>
      <c r="N83" s="57"/>
    </row>
    <row r="84" spans="1:14">
      <c r="B84" s="95" t="s">
        <v>1057</v>
      </c>
      <c r="C84" s="96"/>
      <c r="D84" s="96"/>
      <c r="E84" s="96"/>
      <c r="F84" s="96"/>
      <c r="G84" s="96"/>
      <c r="H84" s="96"/>
      <c r="I84" s="93"/>
      <c r="J84" s="94"/>
      <c r="K84" s="312">
        <v>0.05</v>
      </c>
      <c r="L84" s="849">
        <f>N78*K84</f>
        <v>37.017656580945932</v>
      </c>
      <c r="M84" s="850"/>
      <c r="N84" s="57"/>
    </row>
    <row r="85" spans="1:14" ht="15.75" thickBot="1">
      <c r="B85" s="97" t="s">
        <v>1058</v>
      </c>
      <c r="C85" s="98"/>
      <c r="D85" s="98"/>
      <c r="E85" s="98"/>
      <c r="F85" s="98"/>
      <c r="G85" s="98"/>
      <c r="H85" s="98"/>
      <c r="I85" s="99"/>
      <c r="J85" s="100"/>
      <c r="K85" s="313">
        <v>0.05</v>
      </c>
      <c r="L85" s="851">
        <f>N78*K85</f>
        <v>37.017656580945932</v>
      </c>
      <c r="M85" s="852"/>
      <c r="N85" s="57"/>
    </row>
    <row r="86" spans="1:14" ht="15.75" thickBot="1">
      <c r="B86" s="814" t="s">
        <v>1037</v>
      </c>
      <c r="C86" s="815"/>
      <c r="D86" s="815"/>
      <c r="E86" s="815"/>
      <c r="F86" s="815"/>
      <c r="G86" s="815"/>
      <c r="H86" s="815"/>
      <c r="I86" s="815"/>
      <c r="J86" s="815"/>
      <c r="K86" s="815"/>
      <c r="L86" s="815"/>
      <c r="M86" s="816"/>
      <c r="N86" s="58">
        <f>L83+L84+L85</f>
        <v>222.10593948567558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962.45907110459416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30"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4"/>
      <c r="K118" s="964"/>
      <c r="L118" s="964"/>
      <c r="M118" s="964"/>
      <c r="N118" s="965"/>
    </row>
    <row r="119" spans="2:14" ht="15.75" thickBot="1">
      <c r="B119" s="427" t="s">
        <v>2327</v>
      </c>
      <c r="C119" s="428"/>
      <c r="D119" s="428"/>
      <c r="E119" s="267"/>
      <c r="F119" s="267"/>
      <c r="G119" s="267"/>
      <c r="H119" s="267"/>
      <c r="I119" s="267"/>
      <c r="J119" s="966"/>
      <c r="K119" s="966"/>
      <c r="L119" s="966"/>
      <c r="M119" s="966"/>
      <c r="N119" s="967"/>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8"/>
      <c r="H25" s="80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1" t="s">
        <v>1026</v>
      </c>
      <c r="C27" s="812"/>
      <c r="D27" s="812"/>
      <c r="E27" s="812"/>
      <c r="F27" s="812"/>
      <c r="G27" s="812"/>
      <c r="H27" s="812"/>
      <c r="I27" s="812"/>
      <c r="J27" s="812"/>
      <c r="K27" s="812"/>
      <c r="L27" s="812"/>
      <c r="M27" s="812"/>
      <c r="N27" s="813"/>
    </row>
    <row r="28" spans="1:14" ht="15.75" thickBot="1">
      <c r="B28" s="39"/>
      <c r="C28" s="40"/>
      <c r="D28" s="40"/>
      <c r="E28" s="40"/>
      <c r="F28" s="40"/>
      <c r="G28" s="40"/>
      <c r="H28" s="40"/>
      <c r="I28" s="40"/>
      <c r="J28" s="40"/>
      <c r="K28" s="40"/>
      <c r="L28" s="40"/>
      <c r="M28" s="40"/>
      <c r="N28" s="41"/>
    </row>
    <row r="29" spans="1:14" ht="26.25" thickBot="1">
      <c r="B29" s="77" t="s">
        <v>1027</v>
      </c>
      <c r="C29" s="793" t="s">
        <v>1028</v>
      </c>
      <c r="D29" s="794"/>
      <c r="E29" s="794"/>
      <c r="F29" s="794"/>
      <c r="G29" s="794"/>
      <c r="H29" s="794"/>
      <c r="I29" s="794"/>
      <c r="J29" s="78"/>
      <c r="K29" s="350" t="s">
        <v>2321</v>
      </c>
      <c r="L29" s="790" t="s">
        <v>1029</v>
      </c>
      <c r="M29" s="791"/>
      <c r="N29" s="77" t="s">
        <v>1030</v>
      </c>
    </row>
    <row r="30" spans="1:14" hidden="1">
      <c r="B30" s="77" t="s">
        <v>1027</v>
      </c>
      <c r="C30" s="793" t="s">
        <v>1028</v>
      </c>
      <c r="D30" s="794"/>
      <c r="E30" s="794"/>
      <c r="F30" s="794"/>
      <c r="G30" s="794"/>
      <c r="H30" s="794"/>
      <c r="I30" s="794"/>
      <c r="J30" s="78"/>
      <c r="K30" s="315"/>
      <c r="L30" s="790" t="s">
        <v>1029</v>
      </c>
      <c r="M30" s="791"/>
      <c r="N30" s="77" t="s">
        <v>1030</v>
      </c>
    </row>
    <row r="31" spans="1:14" ht="41.25" customHeight="1" thickBot="1">
      <c r="A31" t="s">
        <v>1929</v>
      </c>
      <c r="B31" s="113" t="s">
        <v>1251</v>
      </c>
      <c r="C31" s="990" t="s">
        <v>2302</v>
      </c>
      <c r="D31" s="991"/>
      <c r="E31" s="991"/>
      <c r="F31" s="991"/>
      <c r="G31" s="991"/>
      <c r="H31" s="991"/>
      <c r="I31" s="991"/>
      <c r="J31" s="991"/>
      <c r="K31" s="496"/>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t="s">
        <v>373</v>
      </c>
      <c r="B36" s="863" t="str">
        <f>VLOOKUP(A36,EQUIPOS!A6:D154,3,FALSE)</f>
        <v>Volqueta 6 m3</v>
      </c>
      <c r="C36" s="864"/>
      <c r="D36" s="864"/>
      <c r="E36" s="864"/>
      <c r="F36" s="864"/>
      <c r="G36" s="864"/>
      <c r="H36" s="865"/>
      <c r="I36" s="275"/>
      <c r="J36" s="276"/>
      <c r="K36" s="277">
        <f>VLOOKUP(A36,EQUIPOS!A6:D161,4,FALSE)</f>
        <v>59968.603661132409</v>
      </c>
      <c r="L36" s="278"/>
      <c r="M36" s="291">
        <v>66</v>
      </c>
      <c r="N36" s="280">
        <f>K36/M36</f>
        <v>908.61520698685467</v>
      </c>
    </row>
    <row r="37" span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1"/>
    </row>
    <row r="39" spans="1:14">
      <c r="B39" s="863"/>
      <c r="C39" s="864"/>
      <c r="D39" s="864"/>
      <c r="E39" s="864"/>
      <c r="F39" s="864"/>
      <c r="G39" s="864"/>
      <c r="H39" s="865"/>
      <c r="I39" s="866"/>
      <c r="J39" s="867"/>
      <c r="K39" s="282"/>
      <c r="L39" s="868"/>
      <c r="M39" s="869"/>
      <c r="N39" s="283"/>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105">
        <f>SUM(N36:N42)</f>
        <v>908.61520698685467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6"/>
      <c r="C53" s="897"/>
      <c r="D53" s="897"/>
      <c r="E53" s="897"/>
      <c r="F53" s="897"/>
      <c r="G53" s="897"/>
      <c r="H53" s="897"/>
      <c r="I53" s="867"/>
      <c r="J53" s="48"/>
      <c r="K53" s="50"/>
      <c r="L53" s="898"/>
      <c r="M53" s="899"/>
      <c r="N53" s="51"/>
    </row>
    <row r="54" spans="2:14" ht="15.75" thickBot="1">
      <c r="B54" s="814" t="s">
        <v>1037</v>
      </c>
      <c r="C54" s="815"/>
      <c r="D54" s="815"/>
      <c r="E54" s="815"/>
      <c r="F54" s="815"/>
      <c r="G54" s="815"/>
      <c r="H54" s="815"/>
      <c r="I54" s="815"/>
      <c r="J54" s="815"/>
      <c r="K54" s="815"/>
      <c r="L54" s="815"/>
      <c r="M54" s="816"/>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0" t="s">
        <v>1045</v>
      </c>
      <c r="M58" s="879"/>
      <c r="N58" s="82" t="s">
        <v>1035</v>
      </c>
    </row>
    <row r="59" spans="2:14">
      <c r="B59" s="52"/>
      <c r="C59" s="325"/>
      <c r="D59" s="325"/>
      <c r="E59" s="325"/>
      <c r="F59" s="325"/>
      <c r="G59" s="325"/>
      <c r="H59" s="319"/>
      <c r="I59" s="287"/>
      <c r="J59" s="294"/>
      <c r="K59" s="287"/>
      <c r="L59" s="901"/>
      <c r="M59" s="902"/>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4"/>
      <c r="M64" s="985"/>
      <c r="N64" s="493"/>
    </row>
    <row r="65" spans="2:15" ht="15.75" thickBot="1">
      <c r="B65" s="814" t="s">
        <v>1037</v>
      </c>
      <c r="C65" s="815"/>
      <c r="D65" s="815"/>
      <c r="E65" s="815"/>
      <c r="F65" s="815"/>
      <c r="G65" s="815"/>
      <c r="H65" s="815"/>
      <c r="I65" s="815"/>
      <c r="J65" s="815"/>
      <c r="K65" s="815"/>
      <c r="L65" s="815"/>
      <c r="M65" s="816"/>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6"/>
      <c r="C75" s="987"/>
      <c r="D75" s="987"/>
      <c r="E75" s="987"/>
      <c r="F75" s="987"/>
      <c r="G75" s="987"/>
      <c r="H75" s="987"/>
      <c r="I75" s="175"/>
      <c r="J75" s="175"/>
      <c r="K75" s="175"/>
      <c r="L75" s="988"/>
      <c r="M75" s="989"/>
      <c r="N75" s="51"/>
    </row>
    <row r="76" spans="2:15" ht="15.75" thickBot="1">
      <c r="B76" s="814" t="s">
        <v>1037</v>
      </c>
      <c r="C76" s="815"/>
      <c r="D76" s="815"/>
      <c r="E76" s="815"/>
      <c r="F76" s="815"/>
      <c r="G76" s="815"/>
      <c r="H76" s="815"/>
      <c r="I76" s="815"/>
      <c r="J76" s="815"/>
      <c r="K76" s="815"/>
      <c r="L76" s="815"/>
      <c r="M76" s="816"/>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908.61520698685467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181.72304139737093</v>
      </c>
      <c r="M83" s="850"/>
      <c r="N83" s="57"/>
    </row>
    <row r="84" spans="1:14">
      <c r="B84" s="95" t="s">
        <v>1057</v>
      </c>
      <c r="C84" s="96"/>
      <c r="D84" s="96"/>
      <c r="E84" s="96"/>
      <c r="F84" s="96"/>
      <c r="G84" s="96"/>
      <c r="H84" s="96"/>
      <c r="I84" s="93"/>
      <c r="J84" s="94"/>
      <c r="K84" s="312">
        <v>0.05</v>
      </c>
      <c r="L84" s="849">
        <f>N78*K84</f>
        <v>45.430760349342734</v>
      </c>
      <c r="M84" s="850"/>
      <c r="N84" s="57"/>
    </row>
    <row r="85" spans="1:14" ht="15.75" thickBot="1">
      <c r="B85" s="97" t="s">
        <v>1058</v>
      </c>
      <c r="C85" s="98"/>
      <c r="D85" s="98"/>
      <c r="E85" s="98"/>
      <c r="F85" s="98"/>
      <c r="G85" s="98"/>
      <c r="H85" s="98"/>
      <c r="I85" s="99"/>
      <c r="J85" s="100"/>
      <c r="K85" s="313">
        <v>0.05</v>
      </c>
      <c r="L85" s="851">
        <f>N78*K85</f>
        <v>45.430760349342734</v>
      </c>
      <c r="M85" s="852"/>
      <c r="N85" s="57"/>
    </row>
    <row r="86" spans="1:14" ht="15.75" thickBot="1">
      <c r="B86" s="814" t="s">
        <v>1037</v>
      </c>
      <c r="C86" s="815"/>
      <c r="D86" s="815"/>
      <c r="E86" s="815"/>
      <c r="F86" s="815"/>
      <c r="G86" s="815"/>
      <c r="H86" s="815"/>
      <c r="I86" s="815"/>
      <c r="J86" s="815"/>
      <c r="K86" s="815"/>
      <c r="L86" s="815"/>
      <c r="M86" s="816"/>
      <c r="N86" s="58">
        <f>L83+L84+L85</f>
        <v>272.5845620960564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1181.1997690829112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30"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4"/>
      <c r="K118" s="964"/>
      <c r="L118" s="964"/>
      <c r="M118" s="964"/>
      <c r="N118" s="965"/>
    </row>
    <row r="119" spans="2:14" ht="15.75" thickBot="1">
      <c r="B119" s="427" t="s">
        <v>2327</v>
      </c>
      <c r="C119" s="428"/>
      <c r="D119" s="428"/>
      <c r="E119" s="267"/>
      <c r="F119" s="267"/>
      <c r="G119" s="267"/>
      <c r="H119" s="267"/>
      <c r="I119" s="267"/>
      <c r="J119" s="966"/>
      <c r="K119" s="966"/>
      <c r="L119" s="966"/>
      <c r="M119" s="966"/>
      <c r="N119" s="967"/>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8"/>
      <c r="C1" s="920"/>
      <c r="D1" s="921"/>
      <c r="E1" s="921"/>
      <c r="F1" s="921"/>
      <c r="G1" s="921"/>
      <c r="H1" s="921"/>
      <c r="I1" s="921"/>
      <c r="J1" s="922"/>
      <c r="K1" s="923" t="s">
        <v>1017</v>
      </c>
      <c r="L1" s="925" t="s">
        <v>2304</v>
      </c>
      <c r="M1" s="926"/>
      <c r="N1" s="927"/>
    </row>
    <row r="2" spans="2:14">
      <c r="B2" s="909"/>
      <c r="C2" s="931" t="s">
        <v>1018</v>
      </c>
      <c r="D2" s="932"/>
      <c r="E2" s="932"/>
      <c r="F2" s="932"/>
      <c r="G2" s="932"/>
      <c r="H2" s="932"/>
      <c r="I2" s="932"/>
      <c r="J2" s="933"/>
      <c r="K2" s="924"/>
      <c r="L2" s="928"/>
      <c r="M2" s="929"/>
      <c r="N2" s="930"/>
    </row>
    <row r="3" spans="2:14">
      <c r="B3" s="909"/>
      <c r="C3" s="931" t="s">
        <v>2305</v>
      </c>
      <c r="D3" s="932"/>
      <c r="E3" s="932"/>
      <c r="F3" s="932"/>
      <c r="G3" s="932"/>
      <c r="H3" s="932"/>
      <c r="I3" s="932"/>
      <c r="J3" s="933"/>
      <c r="K3" s="911" t="s">
        <v>1019</v>
      </c>
      <c r="L3" s="935">
        <v>1</v>
      </c>
      <c r="M3" s="936"/>
      <c r="N3" s="937"/>
    </row>
    <row r="4" spans="2:14">
      <c r="B4" s="909"/>
      <c r="C4" s="931" t="s">
        <v>2306</v>
      </c>
      <c r="D4" s="932"/>
      <c r="E4" s="932"/>
      <c r="F4" s="932"/>
      <c r="G4" s="932"/>
      <c r="H4" s="932"/>
      <c r="I4" s="932"/>
      <c r="J4" s="933"/>
      <c r="K4" s="934"/>
      <c r="L4" s="938"/>
      <c r="M4" s="939"/>
      <c r="N4" s="940"/>
    </row>
    <row r="5" spans="2:14">
      <c r="B5" s="909"/>
      <c r="C5" s="931" t="s">
        <v>2307</v>
      </c>
      <c r="D5" s="932"/>
      <c r="E5" s="932"/>
      <c r="F5" s="932"/>
      <c r="G5" s="932"/>
      <c r="H5" s="932"/>
      <c r="I5" s="932"/>
      <c r="J5" s="933"/>
      <c r="K5" s="911" t="s">
        <v>1020</v>
      </c>
      <c r="L5" s="913"/>
      <c r="M5" s="913" t="s">
        <v>1021</v>
      </c>
      <c r="N5" s="915"/>
    </row>
    <row r="6" spans="2:14" ht="15.75" thickBot="1">
      <c r="B6" s="910"/>
      <c r="C6" s="917"/>
      <c r="D6" s="918"/>
      <c r="E6" s="918"/>
      <c r="F6" s="918"/>
      <c r="G6" s="918"/>
      <c r="H6" s="918"/>
      <c r="I6" s="918"/>
      <c r="J6" s="919"/>
      <c r="K6" s="912"/>
      <c r="L6" s="914"/>
      <c r="M6" s="914"/>
      <c r="N6" s="916"/>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05" t="s">
        <v>2311</v>
      </c>
      <c r="C10" s="906"/>
      <c r="D10" s="906"/>
      <c r="E10" s="906"/>
      <c r="F10" s="396" t="s">
        <v>2312</v>
      </c>
      <c r="G10" s="391"/>
      <c r="H10" s="397"/>
      <c r="I10" s="907" t="s">
        <v>2313</v>
      </c>
      <c r="J10" s="907"/>
      <c r="K10" s="398" t="s">
        <v>2312</v>
      </c>
      <c r="L10" s="394"/>
      <c r="M10" s="394"/>
      <c r="N10" s="395"/>
    </row>
    <row r="11" spans="2:14">
      <c r="B11" s="369" t="s">
        <v>1023</v>
      </c>
      <c r="C11" s="370"/>
      <c r="D11" s="792"/>
      <c r="E11" s="792"/>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09"/>
      <c r="M12" s="809"/>
      <c r="N12" s="81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07" t="s">
        <v>2328</v>
      </c>
      <c r="G25" s="807"/>
      <c r="H25" s="807"/>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92" t="s">
        <v>1026</v>
      </c>
      <c r="C27" s="993"/>
      <c r="D27" s="993"/>
      <c r="E27" s="993"/>
      <c r="F27" s="993"/>
      <c r="G27" s="993"/>
      <c r="H27" s="993"/>
      <c r="I27" s="993"/>
      <c r="J27" s="993"/>
      <c r="K27" s="993"/>
      <c r="L27" s="993"/>
      <c r="M27" s="993"/>
      <c r="N27" s="994"/>
    </row>
    <row r="28" spans="1:14" ht="15.75" thickBot="1">
      <c r="B28" s="39"/>
      <c r="C28" s="40"/>
      <c r="D28" s="40"/>
      <c r="E28" s="40"/>
      <c r="F28" s="40"/>
      <c r="G28" s="40"/>
      <c r="H28" s="40"/>
      <c r="I28" s="40"/>
      <c r="J28" s="40"/>
      <c r="K28" s="40"/>
      <c r="L28" s="40"/>
      <c r="M28" s="40"/>
      <c r="N28" s="41"/>
    </row>
    <row r="29" spans="1:14" ht="26.25" thickBot="1">
      <c r="B29" s="77" t="s">
        <v>1027</v>
      </c>
      <c r="C29" s="997" t="s">
        <v>1028</v>
      </c>
      <c r="D29" s="998"/>
      <c r="E29" s="998"/>
      <c r="F29" s="998"/>
      <c r="G29" s="998"/>
      <c r="H29" s="998"/>
      <c r="I29" s="998"/>
      <c r="J29" s="78"/>
      <c r="K29" s="350" t="s">
        <v>2321</v>
      </c>
      <c r="L29" s="995" t="s">
        <v>1029</v>
      </c>
      <c r="M29" s="996"/>
      <c r="N29" s="77" t="s">
        <v>1030</v>
      </c>
    </row>
    <row r="30" spans="1:14" hidden="1">
      <c r="B30" s="77" t="s">
        <v>1027</v>
      </c>
      <c r="C30" s="793" t="s">
        <v>1028</v>
      </c>
      <c r="D30" s="794"/>
      <c r="E30" s="794"/>
      <c r="F30" s="794"/>
      <c r="G30" s="794"/>
      <c r="H30" s="794"/>
      <c r="I30" s="794"/>
      <c r="J30" s="78"/>
      <c r="K30" s="315"/>
      <c r="L30" s="790" t="s">
        <v>1029</v>
      </c>
      <c r="M30" s="791"/>
      <c r="N30" s="77" t="s">
        <v>1030</v>
      </c>
    </row>
    <row r="31" spans="1:14" ht="15.75" thickBot="1">
      <c r="A31" t="s">
        <v>1929</v>
      </c>
      <c r="B31" s="113" t="s">
        <v>1252</v>
      </c>
      <c r="C31" s="464" t="s">
        <v>2300</v>
      </c>
      <c r="D31" s="465"/>
      <c r="E31" s="465"/>
      <c r="F31" s="465"/>
      <c r="G31" s="465"/>
      <c r="H31" s="465"/>
      <c r="I31" s="465"/>
      <c r="J31" s="465"/>
      <c r="K31" s="467"/>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84" t="s">
        <v>1028</v>
      </c>
      <c r="C35" s="885"/>
      <c r="D35" s="885"/>
      <c r="E35" s="885"/>
      <c r="F35" s="885"/>
      <c r="G35" s="885"/>
      <c r="H35" s="886"/>
      <c r="I35" s="887" t="s">
        <v>1032</v>
      </c>
      <c r="J35" s="888"/>
      <c r="K35" s="75" t="s">
        <v>1033</v>
      </c>
      <c r="L35" s="889" t="s">
        <v>1034</v>
      </c>
      <c r="M35" s="886"/>
      <c r="N35" s="76" t="s">
        <v>1035</v>
      </c>
    </row>
    <row r="36" spans="1:14">
      <c r="A36" t="s">
        <v>373</v>
      </c>
      <c r="B36" s="863" t="str">
        <f>VLOOKUP(A36,EQUIPOS!A6:D154,3,FALSE)</f>
        <v>Volqueta 6 m3</v>
      </c>
      <c r="C36" s="864"/>
      <c r="D36" s="864"/>
      <c r="E36" s="864"/>
      <c r="F36" s="864"/>
      <c r="G36" s="864"/>
      <c r="H36" s="865"/>
      <c r="I36" s="275"/>
      <c r="J36" s="276"/>
      <c r="K36" s="277">
        <f>VLOOKUP(A36,EQUIPOS!A6:D161,4,FALSE)</f>
        <v>59968.603661132409</v>
      </c>
      <c r="L36" s="278"/>
      <c r="M36" s="291">
        <v>66</v>
      </c>
      <c r="N36" s="280">
        <f>K36/M36</f>
        <v>908.61520698685467</v>
      </c>
    </row>
    <row r="37" spans="1:14">
      <c r="B37" s="863"/>
      <c r="C37" s="864"/>
      <c r="D37" s="864"/>
      <c r="E37" s="864"/>
      <c r="F37" s="864"/>
      <c r="G37" s="864"/>
      <c r="H37" s="865"/>
      <c r="I37" s="275"/>
      <c r="J37" s="276"/>
      <c r="K37" s="277"/>
      <c r="L37" s="278"/>
      <c r="M37" s="279"/>
      <c r="N37" s="280"/>
    </row>
    <row r="38" spans="1:14">
      <c r="B38" s="863"/>
      <c r="C38" s="864"/>
      <c r="D38" s="864"/>
      <c r="E38" s="864"/>
      <c r="F38" s="864"/>
      <c r="G38" s="864"/>
      <c r="H38" s="865"/>
      <c r="I38" s="275"/>
      <c r="J38" s="276"/>
      <c r="K38" s="277"/>
      <c r="L38" s="278"/>
      <c r="M38" s="279"/>
      <c r="N38" s="281"/>
    </row>
    <row r="39" spans="1:14">
      <c r="B39" s="863"/>
      <c r="C39" s="864"/>
      <c r="D39" s="864"/>
      <c r="E39" s="864"/>
      <c r="F39" s="864"/>
      <c r="G39" s="864"/>
      <c r="H39" s="865"/>
      <c r="I39" s="866"/>
      <c r="J39" s="867"/>
      <c r="K39" s="282"/>
      <c r="L39" s="868"/>
      <c r="M39" s="869"/>
      <c r="N39" s="283"/>
    </row>
    <row r="40" spans="1:14">
      <c r="B40" s="863"/>
      <c r="C40" s="864"/>
      <c r="D40" s="864"/>
      <c r="E40" s="870"/>
      <c r="F40" s="864"/>
      <c r="G40" s="864"/>
      <c r="H40" s="865"/>
      <c r="I40" s="42"/>
      <c r="J40" s="43"/>
      <c r="K40" s="282"/>
      <c r="L40" s="284"/>
      <c r="M40" s="285"/>
      <c r="N40" s="286"/>
    </row>
    <row r="41" spans="1:14">
      <c r="B41" s="871"/>
      <c r="C41" s="872"/>
      <c r="D41" s="872"/>
      <c r="E41" s="44"/>
      <c r="F41" s="45"/>
      <c r="G41" s="45"/>
      <c r="H41" s="46"/>
      <c r="I41" s="42"/>
      <c r="J41" s="43"/>
      <c r="K41" s="287"/>
      <c r="L41" s="284"/>
      <c r="M41" s="285"/>
      <c r="N41" s="352"/>
    </row>
    <row r="42" spans="1:14" ht="15.75" thickBot="1">
      <c r="B42" s="863"/>
      <c r="C42" s="864"/>
      <c r="D42" s="864"/>
      <c r="E42" s="864"/>
      <c r="F42" s="864"/>
      <c r="G42" s="864"/>
      <c r="H42" s="865"/>
      <c r="I42" s="873"/>
      <c r="J42" s="874"/>
      <c r="K42" s="47"/>
      <c r="L42" s="875"/>
      <c r="M42" s="876"/>
      <c r="N42" s="111"/>
    </row>
    <row r="43" spans="1:14" ht="15.75" thickBot="1">
      <c r="B43" s="814" t="s">
        <v>1037</v>
      </c>
      <c r="C43" s="815"/>
      <c r="D43" s="815"/>
      <c r="E43" s="815"/>
      <c r="F43" s="815"/>
      <c r="G43" s="815"/>
      <c r="H43" s="815"/>
      <c r="I43" s="815"/>
      <c r="J43" s="815"/>
      <c r="K43" s="815"/>
      <c r="L43" s="815"/>
      <c r="M43" s="816"/>
      <c r="N43" s="105">
        <f>SUM(N36:N42)</f>
        <v>908.61520698685467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59" t="s">
        <v>1028</v>
      </c>
      <c r="C47" s="860"/>
      <c r="D47" s="860"/>
      <c r="E47" s="860"/>
      <c r="F47" s="860"/>
      <c r="G47" s="860"/>
      <c r="H47" s="860"/>
      <c r="I47" s="894"/>
      <c r="J47" s="323" t="s">
        <v>1029</v>
      </c>
      <c r="K47" s="91" t="s">
        <v>1030</v>
      </c>
      <c r="L47" s="895" t="s">
        <v>1039</v>
      </c>
      <c r="M47" s="894"/>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96"/>
      <c r="C53" s="897"/>
      <c r="D53" s="897"/>
      <c r="E53" s="897"/>
      <c r="F53" s="897"/>
      <c r="G53" s="897"/>
      <c r="H53" s="897"/>
      <c r="I53" s="867"/>
      <c r="J53" s="48"/>
      <c r="K53" s="50"/>
      <c r="L53" s="898"/>
      <c r="M53" s="899"/>
      <c r="N53" s="51"/>
    </row>
    <row r="54" spans="2:14" ht="15.75" thickBot="1">
      <c r="B54" s="814" t="s">
        <v>1037</v>
      </c>
      <c r="C54" s="815"/>
      <c r="D54" s="815"/>
      <c r="E54" s="815"/>
      <c r="F54" s="815"/>
      <c r="G54" s="815"/>
      <c r="H54" s="815"/>
      <c r="I54" s="815"/>
      <c r="J54" s="815"/>
      <c r="K54" s="815"/>
      <c r="L54" s="815"/>
      <c r="M54" s="816"/>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0" t="s">
        <v>1045</v>
      </c>
      <c r="M58" s="879"/>
      <c r="N58" s="82" t="s">
        <v>1035</v>
      </c>
    </row>
    <row r="59" spans="2:14">
      <c r="B59" s="52"/>
      <c r="C59" s="325"/>
      <c r="D59" s="325"/>
      <c r="E59" s="325"/>
      <c r="F59" s="325"/>
      <c r="G59" s="325"/>
      <c r="H59" s="319"/>
      <c r="I59" s="287"/>
      <c r="J59" s="294"/>
      <c r="K59" s="287"/>
      <c r="L59" s="901"/>
      <c r="M59" s="902"/>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4"/>
      <c r="M64" s="985"/>
      <c r="N64" s="493"/>
    </row>
    <row r="65" spans="2:15" ht="15.75" thickBot="1">
      <c r="B65" s="814" t="s">
        <v>1037</v>
      </c>
      <c r="C65" s="815"/>
      <c r="D65" s="815"/>
      <c r="E65" s="815"/>
      <c r="F65" s="815"/>
      <c r="G65" s="815"/>
      <c r="H65" s="815"/>
      <c r="I65" s="815"/>
      <c r="J65" s="815"/>
      <c r="K65" s="815"/>
      <c r="L65" s="815"/>
      <c r="M65" s="816"/>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3" t="s">
        <v>1047</v>
      </c>
      <c r="C69" s="854"/>
      <c r="D69" s="854"/>
      <c r="E69" s="854"/>
      <c r="F69" s="854"/>
      <c r="G69" s="854"/>
      <c r="H69" s="854"/>
      <c r="I69" s="79" t="s">
        <v>1048</v>
      </c>
      <c r="J69" s="81" t="s">
        <v>1494</v>
      </c>
      <c r="K69" s="80" t="s">
        <v>1050</v>
      </c>
      <c r="L69" s="855" t="s">
        <v>1034</v>
      </c>
      <c r="M69" s="856"/>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6"/>
      <c r="C75" s="987"/>
      <c r="D75" s="987"/>
      <c r="E75" s="987"/>
      <c r="F75" s="987"/>
      <c r="G75" s="987"/>
      <c r="H75" s="987"/>
      <c r="I75" s="175"/>
      <c r="J75" s="175"/>
      <c r="K75" s="175"/>
      <c r="L75" s="988"/>
      <c r="M75" s="989"/>
      <c r="N75" s="51"/>
    </row>
    <row r="76" spans="2:15" ht="15.75" thickBot="1">
      <c r="B76" s="814" t="s">
        <v>1037</v>
      </c>
      <c r="C76" s="815"/>
      <c r="D76" s="815"/>
      <c r="E76" s="815"/>
      <c r="F76" s="815"/>
      <c r="G76" s="815"/>
      <c r="H76" s="815"/>
      <c r="I76" s="815"/>
      <c r="J76" s="815"/>
      <c r="K76" s="815"/>
      <c r="L76" s="815"/>
      <c r="M76" s="816"/>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908.61520698685467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59" t="s">
        <v>1053</v>
      </c>
      <c r="C82" s="860"/>
      <c r="D82" s="860"/>
      <c r="E82" s="860"/>
      <c r="F82" s="860"/>
      <c r="G82" s="860"/>
      <c r="H82" s="860"/>
      <c r="I82" s="322"/>
      <c r="J82" s="342"/>
      <c r="K82" s="310" t="s">
        <v>1054</v>
      </c>
      <c r="L82" s="861" t="s">
        <v>1055</v>
      </c>
      <c r="M82" s="862"/>
      <c r="N82" s="311"/>
    </row>
    <row r="83" spans="1:14">
      <c r="B83" s="847" t="s">
        <v>1056</v>
      </c>
      <c r="C83" s="848"/>
      <c r="D83" s="848"/>
      <c r="E83" s="848"/>
      <c r="F83" s="848"/>
      <c r="G83" s="848"/>
      <c r="H83" s="848"/>
      <c r="I83" s="93"/>
      <c r="J83" s="94"/>
      <c r="K83" s="312">
        <v>0.2</v>
      </c>
      <c r="L83" s="849">
        <f>N78*K83</f>
        <v>181.72304139737093</v>
      </c>
      <c r="M83" s="850"/>
      <c r="N83" s="57"/>
    </row>
    <row r="84" spans="1:14">
      <c r="B84" s="95" t="s">
        <v>1057</v>
      </c>
      <c r="C84" s="96"/>
      <c r="D84" s="96"/>
      <c r="E84" s="96"/>
      <c r="F84" s="96"/>
      <c r="G84" s="96"/>
      <c r="H84" s="96"/>
      <c r="I84" s="93"/>
      <c r="J84" s="94"/>
      <c r="K84" s="312">
        <v>0.05</v>
      </c>
      <c r="L84" s="849">
        <f>N78*K84</f>
        <v>45.430760349342734</v>
      </c>
      <c r="M84" s="850"/>
      <c r="N84" s="57"/>
    </row>
    <row r="85" spans="1:14" ht="15.75" thickBot="1">
      <c r="B85" s="97" t="s">
        <v>1058</v>
      </c>
      <c r="C85" s="98"/>
      <c r="D85" s="98"/>
      <c r="E85" s="98"/>
      <c r="F85" s="98"/>
      <c r="G85" s="98"/>
      <c r="H85" s="98"/>
      <c r="I85" s="99"/>
      <c r="J85" s="100"/>
      <c r="K85" s="313">
        <v>0.05</v>
      </c>
      <c r="L85" s="851">
        <f>N78*K85</f>
        <v>45.430760349342734</v>
      </c>
      <c r="M85" s="852"/>
      <c r="N85" s="57"/>
    </row>
    <row r="86" spans="1:14" ht="15.75" thickBot="1">
      <c r="B86" s="814" t="s">
        <v>1037</v>
      </c>
      <c r="C86" s="815"/>
      <c r="D86" s="815"/>
      <c r="E86" s="815"/>
      <c r="F86" s="815"/>
      <c r="G86" s="815"/>
      <c r="H86" s="815"/>
      <c r="I86" s="815"/>
      <c r="J86" s="815"/>
      <c r="K86" s="815"/>
      <c r="L86" s="815"/>
      <c r="M86" s="816"/>
      <c r="N86" s="58">
        <f>L83+L84+L85</f>
        <v>272.5845620960564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1181.1997690829112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30"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4"/>
      <c r="K118" s="964"/>
      <c r="L118" s="964"/>
      <c r="M118" s="964"/>
      <c r="N118" s="965"/>
    </row>
    <row r="119" spans="2:14" ht="15.75" thickBot="1">
      <c r="B119" s="427" t="s">
        <v>2327</v>
      </c>
      <c r="C119" s="428"/>
      <c r="D119" s="428"/>
      <c r="E119" s="267"/>
      <c r="F119" s="267"/>
      <c r="G119" s="267"/>
      <c r="H119" s="267"/>
      <c r="I119" s="267"/>
      <c r="J119" s="966"/>
      <c r="K119" s="966"/>
      <c r="L119" s="966"/>
      <c r="M119" s="966"/>
      <c r="N119" s="967"/>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2019-12-12T16:44:25Z</dcterms:modified>
</cp:coreProperties>
</file>