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BA90FC57-8DF5-4EC6-868E-ABF4A08351AE}" xr6:coauthVersionLast="44" xr6:coauthVersionMax="44" xr10:uidLastSave="{00000000-0000-0000-0000-000000000000}"/>
  <bookViews>
    <workbookView xWindow="3120" yWindow="3120" windowWidth="21600" windowHeight="11385" tabRatio="879" firstSheet="1" activeTab="4"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K36" i="7" l="1"/>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N75" i="293" s="1"/>
  <c r="N41" i="293" s="1"/>
  <c r="N43"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N36" i="7"/>
  <c r="B36" i="7"/>
  <c r="N76" i="92" l="1"/>
  <c r="N41" i="92" s="1"/>
  <c r="N76" i="96"/>
  <c r="N41" i="96" s="1"/>
  <c r="N76" i="107"/>
  <c r="N41" i="107" s="1"/>
  <c r="N75" i="133"/>
  <c r="N41" i="133" s="1"/>
  <c r="N76" i="135"/>
  <c r="N41" i="135" s="1"/>
  <c r="N91" i="260"/>
  <c r="N47" i="260" s="1"/>
  <c r="N81" i="266"/>
  <c r="N41" i="266" s="1"/>
  <c r="N77" i="193"/>
  <c r="N43" i="193" s="1"/>
  <c r="N45" i="193" s="1"/>
  <c r="N87" i="246"/>
  <c r="N45" i="246" s="1"/>
  <c r="N77" i="250"/>
  <c r="N41" i="250" s="1"/>
  <c r="N76" i="242"/>
  <c r="N40" i="242" s="1"/>
  <c r="N81" i="282"/>
  <c r="N44" i="282" s="1"/>
  <c r="N75" i="289"/>
  <c r="N41" i="289" s="1"/>
  <c r="N43" i="289" s="1"/>
  <c r="N43" i="306"/>
  <c r="N81" i="280"/>
  <c r="N44" i="280" s="1"/>
  <c r="N46" i="280" s="1"/>
  <c r="N75" i="302"/>
  <c r="N41" i="302" s="1"/>
  <c r="N43" i="302" s="1"/>
  <c r="N77" i="323"/>
  <c r="N77" i="328"/>
  <c r="N41" i="328" s="1"/>
  <c r="N43" i="328" s="1"/>
  <c r="N77" i="337"/>
  <c r="N41" i="337" s="1"/>
  <c r="N76" i="26"/>
  <c r="N42" i="26" s="1"/>
  <c r="N79" i="50"/>
  <c r="N42" i="50" s="1"/>
  <c r="N43" i="50" s="1"/>
  <c r="N76" i="56"/>
  <c r="N42" i="56" s="1"/>
  <c r="N43" i="56" s="1"/>
  <c r="N78" i="56" s="1"/>
  <c r="L85" i="56" s="1"/>
  <c r="N76" i="67"/>
  <c r="N41" i="67" s="1"/>
  <c r="N43" i="67" s="1"/>
  <c r="N78" i="67" s="1"/>
  <c r="N76" i="68"/>
  <c r="N41" i="68" s="1"/>
  <c r="N43" i="68" s="1"/>
  <c r="N75" i="75"/>
  <c r="N41" i="75" s="1"/>
  <c r="N76" i="80"/>
  <c r="N41" i="80" s="1"/>
  <c r="N76" i="82"/>
  <c r="N41" i="82" s="1"/>
  <c r="N76" i="84"/>
  <c r="N41" i="84" s="1"/>
  <c r="N76" i="86"/>
  <c r="N41" i="86" s="1"/>
  <c r="N43" i="86" s="1"/>
  <c r="N76" i="88"/>
  <c r="N41" i="88" s="1"/>
  <c r="N43" i="88" s="1"/>
  <c r="N76" i="90"/>
  <c r="N41" i="90" s="1"/>
  <c r="N43" i="90" s="1"/>
  <c r="N76" i="94"/>
  <c r="N41" i="94" s="1"/>
  <c r="N43" i="94" s="1"/>
  <c r="N76" i="102"/>
  <c r="N41" i="102" s="1"/>
  <c r="N76" i="105"/>
  <c r="N41" i="105" s="1"/>
  <c r="N76" i="108"/>
  <c r="N41" i="108" s="1"/>
  <c r="N80" i="164"/>
  <c r="N46" i="164" s="1"/>
  <c r="N83" i="165"/>
  <c r="N49" i="165" s="1"/>
  <c r="N81" i="170"/>
  <c r="N47" i="170" s="1"/>
  <c r="N49" i="170" s="1"/>
  <c r="N81" i="176"/>
  <c r="N47" i="176" s="1"/>
  <c r="N49" i="176" s="1"/>
  <c r="N81" i="171"/>
  <c r="N47" i="171" s="1"/>
  <c r="N49" i="171" s="1"/>
  <c r="N81" i="178"/>
  <c r="N47" i="178" s="1"/>
  <c r="N80" i="179"/>
  <c r="N46" i="179" s="1"/>
  <c r="N80" i="180"/>
  <c r="N46" i="180" s="1"/>
  <c r="N80" i="177"/>
  <c r="N46" i="177" s="1"/>
  <c r="N80" i="181"/>
  <c r="N46" i="181" s="1"/>
  <c r="N80" i="183"/>
  <c r="N46" i="183" s="1"/>
  <c r="N48" i="183" s="1"/>
  <c r="N80" i="184"/>
  <c r="N46" i="184" s="1"/>
  <c r="N48" i="184" s="1"/>
  <c r="N81" i="185"/>
  <c r="N47" i="185" s="1"/>
  <c r="N49" i="185" s="1"/>
  <c r="N81" i="186"/>
  <c r="N47" i="186" s="1"/>
  <c r="N80" i="188"/>
  <c r="N46" i="188" s="1"/>
  <c r="N81" i="187"/>
  <c r="N47" i="187" s="1"/>
  <c r="N76" i="231"/>
  <c r="N40" i="231" s="1"/>
  <c r="N77" i="233"/>
  <c r="N41" i="233" s="1"/>
  <c r="N76" i="243"/>
  <c r="N40" i="243" s="1"/>
  <c r="N42" i="243" s="1"/>
  <c r="N77" i="259"/>
  <c r="N41" i="259" s="1"/>
  <c r="N43" i="259" s="1"/>
  <c r="N83" i="279"/>
  <c r="N46" i="279" s="1"/>
  <c r="N48" i="279" s="1"/>
  <c r="N53" i="325"/>
  <c r="N76" i="19"/>
  <c r="N42" i="19" s="1"/>
  <c r="N43" i="22"/>
  <c r="N76" i="24"/>
  <c r="N42" i="24" s="1"/>
  <c r="N76" i="25"/>
  <c r="N42" i="25" s="1"/>
  <c r="N43" i="25" s="1"/>
  <c r="N76" i="61"/>
  <c r="N42" i="61" s="1"/>
  <c r="N76" i="64"/>
  <c r="N41" i="64" s="1"/>
  <c r="N43" i="64" s="1"/>
  <c r="N75" i="72"/>
  <c r="N41" i="72" s="1"/>
  <c r="N75" i="74"/>
  <c r="N41" i="74" s="1"/>
  <c r="N76" i="79"/>
  <c r="N41" i="79" s="1"/>
  <c r="N76" i="81"/>
  <c r="N41" i="81" s="1"/>
  <c r="N76" i="83"/>
  <c r="N41" i="83" s="1"/>
  <c r="N76" i="85"/>
  <c r="N41" i="85" s="1"/>
  <c r="N76" i="87"/>
  <c r="N41" i="87" s="1"/>
  <c r="N76" i="89"/>
  <c r="N41" i="89" s="1"/>
  <c r="N76" i="91"/>
  <c r="N41" i="91" s="1"/>
  <c r="N43" i="91" s="1"/>
  <c r="N76" i="100"/>
  <c r="N41" i="100" s="1"/>
  <c r="N76" i="106"/>
  <c r="N41" i="106" s="1"/>
  <c r="N80" i="160"/>
  <c r="N46" i="160" s="1"/>
  <c r="N78" i="232"/>
  <c r="N41" i="232" s="1"/>
  <c r="N76" i="234"/>
  <c r="N40" i="234" s="1"/>
  <c r="N81" i="244"/>
  <c r="N45" i="244" s="1"/>
  <c r="N47" i="244" s="1"/>
  <c r="N77" i="254"/>
  <c r="N41" i="254" s="1"/>
  <c r="N78" i="272"/>
  <c r="N41" i="272" s="1"/>
  <c r="N43" i="272" s="1"/>
  <c r="N75" i="290"/>
  <c r="N41" i="290" s="1"/>
  <c r="N43" i="290" s="1"/>
  <c r="N77" i="294"/>
  <c r="N41" i="294" s="1"/>
  <c r="N75" i="299"/>
  <c r="N41" i="299" s="1"/>
  <c r="N43" i="299" s="1"/>
  <c r="N77" i="321"/>
  <c r="N77" i="342"/>
  <c r="N41" i="342" s="1"/>
  <c r="N77" i="347"/>
  <c r="N41" i="347" s="1"/>
  <c r="N43" i="347" s="1"/>
  <c r="N77" i="364"/>
  <c r="N41" i="364" s="1"/>
  <c r="N76" i="63"/>
  <c r="N41" i="63" s="1"/>
  <c r="N43" i="63" s="1"/>
  <c r="N78" i="63" s="1"/>
  <c r="L83" i="63" s="1"/>
  <c r="N76" i="95"/>
  <c r="N41" i="95" s="1"/>
  <c r="N76" i="97"/>
  <c r="N41" i="97" s="1"/>
  <c r="N76" i="99"/>
  <c r="N41" i="99" s="1"/>
  <c r="N76" i="103"/>
  <c r="N41" i="103" s="1"/>
  <c r="N81" i="154"/>
  <c r="N47" i="154" s="1"/>
  <c r="N73" i="229"/>
  <c r="N40" i="229" s="1"/>
  <c r="N42" i="229" s="1"/>
  <c r="N77" i="258"/>
  <c r="N41" i="258" s="1"/>
  <c r="N77" i="262"/>
  <c r="N41" i="262" s="1"/>
  <c r="N43"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81" i="267"/>
  <c r="N41" i="267" s="1"/>
  <c r="N43" i="267" s="1"/>
  <c r="N75" i="283"/>
  <c r="N41" i="283" s="1"/>
  <c r="N75" i="292"/>
  <c r="N41" i="292" s="1"/>
  <c r="N43" i="292" s="1"/>
  <c r="N61" i="22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77" i="296"/>
  <c r="N41" i="296" s="1"/>
  <c r="N43" i="296" s="1"/>
  <c r="N75" i="298"/>
  <c r="N41" i="298" s="1"/>
  <c r="N43" i="298" s="1"/>
  <c r="N77" i="322"/>
  <c r="N79" i="322" s="1"/>
  <c r="L86" i="322" s="1"/>
  <c r="N77" i="356"/>
  <c r="N41" i="356" s="1"/>
  <c r="N43" i="356" s="1"/>
  <c r="N77" i="264"/>
  <c r="N41" i="264" s="1"/>
  <c r="N43" i="264" s="1"/>
  <c r="N78" i="275"/>
  <c r="N41" i="275" s="1"/>
  <c r="N75" i="309"/>
  <c r="N41" i="309" s="1"/>
  <c r="N77" i="312"/>
  <c r="N41" i="312" s="1"/>
  <c r="N76" i="213"/>
  <c r="N42" i="213" s="1"/>
  <c r="N44" i="213" s="1"/>
  <c r="N77" i="253"/>
  <c r="N79" i="253" s="1"/>
  <c r="L86" i="253" s="1"/>
  <c r="N77" i="256"/>
  <c r="N41" i="256" s="1"/>
  <c r="N43" i="256" s="1"/>
  <c r="N43" i="257"/>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43" i="139"/>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6"/>
  <c r="I70" i="96"/>
  <c r="I71" i="96"/>
  <c r="N43" i="100"/>
  <c r="N43" i="102"/>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95"/>
  <c r="N43" i="98"/>
  <c r="N43" i="101"/>
  <c r="N43" i="103"/>
  <c r="N43" i="107"/>
  <c r="N43" i="108"/>
  <c r="N43" i="133"/>
  <c r="N43" i="135"/>
  <c r="N43" i="138"/>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8"/>
  <c r="N48" i="180"/>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3" i="254"/>
  <c r="I75" i="186"/>
  <c r="I76" i="186"/>
  <c r="I77" i="186"/>
  <c r="N65" i="187"/>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43" i="266"/>
  <c r="N81" i="268"/>
  <c r="N41" i="268" s="1"/>
  <c r="N43" i="268" s="1"/>
  <c r="N43" i="27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L82" i="289"/>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48" l="1"/>
  <c r="L85" i="348" s="1"/>
  <c r="N81" i="248"/>
  <c r="N43" i="248" s="1"/>
  <c r="N45" i="248" s="1"/>
  <c r="N79" i="306"/>
  <c r="L86" i="306" s="1"/>
  <c r="L85" i="67"/>
  <c r="L83" i="67"/>
  <c r="L84" i="67"/>
  <c r="N86" i="67" s="1"/>
  <c r="N88" i="67" s="1"/>
  <c r="D58" i="5" s="1"/>
  <c r="N81" i="50"/>
  <c r="L87" i="50" s="1"/>
  <c r="L85" i="51"/>
  <c r="N86" i="51" s="1"/>
  <c r="N88" i="51" s="1"/>
  <c r="D43" i="5" s="1"/>
  <c r="L86" i="323"/>
  <c r="N78" i="25"/>
  <c r="L85" i="25" s="1"/>
  <c r="L83" i="65"/>
  <c r="L84" i="65"/>
  <c r="L84" i="78"/>
  <c r="L83" i="74"/>
  <c r="L84" i="226"/>
  <c r="N78" i="31"/>
  <c r="L83" i="31" s="1"/>
  <c r="L84" i="253"/>
  <c r="N80" i="275"/>
  <c r="L87" i="275" s="1"/>
  <c r="L83" i="78"/>
  <c r="L86" i="356"/>
  <c r="N78" i="37"/>
  <c r="L85" i="37" s="1"/>
  <c r="L84" i="63"/>
  <c r="L82" i="74"/>
  <c r="L86" i="333"/>
  <c r="L83" i="7"/>
  <c r="L83" i="47"/>
  <c r="L83" i="51"/>
  <c r="N78" i="39"/>
  <c r="L85" i="39" s="1"/>
  <c r="L84" i="208"/>
  <c r="N93" i="260"/>
  <c r="L98" i="260" s="1"/>
  <c r="N78" i="42"/>
  <c r="L85" i="42" s="1"/>
  <c r="N78" i="34"/>
  <c r="L83" i="34" s="1"/>
  <c r="N78" i="21"/>
  <c r="L85" i="21" s="1"/>
  <c r="L83" i="289"/>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N87" i="356" s="1"/>
  <c r="N89" i="356" s="1"/>
  <c r="D308" i="5" s="1"/>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3" i="21"/>
  <c r="L84" i="21"/>
  <c r="L85" i="7"/>
  <c r="L83" i="43"/>
  <c r="L84" i="46"/>
  <c r="N86" i="46" s="1"/>
  <c r="N88" i="46" s="1"/>
  <c r="D38" i="5" s="1"/>
  <c r="L84" i="339"/>
  <c r="N83" i="282"/>
  <c r="L89" i="282" s="1"/>
  <c r="N79" i="256"/>
  <c r="L84" i="256" s="1"/>
  <c r="N78" i="35"/>
  <c r="N77" i="284"/>
  <c r="L84" i="284" s="1"/>
  <c r="L88" i="218"/>
  <c r="L85" i="253"/>
  <c r="N87" i="253" s="1"/>
  <c r="N89" i="253" s="1"/>
  <c r="D213" i="5" s="1"/>
  <c r="N78" i="33"/>
  <c r="L83" i="33" s="1"/>
  <c r="L84" i="64"/>
  <c r="N78" i="53"/>
  <c r="L85" i="53" s="1"/>
  <c r="N78" i="107"/>
  <c r="L85" i="107" s="1"/>
  <c r="L84" i="348"/>
  <c r="L86" i="328"/>
  <c r="N78" i="213"/>
  <c r="L83" i="213" s="1"/>
  <c r="N80" i="272"/>
  <c r="L85" i="272" s="1"/>
  <c r="L85" i="32"/>
  <c r="L84" i="32"/>
  <c r="N74" i="227"/>
  <c r="L79" i="227" s="1"/>
  <c r="N69" i="160"/>
  <c r="N82" i="160" s="1"/>
  <c r="N79" i="261"/>
  <c r="L84" i="261" s="1"/>
  <c r="L82" i="305"/>
  <c r="L83" i="305"/>
  <c r="L83" i="25"/>
  <c r="L87" i="281"/>
  <c r="N78" i="243"/>
  <c r="L83" i="243" s="1"/>
  <c r="N77" i="293"/>
  <c r="L84" i="293" s="1"/>
  <c r="N78" i="94"/>
  <c r="L85" i="94" s="1"/>
  <c r="L83" i="39"/>
  <c r="L85" i="128"/>
  <c r="L85" i="92"/>
  <c r="L84" i="25"/>
  <c r="L84" i="306"/>
  <c r="N78" i="231"/>
  <c r="L84" i="231" s="1"/>
  <c r="L84" i="29"/>
  <c r="N78" i="209"/>
  <c r="L85" i="209" s="1"/>
  <c r="N70" i="267"/>
  <c r="N83" i="267" s="1"/>
  <c r="L88" i="267" s="1"/>
  <c r="L84" i="39"/>
  <c r="N79" i="332"/>
  <c r="L85" i="332" s="1"/>
  <c r="N78" i="9"/>
  <c r="L84" i="9" s="1"/>
  <c r="N80" i="273"/>
  <c r="L86" i="273" s="1"/>
  <c r="N78" i="19"/>
  <c r="L85" i="19" s="1"/>
  <c r="N79" i="334"/>
  <c r="L84" i="334"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3" i="105"/>
  <c r="L87" i="277"/>
  <c r="L86" i="277"/>
  <c r="L85" i="250"/>
  <c r="L84" i="250"/>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43"/>
  <c r="L84" i="57"/>
  <c r="L86" i="365"/>
  <c r="L86" i="347"/>
  <c r="L85" i="371"/>
  <c r="N87" i="371" s="1"/>
  <c r="N89" i="371" s="1"/>
  <c r="D293" i="5" s="1"/>
  <c r="L86" i="343"/>
  <c r="L86" i="321"/>
  <c r="L85" i="328"/>
  <c r="L84" i="323"/>
  <c r="N87" i="323" s="1"/>
  <c r="N89" i="323" s="1"/>
  <c r="D279" i="5" s="1"/>
  <c r="L86" i="250"/>
  <c r="L85" i="224"/>
  <c r="N86" i="224" s="1"/>
  <c r="N88" i="224" s="1"/>
  <c r="D185" i="5" s="1"/>
  <c r="L84" i="132"/>
  <c r="L83" i="131"/>
  <c r="L83" i="127"/>
  <c r="L83" i="129"/>
  <c r="L84" i="129"/>
  <c r="L85" i="129"/>
  <c r="L84" i="52"/>
  <c r="L85" i="52"/>
  <c r="L83" i="52"/>
  <c r="L84" i="365"/>
  <c r="L85" i="306"/>
  <c r="N79" i="337"/>
  <c r="N83" i="280"/>
  <c r="N78" i="44"/>
  <c r="N86" i="11"/>
  <c r="N88" i="11" s="1"/>
  <c r="D319" i="5" s="1"/>
  <c r="L85" i="14"/>
  <c r="L85" i="16"/>
  <c r="N83" i="248"/>
  <c r="L88" i="248" s="1"/>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L86" i="364"/>
  <c r="L84" i="364"/>
  <c r="L85" i="364"/>
  <c r="L85" i="354"/>
  <c r="L86" i="354"/>
  <c r="L84" i="354"/>
  <c r="L88" i="282"/>
  <c r="N85" i="289"/>
  <c r="N87" i="289" s="1"/>
  <c r="D245" i="5" s="1"/>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5"/>
  <c r="N88" i="65" s="1"/>
  <c r="D56" i="5" s="1"/>
  <c r="L83" i="56"/>
  <c r="L84" i="56"/>
  <c r="N86" i="28"/>
  <c r="N88" i="28" s="1"/>
  <c r="D20" i="5" s="1"/>
  <c r="L84" i="24"/>
  <c r="L85" i="18"/>
  <c r="L83" i="18"/>
  <c r="L85" i="15"/>
  <c r="L83" i="15"/>
  <c r="N78" i="12"/>
  <c r="L85" i="12" s="1"/>
  <c r="N86" i="63" l="1"/>
  <c r="N88" i="63" s="1"/>
  <c r="D54" i="5" s="1"/>
  <c r="N86" i="226"/>
  <c r="N88" i="226" s="1"/>
  <c r="D187" i="5" s="1"/>
  <c r="L88" i="50"/>
  <c r="L85" i="363"/>
  <c r="N85" i="72"/>
  <c r="N87" i="72" s="1"/>
  <c r="D63" i="5" s="1"/>
  <c r="N87" i="339"/>
  <c r="N89" i="339" s="1"/>
  <c r="D292" i="5" s="1"/>
  <c r="L86" i="50"/>
  <c r="N89" i="50" s="1"/>
  <c r="N91" i="50" s="1"/>
  <c r="D42" i="5" s="1"/>
  <c r="N85" i="303"/>
  <c r="N87" i="303" s="1"/>
  <c r="D259" i="5" s="1"/>
  <c r="L85" i="31"/>
  <c r="L86" i="363"/>
  <c r="L84" i="34"/>
  <c r="N87" i="333"/>
  <c r="N89" i="333" s="1"/>
  <c r="D287" i="5" s="1"/>
  <c r="L84" i="31"/>
  <c r="L85" i="34"/>
  <c r="N86" i="34" s="1"/>
  <c r="N88" i="34" s="1"/>
  <c r="D26" i="5" s="1"/>
  <c r="N86" i="121"/>
  <c r="N88" i="121" s="1"/>
  <c r="D111" i="5" s="1"/>
  <c r="N79" i="239"/>
  <c r="L85" i="239" s="1"/>
  <c r="N70" i="171"/>
  <c r="N83" i="171" s="1"/>
  <c r="L90" i="171" s="1"/>
  <c r="N69" i="180"/>
  <c r="N82" i="180" s="1"/>
  <c r="L88" i="180" s="1"/>
  <c r="N86" i="43"/>
  <c r="N88" i="43" s="1"/>
  <c r="D34" i="5" s="1"/>
  <c r="N87" i="321"/>
  <c r="N89" i="321" s="1"/>
  <c r="D277" i="5" s="1"/>
  <c r="L85" i="240"/>
  <c r="N86" i="58"/>
  <c r="N88" i="58" s="1"/>
  <c r="D49" i="5" s="1"/>
  <c r="N87" i="327"/>
  <c r="N89" i="327" s="1"/>
  <c r="D281" i="5" s="1"/>
  <c r="L84" i="342"/>
  <c r="L85" i="275"/>
  <c r="N85" i="74"/>
  <c r="N87" i="74" s="1"/>
  <c r="D65" i="5" s="1"/>
  <c r="L90" i="282"/>
  <c r="L83" i="37"/>
  <c r="L84" i="346"/>
  <c r="N87" i="328"/>
  <c r="N89" i="328" s="1"/>
  <c r="D282" i="5" s="1"/>
  <c r="N87" i="340"/>
  <c r="N89" i="340" s="1"/>
  <c r="D294" i="5" s="1"/>
  <c r="L84" i="38"/>
  <c r="L85" i="254"/>
  <c r="L84" i="37"/>
  <c r="L86" i="275"/>
  <c r="L83" i="147"/>
  <c r="L84" i="147"/>
  <c r="N82" i="174"/>
  <c r="L89" i="174" s="1"/>
  <c r="N69" i="183"/>
  <c r="N82" i="183" s="1"/>
  <c r="L88" i="183" s="1"/>
  <c r="N64" i="297"/>
  <c r="N77" i="297" s="1"/>
  <c r="L82" i="297" s="1"/>
  <c r="N69" i="164"/>
  <c r="N82" i="164" s="1"/>
  <c r="L89" i="164" s="1"/>
  <c r="N69" i="172"/>
  <c r="N82" i="172" s="1"/>
  <c r="L88" i="172" s="1"/>
  <c r="N90" i="219"/>
  <c r="N92" i="219" s="1"/>
  <c r="D181" i="5" s="1"/>
  <c r="L100" i="260"/>
  <c r="L82" i="284"/>
  <c r="L99" i="260"/>
  <c r="L83" i="30"/>
  <c r="L84" i="27"/>
  <c r="N86" i="131"/>
  <c r="N88" i="131" s="1"/>
  <c r="D122" i="5" s="1"/>
  <c r="L84" i="30"/>
  <c r="L84" i="135"/>
  <c r="L86" i="241"/>
  <c r="L85" i="41"/>
  <c r="N86" i="130"/>
  <c r="N88" i="130" s="1"/>
  <c r="D121" i="5" s="1"/>
  <c r="N86" i="7"/>
  <c r="N88" i="7" s="1"/>
  <c r="D3" i="5" s="1"/>
  <c r="L83" i="298"/>
  <c r="L84" i="298"/>
  <c r="L84" i="286"/>
  <c r="L83" i="286"/>
  <c r="L85" i="241"/>
  <c r="N87" i="241" s="1"/>
  <c r="N89" i="241" s="1"/>
  <c r="D201" i="5" s="1"/>
  <c r="L92" i="221"/>
  <c r="L83" i="59"/>
  <c r="L83" i="102"/>
  <c r="L82" i="75"/>
  <c r="N86" i="124"/>
  <c r="N88" i="124" s="1"/>
  <c r="D113" i="5" s="1"/>
  <c r="L85" i="69"/>
  <c r="L85" i="213"/>
  <c r="L86" i="332"/>
  <c r="L84" i="332"/>
  <c r="N70" i="176"/>
  <c r="N83" i="176" s="1"/>
  <c r="L88" i="176" s="1"/>
  <c r="N90" i="218"/>
  <c r="N92" i="218" s="1"/>
  <c r="D180" i="5" s="1"/>
  <c r="N86" i="21"/>
  <c r="N88" i="21" s="1"/>
  <c r="D13" i="5" s="1"/>
  <c r="L84" i="103"/>
  <c r="L87" i="232"/>
  <c r="L85" i="232"/>
  <c r="L84" i="215"/>
  <c r="L83" i="215"/>
  <c r="L85" i="100"/>
  <c r="L84" i="100"/>
  <c r="L83" i="38"/>
  <c r="L83" i="75"/>
  <c r="L83" i="302"/>
  <c r="L82" i="302"/>
  <c r="L84" i="19"/>
  <c r="N79" i="316"/>
  <c r="L84" i="316" s="1"/>
  <c r="L83" i="19"/>
  <c r="N86" i="19" s="1"/>
  <c r="N88" i="19" s="1"/>
  <c r="D11" i="5" s="1"/>
  <c r="N83" i="155"/>
  <c r="L88" i="155" s="1"/>
  <c r="N79" i="313"/>
  <c r="L86" i="313" s="1"/>
  <c r="N79" i="317"/>
  <c r="L85" i="317" s="1"/>
  <c r="L84" i="26"/>
  <c r="L86" i="256"/>
  <c r="N86" i="132"/>
  <c r="N88" i="132" s="1"/>
  <c r="D123" i="5" s="1"/>
  <c r="L83" i="42"/>
  <c r="L91" i="221"/>
  <c r="L84" i="42"/>
  <c r="L83" i="26"/>
  <c r="N86" i="26" s="1"/>
  <c r="N88" i="26" s="1"/>
  <c r="D18" i="5" s="1"/>
  <c r="L85" i="105"/>
  <c r="N86" i="105" s="1"/>
  <c r="N88" i="105" s="1"/>
  <c r="D95" i="5" s="1"/>
  <c r="N86" i="208"/>
  <c r="N88" i="208" s="1"/>
  <c r="D119" i="5" s="1"/>
  <c r="L83" i="92"/>
  <c r="N86" i="92" s="1"/>
  <c r="N88" i="92" s="1"/>
  <c r="D83" i="5" s="1"/>
  <c r="N86" i="47"/>
  <c r="N88" i="47" s="1"/>
  <c r="D39" i="5" s="1"/>
  <c r="L82" i="286"/>
  <c r="L84" i="102"/>
  <c r="L86" i="254"/>
  <c r="N70" i="178"/>
  <c r="N83" i="178" s="1"/>
  <c r="L89" i="178" s="1"/>
  <c r="N70" i="168"/>
  <c r="N83" i="168" s="1"/>
  <c r="L90" i="168" s="1"/>
  <c r="L87" i="274"/>
  <c r="N87" i="343"/>
  <c r="N89" i="343" s="1"/>
  <c r="D296" i="5" s="1"/>
  <c r="L85" i="336"/>
  <c r="L83" i="284"/>
  <c r="N69" i="179"/>
  <c r="N82" i="179" s="1"/>
  <c r="L89" i="179" s="1"/>
  <c r="N69" i="177"/>
  <c r="N82" i="177" s="1"/>
  <c r="L89" i="177" s="1"/>
  <c r="N70" i="268"/>
  <c r="N83" i="268" s="1"/>
  <c r="L90" i="268" s="1"/>
  <c r="L83" i="142"/>
  <c r="L85" i="142"/>
  <c r="L84" i="142"/>
  <c r="L84" i="262"/>
  <c r="L85" i="262"/>
  <c r="L86" i="262"/>
  <c r="L83" i="24"/>
  <c r="N86" i="24" s="1"/>
  <c r="N88" i="24" s="1"/>
  <c r="D16" i="5" s="1"/>
  <c r="L86" i="232"/>
  <c r="L85" i="147"/>
  <c r="L85" i="138"/>
  <c r="L86" i="251"/>
  <c r="L85" i="215"/>
  <c r="N79" i="314"/>
  <c r="L85" i="314" s="1"/>
  <c r="N79" i="318"/>
  <c r="L86" i="318" s="1"/>
  <c r="N79" i="311"/>
  <c r="L84" i="311" s="1"/>
  <c r="N79" i="315"/>
  <c r="L84" i="315" s="1"/>
  <c r="N79" i="319"/>
  <c r="L84" i="319" s="1"/>
  <c r="N77" i="287"/>
  <c r="L83" i="287" s="1"/>
  <c r="L86" i="240"/>
  <c r="L85" i="135"/>
  <c r="L82" i="298"/>
  <c r="L84" i="251"/>
  <c r="L85" i="27"/>
  <c r="N66" i="294"/>
  <c r="N79" i="294" s="1"/>
  <c r="L85"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7" i="365"/>
  <c r="N89" i="365" s="1"/>
  <c r="D315" i="5" s="1"/>
  <c r="N86" i="129"/>
  <c r="N88" i="129" s="1"/>
  <c r="D118" i="5" s="1"/>
  <c r="L86" i="271"/>
  <c r="L90" i="165"/>
  <c r="L88" i="249"/>
  <c r="L85" i="271"/>
  <c r="L85" i="353"/>
  <c r="N86" i="16"/>
  <c r="N88" i="16" s="1"/>
  <c r="D8" i="5" s="1"/>
  <c r="L83" i="242"/>
  <c r="L84" i="362"/>
  <c r="L86" i="362"/>
  <c r="L85" i="362"/>
  <c r="L86" i="329"/>
  <c r="L85" i="329"/>
  <c r="L84" i="329"/>
  <c r="L87" i="179"/>
  <c r="L84" i="20"/>
  <c r="L85" i="20"/>
  <c r="N86" i="52"/>
  <c r="N88" i="52" s="1"/>
  <c r="D44" i="5" s="1"/>
  <c r="N87" i="322"/>
  <c r="N89" i="322" s="1"/>
  <c r="D278" i="5" s="1"/>
  <c r="L83" i="148"/>
  <c r="L85" i="148"/>
  <c r="L84" i="242"/>
  <c r="L83" i="41"/>
  <c r="N86" i="41" s="1"/>
  <c r="N88" i="41" s="1"/>
  <c r="D32" i="5" s="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15"/>
  <c r="N88" i="15" s="1"/>
  <c r="D7" i="5" s="1"/>
  <c r="L83" i="12"/>
  <c r="L84" i="12"/>
  <c r="N86" i="27" l="1"/>
  <c r="N88" i="27" s="1"/>
  <c r="D19" i="5" s="1"/>
  <c r="N87" i="336"/>
  <c r="N89" i="336" s="1"/>
  <c r="D290" i="5" s="1"/>
  <c r="N87" i="254"/>
  <c r="N89" i="254" s="1"/>
  <c r="D214" i="5" s="1"/>
  <c r="L88" i="178"/>
  <c r="L89" i="180"/>
  <c r="L87" i="164"/>
  <c r="L85" i="319"/>
  <c r="L88" i="177"/>
  <c r="L84" i="297"/>
  <c r="L85" i="313"/>
  <c r="L86" i="239"/>
  <c r="L84" i="239"/>
  <c r="L89" i="155"/>
  <c r="N86" i="140"/>
  <c r="N88" i="140" s="1"/>
  <c r="D132" i="5" s="1"/>
  <c r="L88" i="174"/>
  <c r="L88" i="268"/>
  <c r="N93" i="221"/>
  <c r="N95" i="221" s="1"/>
  <c r="D184" i="5" s="1"/>
  <c r="L88" i="171"/>
  <c r="L89" i="171"/>
  <c r="L86" i="294"/>
  <c r="N87" i="240"/>
  <c r="N89" i="240" s="1"/>
  <c r="D200" i="5" s="1"/>
  <c r="L88" i="164"/>
  <c r="N90" i="164" s="1"/>
  <c r="N92" i="164" s="1"/>
  <c r="D149" i="5" s="1"/>
  <c r="L84" i="313"/>
  <c r="L90" i="178"/>
  <c r="N91" i="178" s="1"/>
  <c r="N93" i="178" s="1"/>
  <c r="D157" i="5" s="1"/>
  <c r="L89" i="268"/>
  <c r="N85" i="284"/>
  <c r="N87" i="284" s="1"/>
  <c r="D241" i="5" s="1"/>
  <c r="N82" i="227"/>
  <c r="N84" i="227" s="1"/>
  <c r="D188" i="5" s="1"/>
  <c r="N85" i="286"/>
  <c r="N87" i="286" s="1"/>
  <c r="D243" i="5" s="1"/>
  <c r="N88" i="275"/>
  <c r="N90" i="275" s="1"/>
  <c r="D233" i="5" s="1"/>
  <c r="N87" i="332"/>
  <c r="N89" i="332" s="1"/>
  <c r="D286" i="5" s="1"/>
  <c r="N86" i="38"/>
  <c r="N88" i="38" s="1"/>
  <c r="D29" i="5" s="1"/>
  <c r="N87" i="342"/>
  <c r="N89" i="342" s="1"/>
  <c r="D295" i="5" s="1"/>
  <c r="L86" i="311"/>
  <c r="L90" i="155"/>
  <c r="N91" i="155" s="1"/>
  <c r="N93" i="155" s="1"/>
  <c r="D144" i="5" s="1"/>
  <c r="L83" i="297"/>
  <c r="N87" i="256"/>
  <c r="N89" i="256" s="1"/>
  <c r="D215" i="5" s="1"/>
  <c r="N85" i="298"/>
  <c r="N87" i="298" s="1"/>
  <c r="D254" i="5" s="1"/>
  <c r="N86" i="147"/>
  <c r="N88" i="147" s="1"/>
  <c r="D137" i="5" s="1"/>
  <c r="N86" i="42"/>
  <c r="N88" i="42" s="1"/>
  <c r="D33" i="5" s="1"/>
  <c r="N85" i="75"/>
  <c r="N87" i="75" s="1"/>
  <c r="D66" i="5" s="1"/>
  <c r="N101" i="260"/>
  <c r="N103" i="260" s="1"/>
  <c r="D219" i="5" s="1"/>
  <c r="N86" i="37"/>
  <c r="N88" i="37" s="1"/>
  <c r="D28" i="5" s="1"/>
  <c r="L85" i="311"/>
  <c r="L87" i="177"/>
  <c r="N88" i="232"/>
  <c r="N90" i="232" s="1"/>
  <c r="D192" i="5" s="1"/>
  <c r="N86" i="59"/>
  <c r="N88" i="59" s="1"/>
  <c r="D50" i="5" s="1"/>
  <c r="N86" i="69"/>
  <c r="N88" i="69" s="1"/>
  <c r="D60" i="5" s="1"/>
  <c r="L86" i="317"/>
  <c r="L85" i="316"/>
  <c r="L87" i="174"/>
  <c r="N90" i="174" s="1"/>
  <c r="N92" i="174" s="1"/>
  <c r="D154" i="5" s="1"/>
  <c r="L86" i="314"/>
  <c r="N91" i="249"/>
  <c r="N93" i="249" s="1"/>
  <c r="D209" i="5" s="1"/>
  <c r="N90" i="217"/>
  <c r="N92" i="217" s="1"/>
  <c r="D179" i="5" s="1"/>
  <c r="L86" i="316"/>
  <c r="L84" i="314"/>
  <c r="L84" i="317"/>
  <c r="L89" i="183"/>
  <c r="L87" i="183"/>
  <c r="L86" i="319"/>
  <c r="N86" i="83"/>
  <c r="N88" i="83" s="1"/>
  <c r="D74" i="5" s="1"/>
  <c r="N86" i="30"/>
  <c r="N88" i="30" s="1"/>
  <c r="D22" i="5" s="1"/>
  <c r="N86" i="80"/>
  <c r="N88" i="80" s="1"/>
  <c r="D71" i="5" s="1"/>
  <c r="N86" i="231"/>
  <c r="N88" i="231" s="1"/>
  <c r="D191" i="5" s="1"/>
  <c r="N86" i="102"/>
  <c r="N88" i="102" s="1"/>
  <c r="D92" i="5" s="1"/>
  <c r="L89" i="176"/>
  <c r="N86" i="135"/>
  <c r="N88" i="135" s="1"/>
  <c r="D126" i="5" s="1"/>
  <c r="L89" i="157"/>
  <c r="L88" i="157"/>
  <c r="N86" i="88"/>
  <c r="N88" i="88" s="1"/>
  <c r="D79" i="5" s="1"/>
  <c r="N86" i="213"/>
  <c r="N88" i="213" s="1"/>
  <c r="D175" i="5" s="1"/>
  <c r="N86" i="103"/>
  <c r="N88" i="103" s="1"/>
  <c r="D93" i="5" s="1"/>
  <c r="L90" i="176"/>
  <c r="N87" i="235"/>
  <c r="N89" i="235" s="1"/>
  <c r="D195" i="5" s="1"/>
  <c r="N86" i="53"/>
  <c r="N88" i="53" s="1"/>
  <c r="D45" i="5" s="1"/>
  <c r="N87" i="262"/>
  <c r="N89" i="262" s="1"/>
  <c r="D221" i="5" s="1"/>
  <c r="N87" i="238"/>
  <c r="N89" i="238" s="1"/>
  <c r="D198" i="5" s="1"/>
  <c r="N86" i="149"/>
  <c r="N88" i="149" s="1"/>
  <c r="D135" i="5" s="1"/>
  <c r="N87" i="251"/>
  <c r="N89" i="251" s="1"/>
  <c r="D211" i="5" s="1"/>
  <c r="N85" i="302"/>
  <c r="N87" i="302" s="1"/>
  <c r="N86" i="215"/>
  <c r="N88" i="215" s="1"/>
  <c r="D177" i="5" s="1"/>
  <c r="N86" i="9"/>
  <c r="N88" i="9" s="1"/>
  <c r="D4" i="5" s="1"/>
  <c r="N87" i="264"/>
  <c r="N89" i="264" s="1"/>
  <c r="D223" i="5" s="1"/>
  <c r="N85" i="325"/>
  <c r="N87" i="325" s="1"/>
  <c r="D280" i="5" s="1"/>
  <c r="N86" i="100"/>
  <c r="N88" i="100" s="1"/>
  <c r="D90" i="5" s="1"/>
  <c r="L85" i="315"/>
  <c r="L85" i="318"/>
  <c r="L83" i="60"/>
  <c r="L84" i="318"/>
  <c r="L84" i="287"/>
  <c r="N85" i="287" s="1"/>
  <c r="N87" i="287" s="1"/>
  <c r="D244" i="5" s="1"/>
  <c r="L88" i="179"/>
  <c r="N90" i="179" s="1"/>
  <c r="N92" i="179" s="1"/>
  <c r="D158" i="5" s="1"/>
  <c r="N86" i="99"/>
  <c r="N88" i="99" s="1"/>
  <c r="D89" i="5" s="1"/>
  <c r="N86" i="138"/>
  <c r="N88" i="138" s="1"/>
  <c r="D129" i="5" s="1"/>
  <c r="N88" i="274"/>
  <c r="N90" i="274" s="1"/>
  <c r="D232" i="5" s="1"/>
  <c r="N86" i="209"/>
  <c r="N88" i="209" s="1"/>
  <c r="D131" i="5" s="1"/>
  <c r="L84" i="294"/>
  <c r="N86" i="142"/>
  <c r="N88" i="142" s="1"/>
  <c r="D134" i="5" s="1"/>
  <c r="L86" i="315"/>
  <c r="L89" i="189"/>
  <c r="N86" i="33"/>
  <c r="N88" i="33" s="1"/>
  <c r="D25"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77" l="1"/>
  <c r="N92" i="177" s="1"/>
  <c r="N91" i="171"/>
  <c r="N93" i="171" s="1"/>
  <c r="D156" i="5" s="1"/>
  <c r="N85" i="297"/>
  <c r="N87" i="297" s="1"/>
  <c r="D253" i="5" s="1"/>
  <c r="N91" i="268"/>
  <c r="N93" i="268" s="1"/>
  <c r="D227" i="5" s="1"/>
  <c r="N87" i="314"/>
  <c r="N89" i="314" s="1"/>
  <c r="D270" i="5" s="1"/>
  <c r="N87" i="313"/>
  <c r="N89" i="313" s="1"/>
  <c r="D269" i="5" s="1"/>
  <c r="N87" i="316"/>
  <c r="N89" i="316" s="1"/>
  <c r="D272" i="5" s="1"/>
  <c r="N87" i="317"/>
  <c r="N89" i="317" s="1"/>
  <c r="D273" i="5" s="1"/>
  <c r="N86" i="60"/>
  <c r="N88" i="60" s="1"/>
  <c r="D51" i="5" s="1"/>
  <c r="N87" i="294"/>
  <c r="N89" i="294" s="1"/>
  <c r="D250" i="5" s="1"/>
  <c r="N87" i="315"/>
  <c r="N89" i="315" s="1"/>
  <c r="D271" i="5" s="1"/>
  <c r="N87" i="311"/>
  <c r="N89" i="311" s="1"/>
  <c r="D267" i="5" s="1"/>
  <c r="N90" i="183"/>
  <c r="N92" i="183" s="1"/>
  <c r="D163" i="5" s="1"/>
  <c r="N91" i="176"/>
  <c r="N93" i="176" s="1"/>
  <c r="D155" i="5" s="1"/>
  <c r="N91" i="157"/>
  <c r="N93" i="157" s="1"/>
  <c r="D145" i="5" s="1"/>
  <c r="N90" i="172"/>
  <c r="N92" i="172" s="1"/>
  <c r="D153" i="5" s="1"/>
  <c r="N87" i="318"/>
  <c r="N89" i="318" s="1"/>
  <c r="D274" i="5" s="1"/>
  <c r="N91" i="158"/>
  <c r="N93" i="158" s="1"/>
  <c r="D146" i="5" s="1"/>
  <c r="N90" i="189"/>
  <c r="N92" i="189" s="1"/>
  <c r="D169"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6" authorId="0" shapeId="0" xr:uid="{00000000-0006-0000-0800-000001000000}">
      <text>
        <r>
          <rPr>
            <b/>
            <sz val="9"/>
            <color indexed="81"/>
            <rFont val="Tahoma"/>
            <family val="2"/>
          </rPr>
          <t>Jorge antonio Mantilla Puerto:</t>
        </r>
        <r>
          <rPr>
            <sz val="9"/>
            <color indexed="81"/>
            <rFont val="Tahoma"/>
            <family val="2"/>
          </rPr>
          <t xml:space="preserve">
Bulldozer tipo D6</t>
        </r>
      </text>
    </comment>
    <comment ref="K37" authorId="0" shapeId="0" xr:uid="{00000000-0006-0000-0800-000002000000}">
      <text>
        <r>
          <rPr>
            <b/>
            <sz val="10"/>
            <color indexed="81"/>
            <rFont val="Tahoma"/>
            <family val="2"/>
          </rPr>
          <t>Jorge antonio Mantilla Puerto:</t>
        </r>
        <r>
          <rPr>
            <sz val="10"/>
            <color indexed="81"/>
            <rFont val="Tahoma"/>
            <family val="2"/>
          </rPr>
          <t xml:space="preserve">
Cargador tipo CAT 930</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<sst xmlns="http://schemas.openxmlformats.org/spreadsheetml/2006/main" count="38555" uniqueCount="2343">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</sst>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50">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b/>
      <sz val="10"/>
      <color theme="4" tint="-0.249977111117893"/>
      <name val="Arial"/>
      <family val="2"/>
    </font>
    <font>
      <b/>
      <sz val="10"/>
      <color indexed="81"/>
      <name val="Tahoma"/>
      <family val="2"/>
    </font>
    <font>
      <sz val="10"/>
      <color indexed="81"/>
      <name val="Tahoma"/>
      <family val="2"/>
    </font>
    <font>
      <b/>
      <sz val="12"/>
      <color rgb="FF000000"/>
      <name val="Calibri"/>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0" fontId="46" fillId="7" borderId="23" xfId="0" applyNumberFormat="1" applyFont="1" applyFill="1" applyBorder="1" applyAlignment="1">
      <alignment horizontal="right"/>
    </xf>
    <xf numFmtId="0" fontId="49" fillId="0" borderId="0" xfId="0" applyFont="1" applyFill="1" applyProtection="1"/>
    <xf numFmtId="2" fontId="49" fillId="0" borderId="0" xfId="0" applyNumberFormat="1" applyFont="1" applyFill="1" applyProtection="1"/>
    <xf numFmtId="170" fontId="14" fillId="7" borderId="23" xfId="0" applyNumberFormat="1" applyFont="1" applyFill="1" applyBorder="1" applyAlignment="1">
      <alignment horizontal="right"/>
    </xf>
    <xf numFmtId="3" fontId="5" fillId="3" borderId="3" xfId="2" applyNumberFormat="1" applyFont="1" applyBorder="1" applyProtection="1">
      <protection locked="0"/>
    </xf>
    <xf numFmtId="3" fontId="5" fillId="3" borderId="3" xfId="2" applyNumberFormat="1" applyFont="1" applyBorder="1" applyAlignment="1" applyProtection="1">
      <alignment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CORDOBA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3"/>
      <c r="B32" s="663"/>
      <c r="C32" s="663"/>
      <c r="D32" s="663"/>
      <c r="E32" s="663"/>
      <c r="F32" s="663"/>
      <c r="G32" s="663"/>
      <c r="H32" s="663"/>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3"/>
      <c r="B33" s="663"/>
      <c r="C33" s="663"/>
      <c r="D33" s="663"/>
      <c r="E33" s="663"/>
      <c r="F33" s="663"/>
      <c r="G33" s="663"/>
      <c r="H33" s="663"/>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3"/>
      <c r="B34" s="663"/>
      <c r="C34" s="663"/>
      <c r="D34" s="663"/>
      <c r="E34" s="663"/>
      <c r="F34" s="663"/>
      <c r="G34" s="663"/>
      <c r="H34" s="663"/>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3"/>
      <c r="B35" s="663"/>
      <c r="C35" s="663"/>
      <c r="D35" s="663"/>
      <c r="E35" s="663"/>
      <c r="F35" s="663"/>
      <c r="G35" s="663"/>
      <c r="H35" s="663"/>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3"/>
      <c r="B36" s="663"/>
      <c r="C36" s="663"/>
      <c r="D36" s="663"/>
      <c r="E36" s="663"/>
      <c r="F36" s="663"/>
      <c r="G36" s="663"/>
      <c r="H36" s="663"/>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3"/>
      <c r="B37" s="663"/>
      <c r="C37" s="663"/>
      <c r="D37" s="663"/>
      <c r="E37" s="663"/>
      <c r="F37" s="663"/>
      <c r="G37" s="663"/>
      <c r="H37" s="663"/>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3"/>
      <c r="B38" s="663"/>
      <c r="C38" s="663"/>
      <c r="D38" s="663"/>
      <c r="E38" s="663"/>
      <c r="F38" s="663"/>
      <c r="G38" s="663"/>
      <c r="H38" s="663"/>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17" activePane="bottomRight" state="frozen"/>
      <selection activeCell="D20" sqref="D20"/>
      <selection pane="topRight" activeCell="D20" sqref="D20"/>
      <selection pane="bottomLeft" activeCell="D20" sqref="D20"/>
      <selection pane="bottomRight" activeCell="B224" sqref="B224"/>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2" customWidth="1"/>
    <col min="6" max="7" width="11.42578125" customWidth="1"/>
    <col min="8" max="8" width="1.28515625" customWidth="1"/>
    <col min="10" max="10" width="34.42578125" customWidth="1"/>
  </cols>
  <sheetData>
    <row r="1" spans="1:10" ht="96" customHeight="1" thickTop="1" thickBot="1">
      <c r="A1" s="664" t="s">
        <v>1933</v>
      </c>
      <c r="B1" s="665"/>
      <c r="C1" s="665"/>
      <c r="D1" s="666"/>
    </row>
    <row r="2" spans="1:10" ht="56.25" customHeight="1" thickTop="1" thickBot="1">
      <c r="A2" s="198" t="s">
        <v>1027</v>
      </c>
      <c r="B2" s="199" t="s">
        <v>1521</v>
      </c>
      <c r="C2" s="199" t="s">
        <v>1066</v>
      </c>
      <c r="D2" s="229" t="s">
        <v>1931</v>
      </c>
    </row>
    <row r="3" spans="1:10" ht="54" thickTop="1" thickBot="1">
      <c r="A3" s="134" t="s">
        <v>1067</v>
      </c>
      <c r="B3" s="135" t="s">
        <v>1304</v>
      </c>
      <c r="C3" s="136" t="str">
        <f>'200.1'!L31</f>
        <v>Ha</v>
      </c>
      <c r="D3" s="183">
        <f>VLOOKUP('200.1'!A88,'200.1'!A36:N107,14,FALSE)</f>
        <v>2316478.5972744934</v>
      </c>
      <c r="G3" t="s">
        <v>1064</v>
      </c>
      <c r="J3" s="1"/>
    </row>
    <row r="4" spans="1:10" ht="54" thickTop="1" thickBot="1">
      <c r="A4" s="137" t="s">
        <v>1069</v>
      </c>
      <c r="B4" s="138" t="s">
        <v>1253</v>
      </c>
      <c r="C4" s="136" t="s">
        <v>1068</v>
      </c>
      <c r="D4" s="183">
        <f>VLOOKUP('200.2'!A88,'200.2'!A37:N108,14,FALSE)</f>
        <v>218037.37012458479</v>
      </c>
      <c r="J4" s="1"/>
    </row>
    <row r="5" spans="1:10" ht="54" thickTop="1" thickBot="1">
      <c r="A5" s="137" t="s">
        <v>1070</v>
      </c>
      <c r="B5" s="138" t="s">
        <v>1254</v>
      </c>
      <c r="C5" s="139" t="s">
        <v>1071</v>
      </c>
      <c r="D5" s="183">
        <f>VLOOKUP('201.1'!A88,'201.1'!A38:N109,14,FALSE)</f>
        <v>146547.57804815852</v>
      </c>
    </row>
    <row r="6" spans="1:10" ht="54" thickTop="1" thickBot="1">
      <c r="A6" s="137" t="s">
        <v>1072</v>
      </c>
      <c r="B6" s="138" t="s">
        <v>1255</v>
      </c>
      <c r="C6" s="139" t="s">
        <v>1071</v>
      </c>
      <c r="D6" s="183">
        <f>VLOOKUP('201.2'!A88,'201.2'!A39:N110,14,FALSE)</f>
        <v>174029.10860825569</v>
      </c>
    </row>
    <row r="7" spans="1:10" ht="70.5" customHeight="1" thickTop="1" thickBot="1">
      <c r="A7" s="137" t="s">
        <v>1073</v>
      </c>
      <c r="B7" s="138" t="s">
        <v>1256</v>
      </c>
      <c r="C7" s="139" t="s">
        <v>1071</v>
      </c>
      <c r="D7" s="183">
        <f>VLOOKUP('201.3'!A88,'201.3'!A40:N111,14,FALSE)</f>
        <v>35562.620568980419</v>
      </c>
    </row>
    <row r="8" spans="1:10" ht="54" thickTop="1" thickBot="1">
      <c r="A8" s="137" t="s">
        <v>1074</v>
      </c>
      <c r="B8" s="138" t="s">
        <v>1257</v>
      </c>
      <c r="C8" s="139" t="s">
        <v>1071</v>
      </c>
      <c r="D8" s="184">
        <f>VLOOKUP('201.4'!A88,'201.4'!A41:N112,14,FALSE)</f>
        <v>75857.530337150791</v>
      </c>
    </row>
    <row r="9" spans="1:10" ht="54" thickTop="1" thickBot="1">
      <c r="A9" s="137" t="s">
        <v>1075</v>
      </c>
      <c r="B9" s="138" t="s">
        <v>1254</v>
      </c>
      <c r="C9" s="139" t="s">
        <v>1929</v>
      </c>
      <c r="D9" s="184">
        <f>VLOOKUP('201.5'!A88,'201.5'!A42:N113,14,FALSE)</f>
        <v>146547.57804815852</v>
      </c>
    </row>
    <row r="10" spans="1:10" ht="54" thickTop="1" thickBot="1">
      <c r="A10" s="137" t="s">
        <v>1076</v>
      </c>
      <c r="B10" s="138" t="s">
        <v>1255</v>
      </c>
      <c r="C10" s="139" t="s">
        <v>1929</v>
      </c>
      <c r="D10" s="184">
        <f>VLOOKUP('201.6'!A88,'201.6'!A43:N114,14,FALSE)</f>
        <v>174029.10860825569</v>
      </c>
    </row>
    <row r="11" spans="1:10" ht="54" thickTop="1" thickBot="1">
      <c r="A11" s="137" t="s">
        <v>1077</v>
      </c>
      <c r="B11" s="138" t="s">
        <v>1255</v>
      </c>
      <c r="C11" s="139" t="s">
        <v>388</v>
      </c>
      <c r="D11" s="184">
        <f>VLOOKUP('201.7'!A88,'201.7'!A44:N115,14,FALSE)</f>
        <v>171352.44381218217</v>
      </c>
    </row>
    <row r="12" spans="1:10" ht="54" thickTop="1" thickBot="1">
      <c r="A12" s="137" t="s">
        <v>1078</v>
      </c>
      <c r="B12" s="138" t="s">
        <v>1258</v>
      </c>
      <c r="C12" s="139" t="s">
        <v>233</v>
      </c>
      <c r="D12" s="184">
        <f>VLOOKUP('201.8'!A88,'201.8'!A45:N116,14,FALSE)</f>
        <v>14951.659681379162</v>
      </c>
    </row>
    <row r="13" spans="1:10" ht="54" thickTop="1" thickBot="1">
      <c r="A13" s="137" t="s">
        <v>1079</v>
      </c>
      <c r="B13" s="138" t="s">
        <v>1259</v>
      </c>
      <c r="C13" s="139" t="s">
        <v>233</v>
      </c>
      <c r="D13" s="184">
        <f>VLOOKUP('201.9'!A88,'201.9'!A46:N117,14,FALSE)</f>
        <v>14579.386954106436</v>
      </c>
    </row>
    <row r="14" spans="1:10" ht="54" thickTop="1" thickBot="1">
      <c r="A14" s="137" t="s">
        <v>1080</v>
      </c>
      <c r="B14" s="138" t="s">
        <v>1260</v>
      </c>
      <c r="C14" s="139" t="s">
        <v>144</v>
      </c>
      <c r="D14" s="184">
        <f>VLOOKUP('201.10'!A88,'201.10'!A47:N118,14,FALSE)</f>
        <v>8489.5922718120855</v>
      </c>
    </row>
    <row r="15" spans="1:10" ht="54" thickTop="1" thickBot="1">
      <c r="A15" s="137" t="s">
        <v>1081</v>
      </c>
      <c r="B15" s="138" t="s">
        <v>1261</v>
      </c>
      <c r="C15" s="139" t="s">
        <v>1082</v>
      </c>
      <c r="D15" s="184">
        <f>VLOOKUP('201.11'!A88,'201.11'!A48:N119,14,FALSE)</f>
        <v>1193.7930323083619</v>
      </c>
    </row>
    <row r="16" spans="1:10" ht="54" thickTop="1" thickBot="1">
      <c r="A16" s="137" t="s">
        <v>1083</v>
      </c>
      <c r="B16" s="138" t="s">
        <v>1262</v>
      </c>
      <c r="C16" s="139" t="s">
        <v>1929</v>
      </c>
      <c r="D16" s="184">
        <f>VLOOKUP('201.12'!A88,'201.12'!A49:N120,14,FALSE)</f>
        <v>101579.88790501714</v>
      </c>
    </row>
    <row r="17" spans="1:4" ht="64.5" thickTop="1" thickBot="1">
      <c r="A17" s="140" t="s">
        <v>1084</v>
      </c>
      <c r="B17" s="141" t="s">
        <v>1263</v>
      </c>
      <c r="C17" s="139" t="s">
        <v>1929</v>
      </c>
      <c r="D17" s="184">
        <f>VLOOKUP('201.13'!A88,'201.13'!A50:N121,14,FALSE)</f>
        <v>91206.747452587355</v>
      </c>
    </row>
    <row r="18" spans="1:4" ht="54" thickTop="1" thickBot="1">
      <c r="A18" s="137" t="s">
        <v>1085</v>
      </c>
      <c r="B18" s="138" t="s">
        <v>1264</v>
      </c>
      <c r="C18" s="139" t="s">
        <v>144</v>
      </c>
      <c r="D18" s="184">
        <f>VLOOKUP('201.14'!A88,'201.14'!A51:N122,14,FALSE)</f>
        <v>29855.359251951519</v>
      </c>
    </row>
    <row r="19" spans="1:4" ht="54" thickTop="1" thickBot="1">
      <c r="A19" s="137" t="s">
        <v>1086</v>
      </c>
      <c r="B19" s="138" t="s">
        <v>1265</v>
      </c>
      <c r="C19" s="139" t="s">
        <v>144</v>
      </c>
      <c r="D19" s="184">
        <f>VLOOKUP('201.15'!A88,'201.15'!A52:N123,14,FALSE)</f>
        <v>36128.462988323772</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93082.572602253946</v>
      </c>
    </row>
    <row r="22" spans="1:4" ht="54" thickTop="1" thickBot="1">
      <c r="A22" s="137" t="s">
        <v>1089</v>
      </c>
      <c r="B22" s="138" t="s">
        <v>1268</v>
      </c>
      <c r="C22" s="139" t="s">
        <v>1929</v>
      </c>
      <c r="D22" s="184">
        <f>VLOOKUP('201.18'!A88,'201.18'!A55:N126,14,FALSE)</f>
        <v>93082.572602253946</v>
      </c>
    </row>
    <row r="23" spans="1:4" ht="54" thickTop="1" thickBot="1">
      <c r="A23" s="137" t="s">
        <v>1090</v>
      </c>
      <c r="B23" s="138" t="s">
        <v>1269</v>
      </c>
      <c r="C23" s="139" t="s">
        <v>144</v>
      </c>
      <c r="D23" s="184">
        <f>VLOOKUP('201.19'!A88,'201.19'!A56:N127,14,FALSE)</f>
        <v>5091.7801770458427</v>
      </c>
    </row>
    <row r="24" spans="1:4" ht="54" thickTop="1" thickBot="1">
      <c r="A24" s="137" t="s">
        <v>1091</v>
      </c>
      <c r="B24" s="138" t="s">
        <v>1270</v>
      </c>
      <c r="C24" s="139" t="s">
        <v>144</v>
      </c>
      <c r="D24" s="184">
        <f>VLOOKUP('201.20'!A88,'201.20'!A57:N128,14,FALSE)</f>
        <v>815.41215544070963</v>
      </c>
    </row>
    <row r="25" spans="1:4" ht="54" thickTop="1" thickBot="1">
      <c r="A25" s="137" t="s">
        <v>1092</v>
      </c>
      <c r="B25" s="138" t="s">
        <v>1271</v>
      </c>
      <c r="C25" s="139" t="s">
        <v>144</v>
      </c>
      <c r="D25" s="184">
        <f>VLOOKUP('201.21'!A88,'201.21'!A58:N129,14,FALSE)</f>
        <v>5869.9147445846047</v>
      </c>
    </row>
    <row r="26" spans="1:4" ht="54" thickTop="1" thickBot="1">
      <c r="A26" s="137" t="s">
        <v>1509</v>
      </c>
      <c r="B26" s="138" t="s">
        <v>1497</v>
      </c>
      <c r="C26" s="139" t="s">
        <v>1929</v>
      </c>
      <c r="D26" s="184">
        <f>VLOOKUP('203.1'!A88,'203.1'!A59:N130,14,FALSE)</f>
        <v>1125076.2344862388</v>
      </c>
    </row>
    <row r="27" spans="1:4" ht="54" thickTop="1" thickBot="1">
      <c r="A27" s="137" t="s">
        <v>1510</v>
      </c>
      <c r="B27" s="138" t="s">
        <v>1501</v>
      </c>
      <c r="C27" s="139" t="s">
        <v>1929</v>
      </c>
      <c r="D27" s="184">
        <f>VLOOKUP('203.2'!A88,'203.2'!A60:N131,14,FALSE)</f>
        <v>1379284.6791823609</v>
      </c>
    </row>
    <row r="28" spans="1:4" ht="54" thickTop="1" thickBot="1">
      <c r="A28" s="137" t="s">
        <v>1511</v>
      </c>
      <c r="B28" s="138" t="s">
        <v>1502</v>
      </c>
      <c r="C28" s="139" t="s">
        <v>1929</v>
      </c>
      <c r="D28" s="184">
        <f>VLOOKUP('203.3'!A88,'203.3'!A61:N132,14,FALSE)</f>
        <v>1560862.1396795902</v>
      </c>
    </row>
    <row r="29" spans="1:4" ht="54" thickTop="1" thickBot="1">
      <c r="A29" s="137" t="s">
        <v>1512</v>
      </c>
      <c r="B29" s="138" t="s">
        <v>1503</v>
      </c>
      <c r="C29" s="139" t="s">
        <v>1929</v>
      </c>
      <c r="D29" s="184">
        <f>VLOOKUP('203.4'!A88,'203.4'!A62:N133,14,FALSE)</f>
        <v>743165.16439920641</v>
      </c>
    </row>
    <row r="30" spans="1:4" ht="54" thickTop="1" thickBot="1">
      <c r="A30" s="137" t="s">
        <v>1513</v>
      </c>
      <c r="B30" s="138" t="s">
        <v>1504</v>
      </c>
      <c r="C30" s="139" t="s">
        <v>1929</v>
      </c>
      <c r="D30" s="184">
        <f>VLOOKUP('203.5'!A88,'203.5'!A63:N134,14,FALSE)</f>
        <v>862557.12056149484</v>
      </c>
    </row>
    <row r="31" spans="1:4" ht="54" thickTop="1" thickBot="1">
      <c r="A31" s="137" t="s">
        <v>1514</v>
      </c>
      <c r="B31" s="138" t="s">
        <v>1505</v>
      </c>
      <c r="C31" s="139" t="s">
        <v>1929</v>
      </c>
      <c r="D31" s="184">
        <f>VLOOKUP('203.6'!A88,'203.6'!A64:N135,14,FALSE)</f>
        <v>938533.8199374968</v>
      </c>
    </row>
    <row r="32" spans="1:4" ht="54" thickTop="1" thickBot="1">
      <c r="A32" s="137" t="s">
        <v>1515</v>
      </c>
      <c r="B32" s="138" t="s">
        <v>1506</v>
      </c>
      <c r="C32" s="139" t="s">
        <v>1929</v>
      </c>
      <c r="D32" s="184">
        <f>VLOOKUP('203.7'!A88,'203.7'!A65:N136,14,FALSE)</f>
        <v>165087.00062726642</v>
      </c>
    </row>
    <row r="33" spans="1:4" ht="54" thickTop="1" thickBot="1">
      <c r="A33" s="137" t="s">
        <v>1516</v>
      </c>
      <c r="B33" s="138" t="s">
        <v>1955</v>
      </c>
      <c r="C33" s="139" t="s">
        <v>1929</v>
      </c>
      <c r="D33" s="184">
        <f>VLOOKUP('203.8'!A88,'203.8'!A66:N137,14,FALSE)</f>
        <v>299371.19727749022</v>
      </c>
    </row>
    <row r="34" spans="1:4" ht="54" thickTop="1" thickBot="1">
      <c r="A34" s="137" t="s">
        <v>1517</v>
      </c>
      <c r="B34" s="138" t="s">
        <v>1508</v>
      </c>
      <c r="C34" s="139" t="s">
        <v>1929</v>
      </c>
      <c r="D34" s="184">
        <f>VLOOKUP('203.9'!A88,'203.9'!A67:N138,14,FALSE)</f>
        <v>317541.71526762441</v>
      </c>
    </row>
    <row r="35" spans="1:4" ht="54" thickTop="1" thickBot="1">
      <c r="A35" s="137" t="s">
        <v>1518</v>
      </c>
      <c r="B35" s="138" t="s">
        <v>1498</v>
      </c>
      <c r="C35" s="139" t="s">
        <v>1929</v>
      </c>
      <c r="D35" s="184">
        <f>VLOOKUP('203.10'!A88,'203.10'!A68:N139,14,FALSE)</f>
        <v>130518.60732681892</v>
      </c>
    </row>
    <row r="36" spans="1:4" ht="54" thickTop="1" thickBot="1">
      <c r="A36" s="137" t="s">
        <v>1519</v>
      </c>
      <c r="B36" s="138" t="s">
        <v>1499</v>
      </c>
      <c r="C36" s="139" t="s">
        <v>1929</v>
      </c>
      <c r="D36" s="184">
        <f>VLOOKUP('203.11'!A88,'203.11'!A69:N140,14,FALSE)</f>
        <v>225037.26004512276</v>
      </c>
    </row>
    <row r="37" spans="1:4" ht="54" thickTop="1" thickBot="1">
      <c r="A37" s="137" t="s">
        <v>1520</v>
      </c>
      <c r="B37" s="226" t="s">
        <v>1500</v>
      </c>
      <c r="C37" s="139" t="s">
        <v>1929</v>
      </c>
      <c r="D37" s="184">
        <f>VLOOKUP('203.12'!A88,'203.12'!A70:N141,14,FALSE)</f>
        <v>234476.49016986781</v>
      </c>
    </row>
    <row r="38" spans="1:4" ht="54" thickTop="1" thickBot="1">
      <c r="A38" s="137" t="s">
        <v>1093</v>
      </c>
      <c r="B38" s="138" t="s">
        <v>1272</v>
      </c>
      <c r="C38" s="139" t="s">
        <v>388</v>
      </c>
      <c r="D38" s="184">
        <f>VLOOKUP('210.1.1'!A88,'210.1.1'!A71:N142,14,FALSE)</f>
        <v>11575.11142139997</v>
      </c>
    </row>
    <row r="39" spans="1:4" ht="54" thickTop="1" thickBot="1">
      <c r="A39" s="137" t="s">
        <v>1094</v>
      </c>
      <c r="B39" s="138" t="s">
        <v>1273</v>
      </c>
      <c r="C39" s="139" t="s">
        <v>388</v>
      </c>
      <c r="D39" s="184">
        <f>VLOOKUP('210.1.2'!A88,'210.1.2'!A72:N143,14,FALSE)</f>
        <v>3462.1432748487805</v>
      </c>
    </row>
    <row r="40" spans="1:4" ht="54" thickTop="1" thickBot="1">
      <c r="A40" s="137" t="s">
        <v>1095</v>
      </c>
      <c r="B40" s="138" t="s">
        <v>1274</v>
      </c>
      <c r="C40" s="139" t="s">
        <v>388</v>
      </c>
      <c r="D40" s="184">
        <f>VLOOKUP('210.2.1'!A90,'210.2.1'!A73:N144,14,FALSE)</f>
        <v>27704.664622224176</v>
      </c>
    </row>
    <row r="41" spans="1:4" ht="54" thickTop="1" thickBot="1">
      <c r="A41" s="137" t="s">
        <v>1096</v>
      </c>
      <c r="B41" s="138" t="s">
        <v>1275</v>
      </c>
      <c r="C41" s="139" t="s">
        <v>388</v>
      </c>
      <c r="D41" s="184">
        <f>VLOOKUP('210.2.2'!A88,'210.2.2'!A74:N145,14,FALSE)</f>
        <v>11575.11142139997</v>
      </c>
    </row>
    <row r="42" spans="1:4" ht="54" thickTop="1" thickBot="1">
      <c r="A42" s="137" t="s">
        <v>1097</v>
      </c>
      <c r="B42" s="138" t="s">
        <v>1276</v>
      </c>
      <c r="C42" s="139" t="s">
        <v>388</v>
      </c>
      <c r="D42" s="184">
        <f>VLOOKUP('210.2.3'!A91,'210.2.3'!A91:N146,14,FALSE)</f>
        <v>19591.696475672983</v>
      </c>
    </row>
    <row r="43" spans="1:4" ht="54" thickTop="1" thickBot="1">
      <c r="A43" s="137" t="s">
        <v>1098</v>
      </c>
      <c r="B43" s="138" t="s">
        <v>1277</v>
      </c>
      <c r="C43" s="139" t="s">
        <v>388</v>
      </c>
      <c r="D43" s="184">
        <f>VLOOKUP('210.2.4'!A88,'210.2.4'!A88:N147,14,FALSE)</f>
        <v>3462.1432748487805</v>
      </c>
    </row>
    <row r="44" spans="1:4" ht="54" thickTop="1" thickBot="1">
      <c r="A44" s="137" t="s">
        <v>1099</v>
      </c>
      <c r="B44" s="138" t="s">
        <v>1278</v>
      </c>
      <c r="C44" s="139" t="s">
        <v>388</v>
      </c>
      <c r="D44" s="184">
        <f>VLOOKUP('211.1'!A88,'211.1'!A88:N148,14,FALSE)</f>
        <v>6726.13207043695</v>
      </c>
    </row>
    <row r="45" spans="1:4" ht="54" thickTop="1" thickBot="1">
      <c r="A45" s="137" t="s">
        <v>1100</v>
      </c>
      <c r="B45" s="138" t="s">
        <v>1279</v>
      </c>
      <c r="C45" s="139" t="s">
        <v>388</v>
      </c>
      <c r="D45" s="184">
        <f>VLOOKUP('220.1'!A88,'220.1'!A88:N149,14,FALSE)</f>
        <v>12884.555953186042</v>
      </c>
    </row>
    <row r="46" spans="1:4" ht="54" thickTop="1" thickBot="1">
      <c r="A46" s="137" t="s">
        <v>1101</v>
      </c>
      <c r="B46" s="138" t="s">
        <v>1280</v>
      </c>
      <c r="C46" s="139" t="s">
        <v>388</v>
      </c>
      <c r="D46" s="184">
        <f>VLOOKUP('221.1'!A88,'221.1'!A88:N150,14,FALSE)</f>
        <v>8630.6949414825503</v>
      </c>
    </row>
    <row r="47" spans="1:4" ht="54" thickTop="1" thickBot="1">
      <c r="A47" s="137" t="s">
        <v>1102</v>
      </c>
      <c r="B47" s="138" t="s">
        <v>1281</v>
      </c>
      <c r="C47" s="139" t="s">
        <v>388</v>
      </c>
      <c r="D47" s="184">
        <f>VLOOKUP('221.2'!A88,'221.2'!A88:N151,14,FALSE)</f>
        <v>4847.381563449344</v>
      </c>
    </row>
    <row r="48" spans="1:4" ht="64.5" thickTop="1" thickBot="1">
      <c r="A48" s="137" t="s">
        <v>1525</v>
      </c>
      <c r="B48" s="138" t="s">
        <v>1522</v>
      </c>
      <c r="C48" s="139" t="s">
        <v>233</v>
      </c>
      <c r="D48" s="184">
        <f>VLOOKUP('223.1'!A88,'223.1'!A88:N152,14,FALSE)</f>
        <v>9953.6625617424397</v>
      </c>
    </row>
    <row r="49" spans="1:4" ht="54" thickTop="1" thickBot="1">
      <c r="A49" s="137" t="s">
        <v>1526</v>
      </c>
      <c r="B49" s="138" t="s">
        <v>1523</v>
      </c>
      <c r="C49" s="139" t="s">
        <v>233</v>
      </c>
      <c r="D49" s="184">
        <f>VLOOKUP('223.2'!A88,'223.2'!A88:N153,14,FALSE)</f>
        <v>10957.67484098265</v>
      </c>
    </row>
    <row r="50" spans="1:4" ht="54" thickTop="1" thickBot="1">
      <c r="A50" s="137" t="s">
        <v>1527</v>
      </c>
      <c r="B50" s="138" t="s">
        <v>1524</v>
      </c>
      <c r="C50" s="139" t="s">
        <v>388</v>
      </c>
      <c r="D50" s="184">
        <f>VLOOKUP('223.3.1'!A88,'223.3.1'!A88:N154,14,FALSE)</f>
        <v>44495</v>
      </c>
    </row>
    <row r="51" spans="1:4" ht="64.5" thickTop="1" thickBot="1">
      <c r="A51" s="137" t="s">
        <v>1528</v>
      </c>
      <c r="B51" s="138" t="s">
        <v>1530</v>
      </c>
      <c r="C51" s="139" t="s">
        <v>388</v>
      </c>
      <c r="D51" s="184">
        <f>VLOOKUP('223.3.2'!A88,'223.3.2'!A88:N155,14,FALSE)</f>
        <v>114924.08538162161</v>
      </c>
    </row>
    <row r="52" spans="1:4" ht="54" thickTop="1" thickBot="1">
      <c r="A52" s="137" t="s">
        <v>1529</v>
      </c>
      <c r="B52" s="138" t="s">
        <v>1531</v>
      </c>
      <c r="C52" s="139" t="s">
        <v>388</v>
      </c>
      <c r="D52" s="184">
        <f>VLOOKUP('223.3.3'!A88,'223.3.3'!A88:N156,14,FALSE)</f>
        <v>125559.71038162161</v>
      </c>
    </row>
    <row r="53" spans="1:4" ht="54" thickTop="1" thickBot="1">
      <c r="A53" s="143" t="s">
        <v>1103</v>
      </c>
      <c r="B53" s="144" t="s">
        <v>2062</v>
      </c>
      <c r="C53" s="139" t="s">
        <v>233</v>
      </c>
      <c r="D53" s="184">
        <f>VLOOKUP('230.1'!A88,'230.1'!A88:N157,14,FALSE)</f>
        <v>2843.4504608648631</v>
      </c>
    </row>
    <row r="54" spans="1:4" ht="54" thickTop="1" thickBot="1">
      <c r="A54" s="143" t="s">
        <v>1104</v>
      </c>
      <c r="B54" s="144" t="s">
        <v>1282</v>
      </c>
      <c r="C54" s="139" t="s">
        <v>233</v>
      </c>
      <c r="D54" s="184">
        <f>VLOOKUP('231.1'!A88,'231.1'!A88:N159,14,FALSE)</f>
        <v>10084.848161742437</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9392.7223901679627</v>
      </c>
    </row>
    <row r="57" spans="1:4" ht="54" thickTop="1" thickBot="1">
      <c r="A57" s="143" t="s">
        <v>1535</v>
      </c>
      <c r="B57" s="144" t="s">
        <v>1536</v>
      </c>
      <c r="C57" s="139" t="s">
        <v>233</v>
      </c>
      <c r="D57" s="184">
        <f>VLOOKUP('233.10'!A88,'233.10'!A88:N162,14,FALSE)</f>
        <v>23669.04694199195</v>
      </c>
    </row>
    <row r="58" spans="1:4" ht="54" thickTop="1" thickBot="1">
      <c r="A58" s="143" t="s">
        <v>1106</v>
      </c>
      <c r="B58" s="144" t="s">
        <v>1537</v>
      </c>
      <c r="C58" s="139" t="s">
        <v>233</v>
      </c>
      <c r="D58" s="184">
        <f>VLOOKUP('234.1'!A88,'234.1'!A88:N163,14,FALSE)</f>
        <v>1231.413470212653</v>
      </c>
    </row>
    <row r="59" spans="1:4" ht="54" thickTop="1" thickBot="1">
      <c r="A59" s="143" t="s">
        <v>1540</v>
      </c>
      <c r="B59" s="144" t="s">
        <v>1541</v>
      </c>
      <c r="C59" s="139" t="s">
        <v>388</v>
      </c>
      <c r="D59" s="184">
        <f>VLOOKUP('235.1'!A88,'235.1'!A88:N164,14,FALSE)</f>
        <v>55824.002633513504</v>
      </c>
    </row>
    <row r="60" spans="1:4" ht="54" thickTop="1" thickBot="1">
      <c r="A60" s="145" t="s">
        <v>1542</v>
      </c>
      <c r="B60" s="144" t="s">
        <v>1543</v>
      </c>
      <c r="C60" s="139" t="s">
        <v>388</v>
      </c>
      <c r="D60" s="184">
        <f>VLOOKUP('235.10'!A88,'235.10'!A88:N165,14,FALSE)</f>
        <v>14224.002633513501</v>
      </c>
    </row>
    <row r="61" spans="1:4" ht="54" thickTop="1" thickBot="1">
      <c r="A61" s="145" t="s">
        <v>1544</v>
      </c>
      <c r="B61" s="144" t="s">
        <v>1545</v>
      </c>
      <c r="C61" s="139" t="s">
        <v>377</v>
      </c>
      <c r="D61" s="184">
        <f>VLOOKUP('235.11'!A88,'235.11'!A88:N166,14,FALSE)</f>
        <v>520</v>
      </c>
    </row>
    <row r="62" spans="1:4" ht="54" thickTop="1" thickBot="1">
      <c r="A62" s="145" t="s">
        <v>1546</v>
      </c>
      <c r="B62" s="144" t="s">
        <v>1957</v>
      </c>
      <c r="C62" s="139" t="s">
        <v>388</v>
      </c>
      <c r="D62" s="184">
        <f>VLOOKUP('236.1'!A88,'236.1'!A88:N167,14,FALSE)</f>
        <v>116144.0026335135</v>
      </c>
    </row>
    <row r="63" spans="1:4" ht="54" thickTop="1" thickBot="1">
      <c r="A63" s="145" t="s">
        <v>1549</v>
      </c>
      <c r="B63" s="144" t="s">
        <v>1958</v>
      </c>
      <c r="C63" s="139" t="s">
        <v>388</v>
      </c>
      <c r="D63" s="184">
        <f>VLOOKUP('236.10'!A87,'236.10'!A87:N168,14,FALSE)</f>
        <v>14224.002633513501</v>
      </c>
    </row>
    <row r="64" spans="1:4" ht="54" thickTop="1" thickBot="1">
      <c r="A64" s="145" t="s">
        <v>1550</v>
      </c>
      <c r="B64" s="146" t="s">
        <v>1551</v>
      </c>
      <c r="C64" s="180" t="s">
        <v>377</v>
      </c>
      <c r="D64" s="184">
        <f>VLOOKUP('236.11'!A88,'236.11'!A88:N169,14,FALSE)</f>
        <v>1274</v>
      </c>
    </row>
    <row r="65" spans="1:4" ht="54" thickTop="1" thickBot="1">
      <c r="A65" s="143" t="s">
        <v>1107</v>
      </c>
      <c r="B65" s="144" t="s">
        <v>1283</v>
      </c>
      <c r="C65" s="139" t="s">
        <v>233</v>
      </c>
      <c r="D65" s="184">
        <f>VLOOKUP('310.1'!A87,'310.1'!A87:N170,14,FALSE)</f>
        <v>853.23025889855478</v>
      </c>
    </row>
    <row r="66" spans="1:4" ht="54" thickTop="1" thickBot="1">
      <c r="A66" s="143" t="s">
        <v>1108</v>
      </c>
      <c r="B66" s="144" t="s">
        <v>1284</v>
      </c>
      <c r="C66" s="139" t="s">
        <v>388</v>
      </c>
      <c r="D66" s="184">
        <f>VLOOKUP('311.1'!A87,'311.1'!A87:N171,14,FALSE)</f>
        <v>37087.890920630467</v>
      </c>
    </row>
    <row r="67" spans="1:4" ht="54" thickTop="1" thickBot="1">
      <c r="A67" s="143" t="s">
        <v>1109</v>
      </c>
      <c r="B67" s="144" t="s">
        <v>1285</v>
      </c>
      <c r="C67" s="139" t="s">
        <v>1082</v>
      </c>
      <c r="D67" s="184">
        <f>VLOOKUP('312.1'!A88,'312.1'!A88:N172,14,FALSE)</f>
        <v>6666.5880896376912</v>
      </c>
    </row>
    <row r="68" spans="1:4" ht="54" thickTop="1" thickBot="1">
      <c r="A68" s="143" t="s">
        <v>1110</v>
      </c>
      <c r="B68" s="144" t="s">
        <v>1286</v>
      </c>
      <c r="C68" s="139" t="s">
        <v>1082</v>
      </c>
      <c r="D68" s="184">
        <f>VLOOKUP('312.2'!A88,'312.2'!A88:N173,14,FALSE)</f>
        <v>4228.9556002839272</v>
      </c>
    </row>
    <row r="69" spans="1:4" ht="54" thickTop="1" thickBot="1">
      <c r="A69" s="143" t="s">
        <v>1111</v>
      </c>
      <c r="B69" s="144" t="s">
        <v>1287</v>
      </c>
      <c r="C69" s="139" t="s">
        <v>1548</v>
      </c>
      <c r="D69" s="184">
        <f>VLOOKUP('312.3'!A87,'312.3'!A87:N174,14,FALSE)</f>
        <v>1538.0240161022136</v>
      </c>
    </row>
    <row r="70" spans="1:4" ht="54" thickTop="1" thickBot="1">
      <c r="A70" s="143" t="s">
        <v>1112</v>
      </c>
      <c r="B70" s="144" t="s">
        <v>1288</v>
      </c>
      <c r="C70" s="139" t="s">
        <v>388</v>
      </c>
      <c r="D70" s="185">
        <f>VLOOKUP('312.4'!A88,'312.4'!A88:N175,14,FALSE)</f>
        <v>37101.778451980732</v>
      </c>
    </row>
    <row r="71" spans="1:4" ht="54" thickTop="1" thickBot="1">
      <c r="A71" s="143" t="s">
        <v>1113</v>
      </c>
      <c r="B71" s="144" t="s">
        <v>1553</v>
      </c>
      <c r="C71" s="139" t="s">
        <v>388</v>
      </c>
      <c r="D71" s="185">
        <f>VLOOKUP('320.1'!A88,'320.1'!A88:N176,14,FALSE)</f>
        <v>115551.90345198073</v>
      </c>
    </row>
    <row r="72" spans="1:4" ht="54" thickTop="1" thickBot="1">
      <c r="A72" s="143" t="s">
        <v>1114</v>
      </c>
      <c r="B72" s="144" t="s">
        <v>1554</v>
      </c>
      <c r="C72" s="139" t="s">
        <v>388</v>
      </c>
      <c r="D72" s="185">
        <f>VLOOKUP('320.2'!A88,'320.2'!A88:N177,14,FALSE)</f>
        <v>115551.90345198073</v>
      </c>
    </row>
    <row r="73" spans="1:4" ht="54" thickTop="1" thickBot="1">
      <c r="A73" s="143" t="s">
        <v>1557</v>
      </c>
      <c r="B73" s="144" t="s">
        <v>1558</v>
      </c>
      <c r="C73" s="139" t="s">
        <v>388</v>
      </c>
      <c r="D73" s="185">
        <f>VLOOKUP('320.3'!A88,'320.3'!A88:N178,14,FALSE)</f>
        <v>115551.90345198073</v>
      </c>
    </row>
    <row r="74" spans="1:4" ht="54" thickTop="1" thickBot="1">
      <c r="A74" s="143" t="s">
        <v>1559</v>
      </c>
      <c r="B74" s="144" t="s">
        <v>1560</v>
      </c>
      <c r="C74" s="139" t="s">
        <v>388</v>
      </c>
      <c r="D74" s="185">
        <f>VLOOKUP('320.4'!A88,'320.4'!A88:N179,14,FALSE)</f>
        <v>131345.21601599976</v>
      </c>
    </row>
    <row r="75" spans="1:4" ht="54" thickTop="1" thickBot="1">
      <c r="A75" s="143" t="s">
        <v>1561</v>
      </c>
      <c r="B75" s="144" t="s">
        <v>1562</v>
      </c>
      <c r="C75" s="139" t="s">
        <v>388</v>
      </c>
      <c r="D75" s="185">
        <f>VLOOKUP('320.5'!A88,'320.5'!A88:N180,14,FALSE)</f>
        <v>131345.21601599976</v>
      </c>
    </row>
    <row r="76" spans="1:4" ht="54" thickTop="1" thickBot="1">
      <c r="A76" s="143" t="s">
        <v>1563</v>
      </c>
      <c r="B76" s="144" t="s">
        <v>1564</v>
      </c>
      <c r="C76" s="139" t="s">
        <v>388</v>
      </c>
      <c r="D76" s="185">
        <f>VLOOKUP('320.6'!A88,'320.6'!A88:N181,14,FALSE)</f>
        <v>131345.21601599976</v>
      </c>
    </row>
    <row r="77" spans="1:4" ht="54" thickTop="1" thickBot="1">
      <c r="A77" s="143" t="s">
        <v>1115</v>
      </c>
      <c r="B77" s="144" t="s">
        <v>1565</v>
      </c>
      <c r="C77" s="139" t="s">
        <v>388</v>
      </c>
      <c r="D77" s="185">
        <f>VLOOKUP('330.1'!A88,'330.1'!A88:N182,14,FALSE)</f>
        <v>130970.33678531407</v>
      </c>
    </row>
    <row r="78" spans="1:4" ht="54" thickTop="1" thickBot="1">
      <c r="A78" s="145" t="s">
        <v>1116</v>
      </c>
      <c r="B78" s="144" t="s">
        <v>1566</v>
      </c>
      <c r="C78" s="139" t="s">
        <v>388</v>
      </c>
      <c r="D78" s="185">
        <f>VLOOKUP('330.2'!A88,'330.1'!A88:N183,14,FALSE)</f>
        <v>130970.33678531407</v>
      </c>
    </row>
    <row r="79" spans="1:4" ht="54" thickTop="1" thickBot="1">
      <c r="A79" s="145" t="s">
        <v>1567</v>
      </c>
      <c r="B79" s="146" t="s">
        <v>1568</v>
      </c>
      <c r="C79" s="139" t="s">
        <v>388</v>
      </c>
      <c r="D79" s="185">
        <f>VLOOKUP('330.3'!A88,'330.3'!A88:N184,14,FALSE)</f>
        <v>130970.33678531407</v>
      </c>
    </row>
    <row r="80" spans="1:4" ht="54" thickTop="1" thickBot="1">
      <c r="A80" s="145" t="s">
        <v>1569</v>
      </c>
      <c r="B80" s="146" t="s">
        <v>1570</v>
      </c>
      <c r="C80" s="139" t="s">
        <v>388</v>
      </c>
      <c r="D80" s="185">
        <f>VLOOKUP('330.4'!A88,'330.4'!A88:N185,14,FALSE)</f>
        <v>146763.64934933308</v>
      </c>
    </row>
    <row r="81" spans="1:4" ht="54" thickTop="1" thickBot="1">
      <c r="A81" s="145" t="s">
        <v>1571</v>
      </c>
      <c r="B81" s="146" t="s">
        <v>1572</v>
      </c>
      <c r="C81" s="139" t="s">
        <v>388</v>
      </c>
      <c r="D81" s="185">
        <f>VLOOKUP('330.5'!A88,'330.5'!A88:N186,14,FALSE)</f>
        <v>146763.64934933308</v>
      </c>
    </row>
    <row r="82" spans="1:4" ht="54" thickTop="1" thickBot="1">
      <c r="A82" s="145" t="s">
        <v>1573</v>
      </c>
      <c r="B82" s="146" t="s">
        <v>1574</v>
      </c>
      <c r="C82" s="139" t="s">
        <v>388</v>
      </c>
      <c r="D82" s="185">
        <f>VLOOKUP('330.6'!A88,'330.6'!A88:N187,14,FALSE)</f>
        <v>146763.64934933308</v>
      </c>
    </row>
    <row r="83" spans="1:4" ht="54" thickTop="1" thickBot="1">
      <c r="A83" s="143" t="s">
        <v>1117</v>
      </c>
      <c r="B83" s="144" t="s">
        <v>1575</v>
      </c>
      <c r="C83" s="139" t="s">
        <v>388</v>
      </c>
      <c r="D83" s="185">
        <f>VLOOKUP('340.1'!A88,'340.1'!A88:N188,14,FALSE)</f>
        <v>130496.10517797108</v>
      </c>
    </row>
    <row r="84" spans="1:4" ht="54" thickTop="1" thickBot="1">
      <c r="A84" s="143" t="s">
        <v>1118</v>
      </c>
      <c r="B84" s="144" t="s">
        <v>1576</v>
      </c>
      <c r="C84" s="139" t="s">
        <v>388</v>
      </c>
      <c r="D84" s="185">
        <f>VLOOKUP('340.2'!A88,'340.2'!A88:N190,14,FALSE)</f>
        <v>130496.10517797108</v>
      </c>
    </row>
    <row r="85" spans="1:4" ht="54" thickTop="1" thickBot="1">
      <c r="A85" s="143" t="s">
        <v>1119</v>
      </c>
      <c r="B85" s="144" t="s">
        <v>1577</v>
      </c>
      <c r="C85" s="139" t="s">
        <v>388</v>
      </c>
      <c r="D85" s="185">
        <f>VLOOKUP('340.3'!A88,'340.3'!A88:N191,14,FALSE)</f>
        <v>130496.10517797108</v>
      </c>
    </row>
    <row r="86" spans="1:4" ht="54" thickTop="1" thickBot="1">
      <c r="A86" s="143" t="s">
        <v>1578</v>
      </c>
      <c r="B86" s="144" t="s">
        <v>2127</v>
      </c>
      <c r="C86" s="139" t="s">
        <v>388</v>
      </c>
      <c r="D86" s="185">
        <f>VLOOKUP('350.1'!A88,'350.1'!A88:N192,14,FALSE)</f>
        <v>175951.49234086962</v>
      </c>
    </row>
    <row r="87" spans="1:4" ht="54" thickTop="1" thickBot="1">
      <c r="A87" s="204" t="s">
        <v>1579</v>
      </c>
      <c r="B87" s="144" t="s">
        <v>2128</v>
      </c>
      <c r="C87" s="139" t="s">
        <v>388</v>
      </c>
      <c r="D87" s="185">
        <f>VLOOKUP('350.2'!A88,'350.2'!A88:N193,14,FALSE)</f>
        <v>175951.49234086962</v>
      </c>
    </row>
    <row r="88" spans="1:4" ht="54" thickTop="1" thickBot="1">
      <c r="A88" s="145" t="s">
        <v>1580</v>
      </c>
      <c r="B88" s="146" t="s">
        <v>1581</v>
      </c>
      <c r="C88" s="139" t="s">
        <v>388</v>
      </c>
      <c r="D88" s="185">
        <f>VLOOKUP('350.3'!A88,'350.3'!A88:N194,14,FALSE)</f>
        <v>175951.49234086962</v>
      </c>
    </row>
    <row r="89" spans="1:4" ht="54" thickTop="1" thickBot="1">
      <c r="A89" s="143" t="s">
        <v>1582</v>
      </c>
      <c r="B89" s="144" t="s">
        <v>1583</v>
      </c>
      <c r="C89" s="139" t="s">
        <v>388</v>
      </c>
      <c r="D89" s="185">
        <f>VLOOKUP('350.4'!A88,'350.4'!A88:N195,14,FALSE)</f>
        <v>175951.49234086962</v>
      </c>
    </row>
    <row r="90" spans="1:4" ht="54" thickTop="1" thickBot="1">
      <c r="A90" s="145" t="s">
        <v>1584</v>
      </c>
      <c r="B90" s="146" t="s">
        <v>1585</v>
      </c>
      <c r="C90" s="139" t="s">
        <v>388</v>
      </c>
      <c r="D90" s="185">
        <f>VLOOKUP('350.10'!A88,'350.10'!A88:N196,14,FALSE)</f>
        <v>129151.49234086962</v>
      </c>
    </row>
    <row r="91" spans="1:4" ht="54" thickTop="1" thickBot="1">
      <c r="A91" s="145" t="s">
        <v>1586</v>
      </c>
      <c r="B91" s="146" t="s">
        <v>1587</v>
      </c>
      <c r="C91" s="139" t="s">
        <v>388</v>
      </c>
      <c r="D91" s="185">
        <f>VLOOKUP('350.11'!A88,'350.11'!A88:N197,14,FALSE)</f>
        <v>129151.49234086962</v>
      </c>
    </row>
    <row r="92" spans="1:4" ht="54" thickTop="1" thickBot="1">
      <c r="A92" s="145" t="s">
        <v>1588</v>
      </c>
      <c r="B92" s="146" t="s">
        <v>1589</v>
      </c>
      <c r="C92" s="139" t="s">
        <v>388</v>
      </c>
      <c r="D92" s="185">
        <f>VLOOKUP('350.12'!A88,'350.12'!A88:N198,14,FALSE)</f>
        <v>129151.49234086962</v>
      </c>
    </row>
    <row r="93" spans="1:4" ht="54" thickTop="1" thickBot="1">
      <c r="A93" s="145" t="s">
        <v>1590</v>
      </c>
      <c r="B93" s="146" t="s">
        <v>1591</v>
      </c>
      <c r="C93" s="139" t="s">
        <v>388</v>
      </c>
      <c r="D93" s="185">
        <f>VLOOKUP('350.13'!A88,'350.13'!A88:N199,14,FALSE)</f>
        <v>129151.49234086962</v>
      </c>
    </row>
    <row r="94" spans="1:4" ht="54" thickTop="1" thickBot="1">
      <c r="A94" s="143" t="s">
        <v>1592</v>
      </c>
      <c r="B94" s="144" t="s">
        <v>1593</v>
      </c>
      <c r="C94" s="139" t="s">
        <v>1082</v>
      </c>
      <c r="D94" s="185">
        <f>VLOOKUP('350.14'!A88,'350.14'!A88:N200,14,FALSE)</f>
        <v>520</v>
      </c>
    </row>
    <row r="95" spans="1:4" ht="54" thickTop="1" thickBot="1">
      <c r="A95" s="145" t="s">
        <v>1594</v>
      </c>
      <c r="B95" s="146" t="s">
        <v>1595</v>
      </c>
      <c r="C95" s="139" t="s">
        <v>388</v>
      </c>
      <c r="D95" s="185">
        <f>VLOOKUP('351.1'!A88,'351.1'!A88:N201,14,FALSE)</f>
        <v>175951.49234086962</v>
      </c>
    </row>
    <row r="96" spans="1:4" ht="54" thickTop="1" thickBot="1">
      <c r="A96" s="145" t="s">
        <v>1596</v>
      </c>
      <c r="B96" s="146" t="s">
        <v>1597</v>
      </c>
      <c r="C96" s="139" t="s">
        <v>388</v>
      </c>
      <c r="D96" s="185">
        <f>VLOOKUP('351.2'!A88,'351.2'!A88:N202,14,FALSE)</f>
        <v>175951.49234086962</v>
      </c>
    </row>
    <row r="97" spans="1:4" ht="54" thickTop="1" thickBot="1">
      <c r="A97" s="145" t="s">
        <v>1598</v>
      </c>
      <c r="B97" s="146" t="s">
        <v>1599</v>
      </c>
      <c r="C97" s="139" t="s">
        <v>388</v>
      </c>
      <c r="D97" s="185">
        <f>VLOOKUP('351.10'!A88,'351.10'!A88:N203,14,FALSE)</f>
        <v>129151.49234086962</v>
      </c>
    </row>
    <row r="98" spans="1:4" ht="54" thickTop="1" thickBot="1">
      <c r="A98" s="145" t="s">
        <v>1600</v>
      </c>
      <c r="B98" s="146" t="s">
        <v>1601</v>
      </c>
      <c r="C98" s="139" t="s">
        <v>388</v>
      </c>
      <c r="D98" s="185">
        <f>VLOOKUP('351.11'!A88,'351.11'!A88:N204,14,FALSE)</f>
        <v>129151.49234086962</v>
      </c>
    </row>
    <row r="99" spans="1:4" ht="54" thickTop="1" thickBot="1">
      <c r="A99" s="145" t="s">
        <v>1602</v>
      </c>
      <c r="B99" s="146" t="s">
        <v>1603</v>
      </c>
      <c r="C99" s="139" t="s">
        <v>1082</v>
      </c>
      <c r="D99" s="185">
        <f>VLOOKUP('351.12'!A88,'351.12'!A88:N205,14,FALSE)</f>
        <v>520</v>
      </c>
    </row>
    <row r="100" spans="1:4" ht="54" thickTop="1" thickBot="1">
      <c r="A100" s="145" t="s">
        <v>1606</v>
      </c>
      <c r="B100" s="146" t="s">
        <v>1604</v>
      </c>
      <c r="C100" s="139" t="s">
        <v>1082</v>
      </c>
      <c r="D100" s="185">
        <f>VLOOKUP('410.1'!A88,'410.1'!A88:N206,14,FALSE)</f>
        <v>2087.1457789823116</v>
      </c>
    </row>
    <row r="101" spans="1:4" ht="54" thickTop="1" thickBot="1">
      <c r="A101" s="145" t="s">
        <v>1607</v>
      </c>
      <c r="B101" s="146" t="s">
        <v>1605</v>
      </c>
      <c r="C101" s="139" t="s">
        <v>1082</v>
      </c>
      <c r="D101" s="185">
        <f>VLOOKUP('410.2'!A88,'410.2'!A88:N207,14,FALSE)</f>
        <v>2084.2428866671635</v>
      </c>
    </row>
    <row r="102" spans="1:4" ht="54" thickTop="1" thickBot="1">
      <c r="A102" s="145" t="s">
        <v>1609</v>
      </c>
      <c r="B102" s="146" t="s">
        <v>1608</v>
      </c>
      <c r="C102" s="139" t="s">
        <v>377</v>
      </c>
      <c r="D102" s="185">
        <f>VLOOKUP('410.3'!A88,'410.3'!A88:N208,14,FALSE)</f>
        <v>2097.247519889328</v>
      </c>
    </row>
    <row r="103" spans="1:4" ht="54" thickTop="1" thickBot="1">
      <c r="A103" s="145" t="s">
        <v>1611</v>
      </c>
      <c r="B103" s="146" t="s">
        <v>1610</v>
      </c>
      <c r="C103" s="139" t="s">
        <v>1548</v>
      </c>
      <c r="D103" s="185">
        <f>VLOOKUP('411.1'!A88,'411.1'!A88:N209,14,FALSE)</f>
        <v>22365.891641053455</v>
      </c>
    </row>
    <row r="104" spans="1:4" ht="54" thickTop="1" thickBot="1">
      <c r="A104" s="143" t="s">
        <v>1120</v>
      </c>
      <c r="B104" s="144" t="s">
        <v>2064</v>
      </c>
      <c r="C104" s="139" t="s">
        <v>1548</v>
      </c>
      <c r="D104" s="185">
        <f>VLOOKUP('411.2'!A88,'411.2'!A88:N210,14,FALSE)</f>
        <v>2514.6836072078181</v>
      </c>
    </row>
    <row r="105" spans="1:4" ht="54" thickTop="1" thickBot="1">
      <c r="A105" s="143" t="s">
        <v>1121</v>
      </c>
      <c r="B105" s="144" t="s">
        <v>2160</v>
      </c>
      <c r="C105" s="139" t="s">
        <v>1548</v>
      </c>
      <c r="D105" s="185">
        <f>VLOOKUP('411.3'!A88,'411.3'!A88:N211,14,FALSE)</f>
        <v>4680</v>
      </c>
    </row>
    <row r="106" spans="1:4" ht="54" thickTop="1" thickBot="1">
      <c r="A106" s="143" t="s">
        <v>1612</v>
      </c>
      <c r="B106" s="144" t="s">
        <v>2161</v>
      </c>
      <c r="C106" s="139" t="s">
        <v>1548</v>
      </c>
      <c r="D106" s="185">
        <f>VLOOKUP('411.4'!A88,'411.4'!A88:N212,14,FALSE)</f>
        <v>4160</v>
      </c>
    </row>
    <row r="107" spans="1:4" ht="54" thickTop="1" thickBot="1">
      <c r="A107" s="143" t="s">
        <v>1619</v>
      </c>
      <c r="B107" s="200" t="s">
        <v>1690</v>
      </c>
      <c r="C107" s="139" t="s">
        <v>1082</v>
      </c>
      <c r="D107" s="185">
        <f>VLOOKUP('413.1'!A88,'413.1'!A88:N213,14,FALSE)</f>
        <v>3493.796595558189</v>
      </c>
    </row>
    <row r="108" spans="1:4" ht="54" thickTop="1" thickBot="1">
      <c r="A108" s="143" t="s">
        <v>1621</v>
      </c>
      <c r="B108" s="144" t="s">
        <v>1691</v>
      </c>
      <c r="C108" s="139" t="s">
        <v>1082</v>
      </c>
      <c r="D108" s="185">
        <f>VLOOKUP('413.2'!A88,'413.2'!A88:N214,14,FALSE)</f>
        <v>3147.7160869719492</v>
      </c>
    </row>
    <row r="109" spans="1:4" ht="54" thickTop="1" thickBot="1">
      <c r="A109" s="143" t="s">
        <v>1623</v>
      </c>
      <c r="B109" s="144" t="s">
        <v>1692</v>
      </c>
      <c r="C109" s="139" t="s">
        <v>1082</v>
      </c>
      <c r="D109" s="185">
        <f>VLOOKUP('413.3'!A88,'413.3'!A88:N215,14,FALSE)</f>
        <v>3241.3360473735283</v>
      </c>
    </row>
    <row r="110" spans="1:4" ht="54" thickTop="1" thickBot="1">
      <c r="A110" s="143" t="s">
        <v>1122</v>
      </c>
      <c r="B110" s="144" t="s">
        <v>1289</v>
      </c>
      <c r="C110" s="139" t="s">
        <v>1082</v>
      </c>
      <c r="D110" s="185">
        <f>VLOOKUP('414.1'!A88,'414.1'!A88:N216,14,FALSE)</f>
        <v>2396.7889974721638</v>
      </c>
    </row>
    <row r="111" spans="1:4" ht="54" thickTop="1" thickBot="1">
      <c r="A111" s="143" t="s">
        <v>1123</v>
      </c>
      <c r="B111" s="144" t="s">
        <v>2065</v>
      </c>
      <c r="C111" s="139" t="s">
        <v>1082</v>
      </c>
      <c r="D111" s="185">
        <f>VLOOKUP('414.2'!A88,'414.2'!A88:N217,14,FALSE)</f>
        <v>3601.3925005883493</v>
      </c>
    </row>
    <row r="112" spans="1:4" ht="54" thickTop="1" thickBot="1">
      <c r="A112" s="143" t="s">
        <v>1124</v>
      </c>
      <c r="B112" s="144" t="s">
        <v>2066</v>
      </c>
      <c r="C112" s="139" t="s">
        <v>1082</v>
      </c>
      <c r="D112" s="185">
        <f>VLOOKUP('414.3'!A88,'414.3'!A88:N218,14,FALSE)</f>
        <v>3601.3925005883493</v>
      </c>
    </row>
    <row r="113" spans="1:4" ht="54" thickTop="1" thickBot="1">
      <c r="A113" s="143" t="s">
        <v>1125</v>
      </c>
      <c r="B113" s="144" t="s">
        <v>1290</v>
      </c>
      <c r="C113" s="139" t="s">
        <v>1082</v>
      </c>
      <c r="D113" s="185">
        <f>VLOOKUP('414.4'!A88,'414.4'!A88:N219,14,FALSE)</f>
        <v>3561.7861871913015</v>
      </c>
    </row>
    <row r="114" spans="1:4" ht="54" thickTop="1" thickBot="1">
      <c r="A114" s="143" t="s">
        <v>1126</v>
      </c>
      <c r="B114" s="144" t="s">
        <v>1291</v>
      </c>
      <c r="C114" s="139" t="s">
        <v>1082</v>
      </c>
      <c r="D114" s="185">
        <f>VLOOKUP('414.5'!A88,'414.5'!A88:N220,14,FALSE)</f>
        <v>3686.8912566384929</v>
      </c>
    </row>
    <row r="115" spans="1:4" ht="54" thickTop="1" thickBot="1">
      <c r="A115" s="143" t="s">
        <v>1630</v>
      </c>
      <c r="B115" s="144" t="s">
        <v>2162</v>
      </c>
      <c r="C115" s="139" t="s">
        <v>1082</v>
      </c>
      <c r="D115" s="185">
        <f>VLOOKUP('414.6'!A88,'414.6'!A88:N221,14,FALSE)</f>
        <v>3787.7264168092929</v>
      </c>
    </row>
    <row r="116" spans="1:4" ht="54" thickTop="1" thickBot="1">
      <c r="A116" s="143" t="s">
        <v>1127</v>
      </c>
      <c r="B116" s="144" t="s">
        <v>2067</v>
      </c>
      <c r="C116" s="139" t="s">
        <v>1548</v>
      </c>
      <c r="D116" s="185">
        <f>VLOOKUP('415.1'!A88,'415.1'!A88:N222,14,FALSE)</f>
        <v>3757.4793574871078</v>
      </c>
    </row>
    <row r="117" spans="1:4" ht="54" thickTop="1" thickBot="1">
      <c r="A117" s="143" t="s">
        <v>1128</v>
      </c>
      <c r="B117" s="144" t="s">
        <v>2164</v>
      </c>
      <c r="C117" s="139" t="s">
        <v>233</v>
      </c>
      <c r="D117" s="185">
        <f>VLOOKUP('420.1'!A87,'420.1'!A87:N223,14,FALSE)</f>
        <v>3121.803426379035</v>
      </c>
    </row>
    <row r="118" spans="1:4" ht="54" thickTop="1" thickBot="1">
      <c r="A118" s="143" t="s">
        <v>1129</v>
      </c>
      <c r="B118" s="144" t="s">
        <v>2163</v>
      </c>
      <c r="C118" s="148" t="s">
        <v>233</v>
      </c>
      <c r="D118" s="185">
        <f>VLOOKUP('420.2 '!A88,'420.2 '!A59:N107,14,FALSE)</f>
        <v>3976.8612382817373</v>
      </c>
    </row>
    <row r="119" spans="1:4" ht="54" thickTop="1" thickBot="1">
      <c r="A119" s="143" t="s">
        <v>1635</v>
      </c>
      <c r="B119" s="144" t="s">
        <v>1636</v>
      </c>
      <c r="C119" s="139" t="s">
        <v>233</v>
      </c>
      <c r="D119" s="185">
        <f>VLOOKUP('420.3'!A88,'420.3'!A88:N225,14,FALSE)</f>
        <v>3556.6358531046744</v>
      </c>
    </row>
    <row r="120" spans="1:4" ht="54" thickTop="1" thickBot="1">
      <c r="A120" s="143" t="s">
        <v>1130</v>
      </c>
      <c r="B120" s="144" t="s">
        <v>1292</v>
      </c>
      <c r="C120" s="139" t="s">
        <v>233</v>
      </c>
      <c r="D120" s="185">
        <f>VLOOKUP('421.1'!A88,'421.1'!A88:N226,14,FALSE)</f>
        <v>1635.5068147780607</v>
      </c>
    </row>
    <row r="121" spans="1:4" ht="54" thickTop="1" thickBot="1">
      <c r="A121" s="143" t="s">
        <v>1131</v>
      </c>
      <c r="B121" s="144" t="s">
        <v>1293</v>
      </c>
      <c r="C121" s="139" t="s">
        <v>233</v>
      </c>
      <c r="D121" s="185">
        <f>VLOOKUP('421.2'!A88,'421.2'!A88:N227,14,FALSE)</f>
        <v>1803.8195342810593</v>
      </c>
    </row>
    <row r="122" spans="1:4" ht="54" thickTop="1" thickBot="1">
      <c r="A122" s="143" t="s">
        <v>1132</v>
      </c>
      <c r="B122" s="144" t="s">
        <v>2068</v>
      </c>
      <c r="C122" s="139" t="s">
        <v>233</v>
      </c>
      <c r="D122" s="185">
        <f>VLOOKUP('421.3'!A88,'421.3'!A88:N228,14,FALSE)</f>
        <v>1721.9202416493322</v>
      </c>
    </row>
    <row r="123" spans="1:4" ht="54" thickTop="1" thickBot="1">
      <c r="A123" s="143" t="s">
        <v>1133</v>
      </c>
      <c r="B123" s="144" t="s">
        <v>2069</v>
      </c>
      <c r="C123" s="139" t="s">
        <v>233</v>
      </c>
      <c r="D123" s="185">
        <f>VLOOKUP('421.4'!A88,'421.4'!A88:N229,14,FALSE)</f>
        <v>1834.7735976379327</v>
      </c>
    </row>
    <row r="124" spans="1:4" ht="54" thickTop="1" thickBot="1">
      <c r="A124" s="143" t="s">
        <v>1640</v>
      </c>
      <c r="B124" s="146" t="s">
        <v>1641</v>
      </c>
      <c r="C124" s="139" t="s">
        <v>233</v>
      </c>
      <c r="D124" s="185">
        <f>VLOOKUP('430.1.1'!A87,'430.1.1'!A87:N230,14,FALSE)</f>
        <v>8336.7661498264242</v>
      </c>
    </row>
    <row r="125" spans="1:4" ht="54" thickTop="1" thickBot="1">
      <c r="A125" s="143" t="s">
        <v>1642</v>
      </c>
      <c r="B125" s="144" t="s">
        <v>1643</v>
      </c>
      <c r="C125" s="139" t="s">
        <v>233</v>
      </c>
      <c r="D125" s="185">
        <f>VLOOKUP('430.1.2'!A88,'430.1.2'!A88:N231,14,FALSE)</f>
        <v>6908.958428150554</v>
      </c>
    </row>
    <row r="126" spans="1:4" ht="54" thickTop="1" thickBot="1">
      <c r="A126" s="143" t="s">
        <v>1644</v>
      </c>
      <c r="B126" s="144" t="s">
        <v>1693</v>
      </c>
      <c r="C126" s="139" t="s">
        <v>233</v>
      </c>
      <c r="D126" s="185">
        <f>VLOOKUP('430.2.1'!A88,'430.2.1'!A88:N232,14,FALSE)</f>
        <v>8336.7661498264242</v>
      </c>
    </row>
    <row r="127" spans="1:4" ht="54" thickTop="1" thickBot="1">
      <c r="A127" s="143" t="s">
        <v>1646</v>
      </c>
      <c r="B127" s="144" t="s">
        <v>1694</v>
      </c>
      <c r="C127" s="139" t="s">
        <v>233</v>
      </c>
      <c r="D127" s="185">
        <f>VLOOKUP('430.2.2'!A88,'430.2.2'!A88:N233,14,FALSE)</f>
        <v>6908.958428150554</v>
      </c>
    </row>
    <row r="128" spans="1:4" ht="54" thickTop="1" thickBot="1">
      <c r="A128" s="143" t="s">
        <v>1647</v>
      </c>
      <c r="B128" s="144" t="s">
        <v>1695</v>
      </c>
      <c r="C128" s="139" t="s">
        <v>233</v>
      </c>
      <c r="D128" s="185">
        <f>VLOOKUP('431.1.1'!A88,'431.1.1'!A88:N234,14,FALSE)</f>
        <v>17065.952910641008</v>
      </c>
    </row>
    <row r="129" spans="1:4" ht="54" thickTop="1" thickBot="1">
      <c r="A129" s="143" t="s">
        <v>1649</v>
      </c>
      <c r="B129" s="144" t="s">
        <v>1696</v>
      </c>
      <c r="C129" s="139" t="s">
        <v>233</v>
      </c>
      <c r="D129" s="185">
        <f>VLOOKUP('431.1.2'!A88,'431.1.2'!A88:N235,14,FALSE)</f>
        <v>13547.288662191426</v>
      </c>
    </row>
    <row r="130" spans="1:4" ht="54" thickTop="1" thickBot="1">
      <c r="A130" s="143" t="s">
        <v>1652</v>
      </c>
      <c r="B130" s="144" t="s">
        <v>1697</v>
      </c>
      <c r="C130" s="139" t="s">
        <v>233</v>
      </c>
      <c r="D130" s="185">
        <f>VLOOKUP('431.2.1'!A88,'431.2.1'!A88:N236,14,FALSE)</f>
        <v>17357.608974270217</v>
      </c>
    </row>
    <row r="131" spans="1:4" ht="54" thickTop="1" thickBot="1">
      <c r="A131" s="143" t="s">
        <v>1653</v>
      </c>
      <c r="B131" s="144" t="s">
        <v>1698</v>
      </c>
      <c r="C131" s="139" t="s">
        <v>233</v>
      </c>
      <c r="D131" s="185">
        <f>VLOOKUP('431.2.2'!A88,'431.2.2'!A88:N237,14,FALSE)</f>
        <v>13770.157918360914</v>
      </c>
    </row>
    <row r="132" spans="1:4" ht="54" thickTop="1" thickBot="1">
      <c r="A132" s="143" t="s">
        <v>1134</v>
      </c>
      <c r="B132" s="144" t="s">
        <v>1294</v>
      </c>
      <c r="C132" s="139" t="s">
        <v>233</v>
      </c>
      <c r="D132" s="185">
        <f>VLOOKUP('432.1'!A88,'432.1'!A88:N238,14,FALSE)</f>
        <v>5525.9817497757849</v>
      </c>
    </row>
    <row r="133" spans="1:4" ht="54" thickTop="1" thickBot="1">
      <c r="A133" s="143" t="s">
        <v>1135</v>
      </c>
      <c r="B133" s="144" t="s">
        <v>2070</v>
      </c>
      <c r="C133" s="139" t="s">
        <v>233</v>
      </c>
      <c r="D133" s="185">
        <f>VLOOKUP('432.2'!A88,'432.2'!A88:N239,14,FALSE)</f>
        <v>5058.4464178230119</v>
      </c>
    </row>
    <row r="134" spans="1:4" ht="54" thickTop="1" thickBot="1">
      <c r="A134" s="143" t="s">
        <v>1136</v>
      </c>
      <c r="B134" s="144" t="s">
        <v>2071</v>
      </c>
      <c r="C134" s="139" t="s">
        <v>233</v>
      </c>
      <c r="D134" s="185">
        <f>VLOOKUP('433.1'!A88,'433.1'!A88:N240,14,FALSE)</f>
        <v>7365.5858814856101</v>
      </c>
    </row>
    <row r="135" spans="1:4" ht="54" thickTop="1" thickBot="1">
      <c r="A135" s="143" t="s">
        <v>1137</v>
      </c>
      <c r="B135" s="144" t="s">
        <v>2072</v>
      </c>
      <c r="C135" s="139" t="s">
        <v>233</v>
      </c>
      <c r="D135" s="185">
        <f>VLOOKUP('433.2'!A88,'433.2'!A88:N241,14,FALSE)</f>
        <v>6998.2797322932438</v>
      </c>
    </row>
    <row r="136" spans="1:4" ht="54" thickTop="1" thickBot="1">
      <c r="A136" s="143" t="s">
        <v>1138</v>
      </c>
      <c r="B136" s="144" t="s">
        <v>2073</v>
      </c>
      <c r="C136" s="139" t="s">
        <v>233</v>
      </c>
      <c r="D136" s="185">
        <f>VLOOKUP('433.3'!A88,'433.3'!A88:N242,14,FALSE)</f>
        <v>8250.49770828486</v>
      </c>
    </row>
    <row r="137" spans="1:4" ht="54" thickTop="1" thickBot="1">
      <c r="A137" s="143" t="s">
        <v>1139</v>
      </c>
      <c r="B137" s="144" t="s">
        <v>1295</v>
      </c>
      <c r="C137" s="139" t="s">
        <v>233</v>
      </c>
      <c r="D137" s="185">
        <f>VLOOKUP('433.4'!A88,'433.4'!A88:N243,14,FALSE)</f>
        <v>5326.3893926518613</v>
      </c>
    </row>
    <row r="138" spans="1:4" ht="54" thickTop="1" thickBot="1">
      <c r="A138" s="143" t="s">
        <v>1140</v>
      </c>
      <c r="B138" s="144" t="s">
        <v>2074</v>
      </c>
      <c r="C138" s="139" t="s">
        <v>233</v>
      </c>
      <c r="D138" s="185">
        <f>VLOOKUP('433.5'!A88,'433.5'!A88:N244,14,FALSE)</f>
        <v>8126.0858814856128</v>
      </c>
    </row>
    <row r="139" spans="1:4" ht="54" thickTop="1" thickBot="1">
      <c r="A139" s="143" t="s">
        <v>1141</v>
      </c>
      <c r="B139" s="144" t="s">
        <v>2075</v>
      </c>
      <c r="C139" s="139" t="s">
        <v>233</v>
      </c>
      <c r="D139" s="185">
        <f>VLOOKUP('433.6'!A88,'433.6'!A88:N245,14,FALSE)</f>
        <v>7731.8697322932439</v>
      </c>
    </row>
    <row r="140" spans="1:4" ht="54" thickTop="1" thickBot="1">
      <c r="A140" s="143" t="s">
        <v>1142</v>
      </c>
      <c r="B140" s="144" t="s">
        <v>2076</v>
      </c>
      <c r="C140" s="139" t="s">
        <v>233</v>
      </c>
      <c r="D140" s="185">
        <f>VLOOKUP('433.7'!A88,'433.7'!A88:N246,14,FALSE)</f>
        <v>9139.6977082848607</v>
      </c>
    </row>
    <row r="141" spans="1:4" ht="54" thickTop="1" thickBot="1">
      <c r="A141" s="143" t="s">
        <v>1143</v>
      </c>
      <c r="B141" s="144" t="s">
        <v>1296</v>
      </c>
      <c r="C141" s="139" t="s">
        <v>233</v>
      </c>
      <c r="D141" s="185">
        <f>VLOOKUP('433.8'!A88,'433.8'!A88:N247,14,FALSE)</f>
        <v>5882.1393926518622</v>
      </c>
    </row>
    <row r="142" spans="1:4" ht="54" thickTop="1" thickBot="1">
      <c r="A142" s="143" t="s">
        <v>1144</v>
      </c>
      <c r="B142" s="144" t="s">
        <v>2077</v>
      </c>
      <c r="C142" s="139" t="s">
        <v>388</v>
      </c>
      <c r="D142" s="185">
        <f>VLOOKUP('440.1'!A89,'440.1'!A89:N248,14,FALSE)</f>
        <v>217079.47561506269</v>
      </c>
    </row>
    <row r="143" spans="1:4" ht="54" thickTop="1" thickBot="1">
      <c r="A143" s="143" t="s">
        <v>1145</v>
      </c>
      <c r="B143" s="144" t="s">
        <v>2078</v>
      </c>
      <c r="C143" s="139" t="s">
        <v>388</v>
      </c>
      <c r="D143" s="185">
        <f>VLOOKUP('440.2'!A93,'440.2'!A93:N250,14,FALSE)</f>
        <v>217079.47561506269</v>
      </c>
    </row>
    <row r="144" spans="1:4" ht="54" thickTop="1" thickBot="1">
      <c r="A144" s="143" t="s">
        <v>1146</v>
      </c>
      <c r="B144" s="144" t="s">
        <v>2079</v>
      </c>
      <c r="C144" s="139" t="s">
        <v>388</v>
      </c>
      <c r="D144" s="185">
        <f>VLOOKUP('440.3'!A93,'440.3'!A93:N252,14,FALSE)</f>
        <v>217079.47561506269</v>
      </c>
    </row>
    <row r="145" spans="1:4" ht="54" thickTop="1" thickBot="1">
      <c r="A145" s="143" t="s">
        <v>1147</v>
      </c>
      <c r="B145" s="144" t="s">
        <v>1297</v>
      </c>
      <c r="C145" s="139" t="s">
        <v>388</v>
      </c>
      <c r="D145" s="185">
        <f>VLOOKUP('440.4'!A93,'440.4'!A93:N254,14,FALSE)</f>
        <v>241104.2139239104</v>
      </c>
    </row>
    <row r="146" spans="1:4" ht="54" thickTop="1" thickBot="1">
      <c r="A146" s="143" t="s">
        <v>1148</v>
      </c>
      <c r="B146" s="144" t="s">
        <v>2080</v>
      </c>
      <c r="C146" s="139" t="s">
        <v>388</v>
      </c>
      <c r="D146" s="185">
        <f>VLOOKUP('441.1'!A93,'441.1'!A93:N256,14,FALSE)</f>
        <v>217079.47561506269</v>
      </c>
    </row>
    <row r="147" spans="1:4" ht="54" thickTop="1" thickBot="1">
      <c r="A147" s="143" t="s">
        <v>1149</v>
      </c>
      <c r="B147" s="144" t="s">
        <v>2081</v>
      </c>
      <c r="C147" s="139" t="s">
        <v>388</v>
      </c>
      <c r="D147" s="185">
        <f>VLOOKUP('441.2'!A92,'441.2'!A92:N258,14,FALSE)</f>
        <v>217079.47561506269</v>
      </c>
    </row>
    <row r="148" spans="1:4" ht="54" thickTop="1" thickBot="1">
      <c r="A148" s="143" t="s">
        <v>1150</v>
      </c>
      <c r="B148" s="144" t="s">
        <v>2082</v>
      </c>
      <c r="C148" s="139" t="s">
        <v>388</v>
      </c>
      <c r="D148" s="185">
        <f>VLOOKUP('441.3'!A93,'441.3'!A93:N260,14,FALSE)</f>
        <v>217082.69742258321</v>
      </c>
    </row>
    <row r="149" spans="1:4" ht="54" thickTop="1" thickBot="1">
      <c r="A149" s="143" t="s">
        <v>1151</v>
      </c>
      <c r="B149" s="144" t="s">
        <v>2083</v>
      </c>
      <c r="C149" s="139" t="s">
        <v>388</v>
      </c>
      <c r="D149" s="185">
        <f>VLOOKUP('441.4'!A92,'441.4'!A92:N262,14,FALSE)</f>
        <v>241107.43573143086</v>
      </c>
    </row>
    <row r="150" spans="1:4" ht="54" thickTop="1" thickBot="1">
      <c r="A150" s="143" t="s">
        <v>1152</v>
      </c>
      <c r="B150" s="144" t="s">
        <v>2063</v>
      </c>
      <c r="C150" s="139" t="s">
        <v>388</v>
      </c>
      <c r="D150" s="185">
        <f>VLOOKUP('450.1'!A95,'450.1'!A95:N264,14,FALSE)</f>
        <v>247417.09495609943</v>
      </c>
    </row>
    <row r="151" spans="1:4" ht="54" thickTop="1" thickBot="1">
      <c r="A151" s="143" t="s">
        <v>1153</v>
      </c>
      <c r="B151" s="144" t="s">
        <v>2084</v>
      </c>
      <c r="C151" s="139" t="s">
        <v>388</v>
      </c>
      <c r="D151" s="185">
        <f>VLOOKUP('450.2'!A93,'450.2'!A93:N266,14,FALSE)</f>
        <v>247417.09495609943</v>
      </c>
    </row>
    <row r="152" spans="1:4" ht="54" thickTop="1" thickBot="1">
      <c r="A152" s="143" t="s">
        <v>1154</v>
      </c>
      <c r="B152" s="144" t="s">
        <v>2085</v>
      </c>
      <c r="C152" s="139" t="s">
        <v>388</v>
      </c>
      <c r="D152" s="185">
        <f>VLOOKUP('450.3'!A93,'450.3'!A93:N268,14,FALSE)</f>
        <v>247173.34495609943</v>
      </c>
    </row>
    <row r="153" spans="1:4" ht="54" thickTop="1" thickBot="1">
      <c r="A153" s="143" t="s">
        <v>1155</v>
      </c>
      <c r="B153" s="144" t="s">
        <v>2086</v>
      </c>
      <c r="C153" s="139" t="s">
        <v>388</v>
      </c>
      <c r="D153" s="185">
        <f>VLOOKUP('450.4'!A92,'450.4'!A92:N270,14,FALSE)</f>
        <v>247417.09495609943</v>
      </c>
    </row>
    <row r="154" spans="1:4" ht="63.75" customHeight="1" thickTop="1" thickBot="1">
      <c r="A154" s="143" t="s">
        <v>1156</v>
      </c>
      <c r="B154" s="144" t="s">
        <v>2087</v>
      </c>
      <c r="C154" s="139" t="s">
        <v>388</v>
      </c>
      <c r="D154" s="185">
        <f>VLOOKUP('450.5'!A92,'450.5'!A92:N272,14,FALSE)</f>
        <v>247173.34495609943</v>
      </c>
    </row>
    <row r="155" spans="1:4" ht="54" thickTop="1" thickBot="1">
      <c r="A155" s="143" t="s">
        <v>1157</v>
      </c>
      <c r="B155" s="144" t="s">
        <v>2088</v>
      </c>
      <c r="C155" s="139" t="s">
        <v>388</v>
      </c>
      <c r="D155" s="185">
        <f>VLOOKUP('450.6'!A93,'450.6'!A93:N274,14,FALSE)</f>
        <v>247173.34495609943</v>
      </c>
    </row>
    <row r="156" spans="1:4" ht="54" thickTop="1" thickBot="1">
      <c r="A156" s="143" t="s">
        <v>1158</v>
      </c>
      <c r="B156" s="144" t="s">
        <v>2089</v>
      </c>
      <c r="C156" s="139" t="s">
        <v>388</v>
      </c>
      <c r="D156" s="185">
        <f>VLOOKUP('450.7'!A93,'450.7'!A93:N275,14,FALSE)</f>
        <v>247173.34495609943</v>
      </c>
    </row>
    <row r="157" spans="1:4" ht="54" thickTop="1" thickBot="1">
      <c r="A157" s="143" t="s">
        <v>1159</v>
      </c>
      <c r="B157" s="144" t="s">
        <v>2090</v>
      </c>
      <c r="C157" s="139" t="s">
        <v>388</v>
      </c>
      <c r="D157" s="185">
        <f>VLOOKUP('450.8'!A93,'450.8'!A93:N276,14,FALSE)</f>
        <v>247173.34495609943</v>
      </c>
    </row>
    <row r="158" spans="1:4" ht="54" thickTop="1" thickBot="1">
      <c r="A158" s="143" t="s">
        <v>1668</v>
      </c>
      <c r="B158" s="144" t="s">
        <v>1699</v>
      </c>
      <c r="C158" s="139" t="s">
        <v>388</v>
      </c>
      <c r="D158" s="185">
        <f>VLOOKUP('450.10'!A92,'450.10'!A92:N277,14,FALSE)</f>
        <v>287189.7767834086</v>
      </c>
    </row>
    <row r="159" spans="1:4" ht="54" thickTop="1" thickBot="1">
      <c r="A159" s="143" t="s">
        <v>1670</v>
      </c>
      <c r="B159" s="144" t="s">
        <v>1700</v>
      </c>
      <c r="C159" s="139" t="s">
        <v>388</v>
      </c>
      <c r="D159" s="185">
        <f>VLOOKUP('450.11'!A92,'450.11'!A92:N278,14,FALSE)</f>
        <v>286946.0267834086</v>
      </c>
    </row>
    <row r="160" spans="1:4" ht="54" thickTop="1" thickBot="1">
      <c r="A160" s="143" t="s">
        <v>1672</v>
      </c>
      <c r="B160" s="144" t="s">
        <v>1701</v>
      </c>
      <c r="C160" s="139" t="s">
        <v>388</v>
      </c>
      <c r="D160" s="185">
        <f>VLOOKUP('450.12'!A92,'450.11'!A92:N279,14,FALSE)</f>
        <v>286946.0267834086</v>
      </c>
    </row>
    <row r="161" spans="1:4" ht="54" thickTop="1" thickBot="1">
      <c r="A161" s="143" t="s">
        <v>1160</v>
      </c>
      <c r="B161" s="144" t="s">
        <v>2091</v>
      </c>
      <c r="C161" s="139" t="s">
        <v>388</v>
      </c>
      <c r="D161" s="185">
        <f>VLOOKUP('451.1'!A92,'451.1'!A92:N280,14,FALSE)</f>
        <v>247173.34495609943</v>
      </c>
    </row>
    <row r="162" spans="1:4" ht="54" thickTop="1" thickBot="1">
      <c r="A162" s="143" t="s">
        <v>1161</v>
      </c>
      <c r="B162" s="144" t="s">
        <v>2092</v>
      </c>
      <c r="C162" s="139" t="s">
        <v>388</v>
      </c>
      <c r="D162" s="185">
        <f>VLOOKUP('451.2'!A93,'451.2'!A93:N281,14,FALSE)</f>
        <v>247173.34495609943</v>
      </c>
    </row>
    <row r="163" spans="1:4" ht="54" thickTop="1" thickBot="1">
      <c r="A163" s="143" t="s">
        <v>1162</v>
      </c>
      <c r="B163" s="144" t="s">
        <v>2093</v>
      </c>
      <c r="C163" s="139" t="s">
        <v>388</v>
      </c>
      <c r="D163" s="185">
        <f>VLOOKUP('451.3'!A92,'451.3'!A92:N282,14,FALSE)</f>
        <v>247173.34495609943</v>
      </c>
    </row>
    <row r="164" spans="1:4" ht="54" thickTop="1" thickBot="1">
      <c r="A164" s="143" t="s">
        <v>1163</v>
      </c>
      <c r="B164" s="144" t="s">
        <v>2094</v>
      </c>
      <c r="C164" s="139" t="s">
        <v>388</v>
      </c>
      <c r="D164" s="185">
        <f>VLOOKUP('451.4'!A92,'451.4'!A92:N283,14,FALSE)</f>
        <v>286946.0267834086</v>
      </c>
    </row>
    <row r="165" spans="1:4" ht="54" thickTop="1" thickBot="1">
      <c r="A165" s="143" t="s">
        <v>1164</v>
      </c>
      <c r="B165" s="144" t="s">
        <v>2095</v>
      </c>
      <c r="C165" s="139" t="s">
        <v>388</v>
      </c>
      <c r="D165" s="185">
        <f>VLOOKUP('452.1'!A93,'452.1'!A93:N284,14,FALSE)</f>
        <v>247173.34495609943</v>
      </c>
    </row>
    <row r="166" spans="1:4" ht="54" thickTop="1" thickBot="1">
      <c r="A166" s="143" t="s">
        <v>1165</v>
      </c>
      <c r="B166" s="144" t="s">
        <v>2096</v>
      </c>
      <c r="C166" s="139" t="s">
        <v>388</v>
      </c>
      <c r="D166" s="185">
        <f>VLOOKUP('452.2'!A93,'452.2'!A93:N285,14,FALSE)</f>
        <v>247173.34495609943</v>
      </c>
    </row>
    <row r="167" spans="1:4" ht="54" thickTop="1" thickBot="1">
      <c r="A167" s="143" t="s">
        <v>1166</v>
      </c>
      <c r="B167" s="144" t="s">
        <v>2097</v>
      </c>
      <c r="C167" s="139" t="s">
        <v>388</v>
      </c>
      <c r="D167" s="185">
        <f>VLOOKUP('452.3'!A92,'452.3'!A92:N286,14,FALSE)</f>
        <v>247173.34495609943</v>
      </c>
    </row>
    <row r="168" spans="1:4" ht="54" thickTop="1" thickBot="1">
      <c r="A168" s="143" t="s">
        <v>1167</v>
      </c>
      <c r="B168" s="144" t="s">
        <v>2098</v>
      </c>
      <c r="C168" s="139" t="s">
        <v>388</v>
      </c>
      <c r="D168" s="185">
        <f>VLOOKUP('452.4'!A93,'452.4'!A93:N287,14,FALSE)</f>
        <v>247173.34495609943</v>
      </c>
    </row>
    <row r="169" spans="1:4" ht="54" thickTop="1" thickBot="1">
      <c r="A169" s="143" t="s">
        <v>1168</v>
      </c>
      <c r="B169" s="144" t="s">
        <v>1298</v>
      </c>
      <c r="C169" s="139" t="s">
        <v>388</v>
      </c>
      <c r="D169" s="185">
        <f>VLOOKUP('453.1'!A92,'453.1'!A92:N288,14,FALSE)</f>
        <v>249546.85125638533</v>
      </c>
    </row>
    <row r="170" spans="1:4" ht="54" thickTop="1" thickBot="1">
      <c r="A170" s="143" t="s">
        <v>1169</v>
      </c>
      <c r="B170" s="144" t="s">
        <v>2099</v>
      </c>
      <c r="C170" s="139" t="s">
        <v>233</v>
      </c>
      <c r="D170" s="185">
        <f>VLOOKUP('460.1'!A87,'460.1'!A87:N289,14,FALSE)</f>
        <v>4752.4581180406503</v>
      </c>
    </row>
    <row r="171" spans="1:4" ht="54" thickTop="1" thickBot="1">
      <c r="A171" s="205" t="s">
        <v>2123</v>
      </c>
      <c r="B171" s="144" t="s">
        <v>2179</v>
      </c>
      <c r="C171" s="139" t="s">
        <v>233</v>
      </c>
      <c r="D171" s="185">
        <f>VLOOKUP('460.2'!A87,'460.2'!A87:N290,14,FALSE)</f>
        <v>2376.2290590203252</v>
      </c>
    </row>
    <row r="172" spans="1:4" ht="51.75" customHeight="1" thickTop="1" thickBot="1">
      <c r="A172" s="143" t="s">
        <v>1170</v>
      </c>
      <c r="B172" s="144" t="s">
        <v>1299</v>
      </c>
      <c r="C172" s="139" t="s">
        <v>388</v>
      </c>
      <c r="D172" s="185">
        <f>VLOOKUP('461.1'!A87,'461.1'!A87:N291,14,FALSE)</f>
        <v>88960.374136066937</v>
      </c>
    </row>
    <row r="173" spans="1:4" ht="54" thickTop="1" thickBot="1">
      <c r="A173" s="143" t="s">
        <v>1171</v>
      </c>
      <c r="B173" s="144" t="s">
        <v>1300</v>
      </c>
      <c r="C173" s="139" t="s">
        <v>388</v>
      </c>
      <c r="D173" s="185">
        <f>VLOOKUP('461.2'!A89,'461.2'!A89:N294,14,FALSE)</f>
        <v>103815.01925574723</v>
      </c>
    </row>
    <row r="174" spans="1:4" ht="54" thickTop="1" thickBot="1">
      <c r="A174" s="143" t="s">
        <v>1682</v>
      </c>
      <c r="B174" s="144" t="s">
        <v>2184</v>
      </c>
      <c r="C174" s="139" t="s">
        <v>388</v>
      </c>
      <c r="D174" s="185">
        <f>VLOOKUP('462.1.1'!A88,'462.1.1'!A88:N293,14,FALSE)</f>
        <v>170504.80535928402</v>
      </c>
    </row>
    <row r="175" spans="1:4" ht="54" thickTop="1" thickBot="1">
      <c r="A175" s="143" t="s">
        <v>1683</v>
      </c>
      <c r="B175" s="144" t="s">
        <v>2185</v>
      </c>
      <c r="C175" s="139" t="s">
        <v>388</v>
      </c>
      <c r="D175" s="185">
        <f>VLOOKUP('462.1.2'!A88,'462.1.2'!A88:N294,14,FALSE)</f>
        <v>170504.80535928402</v>
      </c>
    </row>
    <row r="176" spans="1:4" ht="54" thickTop="1" thickBot="1">
      <c r="A176" s="143" t="s">
        <v>1684</v>
      </c>
      <c r="B176" s="144" t="s">
        <v>2188</v>
      </c>
      <c r="C176" s="139" t="s">
        <v>388</v>
      </c>
      <c r="D176" s="185">
        <f>VLOOKUP('462.2.1'!A88,'462.2.1'!A88:N295,14,FALSE)</f>
        <v>183774.57163114083</v>
      </c>
    </row>
    <row r="177" spans="1:4" ht="54" thickTop="1" thickBot="1">
      <c r="A177" s="143" t="s">
        <v>1685</v>
      </c>
      <c r="B177" s="144" t="s">
        <v>2189</v>
      </c>
      <c r="C177" s="139" t="s">
        <v>388</v>
      </c>
      <c r="D177" s="185">
        <f>VLOOKUP('462.2.2'!A88,'462.2.2'!A88:N296,14,FALSE)</f>
        <v>183774.57163114083</v>
      </c>
    </row>
    <row r="178" spans="1:4" ht="54" thickTop="1" thickBot="1">
      <c r="A178" s="143" t="s">
        <v>1172</v>
      </c>
      <c r="B178" s="144" t="s">
        <v>1702</v>
      </c>
      <c r="C178" s="139" t="s">
        <v>233</v>
      </c>
      <c r="D178" s="185">
        <f>VLOOKUP('464.1'!A88,'464.1'!A88:N297,14,FALSE)</f>
        <v>6984.8636576953995</v>
      </c>
    </row>
    <row r="179" spans="1:4" ht="54" thickTop="1" thickBot="1">
      <c r="A179" s="143" t="s">
        <v>1173</v>
      </c>
      <c r="B179" s="144" t="s">
        <v>1703</v>
      </c>
      <c r="C179" s="139" t="s">
        <v>388</v>
      </c>
      <c r="D179" s="185">
        <f>VLOOKUP('465.1'!A92,'465.1'!A92:N298,14,FALSE)</f>
        <v>116101.59532939098</v>
      </c>
    </row>
    <row r="180" spans="1:4" ht="54" thickTop="1" thickBot="1">
      <c r="A180" s="143" t="s">
        <v>1686</v>
      </c>
      <c r="B180" s="144" t="s">
        <v>1704</v>
      </c>
      <c r="C180" s="139" t="s">
        <v>388</v>
      </c>
      <c r="D180" s="185">
        <f>VLOOKUP('465.2'!A92,'465.2'!A92:N299,14,FALSE)</f>
        <v>26497.756843965988</v>
      </c>
    </row>
    <row r="181" spans="1:4" ht="54" thickTop="1" thickBot="1">
      <c r="A181" s="143" t="s">
        <v>1174</v>
      </c>
      <c r="B181" s="144" t="s">
        <v>1705</v>
      </c>
      <c r="C181" s="139" t="s">
        <v>144</v>
      </c>
      <c r="D181" s="185">
        <f>VLOOKUP('466.1'!A92,'466.1'!A92:N300,14,FALSE)</f>
        <v>3587.9429646535264</v>
      </c>
    </row>
    <row r="182" spans="1:4" ht="54" thickTop="1" thickBot="1">
      <c r="A182" s="143" t="s">
        <v>1175</v>
      </c>
      <c r="B182" s="144" t="s">
        <v>1706</v>
      </c>
      <c r="C182" s="139" t="s">
        <v>144</v>
      </c>
      <c r="D182" s="185">
        <f>VLOOKUP('466.2'!A96,'466.2'!A96:N301,14,FALSE)</f>
        <v>3973.166020847651</v>
      </c>
    </row>
    <row r="183" spans="1:4" ht="54" thickTop="1" thickBot="1">
      <c r="A183" s="145" t="s">
        <v>1176</v>
      </c>
      <c r="B183" s="146" t="s">
        <v>1819</v>
      </c>
      <c r="C183" s="139" t="s">
        <v>388</v>
      </c>
      <c r="D183" s="185">
        <f>VLOOKUP('500.1'!A95,'500.1'!A95:N302,14,FALSE)</f>
        <v>569461.83887286333</v>
      </c>
    </row>
    <row r="184" spans="1:4" ht="54" thickTop="1" thickBot="1">
      <c r="A184" s="143" t="s">
        <v>1708</v>
      </c>
      <c r="B184" s="144" t="s">
        <v>1820</v>
      </c>
      <c r="C184" s="139" t="s">
        <v>388</v>
      </c>
      <c r="D184" s="185">
        <f>VLOOKUP('500.2'!A95,'500.2'!A95:N303,14,FALSE)</f>
        <v>588988.2548728633</v>
      </c>
    </row>
    <row r="185" spans="1:4" ht="57.75" thickTop="1" thickBot="1">
      <c r="A185" s="143" t="s">
        <v>1177</v>
      </c>
      <c r="B185" s="144" t="s">
        <v>1959</v>
      </c>
      <c r="C185" s="139" t="s">
        <v>377</v>
      </c>
      <c r="D185" s="185">
        <f>VLOOKUP('501.1'!A88,'501.1'!A88:N304,14,FALSE)</f>
        <v>581.78896648601506</v>
      </c>
    </row>
    <row r="186" spans="1:4" ht="57.75" thickTop="1" thickBot="1">
      <c r="A186" s="143" t="s">
        <v>1710</v>
      </c>
      <c r="B186" s="144" t="s">
        <v>1960</v>
      </c>
      <c r="C186" s="139" t="s">
        <v>377</v>
      </c>
      <c r="D186" s="185">
        <f>VLOOKUP('501.10'!A88,'501.10'!A88:N305,14,FALSE)</f>
        <v>668.76413127925548</v>
      </c>
    </row>
    <row r="187" spans="1:4" ht="57.75" thickTop="1" thickBot="1">
      <c r="A187" s="143" t="s">
        <v>1711</v>
      </c>
      <c r="B187" s="144" t="s">
        <v>1961</v>
      </c>
      <c r="C187" s="139" t="s">
        <v>377</v>
      </c>
      <c r="D187" s="185">
        <f>VLOOKUP('501.20'!A88,'501.20'!A88:N306,14,FALSE)</f>
        <v>520</v>
      </c>
    </row>
    <row r="188" spans="1:4" ht="54" thickTop="1" thickBot="1">
      <c r="A188" s="143" t="s">
        <v>1712</v>
      </c>
      <c r="B188" s="144" t="s">
        <v>1821</v>
      </c>
      <c r="C188" s="139" t="s">
        <v>388</v>
      </c>
      <c r="D188" s="185">
        <f>VLOOKUP('505.1'!A84,'505.1'!A84:N307,14,FALSE)</f>
        <v>523903.25748257473</v>
      </c>
    </row>
    <row r="189" spans="1:4" ht="54" thickTop="1" thickBot="1">
      <c r="A189" s="143" t="s">
        <v>1178</v>
      </c>
      <c r="B189" s="144" t="s">
        <v>1822</v>
      </c>
      <c r="C189" s="139" t="s">
        <v>233</v>
      </c>
      <c r="D189" s="185">
        <f>VLOOKUP('510.1'!A84,'510.1'!A84:N308,14,FALSE)</f>
        <v>68737.705477097566</v>
      </c>
    </row>
    <row r="190" spans="1:4" ht="54" thickTop="1" thickBot="1">
      <c r="A190" s="143" t="s">
        <v>1716</v>
      </c>
      <c r="B190" s="144" t="s">
        <v>1301</v>
      </c>
      <c r="C190" s="139" t="s">
        <v>388</v>
      </c>
      <c r="D190" s="185">
        <f>VLOOKUP('600.1.1'!A85,'600.1.1'!A85:N311,14,FALSE)</f>
        <v>21682.3049072084</v>
      </c>
    </row>
    <row r="191" spans="1:4" ht="54" thickTop="1" thickBot="1">
      <c r="A191" s="143" t="s">
        <v>1717</v>
      </c>
      <c r="B191" s="144" t="s">
        <v>1823</v>
      </c>
      <c r="C191" s="139" t="s">
        <v>388</v>
      </c>
      <c r="D191" s="185">
        <f>VLOOKUP('600.2.1'!A88,'600.2.1'!A88:N310,14,FALSE)</f>
        <v>107115.76299863354</v>
      </c>
    </row>
    <row r="192" spans="1:4" ht="54" thickTop="1" thickBot="1">
      <c r="A192" s="143" t="s">
        <v>1718</v>
      </c>
      <c r="B192" s="144" t="s">
        <v>1824</v>
      </c>
      <c r="C192" s="139" t="s">
        <v>388</v>
      </c>
      <c r="D192" s="185">
        <f>VLOOKUP('600.2.2'!A90,'600.2.2'!A90:N312,14,FALSE)</f>
        <v>145573.13130363944</v>
      </c>
    </row>
    <row r="193" spans="1:4" ht="54" thickTop="1" thickBot="1">
      <c r="A193" s="143" t="s">
        <v>1719</v>
      </c>
      <c r="B193" s="144" t="s">
        <v>1825</v>
      </c>
      <c r="C193" s="139" t="s">
        <v>388</v>
      </c>
      <c r="D193" s="185">
        <f>VLOOKUP('600.2.3'!A89,'600.2.3'!A89:N312,14,FALSE)</f>
        <v>19123.763308959904</v>
      </c>
    </row>
    <row r="194" spans="1:4" ht="54" thickTop="1" thickBot="1">
      <c r="A194" s="143" t="s">
        <v>1720</v>
      </c>
      <c r="B194" s="144" t="s">
        <v>1826</v>
      </c>
      <c r="C194" s="139" t="s">
        <v>388</v>
      </c>
      <c r="D194" s="185">
        <f>VLOOKUP('600.2.4'!A88,'600.2.4'!A88:N312,14,FALSE)</f>
        <v>24614.34652079572</v>
      </c>
    </row>
    <row r="195" spans="1:4" ht="54" thickTop="1" thickBot="1">
      <c r="A195" s="143" t="s">
        <v>1179</v>
      </c>
      <c r="B195" s="144" t="s">
        <v>2200</v>
      </c>
      <c r="C195" s="139" t="s">
        <v>388</v>
      </c>
      <c r="D195" s="185">
        <f>VLOOKUP('610.1'!A89,'610.1'!A89:N314,14,FALSE)</f>
        <v>47736.463845433813</v>
      </c>
    </row>
    <row r="196" spans="1:4" ht="54" thickTop="1" thickBot="1">
      <c r="A196" s="143" t="s">
        <v>1180</v>
      </c>
      <c r="B196" s="144" t="s">
        <v>1827</v>
      </c>
      <c r="C196" s="139" t="s">
        <v>388</v>
      </c>
      <c r="D196" s="185">
        <f>VLOOKUP('610.2'!A89,'610.2'!A89:N315,14,FALSE)</f>
        <v>39511.141288397754</v>
      </c>
    </row>
    <row r="197" spans="1:4" ht="54" thickTop="1" thickBot="1">
      <c r="A197" s="143" t="s">
        <v>1722</v>
      </c>
      <c r="B197" s="144" t="s">
        <v>1828</v>
      </c>
      <c r="C197" s="139" t="s">
        <v>388</v>
      </c>
      <c r="D197" s="185">
        <f>VLOOKUP('610.3'!A89,'610.3'!A89:N316,14,FALSE)</f>
        <v>187394.59128839773</v>
      </c>
    </row>
    <row r="198" spans="1:4" ht="54" thickTop="1" thickBot="1">
      <c r="A198" s="143" t="s">
        <v>1724</v>
      </c>
      <c r="B198" s="144" t="s">
        <v>1829</v>
      </c>
      <c r="C198" s="139" t="s">
        <v>388</v>
      </c>
      <c r="D198" s="185">
        <f>VLOOKUP('610.4'!A89,'610.4'!A89:N317,14,FALSE)</f>
        <v>80372.078032999387</v>
      </c>
    </row>
    <row r="199" spans="1:4" ht="54" thickTop="1" thickBot="1">
      <c r="A199" s="143" t="s">
        <v>1726</v>
      </c>
      <c r="B199" s="144" t="s">
        <v>1302</v>
      </c>
      <c r="C199" s="139" t="s">
        <v>388</v>
      </c>
      <c r="D199" s="185">
        <f>VLOOKUP('610.5'!A89,'610.5'!A89:N318,14,FALSE)</f>
        <v>96792.895804295957</v>
      </c>
    </row>
    <row r="200" spans="1:4" ht="54" thickTop="1" thickBot="1">
      <c r="A200" s="143" t="s">
        <v>1728</v>
      </c>
      <c r="B200" s="144" t="s">
        <v>1830</v>
      </c>
      <c r="C200" s="139" t="s">
        <v>388</v>
      </c>
      <c r="D200" s="185">
        <f>VLOOKUP('610.6'!A89,'610.6'!A89:N319,14,FALSE)</f>
        <v>118881.19580429594</v>
      </c>
    </row>
    <row r="201" spans="1:4" ht="54" thickTop="1" thickBot="1">
      <c r="A201" s="143" t="s">
        <v>1730</v>
      </c>
      <c r="B201" s="144" t="s">
        <v>1831</v>
      </c>
      <c r="C201" s="139" t="s">
        <v>388</v>
      </c>
      <c r="D201" s="185">
        <f>VLOOKUP('610.7'!A89,'610.7'!A89:N320,14,FALSE)</f>
        <v>61779.67016009074</v>
      </c>
    </row>
    <row r="202" spans="1:4" ht="54" thickTop="1" thickBot="1">
      <c r="A202" s="143" t="s">
        <v>1181</v>
      </c>
      <c r="B202" s="144" t="s">
        <v>1832</v>
      </c>
      <c r="C202" s="139" t="s">
        <v>144</v>
      </c>
      <c r="D202" s="185">
        <f>VLOOKUP('620.1'!A88,'620.1'!A88:N321,14,FALSE)</f>
        <v>330634.40024049557</v>
      </c>
    </row>
    <row r="203" spans="1:4" ht="54" thickTop="1" thickBot="1">
      <c r="A203" s="143" t="s">
        <v>1182</v>
      </c>
      <c r="B203" s="144" t="s">
        <v>1962</v>
      </c>
      <c r="C203" s="139" t="s">
        <v>144</v>
      </c>
      <c r="D203" s="185">
        <f>VLOOKUP('620.2'!A88,'620.2'!A88:N322,14,FALSE)</f>
        <v>330634.40024049557</v>
      </c>
    </row>
    <row r="204" spans="1:4" ht="54" thickTop="1" thickBot="1">
      <c r="A204" s="143" t="s">
        <v>1183</v>
      </c>
      <c r="B204" s="144" t="s">
        <v>1833</v>
      </c>
      <c r="C204" s="139" t="s">
        <v>1929</v>
      </c>
      <c r="D204" s="185">
        <f>VLOOKUP('620.3'!A93,'620.3'!A93:N323,14,FALSE)</f>
        <v>68483878.090272844</v>
      </c>
    </row>
    <row r="205" spans="1:4" ht="54" thickTop="1" thickBot="1">
      <c r="A205" s="143" t="s">
        <v>1734</v>
      </c>
      <c r="B205" s="144" t="s">
        <v>1834</v>
      </c>
      <c r="C205" s="139" t="s">
        <v>144</v>
      </c>
      <c r="D205" s="185">
        <f>VLOOKUP('621.1.1'!A95,'621.1.1'!A95:N325,14,FALSE)</f>
        <v>2255111.9217571993</v>
      </c>
    </row>
    <row r="206" spans="1:4" ht="54" thickTop="1" thickBot="1">
      <c r="A206" s="143" t="s">
        <v>1736</v>
      </c>
      <c r="B206" s="144" t="s">
        <v>1835</v>
      </c>
      <c r="C206" s="139" t="s">
        <v>144</v>
      </c>
      <c r="D206" s="185">
        <f>VLOOKUP('621.1.2'!A99,'621.1.2'!A99:N326,14,FALSE)</f>
        <v>3035230.9828827805</v>
      </c>
    </row>
    <row r="207" spans="1:4" ht="54" thickTop="1" thickBot="1">
      <c r="A207" s="143" t="s">
        <v>1184</v>
      </c>
      <c r="B207" s="144" t="s">
        <v>1836</v>
      </c>
      <c r="C207" s="139" t="s">
        <v>388</v>
      </c>
      <c r="D207" s="185">
        <f>VLOOKUP('621.2'!A89,'621.2'!A89:N326,14,FALSE)</f>
        <v>2380695.7104922421</v>
      </c>
    </row>
    <row r="208" spans="1:4" ht="54" thickTop="1" thickBot="1">
      <c r="A208" s="143" t="s">
        <v>1185</v>
      </c>
      <c r="B208" s="144" t="s">
        <v>1837</v>
      </c>
      <c r="C208" s="139" t="s">
        <v>144</v>
      </c>
      <c r="D208" s="185">
        <f>VLOOKUP('621.3'!A93,'621.3'!A93:N327,14,FALSE)</f>
        <v>65591789.034207545</v>
      </c>
    </row>
    <row r="209" spans="1:4" ht="54" thickTop="1" thickBot="1">
      <c r="A209" s="143" t="s">
        <v>1186</v>
      </c>
      <c r="B209" s="144" t="s">
        <v>1838</v>
      </c>
      <c r="C209" s="139" t="s">
        <v>388</v>
      </c>
      <c r="D209" s="185">
        <f>VLOOKUP('621.4'!A93,'621.4'!A93:N328,14,FALSE)</f>
        <v>57018702.651704356</v>
      </c>
    </row>
    <row r="210" spans="1:4" ht="54" thickTop="1" thickBot="1">
      <c r="A210" s="143" t="s">
        <v>1187</v>
      </c>
      <c r="B210" s="144" t="s">
        <v>1839</v>
      </c>
      <c r="C210" s="139" t="s">
        <v>144</v>
      </c>
      <c r="D210" s="185">
        <f>VLOOKUP('621.5'!A89,'621.5'!A89:N329,14,FALSE)</f>
        <v>3012563.6308090976</v>
      </c>
    </row>
    <row r="211" spans="1:4" ht="54" thickTop="1" thickBot="1">
      <c r="A211" s="143" t="s">
        <v>1740</v>
      </c>
      <c r="B211" s="144" t="s">
        <v>1840</v>
      </c>
      <c r="C211" s="139" t="s">
        <v>144</v>
      </c>
      <c r="D211" s="185">
        <f>VLOOKUP('621.5.1'!A89,'621.5.1'!A89:N330,14,FALSE)</f>
        <v>518900.60529101535</v>
      </c>
    </row>
    <row r="212" spans="1:4" ht="54" thickTop="1" thickBot="1">
      <c r="A212" s="143" t="s">
        <v>1188</v>
      </c>
      <c r="B212" s="144" t="s">
        <v>1841</v>
      </c>
      <c r="C212" s="139" t="s">
        <v>1929</v>
      </c>
      <c r="D212" s="185">
        <f>VLOOKUP('621.6'!A98,'621.6'!A98:N331,14,FALSE)</f>
        <v>63555438.022319004</v>
      </c>
    </row>
    <row r="213" spans="1:4" ht="54" thickTop="1" thickBot="1">
      <c r="A213" s="143" t="s">
        <v>1815</v>
      </c>
      <c r="B213" s="144" t="s">
        <v>1842</v>
      </c>
      <c r="C213" s="139" t="s">
        <v>1929</v>
      </c>
      <c r="D213" s="185">
        <f>VLOOKUP('621.7'!A89,'621.7'!A89:N332,14,FALSE)</f>
        <v>2270808.2244243543</v>
      </c>
    </row>
    <row r="214" spans="1:4" ht="54" thickTop="1" thickBot="1">
      <c r="A214" s="143" t="s">
        <v>1189</v>
      </c>
      <c r="B214" s="144" t="s">
        <v>2100</v>
      </c>
      <c r="C214" s="139" t="s">
        <v>233</v>
      </c>
      <c r="D214" s="185">
        <f>VLOOKUP('622.1'!A89,'622.1'!A89:N333,14,FALSE)</f>
        <v>72710.882746238873</v>
      </c>
    </row>
    <row r="215" spans="1:4" ht="54" thickTop="1" thickBot="1">
      <c r="A215" s="143" t="s">
        <v>1190</v>
      </c>
      <c r="B215" s="144" t="s">
        <v>1843</v>
      </c>
      <c r="C215" s="139" t="s">
        <v>233</v>
      </c>
      <c r="D215" s="185">
        <f>VLOOKUP('622.2'!A89,'622.2'!A89:N335,14,FALSE)</f>
        <v>398035.6924666214</v>
      </c>
    </row>
    <row r="216" spans="1:4" ht="54" thickTop="1" thickBot="1">
      <c r="A216" s="143" t="s">
        <v>1191</v>
      </c>
      <c r="B216" s="144" t="s">
        <v>1844</v>
      </c>
      <c r="C216" s="139" t="s">
        <v>233</v>
      </c>
      <c r="D216" s="185">
        <f>VLOOKUP('622.3'!A89,'622.3'!A89:N336,14,FALSE)</f>
        <v>829913.72692302894</v>
      </c>
    </row>
    <row r="217" spans="1:4" ht="54" thickTop="1" thickBot="1">
      <c r="A217" s="143" t="s">
        <v>1192</v>
      </c>
      <c r="B217" s="144" t="s">
        <v>1845</v>
      </c>
      <c r="C217" s="139" t="s">
        <v>233</v>
      </c>
      <c r="D217" s="185">
        <f>VLOOKUP('622.4'!A89,'622.4'!A89:N337,14,FALSE)</f>
        <v>805581.50655442558</v>
      </c>
    </row>
    <row r="218" spans="1:4" ht="54" thickTop="1" thickBot="1">
      <c r="A218" s="143" t="s">
        <v>1193</v>
      </c>
      <c r="B218" s="144" t="s">
        <v>1846</v>
      </c>
      <c r="C218" s="139" t="s">
        <v>144</v>
      </c>
      <c r="D218" s="185">
        <f>VLOOKUP('622.5'!A89,'622.5'!A89:N338,14,FALSE)</f>
        <v>68431.042388010494</v>
      </c>
    </row>
    <row r="219" spans="1:4" ht="54" thickTop="1" thickBot="1">
      <c r="A219" s="143" t="s">
        <v>1194</v>
      </c>
      <c r="B219" s="144" t="s">
        <v>1847</v>
      </c>
      <c r="C219" s="139" t="s">
        <v>144</v>
      </c>
      <c r="D219" s="185">
        <f>VLOOKUP('623.1'!A103,'623.1'!A103:N339,14,FALSE)</f>
        <v>415692.00244902913</v>
      </c>
    </row>
    <row r="220" spans="1:4" ht="54" thickTop="1" thickBot="1">
      <c r="A220" s="143" t="s">
        <v>1195</v>
      </c>
      <c r="B220" s="144" t="s">
        <v>1303</v>
      </c>
      <c r="C220" s="139" t="s">
        <v>2101</v>
      </c>
      <c r="D220" s="185">
        <f>VLOOKUP('623.2'!A89,'623.2'!A89:N340,14,FALSE)</f>
        <v>2666473.3877322506</v>
      </c>
    </row>
    <row r="221" spans="1:4" ht="54" thickTop="1" thickBot="1">
      <c r="A221" s="143" t="s">
        <v>1196</v>
      </c>
      <c r="B221" s="144" t="s">
        <v>2220</v>
      </c>
      <c r="C221" s="139" t="s">
        <v>388</v>
      </c>
      <c r="D221" s="185">
        <f>VLOOKUP('630.1'!A89,'630.1'!A89:N341,14,FALSE)</f>
        <v>970688.73117737938</v>
      </c>
    </row>
    <row r="222" spans="1:4" ht="54" thickTop="1" thickBot="1">
      <c r="A222" s="143" t="s">
        <v>1197</v>
      </c>
      <c r="B222" s="144" t="s">
        <v>2221</v>
      </c>
      <c r="C222" s="139" t="s">
        <v>388</v>
      </c>
      <c r="D222" s="185">
        <f>VLOOKUP('630.2'!A89,'630.2'!A89:N342,14,FALSE)</f>
        <v>949596.29528908839</v>
      </c>
    </row>
    <row r="223" spans="1:4" ht="54" thickTop="1" thickBot="1">
      <c r="A223" s="143" t="s">
        <v>1198</v>
      </c>
      <c r="B223" s="144" t="s">
        <v>2222</v>
      </c>
      <c r="C223" s="139" t="s">
        <v>388</v>
      </c>
      <c r="D223" s="185">
        <f>VLOOKUP('630.3'!A89,'630.3'!A89:N343,14,FALSE)</f>
        <v>613658.04984828061</v>
      </c>
    </row>
    <row r="224" spans="1:4" ht="54" thickTop="1" thickBot="1">
      <c r="A224" s="143" t="s">
        <v>1199</v>
      </c>
      <c r="B224" s="144" t="s">
        <v>2223</v>
      </c>
      <c r="C224" s="139" t="s">
        <v>388</v>
      </c>
      <c r="D224" s="185">
        <f>VLOOKUP('630.4'!A89,'630.4'!A89:N344,14,FALSE)</f>
        <v>542038.79164480325</v>
      </c>
    </row>
    <row r="225" spans="1:4" ht="54" thickTop="1" thickBot="1">
      <c r="A225" s="143" t="s">
        <v>1200</v>
      </c>
      <c r="B225" s="144" t="s">
        <v>2224</v>
      </c>
      <c r="C225" s="139" t="s">
        <v>388</v>
      </c>
      <c r="D225" s="185">
        <f>VLOOKUP('630.5'!A93,'630.5'!A93:N345,14,FALSE)</f>
        <v>400231.1678424342</v>
      </c>
    </row>
    <row r="226" spans="1:4" ht="54" thickTop="1" thickBot="1">
      <c r="A226" s="143" t="s">
        <v>1201</v>
      </c>
      <c r="B226" s="144" t="s">
        <v>2225</v>
      </c>
      <c r="C226" s="139" t="s">
        <v>388</v>
      </c>
      <c r="D226" s="185">
        <f>VLOOKUP('630.6'!A93,'630.6'!A89:N346,14,FALSE)</f>
        <v>344566.78554957476</v>
      </c>
    </row>
    <row r="227" spans="1:4" ht="54" thickTop="1" thickBot="1">
      <c r="A227" s="143" t="s">
        <v>1202</v>
      </c>
      <c r="B227" s="144" t="s">
        <v>2226</v>
      </c>
      <c r="C227" s="139" t="s">
        <v>388</v>
      </c>
      <c r="D227" s="185">
        <f>VLOOKUP('630.7'!A93,'630.7'!A90:N347,14,FALSE)</f>
        <v>240249.61732325377</v>
      </c>
    </row>
    <row r="228" spans="1:4" ht="54" thickTop="1" thickBot="1">
      <c r="A228" s="143" t="s">
        <v>1203</v>
      </c>
      <c r="B228" s="144" t="s">
        <v>1848</v>
      </c>
      <c r="C228" s="139" t="s">
        <v>144</v>
      </c>
      <c r="D228" s="185">
        <f>VLOOKUP('632.1'!A90,'632.1'!A90:N349,14,FALSE)</f>
        <v>337367.08179134579</v>
      </c>
    </row>
    <row r="229" spans="1:4" ht="54" thickTop="1" thickBot="1">
      <c r="A229" s="143" t="s">
        <v>1743</v>
      </c>
      <c r="B229" s="144" t="s">
        <v>1849</v>
      </c>
      <c r="C229" s="139" t="s">
        <v>144</v>
      </c>
      <c r="D229" s="185">
        <f>VLOOKUP('632.2'!A90,'632.2'!A90:N350,14,FALSE)</f>
        <v>342646.66715429095</v>
      </c>
    </row>
    <row r="230" spans="1:4" ht="54" thickTop="1" thickBot="1">
      <c r="A230" s="143" t="s">
        <v>1746</v>
      </c>
      <c r="B230" s="144" t="s">
        <v>1850</v>
      </c>
      <c r="C230" s="139" t="s">
        <v>377</v>
      </c>
      <c r="D230" s="185">
        <f>VLOOKUP('640.1'!A90,'640.1'!A90:N351,14,FALSE)</f>
        <v>5187.8749628400874</v>
      </c>
    </row>
    <row r="231" spans="1:4" ht="54" thickTop="1" thickBot="1">
      <c r="A231" s="143" t="s">
        <v>1747</v>
      </c>
      <c r="B231" s="144" t="s">
        <v>1851</v>
      </c>
      <c r="C231" s="139" t="s">
        <v>377</v>
      </c>
      <c r="D231" s="185">
        <f>VLOOKUP('640.2'!A90,'640.2'!A90:N352,14,FALSE)</f>
        <v>3868.2978667604148</v>
      </c>
    </row>
    <row r="232" spans="1:4" ht="54" thickTop="1" thickBot="1">
      <c r="A232" s="143" t="s">
        <v>1204</v>
      </c>
      <c r="B232" s="144" t="s">
        <v>1852</v>
      </c>
      <c r="C232" s="139" t="s">
        <v>1748</v>
      </c>
      <c r="D232" s="185">
        <f>VLOOKUP('641.1'!A90,'641.1'!A90:N353,14,FALSE)</f>
        <v>1718.9753550261212</v>
      </c>
    </row>
    <row r="233" spans="1:4" ht="54" thickTop="1" thickBot="1">
      <c r="A233" s="143" t="s">
        <v>1205</v>
      </c>
      <c r="B233" s="144" t="s">
        <v>1852</v>
      </c>
      <c r="C233" s="139" t="s">
        <v>377</v>
      </c>
      <c r="D233" s="185">
        <f>VLOOKUP('641.2'!A90,'641.2'!A90:N354,14,FALSE)</f>
        <v>35834.635088577117</v>
      </c>
    </row>
    <row r="234" spans="1:4" ht="54" thickTop="1" thickBot="1">
      <c r="A234" s="143" t="s">
        <v>1206</v>
      </c>
      <c r="B234" s="144" t="s">
        <v>1853</v>
      </c>
      <c r="C234" s="139" t="s">
        <v>1929</v>
      </c>
      <c r="D234" s="185">
        <f>VLOOKUP('642.1'!A90,'642.1'!A90:N355,14,FALSE)</f>
        <v>581409.24533842725</v>
      </c>
    </row>
    <row r="235" spans="1:4" ht="54" thickTop="1" thickBot="1">
      <c r="A235" s="143" t="s">
        <v>1207</v>
      </c>
      <c r="B235" s="144" t="s">
        <v>1854</v>
      </c>
      <c r="C235" s="139" t="s">
        <v>144</v>
      </c>
      <c r="D235" s="185">
        <f>VLOOKUP('642.2'!A90,'642.2'!A90:N356,14,FALSE)</f>
        <v>53145.925702126522</v>
      </c>
    </row>
    <row r="236" spans="1:4" ht="54" thickTop="1" thickBot="1">
      <c r="A236" s="143" t="s">
        <v>1208</v>
      </c>
      <c r="B236" s="144" t="s">
        <v>1855</v>
      </c>
      <c r="C236" s="139" t="s">
        <v>377</v>
      </c>
      <c r="D236" s="185">
        <f>VLOOKUP('650.1'!A95,'650.1'!A95:N358,14,FALSE)</f>
        <v>11340.088461636762</v>
      </c>
    </row>
    <row r="237" spans="1:4" ht="54" thickTop="1" thickBot="1">
      <c r="A237" s="143" t="s">
        <v>1209</v>
      </c>
      <c r="B237" s="144" t="s">
        <v>2233</v>
      </c>
      <c r="C237" s="139" t="s">
        <v>377</v>
      </c>
      <c r="D237" s="185">
        <f>VLOOKUP('650.2'!A93,'650.2'!A93:N359,14,FALSE)</f>
        <v>9144.0814769386852</v>
      </c>
    </row>
    <row r="238" spans="1:4" ht="54" thickTop="1" thickBot="1">
      <c r="A238" s="143" t="s">
        <v>1210</v>
      </c>
      <c r="B238" s="144" t="s">
        <v>1856</v>
      </c>
      <c r="C238" s="139" t="s">
        <v>377</v>
      </c>
      <c r="D238" s="211">
        <f>VLOOKUP('650.3'!A90,'650.3'!A90:N360,14,FALSE)</f>
        <v>0.39131766389253508</v>
      </c>
    </row>
    <row r="239" spans="1:4" ht="54" thickTop="1" thickBot="1">
      <c r="A239" s="143" t="s">
        <v>1211</v>
      </c>
      <c r="B239" s="144" t="s">
        <v>2237</v>
      </c>
      <c r="C239" s="139" t="s">
        <v>377</v>
      </c>
      <c r="D239" s="185">
        <f>VLOOKUP('650.4'!A93,'650.4'!A93:N361,14,FALSE)</f>
        <v>4981.0605290934882</v>
      </c>
    </row>
    <row r="240" spans="1:4" ht="57.75" thickTop="1" thickBot="1">
      <c r="A240" s="143" t="s">
        <v>1212</v>
      </c>
      <c r="B240" s="144" t="s">
        <v>1857</v>
      </c>
      <c r="C240" s="139" t="s">
        <v>233</v>
      </c>
      <c r="D240" s="185">
        <f>VLOOKUP('660.1'!A87,'660.1'!A87:N362,14,FALSE)</f>
        <v>332467.30456618784</v>
      </c>
    </row>
    <row r="241" spans="1:4" ht="76.5" thickTop="1" thickBot="1">
      <c r="A241" s="143" t="s">
        <v>1213</v>
      </c>
      <c r="B241" s="144" t="s">
        <v>1964</v>
      </c>
      <c r="C241" s="139" t="s">
        <v>144</v>
      </c>
      <c r="D241" s="185">
        <f>VLOOKUP('660.2'!A87,'660.2'!A87:N363,14,FALSE)</f>
        <v>378524.43421336805</v>
      </c>
    </row>
    <row r="242" spans="1:4" ht="54" thickTop="1" thickBot="1">
      <c r="A242" s="143" t="s">
        <v>1761</v>
      </c>
      <c r="B242" s="144" t="s">
        <v>1858</v>
      </c>
      <c r="C242" s="139" t="s">
        <v>144</v>
      </c>
      <c r="D242" s="185">
        <f>VLOOKUP('661.1'!A87,'661.1'!A87:N364,14,FALSE)</f>
        <v>687679.73053170601</v>
      </c>
    </row>
    <row r="243" spans="1:4" ht="54" thickTop="1" thickBot="1">
      <c r="A243" s="143" t="s">
        <v>1214</v>
      </c>
      <c r="B243" s="144" t="s">
        <v>1859</v>
      </c>
      <c r="C243" s="139" t="s">
        <v>144</v>
      </c>
      <c r="D243" s="185">
        <f>VLOOKUP('662.1'!A87,'662.1'!A87:N365,14,FALSE)</f>
        <v>393709.67292186286</v>
      </c>
    </row>
    <row r="244" spans="1:4" ht="54" thickTop="1" thickBot="1">
      <c r="A244" s="143" t="s">
        <v>1215</v>
      </c>
      <c r="B244" s="144" t="s">
        <v>1860</v>
      </c>
      <c r="C244" s="139" t="s">
        <v>144</v>
      </c>
      <c r="D244" s="185">
        <f>VLOOKUP('662.2'!A87,'662.2'!A87:N366,14,FALSE)</f>
        <v>384898.14674050908</v>
      </c>
    </row>
    <row r="245" spans="1:4" ht="54" thickTop="1" thickBot="1">
      <c r="A245" s="143" t="s">
        <v>1762</v>
      </c>
      <c r="B245" s="144" t="s">
        <v>1861</v>
      </c>
      <c r="C245" s="139" t="s">
        <v>144</v>
      </c>
      <c r="D245" s="185">
        <f>VLOOKUP('663.1'!A87,'663.1'!A87:N367,14,FALSE)</f>
        <v>20600.354286387468</v>
      </c>
    </row>
    <row r="246" spans="1:4" ht="54" thickTop="1" thickBot="1">
      <c r="A246" s="143" t="s">
        <v>1216</v>
      </c>
      <c r="B246" s="144" t="s">
        <v>1862</v>
      </c>
      <c r="C246" s="139" t="s">
        <v>388</v>
      </c>
      <c r="D246" s="185">
        <f>VLOOKUP('670.1'!A87,'670.1'!A87:N368,14,FALSE)</f>
        <v>240655.15746634002</v>
      </c>
    </row>
    <row r="247" spans="1:4" ht="54" thickTop="1" thickBot="1">
      <c r="A247" s="143" t="s">
        <v>1217</v>
      </c>
      <c r="B247" s="144" t="s">
        <v>1863</v>
      </c>
      <c r="C247" s="139" t="s">
        <v>388</v>
      </c>
      <c r="D247" s="185">
        <f>VLOOKUP('670.2'!A87,'670.2'!A87:N369,14,FALSE)</f>
        <v>245749.68039382531</v>
      </c>
    </row>
    <row r="248" spans="1:4" ht="54" thickTop="1" thickBot="1">
      <c r="A248" s="143" t="s">
        <v>1764</v>
      </c>
      <c r="B248" s="144" t="s">
        <v>1864</v>
      </c>
      <c r="C248" s="139" t="s">
        <v>388</v>
      </c>
      <c r="D248" s="185">
        <f>VLOOKUP('670.3'!A87,'670.3'!A87:N370,14,FALSE)</f>
        <v>271250.95620102721</v>
      </c>
    </row>
    <row r="249" spans="1:4" ht="54" thickTop="1" thickBot="1">
      <c r="A249" s="143" t="s">
        <v>1765</v>
      </c>
      <c r="B249" s="144" t="s">
        <v>1865</v>
      </c>
      <c r="C249" s="139" t="s">
        <v>388</v>
      </c>
      <c r="D249" s="185">
        <f>VLOOKUP('670.4'!A87,'670.4'!A87:N371,14,FALSE)</f>
        <v>247533.83821231176</v>
      </c>
    </row>
    <row r="250" spans="1:4" ht="54" thickTop="1" thickBot="1">
      <c r="A250" s="143" t="s">
        <v>1766</v>
      </c>
      <c r="B250" s="144" t="s">
        <v>1866</v>
      </c>
      <c r="C250" s="139" t="s">
        <v>388</v>
      </c>
      <c r="D250" s="185">
        <f>VLOOKUP('670.5'!A89,'670.5'!A89:N372,14,FALSE)</f>
        <v>269906.06745365151</v>
      </c>
    </row>
    <row r="251" spans="1:4" ht="54" thickTop="1" thickBot="1">
      <c r="A251" s="143" t="s">
        <v>1218</v>
      </c>
      <c r="B251" s="144" t="s">
        <v>1867</v>
      </c>
      <c r="C251" s="139" t="s">
        <v>388</v>
      </c>
      <c r="D251" s="185">
        <f>VLOOKUP('671.1'!A89,'671.1'!A89:N373,14,FALSE)</f>
        <v>477642.39769956929</v>
      </c>
    </row>
    <row r="252" spans="1:4" ht="54" thickTop="1" thickBot="1">
      <c r="A252" s="143" t="s">
        <v>1219</v>
      </c>
      <c r="B252" s="144" t="s">
        <v>1868</v>
      </c>
      <c r="C252" s="139" t="s">
        <v>144</v>
      </c>
      <c r="D252" s="185">
        <f>VLOOKUP('671.2'!A89,'671.2'!A89:N374,14,FALSE)</f>
        <v>48520.262596154695</v>
      </c>
    </row>
    <row r="253" spans="1:4" ht="54" thickTop="1" thickBot="1">
      <c r="A253" s="143" t="s">
        <v>1767</v>
      </c>
      <c r="B253" s="144" t="s">
        <v>1869</v>
      </c>
      <c r="C253" s="139" t="s">
        <v>388</v>
      </c>
      <c r="D253" s="185">
        <f>VLOOKUP('671.3'!A87,'671.3'!A87:N375,14,FALSE)</f>
        <v>509858.9080908536</v>
      </c>
    </row>
    <row r="254" spans="1:4" ht="54" thickTop="1" thickBot="1">
      <c r="A254" s="143" t="s">
        <v>1768</v>
      </c>
      <c r="B254" s="144" t="s">
        <v>1870</v>
      </c>
      <c r="C254" s="139" t="s">
        <v>144</v>
      </c>
      <c r="D254" s="185">
        <f>VLOOKUP('671.4'!A87,'671.4'!A87:N376,14,FALSE)</f>
        <v>51067.757623463185</v>
      </c>
    </row>
    <row r="255" spans="1:4" ht="54" thickTop="1" thickBot="1">
      <c r="A255" s="143" t="s">
        <v>1220</v>
      </c>
      <c r="B255" s="144" t="s">
        <v>1871</v>
      </c>
      <c r="C255" s="139" t="s">
        <v>144</v>
      </c>
      <c r="D255" s="185">
        <f>VLOOKUP('672.1'!A87,'672.1'!A87:N377,14,FALSE)</f>
        <v>35808.782958388743</v>
      </c>
    </row>
    <row r="256" spans="1:4" ht="54" thickTop="1" thickBot="1">
      <c r="A256" s="143" t="s">
        <v>1769</v>
      </c>
      <c r="B256" s="144" t="s">
        <v>1872</v>
      </c>
      <c r="C256" s="139" t="s">
        <v>144</v>
      </c>
      <c r="D256" s="185">
        <f>VLOOKUP('672.2'!A87,'672.2'!A87:N378,14,FALSE)</f>
        <v>55598.539597406911</v>
      </c>
    </row>
    <row r="257" spans="1:4" ht="54" thickTop="1" thickBot="1">
      <c r="A257" s="143" t="s">
        <v>1770</v>
      </c>
      <c r="B257" s="144" t="s">
        <v>1873</v>
      </c>
      <c r="C257" s="139" t="s">
        <v>144</v>
      </c>
      <c r="D257" s="185">
        <f>VLOOKUP('672.3'!A87,'672.3'!A87:N379,14,FALSE)</f>
        <v>37471.725613888077</v>
      </c>
    </row>
    <row r="258" spans="1:4" ht="54" thickTop="1" thickBot="1">
      <c r="A258" s="143" t="s">
        <v>1771</v>
      </c>
      <c r="B258" s="144" t="s">
        <v>1874</v>
      </c>
      <c r="C258" s="139" t="s">
        <v>144</v>
      </c>
      <c r="D258" s="185">
        <f>VLOOKUP('672.4'!A87,'672.3'!A87:N380,14,FALSE)</f>
        <v>37471.725613888077</v>
      </c>
    </row>
    <row r="259" spans="1:4" ht="54" thickTop="1" thickBot="1">
      <c r="A259" s="143" t="s">
        <v>1816</v>
      </c>
      <c r="B259" s="144" t="s">
        <v>1875</v>
      </c>
      <c r="C259" s="139" t="s">
        <v>233</v>
      </c>
      <c r="D259" s="185">
        <f>VLOOKUP('673.1.1'!A87,'673.1.1'!A87:N381,14,FALSE)</f>
        <v>8776.2766592193893</v>
      </c>
    </row>
    <row r="260" spans="1:4" ht="54" thickTop="1" thickBot="1">
      <c r="A260" s="143" t="s">
        <v>1817</v>
      </c>
      <c r="B260" s="144" t="s">
        <v>2152</v>
      </c>
      <c r="C260" s="139" t="s">
        <v>233</v>
      </c>
      <c r="D260" s="185">
        <f>VLOOKUP('673.1.2'!A87,'673.1.2'!A87:N382,14,FALSE)</f>
        <v>9579.4790592193895</v>
      </c>
    </row>
    <row r="261" spans="1:4" ht="54" thickTop="1" thickBot="1">
      <c r="A261" s="143" t="s">
        <v>1221</v>
      </c>
      <c r="B261" s="144" t="s">
        <v>1876</v>
      </c>
      <c r="C261" s="139" t="s">
        <v>388</v>
      </c>
      <c r="D261" s="185">
        <f>VLOOKUP('673.2'!A87,'673.2'!A87:N383,14,FALSE)</f>
        <v>97914.145975975858</v>
      </c>
    </row>
    <row r="262" spans="1:4" ht="54" thickTop="1" thickBot="1">
      <c r="A262" s="143" t="s">
        <v>1222</v>
      </c>
      <c r="B262" s="144" t="s">
        <v>1877</v>
      </c>
      <c r="C262" s="139" t="s">
        <v>388</v>
      </c>
      <c r="D262" s="185">
        <f>VLOOKUP('673.3'!A89,'673.3'!A89:N384,14,FALSE)</f>
        <v>109091.05027051354</v>
      </c>
    </row>
    <row r="263" spans="1:4" ht="54" thickTop="1" thickBot="1">
      <c r="A263" s="143" t="s">
        <v>1223</v>
      </c>
      <c r="B263" s="144" t="s">
        <v>2102</v>
      </c>
      <c r="C263" s="139" t="s">
        <v>144</v>
      </c>
      <c r="D263" s="185">
        <f>VLOOKUP('674.1'!A89,'674.1'!A89:N385,14,FALSE)</f>
        <v>97097.000405454586</v>
      </c>
    </row>
    <row r="264" spans="1:4" ht="54" thickTop="1" thickBot="1">
      <c r="A264" s="143" t="s">
        <v>1224</v>
      </c>
      <c r="B264" s="144" t="s">
        <v>1878</v>
      </c>
      <c r="C264" s="139" t="s">
        <v>144</v>
      </c>
      <c r="D264" s="185">
        <f>VLOOKUP('674.2'!A89,'674.2'!A89:N386,14,FALSE)</f>
        <v>169553.69695342833</v>
      </c>
    </row>
    <row r="265" spans="1:4" ht="54" thickTop="1" thickBot="1">
      <c r="A265" s="143" t="s">
        <v>1225</v>
      </c>
      <c r="B265" s="144" t="s">
        <v>1879</v>
      </c>
      <c r="C265" s="139" t="s">
        <v>233</v>
      </c>
      <c r="D265" s="185">
        <f>VLOOKUP('680.1'!A87,'680.1'!A87:N387,14,FALSE)</f>
        <v>155073.21861158058</v>
      </c>
    </row>
    <row r="266" spans="1:4" ht="54" thickTop="1" thickBot="1">
      <c r="A266" s="143" t="s">
        <v>1226</v>
      </c>
      <c r="B266" s="144" t="s">
        <v>1880</v>
      </c>
      <c r="C266" s="139" t="s">
        <v>144</v>
      </c>
      <c r="D266" s="185">
        <f>VLOOKUP('680.2'!A87,'680.2'!A87:N388,14,FALSE)</f>
        <v>8749.6554887843085</v>
      </c>
    </row>
    <row r="267" spans="1:4" ht="54" thickTop="1" thickBot="1">
      <c r="A267" s="143" t="s">
        <v>1227</v>
      </c>
      <c r="B267" s="144" t="s">
        <v>1881</v>
      </c>
      <c r="C267" s="139" t="s">
        <v>388</v>
      </c>
      <c r="D267" s="185">
        <f>VLOOKUP('680.3'!A89,'680.3'!A89:N389,14,FALSE)</f>
        <v>54244.126047892307</v>
      </c>
    </row>
    <row r="268" spans="1:4" ht="54" thickTop="1" thickBot="1">
      <c r="A268" s="143" t="s">
        <v>1228</v>
      </c>
      <c r="B268" s="144" t="s">
        <v>1882</v>
      </c>
      <c r="C268" s="139" t="s">
        <v>388</v>
      </c>
      <c r="D268" s="185">
        <f>VLOOKUP('681.1'!A89,'681.1'!A89:N390,14,FALSE)</f>
        <v>151506.20840232974</v>
      </c>
    </row>
    <row r="269" spans="1:4" ht="54" thickTop="1" thickBot="1">
      <c r="A269" s="143" t="s">
        <v>1776</v>
      </c>
      <c r="B269" s="144" t="s">
        <v>1883</v>
      </c>
      <c r="C269" s="139" t="s">
        <v>388</v>
      </c>
      <c r="D269" s="185">
        <f>VLOOKUP('681.2'!A89,'681.2'!A89:N391,14,FALSE)</f>
        <v>156600.73132981511</v>
      </c>
    </row>
    <row r="270" spans="1:4" ht="54" thickTop="1" thickBot="1">
      <c r="A270" s="143" t="s">
        <v>1777</v>
      </c>
      <c r="B270" s="144" t="s">
        <v>1884</v>
      </c>
      <c r="C270" s="139" t="s">
        <v>388</v>
      </c>
      <c r="D270" s="185">
        <f>VLOOKUP('681.3'!A89,'681.3'!A89:N392,14,FALSE)</f>
        <v>182102.00713701692</v>
      </c>
    </row>
    <row r="271" spans="1:4" ht="54" thickTop="1" thickBot="1">
      <c r="A271" s="143" t="s">
        <v>1778</v>
      </c>
      <c r="B271" s="144" t="s">
        <v>1885</v>
      </c>
      <c r="C271" s="139" t="s">
        <v>388</v>
      </c>
      <c r="D271" s="185">
        <f>VLOOKUP('681.4'!A89,'681.4'!A89:N393,14,FALSE)</f>
        <v>158384.88914830156</v>
      </c>
    </row>
    <row r="272" spans="1:4" ht="54" thickTop="1" thickBot="1">
      <c r="A272" s="143" t="s">
        <v>1229</v>
      </c>
      <c r="B272" s="144" t="s">
        <v>1886</v>
      </c>
      <c r="C272" s="139" t="s">
        <v>388</v>
      </c>
      <c r="D272" s="185">
        <f>VLOOKUP('682.1'!A89,'682.1'!A89:N394,14,FALSE)</f>
        <v>214669.33817684767</v>
      </c>
    </row>
    <row r="273" spans="1:4" ht="54" thickTop="1" thickBot="1">
      <c r="A273" s="143" t="s">
        <v>1779</v>
      </c>
      <c r="B273" s="144" t="s">
        <v>1887</v>
      </c>
      <c r="C273" s="139" t="s">
        <v>388</v>
      </c>
      <c r="D273" s="185">
        <f>VLOOKUP('682.2'!A89,'682.2'!A89:N395,14,FALSE)</f>
        <v>214669.33817684767</v>
      </c>
    </row>
    <row r="274" spans="1:4" ht="54" thickTop="1" thickBot="1">
      <c r="A274" s="143" t="s">
        <v>1781</v>
      </c>
      <c r="B274" s="144" t="s">
        <v>1888</v>
      </c>
      <c r="C274" s="139" t="s">
        <v>388</v>
      </c>
      <c r="D274" s="185">
        <f>VLOOKUP('682.3'!A89,'682.3'!A89:N396,14,FALSE)</f>
        <v>214669.33817684767</v>
      </c>
    </row>
    <row r="275" spans="1:4" ht="54" thickTop="1" thickBot="1">
      <c r="A275" s="143" t="s">
        <v>1783</v>
      </c>
      <c r="B275" s="144" t="s">
        <v>2103</v>
      </c>
      <c r="C275" s="139" t="s">
        <v>388</v>
      </c>
      <c r="D275" s="185">
        <f>VLOOKUP('682.4'!A89,'682.4'!A89:N397,14,FALSE)</f>
        <v>214669.33817684767</v>
      </c>
    </row>
    <row r="276" spans="1:4" ht="54" thickTop="1" thickBot="1">
      <c r="A276" s="143" t="s">
        <v>1785</v>
      </c>
      <c r="B276" s="144" t="s">
        <v>1889</v>
      </c>
      <c r="C276" s="139" t="s">
        <v>233</v>
      </c>
      <c r="D276" s="185">
        <f>VLOOKUP('683.1'!A89,'683.1'!A89:N398,14,FALSE)</f>
        <v>11850.490182202018</v>
      </c>
    </row>
    <row r="277" spans="1:4" ht="54" thickTop="1" thickBot="1">
      <c r="A277" s="143" t="s">
        <v>1787</v>
      </c>
      <c r="B277" s="144" t="s">
        <v>1890</v>
      </c>
      <c r="C277" s="139" t="s">
        <v>233</v>
      </c>
      <c r="D277" s="185">
        <f>VLOOKUP('683.2'!A89,'683.2'!A89:N399,14,FALSE)</f>
        <v>25392.462983287412</v>
      </c>
    </row>
    <row r="278" spans="1:4" ht="54" thickTop="1" thickBot="1">
      <c r="A278" s="143" t="s">
        <v>1789</v>
      </c>
      <c r="B278" s="144" t="s">
        <v>1891</v>
      </c>
      <c r="C278" s="139" t="s">
        <v>233</v>
      </c>
      <c r="D278" s="185">
        <f>VLOOKUP('683.3'!A89,'683.3'!A89:N400,14,FALSE)</f>
        <v>11850.490182202018</v>
      </c>
    </row>
    <row r="279" spans="1:4" ht="54" thickTop="1" thickBot="1">
      <c r="A279" s="143" t="s">
        <v>1790</v>
      </c>
      <c r="B279" s="144" t="s">
        <v>1892</v>
      </c>
      <c r="C279" s="139" t="s">
        <v>233</v>
      </c>
      <c r="D279" s="185">
        <f>VLOOKUP('683.4'!A89,'683.4'!A89:N401,14,FALSE)</f>
        <v>25392.462983287412</v>
      </c>
    </row>
    <row r="280" spans="1:4" ht="54" thickTop="1" thickBot="1">
      <c r="A280" s="143" t="s">
        <v>1791</v>
      </c>
      <c r="B280" s="144" t="s">
        <v>1893</v>
      </c>
      <c r="C280" s="139" t="s">
        <v>233</v>
      </c>
      <c r="D280" s="185">
        <f>VLOOKUP('683.5'!A87,'683.5'!A87:N402,14,FALSE)</f>
        <v>60468.221183020076</v>
      </c>
    </row>
    <row r="281" spans="1:4" ht="54" thickTop="1" thickBot="1">
      <c r="A281" s="143" t="s">
        <v>2153</v>
      </c>
      <c r="B281" s="144" t="s">
        <v>1894</v>
      </c>
      <c r="C281" s="139" t="s">
        <v>233</v>
      </c>
      <c r="D281" s="185">
        <f>VLOOKUP('690.1.1'!A89,'690.1.1'!A89:N403,14,FALSE)</f>
        <v>11238.728700679447</v>
      </c>
    </row>
    <row r="282" spans="1:4" ht="54" thickTop="1" thickBot="1">
      <c r="A282" s="143" t="s">
        <v>1794</v>
      </c>
      <c r="B282" s="144" t="s">
        <v>1895</v>
      </c>
      <c r="C282" s="139" t="s">
        <v>233</v>
      </c>
      <c r="D282" s="185">
        <f>VLOOKUP('690.1.2'!A89,'690.1.2'!A89:N404,14,FALSE)</f>
        <v>28462.528687709571</v>
      </c>
    </row>
    <row r="283" spans="1:4" ht="54" thickTop="1" thickBot="1">
      <c r="A283" s="143" t="s">
        <v>1230</v>
      </c>
      <c r="B283" s="144" t="s">
        <v>1896</v>
      </c>
      <c r="C283" s="139" t="s">
        <v>144</v>
      </c>
      <c r="D283" s="185">
        <f>VLOOKUP('700.1'!A89,'700.1'!A89:N405,14,FALSE)</f>
        <v>1965.5246845081676</v>
      </c>
    </row>
    <row r="284" spans="1:4" ht="54" thickTop="1" thickBot="1">
      <c r="A284" s="143" t="s">
        <v>1231</v>
      </c>
      <c r="B284" s="144" t="s">
        <v>1897</v>
      </c>
      <c r="C284" s="139" t="s">
        <v>144</v>
      </c>
      <c r="D284" s="185">
        <f>VLOOKUP('700.2'!A89,'700.2'!A89:N406,14,FALSE)</f>
        <v>1618.1789677892923</v>
      </c>
    </row>
    <row r="285" spans="1:4" ht="54" thickTop="1" thickBot="1">
      <c r="A285" s="143" t="s">
        <v>1232</v>
      </c>
      <c r="B285" s="144" t="s">
        <v>1898</v>
      </c>
      <c r="C285" s="139" t="s">
        <v>233</v>
      </c>
      <c r="D285" s="185">
        <f>VLOOKUP('700.3'!A89,'700.3'!A89:N407,14,FALSE)</f>
        <v>41042.529529715503</v>
      </c>
    </row>
    <row r="286" spans="1:4" ht="54" thickTop="1" thickBot="1">
      <c r="A286" s="143" t="s">
        <v>1233</v>
      </c>
      <c r="B286" s="144" t="s">
        <v>1899</v>
      </c>
      <c r="C286" s="139" t="s">
        <v>233</v>
      </c>
      <c r="D286" s="185">
        <f>VLOOKUP('700.4'!A89,'700.4'!A89:N408,14,FALSE)</f>
        <v>42253.55826988069</v>
      </c>
    </row>
    <row r="287" spans="1:4" ht="54" thickTop="1" thickBot="1">
      <c r="A287" s="143" t="s">
        <v>1234</v>
      </c>
      <c r="B287" s="144" t="s">
        <v>1900</v>
      </c>
      <c r="C287" s="139" t="s">
        <v>1929</v>
      </c>
      <c r="D287" s="185">
        <f>VLOOKUP('701.1'!A89,'701.1'!A89:N409,14,FALSE)</f>
        <v>8970.7099818969746</v>
      </c>
    </row>
    <row r="288" spans="1:4" ht="54" thickTop="1" thickBot="1">
      <c r="A288" s="143" t="s">
        <v>1797</v>
      </c>
      <c r="B288" s="144" t="s">
        <v>1901</v>
      </c>
      <c r="C288" s="139" t="s">
        <v>1929</v>
      </c>
      <c r="D288" s="185">
        <f>VLOOKUP('710.1'!A89,'710.1'!A89:N410,14,FALSE)</f>
        <v>526655.5070899399</v>
      </c>
    </row>
    <row r="289" spans="1:4" ht="54" thickTop="1" thickBot="1">
      <c r="A289" s="143" t="s">
        <v>1235</v>
      </c>
      <c r="B289" s="144" t="s">
        <v>1902</v>
      </c>
      <c r="C289" s="139" t="s">
        <v>233</v>
      </c>
      <c r="D289" s="185">
        <f>VLOOKUP('710.2'!A89,'710.2'!A89:N411,14,FALSE)</f>
        <v>583409.40738524508</v>
      </c>
    </row>
    <row r="290" spans="1:4" ht="54" thickTop="1" thickBot="1">
      <c r="A290" s="143" t="s">
        <v>1236</v>
      </c>
      <c r="B290" s="144" t="s">
        <v>1903</v>
      </c>
      <c r="C290" s="139" t="s">
        <v>1929</v>
      </c>
      <c r="D290" s="185">
        <f>VLOOKUP('720.1'!A89,'720.1'!A89:N412,14,FALSE)</f>
        <v>223692.5566418189</v>
      </c>
    </row>
    <row r="291" spans="1:4" ht="54" thickTop="1" thickBot="1">
      <c r="A291" s="143" t="s">
        <v>1237</v>
      </c>
      <c r="B291" s="144" t="s">
        <v>1904</v>
      </c>
      <c r="C291" s="139" t="s">
        <v>144</v>
      </c>
      <c r="D291" s="185">
        <f>VLOOKUP('730.1'!A89,'730.1'!A89:N413,14,FALSE)</f>
        <v>166889.09979186539</v>
      </c>
    </row>
    <row r="292" spans="1:4" ht="54" thickTop="1" thickBot="1">
      <c r="A292" s="143" t="s">
        <v>1238</v>
      </c>
      <c r="B292" s="144" t="s">
        <v>1905</v>
      </c>
      <c r="C292" s="139" t="s">
        <v>1929</v>
      </c>
      <c r="D292" s="185">
        <f>VLOOKUP('730.2'!A89,'730.2'!A89:N414,14,FALSE)</f>
        <v>82470.082695707286</v>
      </c>
    </row>
    <row r="293" spans="1:4" ht="54" thickTop="1" thickBot="1">
      <c r="A293" s="143" t="s">
        <v>1239</v>
      </c>
      <c r="B293" s="144" t="s">
        <v>1906</v>
      </c>
      <c r="C293" s="139" t="s">
        <v>1929</v>
      </c>
      <c r="D293" s="185">
        <f>VLOOKUP('730.3'!A89,'730.3'!A89:N415,14,FALSE)</f>
        <v>62999.861017310002</v>
      </c>
    </row>
    <row r="294" spans="1:4" ht="54" thickTop="1" thickBot="1">
      <c r="A294" s="143" t="s">
        <v>1798</v>
      </c>
      <c r="B294" s="144" t="s">
        <v>1907</v>
      </c>
      <c r="C294" s="139" t="s">
        <v>1929</v>
      </c>
      <c r="D294" s="185">
        <f>VLOOKUP('730.4'!A89,'730.4'!A89:N416,14,FALSE)</f>
        <v>55927.717375357737</v>
      </c>
    </row>
    <row r="295" spans="1:4" ht="54" thickTop="1" thickBot="1">
      <c r="A295" s="143" t="s">
        <v>1240</v>
      </c>
      <c r="B295" s="144" t="s">
        <v>1908</v>
      </c>
      <c r="C295" s="139" t="s">
        <v>144</v>
      </c>
      <c r="D295" s="185">
        <f>VLOOKUP('731.1'!A89,'731.1'!A89:N417,14,FALSE)</f>
        <v>150274.53998014747</v>
      </c>
    </row>
    <row r="296" spans="1:4" ht="54" thickTop="1" thickBot="1">
      <c r="A296" s="143" t="s">
        <v>1241</v>
      </c>
      <c r="B296" s="144" t="s">
        <v>1909</v>
      </c>
      <c r="C296" s="139" t="s">
        <v>2101</v>
      </c>
      <c r="D296" s="185">
        <f>VLOOKUP('740.1'!A89,'740.1'!A89:N418,14,FALSE)</f>
        <v>15356.888157144154</v>
      </c>
    </row>
    <row r="297" spans="1:4" ht="54" thickTop="1" thickBot="1">
      <c r="A297" s="143" t="s">
        <v>1801</v>
      </c>
      <c r="B297" s="144" t="s">
        <v>1910</v>
      </c>
      <c r="C297" s="139" t="s">
        <v>1929</v>
      </c>
      <c r="D297" s="185">
        <f>VLOOKUP('741.1'!A89,'741.1'!A89:N419,14,FALSE)</f>
        <v>51268.474223457204</v>
      </c>
    </row>
    <row r="298" spans="1:4" ht="54" thickTop="1" thickBot="1">
      <c r="A298" s="143" t="s">
        <v>1242</v>
      </c>
      <c r="B298" s="144" t="s">
        <v>1911</v>
      </c>
      <c r="C298" s="139" t="s">
        <v>144</v>
      </c>
      <c r="D298" s="185">
        <f>VLOOKUP('800.1'!A89,'800.1'!A89:N420,14,FALSE)</f>
        <v>8133.7204832400366</v>
      </c>
    </row>
    <row r="299" spans="1:4" ht="54" thickTop="1" thickBot="1">
      <c r="A299" s="143" t="s">
        <v>1243</v>
      </c>
      <c r="B299" s="144" t="s">
        <v>1912</v>
      </c>
      <c r="C299" s="139" t="s">
        <v>144</v>
      </c>
      <c r="D299" s="185">
        <f>VLOOKUP('800.2'!A89,'800.2'!A89:N421,14,FALSE)</f>
        <v>14251.275655683519</v>
      </c>
    </row>
    <row r="300" spans="1:4" ht="54" thickTop="1" thickBot="1">
      <c r="A300" s="143" t="s">
        <v>1244</v>
      </c>
      <c r="B300" s="144" t="s">
        <v>1913</v>
      </c>
      <c r="C300" s="139" t="s">
        <v>144</v>
      </c>
      <c r="D300" s="185">
        <f>VLOOKUP('800.3'!A89,'800.3'!A89:N422,14,FALSE)</f>
        <v>44170.239873687191</v>
      </c>
    </row>
    <row r="301" spans="1:4" ht="54" thickTop="1" thickBot="1">
      <c r="A301" s="143" t="s">
        <v>1245</v>
      </c>
      <c r="B301" s="144" t="s">
        <v>1914</v>
      </c>
      <c r="C301" s="139" t="s">
        <v>144</v>
      </c>
      <c r="D301" s="185">
        <f>VLOOKUP('800.4'!A89,'800.4'!A89:N423,14,FALSE)</f>
        <v>50254.475006130677</v>
      </c>
    </row>
    <row r="302" spans="1:4" ht="54" thickTop="1" thickBot="1">
      <c r="A302" s="143" t="s">
        <v>1802</v>
      </c>
      <c r="B302" s="144" t="s">
        <v>1915</v>
      </c>
      <c r="C302" s="139" t="s">
        <v>1929</v>
      </c>
      <c r="D302" s="185">
        <f>VLOOKUP('802.1'!A89,'802.1'!A89:N424,14,FALSE)</f>
        <v>242102.83591050486</v>
      </c>
    </row>
    <row r="303" spans="1:4" ht="54" thickTop="1" thickBot="1">
      <c r="A303" s="143" t="s">
        <v>1803</v>
      </c>
      <c r="B303" s="144" t="s">
        <v>1965</v>
      </c>
      <c r="C303" s="139" t="s">
        <v>1929</v>
      </c>
      <c r="D303" s="185">
        <f>VLOOKUP('802.2'!A89,'802.2'!A89:N425,14,FALSE)</f>
        <v>64566.791153388229</v>
      </c>
    </row>
    <row r="304" spans="1:4" ht="54" thickTop="1" thickBot="1">
      <c r="A304" s="143" t="s">
        <v>1804</v>
      </c>
      <c r="B304" s="144" t="s">
        <v>1916</v>
      </c>
      <c r="C304" s="139" t="s">
        <v>1929</v>
      </c>
      <c r="D304" s="185">
        <f>VLOOKUP('802.3'!A89,'802.3'!A89:N426,14,FALSE)</f>
        <v>40224.756671813899</v>
      </c>
    </row>
    <row r="305" spans="1:4" ht="54" thickTop="1" thickBot="1">
      <c r="A305" s="143" t="s">
        <v>1805</v>
      </c>
      <c r="B305" s="144" t="s">
        <v>1917</v>
      </c>
      <c r="C305" s="139" t="s">
        <v>1929</v>
      </c>
      <c r="D305" s="185">
        <f>VLOOKUP('802.4'!A89,'802.4'!A89:N427,14,FALSE)</f>
        <v>33862.634023220598</v>
      </c>
    </row>
    <row r="306" spans="1:4" ht="54" thickTop="1" thickBot="1">
      <c r="A306" s="143" t="s">
        <v>1806</v>
      </c>
      <c r="B306" s="144" t="s">
        <v>1918</v>
      </c>
      <c r="C306" s="139" t="s">
        <v>1929</v>
      </c>
      <c r="D306" s="185">
        <f>VLOOKUP('802.5'!A89,'802.5'!A89:N428,14,FALSE)</f>
        <v>207203.17683632436</v>
      </c>
    </row>
    <row r="307" spans="1:4" ht="54" thickTop="1" thickBot="1">
      <c r="A307" s="143" t="s">
        <v>1807</v>
      </c>
      <c r="B307" s="144" t="s">
        <v>1919</v>
      </c>
      <c r="C307" s="139" t="s">
        <v>1929</v>
      </c>
      <c r="D307" s="185">
        <f>VLOOKUP('802.6'!A89,'802.6'!A89:N429,14,FALSE)</f>
        <v>203131.72542251062</v>
      </c>
    </row>
    <row r="308" spans="1:4" ht="54" thickTop="1" thickBot="1">
      <c r="A308" s="143" t="s">
        <v>1808</v>
      </c>
      <c r="B308" s="144" t="s">
        <v>1920</v>
      </c>
      <c r="C308" s="139" t="s">
        <v>1929</v>
      </c>
      <c r="D308" s="185">
        <f>VLOOKUP('802.7'!A89,'802.7'!A89:N430,14,FALSE)</f>
        <v>132170.26507622807</v>
      </c>
    </row>
    <row r="309" spans="1:4" ht="54" thickTop="1" thickBot="1">
      <c r="A309" s="143" t="s">
        <v>1809</v>
      </c>
      <c r="B309" s="144" t="s">
        <v>1921</v>
      </c>
      <c r="C309" s="139" t="s">
        <v>1929</v>
      </c>
      <c r="D309" s="185">
        <f>VLOOKUP('802.8'!A89,'802.8'!A89:N431,14,FALSE)</f>
        <v>113257.89592698247</v>
      </c>
    </row>
    <row r="310" spans="1:4" ht="54" thickTop="1" thickBot="1">
      <c r="A310" s="143" t="s">
        <v>1246</v>
      </c>
      <c r="B310" s="144" t="s">
        <v>1922</v>
      </c>
      <c r="C310" s="139" t="s">
        <v>233</v>
      </c>
      <c r="D310" s="185">
        <f>VLOOKUP('810.1'!A89,'810.1'!A89:N432,14,FALSE)</f>
        <v>14871.361601682431</v>
      </c>
    </row>
    <row r="311" spans="1:4" ht="54" thickTop="1" thickBot="1">
      <c r="A311" s="143" t="s">
        <v>1247</v>
      </c>
      <c r="B311" s="144" t="s">
        <v>1923</v>
      </c>
      <c r="C311" s="139" t="s">
        <v>233</v>
      </c>
      <c r="D311" s="185">
        <f>VLOOKUP('810.2'!A89,'810.2'!A89:N433,14,FALSE)</f>
        <v>6994.5591339479961</v>
      </c>
    </row>
    <row r="312" spans="1:4" ht="54" thickTop="1" thickBot="1">
      <c r="A312" s="143" t="s">
        <v>1248</v>
      </c>
      <c r="B312" s="144" t="s">
        <v>1924</v>
      </c>
      <c r="C312" s="139" t="s">
        <v>233</v>
      </c>
      <c r="D312" s="185">
        <f>VLOOKUP('810.3'!A89,'810.3'!A89:N435,14,FALSE)</f>
        <v>4037.8379161308367</v>
      </c>
    </row>
    <row r="313" spans="1:4" ht="57.75" thickTop="1" thickBot="1">
      <c r="A313" s="143" t="s">
        <v>1810</v>
      </c>
      <c r="B313" s="144" t="s">
        <v>2156</v>
      </c>
      <c r="C313" s="139" t="s">
        <v>233</v>
      </c>
      <c r="D313" s="185">
        <f>VLOOKUP('811.1'!A89,'811.1'!A89:N436,14,FALSE)</f>
        <v>32145.030753852592</v>
      </c>
    </row>
    <row r="314" spans="1:4" ht="57.75" thickTop="1" thickBot="1">
      <c r="A314" s="143" t="s">
        <v>1811</v>
      </c>
      <c r="B314" s="144" t="s">
        <v>2157</v>
      </c>
      <c r="C314" s="139" t="s">
        <v>233</v>
      </c>
      <c r="D314" s="185">
        <f>VLOOKUP('811.2'!A89,'811.2'!A89:N437,14,FALSE)</f>
        <v>37281.306850394467</v>
      </c>
    </row>
    <row r="315" spans="1:4" ht="54" thickTop="1" thickBot="1">
      <c r="A315" s="143" t="s">
        <v>1249</v>
      </c>
      <c r="B315" s="144" t="s">
        <v>2159</v>
      </c>
      <c r="C315" s="139" t="s">
        <v>233</v>
      </c>
      <c r="D315" s="185">
        <f>VLOOKUP('812.1'!A89,'812.1'!A89:N438,14,FALSE)</f>
        <v>60491.013306490036</v>
      </c>
    </row>
    <row r="316" spans="1:4" ht="54" thickTop="1" thickBot="1">
      <c r="A316" s="143" t="s">
        <v>1812</v>
      </c>
      <c r="B316" s="144" t="s">
        <v>1925</v>
      </c>
      <c r="C316" s="139" t="s">
        <v>2101</v>
      </c>
      <c r="D316" s="185">
        <f>VLOOKUP('820.1'!A89,'820.1'!A89:N439,14,FALSE)</f>
        <v>48824.331640389661</v>
      </c>
    </row>
    <row r="317" spans="1:4" ht="54" thickTop="1" thickBot="1">
      <c r="A317" s="143" t="s">
        <v>1813</v>
      </c>
      <c r="B317" s="144" t="s">
        <v>1926</v>
      </c>
      <c r="C317" s="139" t="s">
        <v>1068</v>
      </c>
      <c r="D317" s="185">
        <f>VLOOKUP('820.1.2'!A88,'820.1.2'!A88:N440,14,FALSE)</f>
        <v>3198474.4619604163</v>
      </c>
    </row>
    <row r="318" spans="1:4" ht="57.75" thickTop="1" thickBot="1">
      <c r="A318" s="143" t="s">
        <v>1250</v>
      </c>
      <c r="B318" s="144" t="s">
        <v>1927</v>
      </c>
      <c r="C318" s="139" t="s">
        <v>2104</v>
      </c>
      <c r="D318" s="185">
        <f>VLOOKUP('900.1'!A88,'900.1'!A88:N441,14,FALSE)</f>
        <v>1444.4444444444443</v>
      </c>
    </row>
    <row r="319" spans="1:4" ht="57.75" thickTop="1" thickBot="1">
      <c r="A319" s="143" t="s">
        <v>1251</v>
      </c>
      <c r="B319" s="144" t="s">
        <v>2301</v>
      </c>
      <c r="C319" s="139" t="s">
        <v>2105</v>
      </c>
      <c r="D319" s="185">
        <f>VLOOKUP('900.2'!A88,'900.2'!A88:N442,14,FALSE)</f>
        <v>1772.727272727273</v>
      </c>
    </row>
    <row r="320" spans="1:4" ht="54" thickTop="1" thickBot="1">
      <c r="A320" s="143" t="s">
        <v>1252</v>
      </c>
      <c r="B320" s="144" t="s">
        <v>1928</v>
      </c>
      <c r="C320" s="139" t="s">
        <v>2105</v>
      </c>
      <c r="D320" s="185">
        <f>VLOOKUP('900.3'!A88,'900.3'!A88:N443,14,FALSE)</f>
        <v>1772.727272727273</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1" sqref="C21"/>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8" t="s">
        <v>1934</v>
      </c>
      <c r="B1" s="669"/>
      <c r="C1" s="669"/>
      <c r="D1" s="670"/>
    </row>
    <row r="2" spans="1:4" ht="20.25" customHeight="1" thickBot="1">
      <c r="A2" s="671"/>
      <c r="B2" s="672"/>
      <c r="C2" s="672"/>
      <c r="D2" s="673"/>
    </row>
    <row r="3" spans="1:4" ht="16.5" thickTop="1" thickBot="1">
      <c r="A3" s="667" t="s">
        <v>2329</v>
      </c>
      <c r="B3" s="667"/>
      <c r="C3" s="667"/>
      <c r="D3" s="667"/>
    </row>
    <row r="4" spans="1:4" ht="16.5" thickTop="1" thickBot="1">
      <c r="A4" s="667"/>
      <c r="B4" s="667"/>
      <c r="C4" s="667"/>
      <c r="D4" s="667"/>
    </row>
    <row r="5" spans="1:4" ht="16.5" thickTop="1" thickBot="1">
      <c r="A5" s="667"/>
      <c r="B5" s="667"/>
      <c r="C5" s="667"/>
      <c r="D5" s="667"/>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61">
        <v>56173.925726710004</v>
      </c>
    </row>
    <row r="9" spans="1:4" ht="16.5" thickTop="1" thickBot="1">
      <c r="A9" s="9" t="s">
        <v>102</v>
      </c>
      <c r="B9" s="10" t="s">
        <v>1966</v>
      </c>
      <c r="C9" s="11" t="s">
        <v>103</v>
      </c>
      <c r="D9" s="661">
        <v>51067.205206099999</v>
      </c>
    </row>
    <row r="10" spans="1:4" ht="16.5" thickTop="1" thickBot="1">
      <c r="A10" s="9" t="s">
        <v>0</v>
      </c>
      <c r="B10" s="10" t="s">
        <v>1966</v>
      </c>
      <c r="C10" s="11" t="s">
        <v>1</v>
      </c>
      <c r="D10" s="661">
        <v>66387.366767929998</v>
      </c>
    </row>
    <row r="11" spans="1:4" ht="16.5" thickTop="1" thickBot="1">
      <c r="A11" s="9" t="s">
        <v>1758</v>
      </c>
      <c r="B11" s="10" t="s">
        <v>1966</v>
      </c>
      <c r="C11" s="11" t="s">
        <v>1757</v>
      </c>
      <c r="D11" s="661">
        <v>362556.34151699999</v>
      </c>
    </row>
    <row r="12" spans="1:4" ht="16.5" thickTop="1" thickBot="1">
      <c r="A12" s="9" t="s">
        <v>100</v>
      </c>
      <c r="B12" s="10" t="s">
        <v>1966</v>
      </c>
      <c r="C12" s="11" t="s">
        <v>101</v>
      </c>
      <c r="D12" s="191">
        <v>76600.807809149992</v>
      </c>
    </row>
    <row r="13" spans="1:4" ht="16.5" thickTop="1" thickBot="1">
      <c r="A13" s="9" t="s">
        <v>62</v>
      </c>
      <c r="B13" s="10" t="s">
        <v>1966</v>
      </c>
      <c r="C13" s="11" t="s">
        <v>63</v>
      </c>
      <c r="D13" s="191">
        <v>561739.25726709992</v>
      </c>
    </row>
    <row r="14" spans="1:4" ht="16.5" thickTop="1" thickBot="1">
      <c r="A14" s="9" t="s">
        <v>108</v>
      </c>
      <c r="B14" s="10" t="s">
        <v>1966</v>
      </c>
      <c r="C14" s="11" t="s">
        <v>109</v>
      </c>
      <c r="D14" s="191">
        <v>306403.23123659997</v>
      </c>
    </row>
    <row r="15" spans="1:4" ht="16.5" thickTop="1" thickBot="1">
      <c r="A15" s="9" t="s">
        <v>41</v>
      </c>
      <c r="B15" s="10" t="s">
        <v>1966</v>
      </c>
      <c r="C15" s="11" t="s">
        <v>42</v>
      </c>
      <c r="D15" s="661">
        <v>204268.8208244</v>
      </c>
    </row>
    <row r="16" spans="1:4" ht="16.5" thickTop="1" thickBot="1">
      <c r="A16" s="9" t="s">
        <v>43</v>
      </c>
      <c r="B16" s="10" t="s">
        <v>1966</v>
      </c>
      <c r="C16" s="11" t="s">
        <v>44</v>
      </c>
      <c r="D16" s="661">
        <v>306403.23123659997</v>
      </c>
    </row>
    <row r="17" spans="1:4" ht="16.5" thickTop="1" thickBot="1">
      <c r="A17" s="9" t="s">
        <v>106</v>
      </c>
      <c r="B17" s="10" t="s">
        <v>1966</v>
      </c>
      <c r="C17" s="11" t="s">
        <v>107</v>
      </c>
      <c r="D17" s="191">
        <v>102134.4104122</v>
      </c>
    </row>
    <row r="18" spans="1:4" ht="16.5" thickTop="1" thickBot="1">
      <c r="A18" s="9" t="s">
        <v>1759</v>
      </c>
      <c r="B18" s="10" t="s">
        <v>1966</v>
      </c>
      <c r="C18" s="11" t="s">
        <v>2106</v>
      </c>
      <c r="D18" s="662">
        <v>91920.96937097999</v>
      </c>
    </row>
    <row r="19" spans="1:4" ht="16.5" thickTop="1" thickBot="1">
      <c r="A19" s="9" t="s">
        <v>96</v>
      </c>
      <c r="B19" s="10" t="s">
        <v>92</v>
      </c>
      <c r="C19" s="11" t="s">
        <v>97</v>
      </c>
      <c r="D19" s="191">
        <v>2042688.2082439999</v>
      </c>
    </row>
    <row r="20" spans="1:4" ht="16.5" thickTop="1" thickBot="1">
      <c r="A20" s="9" t="s">
        <v>76</v>
      </c>
      <c r="B20" s="10" t="s">
        <v>1966</v>
      </c>
      <c r="C20" s="11" t="s">
        <v>77</v>
      </c>
      <c r="D20" s="191">
        <v>425310.03189899999</v>
      </c>
    </row>
    <row r="21" spans="1:4" ht="16.5" thickTop="1" thickBot="1">
      <c r="A21" s="9" t="s">
        <v>74</v>
      </c>
      <c r="B21" s="10" t="s">
        <v>1966</v>
      </c>
      <c r="C21" s="11" t="s">
        <v>75</v>
      </c>
      <c r="D21" s="191">
        <v>425310.03189899999</v>
      </c>
    </row>
    <row r="22" spans="1:4" ht="16.5" thickTop="1" thickBot="1">
      <c r="A22" s="9" t="s">
        <v>84</v>
      </c>
      <c r="B22" s="10" t="s">
        <v>1966</v>
      </c>
      <c r="C22" s="11" t="s">
        <v>85</v>
      </c>
      <c r="D22" s="191">
        <v>425310.03189899999</v>
      </c>
    </row>
    <row r="23" spans="1:4" ht="16.5" thickTop="1" thickBot="1">
      <c r="A23" s="9" t="s">
        <v>78</v>
      </c>
      <c r="B23" s="10" t="s">
        <v>1966</v>
      </c>
      <c r="C23" s="11" t="s">
        <v>79</v>
      </c>
      <c r="D23" s="191">
        <v>425310.03189899999</v>
      </c>
    </row>
    <row r="24" spans="1:4" ht="16.5" thickTop="1" thickBot="1">
      <c r="A24" s="9" t="s">
        <v>64</v>
      </c>
      <c r="B24" s="10" t="s">
        <v>1966</v>
      </c>
      <c r="C24" s="11" t="s">
        <v>65</v>
      </c>
      <c r="D24" s="191">
        <v>331936.83383964997</v>
      </c>
    </row>
    <row r="25" spans="1:4" ht="16.5" thickTop="1" thickBot="1">
      <c r="A25" s="9" t="s">
        <v>80</v>
      </c>
      <c r="B25" s="10" t="s">
        <v>1966</v>
      </c>
      <c r="C25" s="11" t="s">
        <v>81</v>
      </c>
      <c r="D25" s="191">
        <v>472567.39434299996</v>
      </c>
    </row>
    <row r="26" spans="1:4" ht="16.5" thickTop="1" thickBot="1">
      <c r="A26" s="9" t="s">
        <v>82</v>
      </c>
      <c r="B26" s="10" t="s">
        <v>1966</v>
      </c>
      <c r="C26" s="11" t="s">
        <v>83</v>
      </c>
      <c r="D26" s="191">
        <v>472567.39434299996</v>
      </c>
    </row>
    <row r="27" spans="1:4" ht="16.5" thickTop="1" thickBot="1">
      <c r="A27" s="9" t="s">
        <v>104</v>
      </c>
      <c r="B27" s="10" t="s">
        <v>1966</v>
      </c>
      <c r="C27" s="11" t="s">
        <v>105</v>
      </c>
      <c r="D27" s="661">
        <v>113416.83918600001</v>
      </c>
    </row>
    <row r="28" spans="1:4" ht="16.5" thickTop="1" thickBot="1">
      <c r="A28" s="9" t="s">
        <v>4</v>
      </c>
      <c r="B28" s="10" t="s">
        <v>1966</v>
      </c>
      <c r="C28" s="11" t="s">
        <v>5</v>
      </c>
      <c r="D28" s="661">
        <v>150870.10565099999</v>
      </c>
    </row>
    <row r="29" spans="1:4" ht="16.5" customHeight="1" thickTop="1" thickBot="1">
      <c r="A29" s="9" t="s">
        <v>45</v>
      </c>
      <c r="B29" s="10" t="s">
        <v>1966</v>
      </c>
      <c r="C29" s="11" t="s">
        <v>2332</v>
      </c>
      <c r="D29" s="661">
        <v>153201.61561829998</v>
      </c>
    </row>
    <row r="30" spans="1:4" ht="16.5" thickTop="1" thickBot="1">
      <c r="A30" s="9" t="s">
        <v>66</v>
      </c>
      <c r="B30" s="10" t="s">
        <v>1966</v>
      </c>
      <c r="C30" s="11" t="s">
        <v>67</v>
      </c>
      <c r="D30" s="661">
        <v>153201.61561829998</v>
      </c>
    </row>
    <row r="31" spans="1:4" ht="16.5" thickTop="1" thickBot="1">
      <c r="A31" s="9" t="s">
        <v>23</v>
      </c>
      <c r="B31" s="10" t="s">
        <v>1966</v>
      </c>
      <c r="C31" s="11" t="s">
        <v>24</v>
      </c>
      <c r="D31" s="661">
        <v>510672.05206099997</v>
      </c>
    </row>
    <row r="32" spans="1:4" ht="16.5" thickTop="1" thickBot="1">
      <c r="A32" s="9" t="s">
        <v>7</v>
      </c>
      <c r="B32" s="10" t="s">
        <v>1966</v>
      </c>
      <c r="C32" s="11" t="s">
        <v>8</v>
      </c>
      <c r="D32" s="661">
        <v>102134.4104122</v>
      </c>
    </row>
    <row r="33" spans="1:4" ht="16.5" thickTop="1" thickBot="1">
      <c r="A33" s="9" t="s">
        <v>9</v>
      </c>
      <c r="B33" s="10" t="s">
        <v>1966</v>
      </c>
      <c r="C33" s="11" t="s">
        <v>10</v>
      </c>
      <c r="D33" s="661">
        <v>153201.61561829998</v>
      </c>
    </row>
    <row r="34" spans="1:4" ht="16.5" thickTop="1" thickBot="1">
      <c r="A34" s="9" t="s">
        <v>11</v>
      </c>
      <c r="B34" s="10" t="s">
        <v>1966</v>
      </c>
      <c r="C34" s="11" t="s">
        <v>12</v>
      </c>
      <c r="D34" s="661">
        <v>204268.8208244</v>
      </c>
    </row>
    <row r="35" spans="1:4" ht="16.5" thickTop="1" thickBot="1">
      <c r="A35" s="9" t="s">
        <v>13</v>
      </c>
      <c r="B35" s="10" t="s">
        <v>1966</v>
      </c>
      <c r="C35" s="11" t="s">
        <v>14</v>
      </c>
      <c r="D35" s="661">
        <v>255336.02603049998</v>
      </c>
    </row>
    <row r="36" spans="1:4" ht="16.5" thickTop="1" thickBot="1">
      <c r="A36" s="9" t="s">
        <v>15</v>
      </c>
      <c r="B36" s="10" t="s">
        <v>1966</v>
      </c>
      <c r="C36" s="11" t="s">
        <v>16</v>
      </c>
      <c r="D36" s="661">
        <v>306403.23123659997</v>
      </c>
    </row>
    <row r="37" spans="1:4" ht="16.5" thickTop="1" thickBot="1">
      <c r="A37" s="9" t="s">
        <v>17</v>
      </c>
      <c r="B37" s="10" t="s">
        <v>1966</v>
      </c>
      <c r="C37" s="11" t="s">
        <v>18</v>
      </c>
      <c r="D37" s="661">
        <v>357470.43644269998</v>
      </c>
    </row>
    <row r="38" spans="1:4" ht="16.5" thickTop="1" thickBot="1">
      <c r="A38" s="9" t="s">
        <v>19</v>
      </c>
      <c r="B38" s="10" t="s">
        <v>1966</v>
      </c>
      <c r="C38" s="11" t="s">
        <v>20</v>
      </c>
      <c r="D38" s="661">
        <v>408537.6416488</v>
      </c>
    </row>
    <row r="39" spans="1:4" ht="16.5" thickTop="1" thickBot="1">
      <c r="A39" s="9" t="s">
        <v>21</v>
      </c>
      <c r="B39" s="10" t="s">
        <v>1966</v>
      </c>
      <c r="C39" s="11" t="s">
        <v>22</v>
      </c>
      <c r="D39" s="661">
        <v>459604.84685490001</v>
      </c>
    </row>
    <row r="40" spans="1:4" ht="16.5" thickTop="1" thickBot="1">
      <c r="A40" s="9" t="s">
        <v>72</v>
      </c>
      <c r="B40" s="10" t="s">
        <v>1966</v>
      </c>
      <c r="C40" s="11" t="s">
        <v>73</v>
      </c>
      <c r="D40" s="191">
        <v>56173.925726710004</v>
      </c>
    </row>
    <row r="41" spans="1:4" ht="16.5" thickTop="1" thickBot="1">
      <c r="A41" s="9" t="s">
        <v>27</v>
      </c>
      <c r="B41" s="10" t="s">
        <v>1966</v>
      </c>
      <c r="C41" s="11" t="s">
        <v>28</v>
      </c>
      <c r="D41" s="191">
        <v>112347.85145342001</v>
      </c>
    </row>
    <row r="42" spans="1:4" ht="16.5" thickTop="1" thickBot="1">
      <c r="A42" s="9" t="s">
        <v>25</v>
      </c>
      <c r="B42" s="10" t="s">
        <v>1966</v>
      </c>
      <c r="C42" s="11" t="s">
        <v>26</v>
      </c>
      <c r="D42" s="191">
        <v>112347.85145342001</v>
      </c>
    </row>
    <row r="43" spans="1:4" ht="16.5" thickTop="1" thickBot="1">
      <c r="A43" s="9" t="s">
        <v>30</v>
      </c>
      <c r="B43" s="10" t="s">
        <v>1966</v>
      </c>
      <c r="C43" s="11" t="s">
        <v>31</v>
      </c>
      <c r="D43" s="661">
        <v>102134.4104122</v>
      </c>
    </row>
    <row r="44" spans="1:4" ht="17.25" customHeight="1" thickTop="1" thickBot="1">
      <c r="A44" s="9" t="s">
        <v>40</v>
      </c>
      <c r="B44" s="10" t="s">
        <v>1966</v>
      </c>
      <c r="C44" s="11" t="s">
        <v>2331</v>
      </c>
      <c r="D44" s="661">
        <v>255336.02603049998</v>
      </c>
    </row>
    <row r="45" spans="1:4" ht="16.5" thickTop="1" thickBot="1">
      <c r="A45" s="9" t="s">
        <v>32</v>
      </c>
      <c r="B45" s="10" t="s">
        <v>1966</v>
      </c>
      <c r="C45" s="11" t="s">
        <v>33</v>
      </c>
      <c r="D45" s="661">
        <v>204268.8208244</v>
      </c>
    </row>
    <row r="46" spans="1:4" ht="16.5" thickTop="1" thickBot="1">
      <c r="A46" s="9" t="s">
        <v>34</v>
      </c>
      <c r="B46" s="10" t="s">
        <v>1966</v>
      </c>
      <c r="C46" s="11" t="s">
        <v>35</v>
      </c>
      <c r="D46" s="661">
        <v>306403.23123659997</v>
      </c>
    </row>
    <row r="47" spans="1:4" ht="16.5" thickTop="1" thickBot="1">
      <c r="A47" s="9" t="s">
        <v>70</v>
      </c>
      <c r="B47" s="10" t="s">
        <v>1966</v>
      </c>
      <c r="C47" s="11" t="s">
        <v>71</v>
      </c>
      <c r="D47" s="661">
        <v>270656.18759232998</v>
      </c>
    </row>
    <row r="48" spans="1:4" ht="16.5" thickTop="1" thickBot="1">
      <c r="A48" s="9" t="s">
        <v>36</v>
      </c>
      <c r="B48" s="10" t="s">
        <v>1966</v>
      </c>
      <c r="C48" s="11" t="s">
        <v>37</v>
      </c>
      <c r="D48" s="191">
        <v>112347.85145342001</v>
      </c>
    </row>
    <row r="49" spans="1:4" ht="16.5" thickTop="1" thickBot="1">
      <c r="A49" s="9" t="s">
        <v>38</v>
      </c>
      <c r="B49" s="10" t="s">
        <v>1966</v>
      </c>
      <c r="C49" s="11" t="s">
        <v>39</v>
      </c>
      <c r="D49" s="191">
        <v>122561.29249463999</v>
      </c>
    </row>
    <row r="50" spans="1:4" ht="16.5" thickTop="1" thickBot="1">
      <c r="A50" s="9" t="s">
        <v>89</v>
      </c>
      <c r="B50" s="10" t="s">
        <v>1966</v>
      </c>
      <c r="C50" s="11" t="s">
        <v>90</v>
      </c>
      <c r="D50" s="191">
        <v>127668.01301524999</v>
      </c>
    </row>
    <row r="51" spans="1:4" ht="16.5" thickTop="1" thickBot="1">
      <c r="A51" s="9" t="s">
        <v>46</v>
      </c>
      <c r="B51" s="10" t="s">
        <v>1966</v>
      </c>
      <c r="C51" s="11" t="s">
        <v>47</v>
      </c>
      <c r="D51" s="661">
        <v>51067.205206099999</v>
      </c>
    </row>
    <row r="52" spans="1:4" ht="16.5" thickTop="1" thickBot="1">
      <c r="A52" s="9" t="s">
        <v>48</v>
      </c>
      <c r="B52" s="10" t="s">
        <v>1966</v>
      </c>
      <c r="C52" s="11" t="s">
        <v>49</v>
      </c>
      <c r="D52" s="661">
        <v>102134.4104122</v>
      </c>
    </row>
    <row r="53" spans="1:4" ht="16.5" thickTop="1" thickBot="1">
      <c r="A53" s="9" t="s">
        <v>50</v>
      </c>
      <c r="B53" s="10" t="s">
        <v>1966</v>
      </c>
      <c r="C53" s="11" t="s">
        <v>51</v>
      </c>
      <c r="D53" s="191">
        <v>102134.4104122</v>
      </c>
    </row>
    <row r="54" spans="1:4" ht="16.5" thickTop="1" thickBot="1">
      <c r="A54" s="9" t="s">
        <v>68</v>
      </c>
      <c r="B54" s="10" t="s">
        <v>1966</v>
      </c>
      <c r="C54" s="11" t="s">
        <v>69</v>
      </c>
      <c r="D54" s="191">
        <v>204268.8208244</v>
      </c>
    </row>
    <row r="55" spans="1:4" ht="46.5" thickTop="1" thickBot="1">
      <c r="A55" s="9" t="s">
        <v>29</v>
      </c>
      <c r="B55" s="10" t="s">
        <v>1966</v>
      </c>
      <c r="C55" s="11" t="s">
        <v>1967</v>
      </c>
      <c r="D55" s="191">
        <v>766008.07809149986</v>
      </c>
    </row>
    <row r="56" spans="1:4" ht="16.5" thickTop="1" thickBot="1">
      <c r="A56" s="9" t="s">
        <v>52</v>
      </c>
      <c r="B56" s="10" t="s">
        <v>1966</v>
      </c>
      <c r="C56" s="11" t="s">
        <v>53</v>
      </c>
      <c r="D56" s="191">
        <v>76600.807809149992</v>
      </c>
    </row>
    <row r="57" spans="1:4" ht="16.5" thickTop="1" thickBot="1">
      <c r="A57" s="9" t="s">
        <v>54</v>
      </c>
      <c r="B57" s="10" t="s">
        <v>1966</v>
      </c>
      <c r="C57" s="11" t="s">
        <v>55</v>
      </c>
      <c r="D57" s="191">
        <v>153201.61561829998</v>
      </c>
    </row>
    <row r="58" spans="1:4" ht="16.5" thickTop="1" thickBot="1">
      <c r="A58" s="9" t="s">
        <v>56</v>
      </c>
      <c r="B58" s="10" t="s">
        <v>1966</v>
      </c>
      <c r="C58" s="11" t="s">
        <v>57</v>
      </c>
      <c r="D58" s="661">
        <v>102134.4104122</v>
      </c>
    </row>
    <row r="59" spans="1:4" ht="16.5" thickTop="1" thickBot="1">
      <c r="A59" s="9" t="s">
        <v>2</v>
      </c>
      <c r="B59" s="10" t="s">
        <v>1966</v>
      </c>
      <c r="C59" s="11" t="s">
        <v>3</v>
      </c>
      <c r="D59" s="661">
        <v>204268.8208244</v>
      </c>
    </row>
    <row r="60" spans="1:4" ht="16.5" thickTop="1" thickBot="1">
      <c r="A60" s="9" t="s">
        <v>58</v>
      </c>
      <c r="B60" s="10" t="s">
        <v>1966</v>
      </c>
      <c r="C60" s="11" t="s">
        <v>59</v>
      </c>
      <c r="D60" s="191">
        <v>127668.01301524999</v>
      </c>
    </row>
    <row r="61" spans="1:4" ht="16.5" thickTop="1" thickBot="1">
      <c r="A61" s="9" t="s">
        <v>86</v>
      </c>
      <c r="B61" s="10" t="s">
        <v>1966</v>
      </c>
      <c r="C61" s="11" t="s">
        <v>87</v>
      </c>
      <c r="D61" s="191">
        <v>153201.61561829998</v>
      </c>
    </row>
    <row r="62" spans="1:4" ht="16.5" thickTop="1" thickBot="1">
      <c r="A62" s="9" t="s">
        <v>88</v>
      </c>
      <c r="B62" s="10" t="s">
        <v>1966</v>
      </c>
      <c r="C62" s="11" t="s">
        <v>87</v>
      </c>
      <c r="D62" s="191">
        <v>153201.61561829998</v>
      </c>
    </row>
    <row r="63" spans="1:4" ht="16.5" thickTop="1" thickBot="1">
      <c r="A63" s="9" t="s">
        <v>60</v>
      </c>
      <c r="B63" s="10" t="s">
        <v>1966</v>
      </c>
      <c r="C63" s="11" t="s">
        <v>61</v>
      </c>
      <c r="D63" s="661">
        <v>153201.61561829998</v>
      </c>
    </row>
    <row r="64" spans="1:4" ht="17.25" customHeight="1" thickTop="1" thickBot="1">
      <c r="A64" s="9" t="s">
        <v>6</v>
      </c>
      <c r="B64" s="10" t="s">
        <v>1966</v>
      </c>
      <c r="C64" s="11" t="s">
        <v>2330</v>
      </c>
      <c r="D64" s="661">
        <v>51067.205206099999</v>
      </c>
    </row>
    <row r="65" spans="1:4" ht="16.5" thickTop="1" thickBot="1">
      <c r="A65" s="9" t="s">
        <v>91</v>
      </c>
      <c r="B65" s="10" t="s">
        <v>92</v>
      </c>
      <c r="C65" s="11" t="s">
        <v>93</v>
      </c>
      <c r="D65" s="191">
        <v>510672.05206099997</v>
      </c>
    </row>
    <row r="66" spans="1:4" ht="16.5" thickTop="1" thickBot="1">
      <c r="A66" s="9" t="s">
        <v>94</v>
      </c>
      <c r="B66" s="10" t="s">
        <v>92</v>
      </c>
      <c r="C66" s="11" t="s">
        <v>95</v>
      </c>
      <c r="D66" s="191">
        <v>255336.02603049998</v>
      </c>
    </row>
    <row r="67" spans="1:4" ht="16.5" thickTop="1" thickBot="1">
      <c r="A67" s="9" t="s">
        <v>2334</v>
      </c>
      <c r="B67" s="10" t="s">
        <v>1966</v>
      </c>
      <c r="C67" s="11" t="s">
        <v>2333</v>
      </c>
      <c r="D67" s="661">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60"/>
  <sheetViews>
    <sheetView tabSelected="1" zoomScale="77" zoomScaleNormal="77" workbookViewId="0">
      <pane xSplit="4" ySplit="3" topLeftCell="E4" activePane="bottomRight" state="frozen"/>
      <selection activeCell="D20" sqref="D20"/>
      <selection pane="topRight" activeCell="D20" sqref="D20"/>
      <selection pane="bottomLeft" activeCell="D20" sqref="D20"/>
      <selection pane="bottomRight" activeCell="G11" sqref="G11"/>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5">
        <v>45354.406130268209</v>
      </c>
    </row>
    <row r="8" spans="1:4" ht="30" customHeight="1" thickTop="1" thickBot="1">
      <c r="A8" s="16" t="s">
        <v>112</v>
      </c>
      <c r="B8" s="14" t="s">
        <v>113</v>
      </c>
      <c r="C8" s="17" t="s">
        <v>114</v>
      </c>
      <c r="D8" s="1005">
        <v>2378.5866326096216</v>
      </c>
    </row>
    <row r="9" spans="1:4" ht="30" customHeight="1" thickTop="1" thickBot="1">
      <c r="A9" s="16" t="s">
        <v>117</v>
      </c>
      <c r="B9" s="14" t="s">
        <v>113</v>
      </c>
      <c r="C9" s="17" t="s">
        <v>118</v>
      </c>
      <c r="D9" s="1005">
        <v>61121.613452533005</v>
      </c>
    </row>
    <row r="10" spans="1:4" ht="30" customHeight="1" thickTop="1" thickBot="1">
      <c r="A10" s="16" t="s">
        <v>119</v>
      </c>
      <c r="B10" s="14" t="s">
        <v>113</v>
      </c>
      <c r="C10" s="17" t="s">
        <v>120</v>
      </c>
      <c r="D10" s="1005">
        <v>37168.43976160069</v>
      </c>
    </row>
    <row r="11" spans="1:4" ht="30" customHeight="1" thickTop="1" thickBot="1">
      <c r="A11" s="16" t="s">
        <v>123</v>
      </c>
      <c r="B11" s="14" t="s">
        <v>113</v>
      </c>
      <c r="C11" s="17" t="s">
        <v>124</v>
      </c>
      <c r="D11" s="1005">
        <v>13796.057970312153</v>
      </c>
    </row>
    <row r="12" spans="1:4" ht="30" customHeight="1" thickTop="1" thickBot="1">
      <c r="A12" s="16" t="s">
        <v>121</v>
      </c>
      <c r="B12" s="14" t="s">
        <v>113</v>
      </c>
      <c r="C12" s="17" t="s">
        <v>122</v>
      </c>
      <c r="D12" s="1005">
        <v>44104.948133133192</v>
      </c>
    </row>
    <row r="13" spans="1:4" ht="30" customHeight="1" thickTop="1" thickBot="1">
      <c r="A13" s="16" t="s">
        <v>125</v>
      </c>
      <c r="B13" s="14" t="s">
        <v>113</v>
      </c>
      <c r="C13" s="17" t="s">
        <v>126</v>
      </c>
      <c r="D13" s="1005">
        <v>47030.503405704563</v>
      </c>
    </row>
    <row r="14" spans="1:4" ht="30" customHeight="1" thickTop="1" thickBot="1">
      <c r="A14" s="16" t="s">
        <v>131</v>
      </c>
      <c r="B14" s="14" t="s">
        <v>113</v>
      </c>
      <c r="C14" s="17" t="s">
        <v>132</v>
      </c>
      <c r="D14" s="1005">
        <v>160000</v>
      </c>
    </row>
    <row r="15" spans="1:4" ht="30" customHeight="1" thickTop="1" thickBot="1">
      <c r="A15" s="16" t="s">
        <v>129</v>
      </c>
      <c r="B15" s="14" t="s">
        <v>113</v>
      </c>
      <c r="C15" s="17" t="s">
        <v>130</v>
      </c>
      <c r="D15" s="1005">
        <v>130000</v>
      </c>
    </row>
    <row r="16" spans="1:4" ht="30" customHeight="1" thickTop="1" thickBot="1">
      <c r="A16" s="16" t="s">
        <v>127</v>
      </c>
      <c r="B16" s="14" t="s">
        <v>113</v>
      </c>
      <c r="C16" s="17" t="s">
        <v>128</v>
      </c>
      <c r="D16" s="1005">
        <v>120000</v>
      </c>
    </row>
    <row r="17" spans="1:4" ht="30" customHeight="1" thickTop="1" thickBot="1">
      <c r="A17" s="16" t="s">
        <v>1795</v>
      </c>
      <c r="B17" s="14" t="s">
        <v>113</v>
      </c>
      <c r="C17" s="17" t="s">
        <v>1796</v>
      </c>
      <c r="D17" s="1005">
        <v>42556.334586522593</v>
      </c>
    </row>
    <row r="18" spans="1:4" ht="30" customHeight="1" thickTop="1" thickBot="1">
      <c r="A18" s="16" t="s">
        <v>133</v>
      </c>
      <c r="B18" s="14" t="s">
        <v>113</v>
      </c>
      <c r="C18" s="17" t="s">
        <v>134</v>
      </c>
      <c r="D18" s="1005">
        <v>73747.27224350789</v>
      </c>
    </row>
    <row r="19" spans="1:4" ht="30" customHeight="1" thickTop="1" thickBot="1">
      <c r="A19" s="16" t="s">
        <v>146</v>
      </c>
      <c r="B19" s="14" t="s">
        <v>113</v>
      </c>
      <c r="C19" s="17" t="s">
        <v>147</v>
      </c>
      <c r="D19" s="1005">
        <v>362500</v>
      </c>
    </row>
    <row r="20" spans="1:4" ht="30" customHeight="1" thickTop="1" thickBot="1">
      <c r="A20" s="16" t="s">
        <v>135</v>
      </c>
      <c r="B20" s="14" t="s">
        <v>113</v>
      </c>
      <c r="C20" s="17" t="s">
        <v>1968</v>
      </c>
      <c r="D20" s="1005">
        <v>56088.282247765019</v>
      </c>
    </row>
    <row r="21" spans="1:4" ht="30" customHeight="1" thickTop="1" thickBot="1">
      <c r="A21" s="16" t="s">
        <v>136</v>
      </c>
      <c r="B21" s="14" t="s">
        <v>113</v>
      </c>
      <c r="C21" s="17" t="s">
        <v>137</v>
      </c>
      <c r="D21" s="1005">
        <v>158740.42145593872</v>
      </c>
    </row>
    <row r="22" spans="1:4" ht="30" customHeight="1" thickTop="1" thickBot="1">
      <c r="A22" s="16" t="s">
        <v>138</v>
      </c>
      <c r="B22" s="14" t="s">
        <v>113</v>
      </c>
      <c r="C22" s="17" t="s">
        <v>139</v>
      </c>
      <c r="D22" s="1005">
        <v>46362.281822051948</v>
      </c>
    </row>
    <row r="23" spans="1:4" ht="30" customHeight="1" thickTop="1" thickBot="1">
      <c r="A23" s="16" t="s">
        <v>143</v>
      </c>
      <c r="B23" s="14" t="s">
        <v>144</v>
      </c>
      <c r="C23" s="17" t="s">
        <v>145</v>
      </c>
      <c r="D23" s="1005">
        <v>32524.148573861225</v>
      </c>
    </row>
    <row r="24" spans="1:4" ht="30" customHeight="1" thickTop="1" thickBot="1">
      <c r="A24" s="16" t="s">
        <v>140</v>
      </c>
      <c r="B24" s="14" t="s">
        <v>1082</v>
      </c>
      <c r="C24" s="17" t="s">
        <v>142</v>
      </c>
      <c r="D24" s="1005">
        <v>26664.397808795635</v>
      </c>
    </row>
    <row r="25" spans="1:4" ht="30" customHeight="1" thickTop="1" thickBot="1">
      <c r="A25" s="16" t="s">
        <v>148</v>
      </c>
      <c r="B25" s="14" t="s">
        <v>113</v>
      </c>
      <c r="C25" s="17" t="s">
        <v>149</v>
      </c>
      <c r="D25" s="1005">
        <v>90000</v>
      </c>
    </row>
    <row r="26" spans="1:4" ht="30" customHeight="1" thickTop="1" thickBot="1">
      <c r="A26" s="16" t="s">
        <v>150</v>
      </c>
      <c r="B26" s="14" t="s">
        <v>113</v>
      </c>
      <c r="C26" s="17" t="s">
        <v>151</v>
      </c>
      <c r="D26" s="1005">
        <v>100000</v>
      </c>
    </row>
    <row r="27" spans="1:4" ht="30" customHeight="1" thickTop="1" thickBot="1">
      <c r="A27" s="16" t="s">
        <v>152</v>
      </c>
      <c r="B27" s="14" t="s">
        <v>113</v>
      </c>
      <c r="C27" s="17" t="s">
        <v>153</v>
      </c>
      <c r="D27" s="1005">
        <v>50000</v>
      </c>
    </row>
    <row r="28" spans="1:4" ht="30" customHeight="1" thickTop="1" thickBot="1">
      <c r="A28" s="16" t="s">
        <v>154</v>
      </c>
      <c r="B28" s="14" t="s">
        <v>113</v>
      </c>
      <c r="C28" s="17" t="s">
        <v>155</v>
      </c>
      <c r="D28" s="1005">
        <v>80000</v>
      </c>
    </row>
    <row r="29" spans="1:4" ht="30" customHeight="1" thickTop="1" thickBot="1">
      <c r="A29" s="16" t="s">
        <v>156</v>
      </c>
      <c r="B29" s="14" t="s">
        <v>113</v>
      </c>
      <c r="C29" s="17" t="s">
        <v>157</v>
      </c>
      <c r="D29" s="1005">
        <v>715.59174116645397</v>
      </c>
    </row>
    <row r="30" spans="1:4" ht="30" customHeight="1" thickTop="1" thickBot="1">
      <c r="A30" s="16" t="s">
        <v>166</v>
      </c>
      <c r="B30" s="14" t="s">
        <v>113</v>
      </c>
      <c r="C30" s="17" t="s">
        <v>167</v>
      </c>
      <c r="D30" s="1005">
        <v>120000</v>
      </c>
    </row>
    <row r="31" spans="1:4" ht="30" customHeight="1" thickTop="1" thickBot="1">
      <c r="A31" s="16" t="s">
        <v>162</v>
      </c>
      <c r="B31" s="14" t="s">
        <v>113</v>
      </c>
      <c r="C31" s="17" t="s">
        <v>163</v>
      </c>
      <c r="D31" s="1005">
        <v>10834.029777118843</v>
      </c>
    </row>
    <row r="32" spans="1:4" ht="30" customHeight="1" thickTop="1" thickBot="1">
      <c r="A32" s="16" t="s">
        <v>164</v>
      </c>
      <c r="B32" s="14" t="s">
        <v>113</v>
      </c>
      <c r="C32" s="17" t="s">
        <v>165</v>
      </c>
      <c r="D32" s="1005">
        <v>50000</v>
      </c>
    </row>
    <row r="33" spans="1:4" ht="30" customHeight="1" thickTop="1" thickBot="1">
      <c r="A33" s="16" t="s">
        <v>171</v>
      </c>
      <c r="B33" s="14" t="s">
        <v>113</v>
      </c>
      <c r="C33" s="17" t="s">
        <v>172</v>
      </c>
      <c r="D33" s="1005">
        <v>8375</v>
      </c>
    </row>
    <row r="34" spans="1:4" ht="30" customHeight="1" thickTop="1" thickBot="1">
      <c r="A34" s="16" t="s">
        <v>160</v>
      </c>
      <c r="B34" s="14" t="s">
        <v>113</v>
      </c>
      <c r="C34" s="17" t="s">
        <v>161</v>
      </c>
      <c r="D34" s="1005">
        <v>6041.666666666667</v>
      </c>
    </row>
    <row r="35" spans="1:4" ht="30" customHeight="1" thickTop="1" thickBot="1">
      <c r="A35" s="16" t="s">
        <v>173</v>
      </c>
      <c r="B35" s="14" t="s">
        <v>113</v>
      </c>
      <c r="C35" s="17" t="s">
        <v>1970</v>
      </c>
      <c r="D35" s="1005">
        <v>173858.5568326948</v>
      </c>
    </row>
    <row r="36" spans="1:4" ht="30" customHeight="1" thickTop="1" thickBot="1">
      <c r="A36" s="16" t="s">
        <v>170</v>
      </c>
      <c r="B36" s="14" t="s">
        <v>113</v>
      </c>
      <c r="C36" s="17" t="s">
        <v>1969</v>
      </c>
      <c r="D36" s="1005">
        <v>75000</v>
      </c>
    </row>
    <row r="37" spans="1:4" ht="30" customHeight="1" thickTop="1" thickBot="1">
      <c r="A37" s="16" t="s">
        <v>168</v>
      </c>
      <c r="B37" s="14" t="s">
        <v>113</v>
      </c>
      <c r="C37" s="17" t="s">
        <v>169</v>
      </c>
      <c r="D37" s="1005">
        <v>62795</v>
      </c>
    </row>
    <row r="38" spans="1:4" ht="30" customHeight="1" thickTop="1" thickBot="1">
      <c r="A38" s="16" t="s">
        <v>174</v>
      </c>
      <c r="B38" s="14" t="s">
        <v>113</v>
      </c>
      <c r="C38" s="17" t="s">
        <v>175</v>
      </c>
      <c r="D38" s="1005">
        <v>70000</v>
      </c>
    </row>
    <row r="39" spans="1:4" ht="30" customHeight="1" thickTop="1" thickBot="1">
      <c r="A39" s="16" t="s">
        <v>176</v>
      </c>
      <c r="B39" s="14" t="s">
        <v>113</v>
      </c>
      <c r="C39" s="17" t="s">
        <v>177</v>
      </c>
      <c r="D39" s="1005">
        <v>73574.925500212863</v>
      </c>
    </row>
    <row r="40" spans="1:4" ht="30" customHeight="1" thickTop="1" thickBot="1">
      <c r="A40" s="16" t="s">
        <v>180</v>
      </c>
      <c r="B40" s="14" t="s">
        <v>113</v>
      </c>
      <c r="C40" s="17" t="s">
        <v>181</v>
      </c>
      <c r="D40" s="1005">
        <v>114383.8122605364</v>
      </c>
    </row>
    <row r="41" spans="1:4" ht="30" customHeight="1" thickTop="1" thickBot="1">
      <c r="A41" s="16" t="s">
        <v>178</v>
      </c>
      <c r="B41" s="14" t="s">
        <v>113</v>
      </c>
      <c r="C41" s="17" t="s">
        <v>179</v>
      </c>
      <c r="D41" s="1005">
        <v>74078.863346104743</v>
      </c>
    </row>
    <row r="42" spans="1:4" ht="30" customHeight="1" thickTop="1" thickBot="1">
      <c r="A42" s="16" t="s">
        <v>182</v>
      </c>
      <c r="B42" s="14" t="s">
        <v>113</v>
      </c>
      <c r="C42" s="17" t="s">
        <v>183</v>
      </c>
      <c r="D42" s="1005">
        <v>52847.961898680296</v>
      </c>
    </row>
    <row r="43" spans="1:4" ht="30" customHeight="1" thickTop="1" thickBot="1">
      <c r="A43" s="16" t="s">
        <v>1756</v>
      </c>
      <c r="B43" s="14" t="s">
        <v>113</v>
      </c>
      <c r="C43" s="17" t="s">
        <v>1755</v>
      </c>
      <c r="D43" s="1005">
        <v>5906.1515538527046</v>
      </c>
    </row>
    <row r="44" spans="1:4" ht="30" customHeight="1" thickTop="1" thickBot="1">
      <c r="A44" s="16" t="s">
        <v>184</v>
      </c>
      <c r="B44" s="14" t="s">
        <v>113</v>
      </c>
      <c r="C44" s="17" t="s">
        <v>185</v>
      </c>
      <c r="D44" s="1005">
        <v>20157.513835674759</v>
      </c>
    </row>
    <row r="45" spans="1:4" ht="30" customHeight="1" thickTop="1" thickBot="1">
      <c r="A45" s="16" t="s">
        <v>1687</v>
      </c>
      <c r="B45" s="14" t="s">
        <v>113</v>
      </c>
      <c r="C45" s="17" t="s">
        <v>1688</v>
      </c>
      <c r="D45" s="1005">
        <v>2388.665389527459</v>
      </c>
    </row>
    <row r="46" spans="1:4" ht="30" customHeight="1" thickTop="1" thickBot="1">
      <c r="A46" s="16" t="s">
        <v>188</v>
      </c>
      <c r="B46" s="14" t="s">
        <v>113</v>
      </c>
      <c r="C46" s="17" t="s">
        <v>189</v>
      </c>
      <c r="D46" s="1005">
        <v>2378.5866326096216</v>
      </c>
    </row>
    <row r="47" spans="1:4" ht="30" customHeight="1" thickTop="1" thickBot="1">
      <c r="A47" s="16" t="s">
        <v>186</v>
      </c>
      <c r="B47" s="14" t="s">
        <v>113</v>
      </c>
      <c r="C47" s="17" t="s">
        <v>187</v>
      </c>
      <c r="D47" s="1005">
        <v>2570.0830140485318</v>
      </c>
    </row>
    <row r="48" spans="1:4" ht="30" customHeight="1" thickTop="1" thickBot="1">
      <c r="A48" s="16" t="s">
        <v>190</v>
      </c>
      <c r="B48" s="14" t="s">
        <v>113</v>
      </c>
      <c r="C48" s="17" t="s">
        <v>191</v>
      </c>
      <c r="D48" s="1005">
        <v>3174.8084291187743</v>
      </c>
    </row>
    <row r="49" spans="1:4" ht="30" customHeight="1" thickTop="1" thickBot="1">
      <c r="A49" s="16" t="s">
        <v>201</v>
      </c>
      <c r="B49" s="14" t="s">
        <v>113</v>
      </c>
      <c r="C49" s="17" t="s">
        <v>1972</v>
      </c>
      <c r="D49" s="1005">
        <v>93732.439335887626</v>
      </c>
    </row>
    <row r="50" spans="1:4" ht="30" customHeight="1" thickTop="1" thickBot="1">
      <c r="A50" s="16" t="s">
        <v>192</v>
      </c>
      <c r="B50" s="14" t="s">
        <v>113</v>
      </c>
      <c r="C50" s="17" t="s">
        <v>193</v>
      </c>
      <c r="D50" s="1005">
        <v>43006.055768412094</v>
      </c>
    </row>
    <row r="51" spans="1:4" ht="30" customHeight="1" thickTop="1" thickBot="1">
      <c r="A51" s="16" t="s">
        <v>194</v>
      </c>
      <c r="B51" s="14" t="s">
        <v>113</v>
      </c>
      <c r="C51" s="17" t="s">
        <v>1971</v>
      </c>
      <c r="D51" s="1005">
        <v>2116.5389527458497</v>
      </c>
    </row>
    <row r="52" spans="1:4" ht="30" customHeight="1" thickTop="1" thickBot="1">
      <c r="A52" s="16" t="s">
        <v>224</v>
      </c>
      <c r="B52" s="14" t="s">
        <v>92</v>
      </c>
      <c r="C52" s="17" t="s">
        <v>1975</v>
      </c>
      <c r="D52" s="1005">
        <v>154870.17879948916</v>
      </c>
    </row>
    <row r="53" spans="1:4" ht="30" customHeight="1" thickTop="1" thickBot="1">
      <c r="A53" s="16" t="s">
        <v>195</v>
      </c>
      <c r="B53" s="14" t="s">
        <v>113</v>
      </c>
      <c r="C53" s="17" t="s">
        <v>196</v>
      </c>
      <c r="D53" s="1005">
        <v>15000</v>
      </c>
    </row>
    <row r="54" spans="1:4" ht="30" customHeight="1" thickTop="1" thickBot="1">
      <c r="A54" s="16" t="s">
        <v>214</v>
      </c>
      <c r="B54" s="14" t="s">
        <v>113</v>
      </c>
      <c r="C54" s="17" t="s">
        <v>215</v>
      </c>
      <c r="D54" s="1005">
        <v>9737.3373718371495</v>
      </c>
    </row>
    <row r="55" spans="1:4" ht="30" customHeight="1" thickTop="1" thickBot="1">
      <c r="A55" s="16" t="s">
        <v>197</v>
      </c>
      <c r="B55" s="14" t="s">
        <v>113</v>
      </c>
      <c r="C55" s="17" t="s">
        <v>198</v>
      </c>
      <c r="D55" s="1005">
        <v>105826.94763729248</v>
      </c>
    </row>
    <row r="56" spans="1:4" ht="30" customHeight="1" thickTop="1" thickBot="1">
      <c r="A56" s="16" t="s">
        <v>199</v>
      </c>
      <c r="B56" s="14" t="s">
        <v>113</v>
      </c>
      <c r="C56" s="17" t="s">
        <v>200</v>
      </c>
      <c r="D56" s="1005">
        <v>17994.612601106855</v>
      </c>
    </row>
    <row r="57" spans="1:4" ht="30" customHeight="1" thickTop="1" thickBot="1">
      <c r="A57" s="16" t="s">
        <v>202</v>
      </c>
      <c r="B57" s="14" t="s">
        <v>113</v>
      </c>
      <c r="C57" s="17" t="s">
        <v>203</v>
      </c>
      <c r="D57" s="1005">
        <v>66136.802894848879</v>
      </c>
    </row>
    <row r="58" spans="1:4" ht="30" customHeight="1" thickTop="1" thickBot="1">
      <c r="A58" s="16" t="s">
        <v>212</v>
      </c>
      <c r="B58" s="14" t="s">
        <v>113</v>
      </c>
      <c r="C58" s="17" t="s">
        <v>213</v>
      </c>
      <c r="D58" s="1005">
        <v>31328.567201571102</v>
      </c>
    </row>
    <row r="59" spans="1:4" ht="30" customHeight="1" thickTop="1" thickBot="1">
      <c r="A59" s="16" t="s">
        <v>206</v>
      </c>
      <c r="B59" s="14" t="s">
        <v>113</v>
      </c>
      <c r="C59" s="17" t="s">
        <v>207</v>
      </c>
      <c r="D59" s="1005">
        <v>9923.2004718875396</v>
      </c>
    </row>
    <row r="60" spans="1:4" ht="30" customHeight="1" thickTop="1" thickBot="1">
      <c r="A60" s="16" t="s">
        <v>204</v>
      </c>
      <c r="B60" s="14" t="s">
        <v>113</v>
      </c>
      <c r="C60" s="17" t="s">
        <v>205</v>
      </c>
      <c r="D60" s="1005">
        <v>15732.939548744149</v>
      </c>
    </row>
    <row r="61" spans="1:4" ht="30" customHeight="1" thickTop="1" thickBot="1">
      <c r="A61" s="16" t="s">
        <v>208</v>
      </c>
      <c r="B61" s="14" t="s">
        <v>113</v>
      </c>
      <c r="C61" s="17" t="s">
        <v>209</v>
      </c>
      <c r="D61" s="1005">
        <v>15874.042145593872</v>
      </c>
    </row>
    <row r="62" spans="1:4" ht="30" customHeight="1" thickTop="1" thickBot="1">
      <c r="A62" s="16" t="s">
        <v>210</v>
      </c>
      <c r="B62" s="14" t="s">
        <v>113</v>
      </c>
      <c r="C62" s="17" t="s">
        <v>211</v>
      </c>
      <c r="D62" s="1005">
        <v>17991.588974031507</v>
      </c>
    </row>
    <row r="63" spans="1:4" ht="30" customHeight="1" thickTop="1" thickBot="1">
      <c r="A63" s="16" t="s">
        <v>217</v>
      </c>
      <c r="B63" s="14" t="s">
        <v>113</v>
      </c>
      <c r="C63" s="17" t="s">
        <v>218</v>
      </c>
      <c r="D63" s="1005">
        <v>21260.099682976434</v>
      </c>
    </row>
    <row r="64" spans="1:4" ht="30" customHeight="1" thickTop="1" thickBot="1">
      <c r="A64" s="16" t="s">
        <v>219</v>
      </c>
      <c r="B64" s="14" t="s">
        <v>113</v>
      </c>
      <c r="C64" s="17" t="s">
        <v>220</v>
      </c>
      <c r="D64" s="1005">
        <v>15487.017879948917</v>
      </c>
    </row>
    <row r="65" spans="1:4" ht="30" customHeight="1" thickTop="1" thickBot="1">
      <c r="A65" s="16" t="s">
        <v>216</v>
      </c>
      <c r="B65" s="14" t="s">
        <v>113</v>
      </c>
      <c r="C65" s="17" t="s">
        <v>1973</v>
      </c>
      <c r="D65" s="1005">
        <v>3000</v>
      </c>
    </row>
    <row r="66" spans="1:4" ht="30" customHeight="1" thickTop="1" thickBot="1">
      <c r="A66" s="16" t="s">
        <v>221</v>
      </c>
      <c r="B66" s="14" t="s">
        <v>113</v>
      </c>
      <c r="C66" s="17" t="s">
        <v>1974</v>
      </c>
      <c r="D66" s="1005">
        <v>72272.750106428284</v>
      </c>
    </row>
    <row r="67" spans="1:4" ht="30" customHeight="1" thickTop="1" thickBot="1">
      <c r="A67" s="16" t="s">
        <v>222</v>
      </c>
      <c r="B67" s="14" t="s">
        <v>113</v>
      </c>
      <c r="C67" s="17" t="s">
        <v>223</v>
      </c>
      <c r="D67" s="1005">
        <v>31978.023475008504</v>
      </c>
    </row>
    <row r="68" spans="1:4" ht="30" customHeight="1" thickTop="1" thickBot="1">
      <c r="A68" s="16" t="s">
        <v>225</v>
      </c>
      <c r="B68" s="14" t="s">
        <v>113</v>
      </c>
      <c r="C68" s="17" t="s">
        <v>226</v>
      </c>
      <c r="D68" s="1005">
        <v>89952.905491698606</v>
      </c>
    </row>
    <row r="69" spans="1:4" ht="30" customHeight="1" thickTop="1" thickBot="1">
      <c r="A69" s="16" t="s">
        <v>227</v>
      </c>
      <c r="B69" s="14" t="s">
        <v>113</v>
      </c>
      <c r="C69" s="17" t="s">
        <v>1976</v>
      </c>
      <c r="D69" s="1005">
        <v>10000</v>
      </c>
    </row>
    <row r="70" spans="1:4" ht="30" customHeight="1" thickTop="1" thickBot="1">
      <c r="A70" s="16" t="s">
        <v>232</v>
      </c>
      <c r="B70" s="14" t="s">
        <v>233</v>
      </c>
      <c r="C70" s="17" t="s">
        <v>1979</v>
      </c>
      <c r="D70" s="1005">
        <v>2500</v>
      </c>
    </row>
    <row r="71" spans="1:4" ht="30" customHeight="1" thickTop="1" thickBot="1">
      <c r="A71" s="16" t="s">
        <v>228</v>
      </c>
      <c r="B71" s="14" t="s">
        <v>113</v>
      </c>
      <c r="C71" s="17" t="s">
        <v>1977</v>
      </c>
      <c r="D71" s="1005">
        <v>3263.5014899957432</v>
      </c>
    </row>
    <row r="72" spans="1:4" ht="30" customHeight="1" thickTop="1" thickBot="1">
      <c r="A72" s="16" t="s">
        <v>229</v>
      </c>
      <c r="B72" s="14" t="s">
        <v>113</v>
      </c>
      <c r="C72" s="17" t="s">
        <v>1978</v>
      </c>
      <c r="D72" s="1005">
        <v>7956.1707109408271</v>
      </c>
    </row>
    <row r="73" spans="1:4" ht="30" customHeight="1" thickTop="1" thickBot="1">
      <c r="A73" s="16" t="s">
        <v>230</v>
      </c>
      <c r="B73" s="14" t="s">
        <v>113</v>
      </c>
      <c r="C73" s="17" t="s">
        <v>231</v>
      </c>
      <c r="D73" s="1005">
        <v>2787.7841634738193</v>
      </c>
    </row>
    <row r="74" spans="1:4" ht="30" customHeight="1" thickTop="1" thickBot="1">
      <c r="A74" s="16" t="s">
        <v>234</v>
      </c>
      <c r="B74" s="14" t="s">
        <v>113</v>
      </c>
      <c r="C74" s="17" t="s">
        <v>235</v>
      </c>
      <c r="D74" s="1005">
        <v>11779.043209876545</v>
      </c>
    </row>
    <row r="75" spans="1:4" ht="30" customHeight="1" thickTop="1" thickBot="1">
      <c r="A75" s="16" t="s">
        <v>236</v>
      </c>
      <c r="B75" s="14" t="s">
        <v>113</v>
      </c>
      <c r="C75" s="17" t="s">
        <v>237</v>
      </c>
      <c r="D75" s="1005">
        <v>350000</v>
      </c>
    </row>
    <row r="76" spans="1:4" ht="30" customHeight="1" thickTop="1" thickBot="1">
      <c r="A76" s="16" t="s">
        <v>238</v>
      </c>
      <c r="B76" s="14" t="s">
        <v>113</v>
      </c>
      <c r="C76" s="17" t="s">
        <v>239</v>
      </c>
      <c r="D76" s="1005">
        <v>350000</v>
      </c>
    </row>
    <row r="77" spans="1:4" ht="30" customHeight="1" thickTop="1" thickBot="1">
      <c r="A77" s="16" t="s">
        <v>240</v>
      </c>
      <c r="B77" s="14" t="s">
        <v>113</v>
      </c>
      <c r="C77" s="17" t="s">
        <v>1980</v>
      </c>
      <c r="D77" s="1005">
        <v>144982.91826309069</v>
      </c>
    </row>
    <row r="78" spans="1:4" ht="30" customHeight="1" thickTop="1" thickBot="1">
      <c r="A78" s="16" t="s">
        <v>241</v>
      </c>
      <c r="B78" s="14" t="s">
        <v>113</v>
      </c>
      <c r="C78" s="17" t="s">
        <v>1981</v>
      </c>
      <c r="D78" s="1005">
        <v>92849.540229885068</v>
      </c>
    </row>
    <row r="79" spans="1:4" ht="30" customHeight="1" thickTop="1" thickBot="1">
      <c r="A79" s="16" t="s">
        <v>246</v>
      </c>
      <c r="B79" s="14" t="s">
        <v>113</v>
      </c>
      <c r="C79" s="17" t="s">
        <v>1986</v>
      </c>
      <c r="D79" s="1005">
        <v>109438.16624095362</v>
      </c>
    </row>
    <row r="80" spans="1:4" ht="30" customHeight="1" thickTop="1" thickBot="1">
      <c r="A80" s="16" t="s">
        <v>243</v>
      </c>
      <c r="B80" s="14" t="s">
        <v>113</v>
      </c>
      <c r="C80" s="17" t="s">
        <v>1983</v>
      </c>
      <c r="D80" s="1005">
        <v>406697.99914857384</v>
      </c>
    </row>
    <row r="81" spans="1:4" ht="30" customHeight="1" thickTop="1" thickBot="1">
      <c r="A81" s="16" t="s">
        <v>244</v>
      </c>
      <c r="B81" s="14" t="s">
        <v>113</v>
      </c>
      <c r="C81" s="17" t="s">
        <v>1984</v>
      </c>
      <c r="D81" s="1005">
        <v>260664.87441464458</v>
      </c>
    </row>
    <row r="82" spans="1:4" ht="30" customHeight="1" thickTop="1" thickBot="1">
      <c r="A82" s="16" t="s">
        <v>245</v>
      </c>
      <c r="B82" s="14" t="s">
        <v>113</v>
      </c>
      <c r="C82" s="17" t="s">
        <v>1985</v>
      </c>
      <c r="D82" s="1005">
        <v>130000.84610472544</v>
      </c>
    </row>
    <row r="83" spans="1:4" ht="30" customHeight="1" thickTop="1" thickBot="1">
      <c r="A83" s="16" t="s">
        <v>247</v>
      </c>
      <c r="B83" s="14" t="s">
        <v>113</v>
      </c>
      <c r="C83" s="17" t="s">
        <v>1987</v>
      </c>
      <c r="D83" s="1005">
        <v>112796.40804597703</v>
      </c>
    </row>
    <row r="84" spans="1:4" ht="30" customHeight="1" thickTop="1" thickBot="1">
      <c r="A84" s="16" t="s">
        <v>242</v>
      </c>
      <c r="B84" s="14" t="s">
        <v>113</v>
      </c>
      <c r="C84" s="17" t="s">
        <v>1982</v>
      </c>
      <c r="D84" s="1005">
        <v>203348.99957428692</v>
      </c>
    </row>
    <row r="85" spans="1:4" ht="30" customHeight="1" thickTop="1" thickBot="1">
      <c r="A85" s="16" t="s">
        <v>248</v>
      </c>
      <c r="B85" s="14" t="s">
        <v>113</v>
      </c>
      <c r="C85" s="17" t="s">
        <v>1988</v>
      </c>
      <c r="D85" s="1005">
        <v>223504.49765857816</v>
      </c>
    </row>
    <row r="86" spans="1:4" ht="30" customHeight="1" thickTop="1" thickBot="1">
      <c r="A86" s="16" t="s">
        <v>249</v>
      </c>
      <c r="B86" s="14" t="s">
        <v>113</v>
      </c>
      <c r="C86" s="17" t="s">
        <v>250</v>
      </c>
      <c r="D86" s="1005">
        <v>3862.3356080021117</v>
      </c>
    </row>
    <row r="87" spans="1:4" ht="30" customHeight="1" thickTop="1" thickBot="1">
      <c r="A87" s="16" t="s">
        <v>255</v>
      </c>
      <c r="B87" s="14" t="s">
        <v>113</v>
      </c>
      <c r="C87" s="17" t="s">
        <v>256</v>
      </c>
      <c r="D87" s="1005">
        <v>1286283.2098765434</v>
      </c>
    </row>
    <row r="88" spans="1:4" ht="30" customHeight="1" thickTop="1" thickBot="1">
      <c r="A88" s="16" t="s">
        <v>253</v>
      </c>
      <c r="B88" s="14" t="s">
        <v>113</v>
      </c>
      <c r="C88" s="17" t="s">
        <v>254</v>
      </c>
      <c r="D88" s="1005">
        <v>18416.912515964243</v>
      </c>
    </row>
    <row r="89" spans="1:4" ht="30" customHeight="1" thickTop="1" thickBot="1">
      <c r="A89" s="16" t="s">
        <v>251</v>
      </c>
      <c r="B89" s="14" t="s">
        <v>113</v>
      </c>
      <c r="C89" s="17" t="s">
        <v>252</v>
      </c>
      <c r="D89" s="1005">
        <v>17395.934440187317</v>
      </c>
    </row>
    <row r="90" spans="1:4" ht="30" customHeight="1" thickTop="1" thickBot="1">
      <c r="A90" s="16" t="s">
        <v>257</v>
      </c>
      <c r="B90" s="14" t="s">
        <v>113</v>
      </c>
      <c r="C90" s="17" t="s">
        <v>258</v>
      </c>
      <c r="D90" s="1005">
        <v>6041.666666666667</v>
      </c>
    </row>
    <row r="91" spans="1:4" ht="30" customHeight="1" thickTop="1" thickBot="1">
      <c r="A91" s="16" t="s">
        <v>259</v>
      </c>
      <c r="B91" s="14" t="s">
        <v>113</v>
      </c>
      <c r="C91" s="17" t="s">
        <v>260</v>
      </c>
      <c r="D91" s="1005">
        <v>64554.438058748412</v>
      </c>
    </row>
    <row r="92" spans="1:4" ht="30" customHeight="1" thickTop="1" thickBot="1">
      <c r="A92" s="16" t="s">
        <v>261</v>
      </c>
      <c r="B92" s="14" t="s">
        <v>113</v>
      </c>
      <c r="C92" s="17" t="s">
        <v>262</v>
      </c>
      <c r="D92" s="1005">
        <v>6291.666666666667</v>
      </c>
    </row>
    <row r="93" spans="1:4" ht="30" customHeight="1" thickTop="1" thickBot="1">
      <c r="A93" s="16" t="s">
        <v>263</v>
      </c>
      <c r="B93" s="14" t="s">
        <v>113</v>
      </c>
      <c r="C93" s="17" t="s">
        <v>264</v>
      </c>
      <c r="D93" s="1005">
        <v>10649.214559386975</v>
      </c>
    </row>
    <row r="94" spans="1:4" ht="30" customHeight="1" thickTop="1" thickBot="1">
      <c r="A94" s="16" t="s">
        <v>265</v>
      </c>
      <c r="B94" s="14" t="s">
        <v>113</v>
      </c>
      <c r="C94" s="17" t="s">
        <v>266</v>
      </c>
      <c r="D94" s="1005">
        <v>27875.825883354624</v>
      </c>
    </row>
    <row r="95" spans="1:4" ht="30" customHeight="1" thickTop="1" thickBot="1">
      <c r="A95" s="16" t="s">
        <v>267</v>
      </c>
      <c r="B95" s="14" t="s">
        <v>113</v>
      </c>
      <c r="C95" s="17" t="s">
        <v>268</v>
      </c>
      <c r="D95" s="1005">
        <v>55774.832907620272</v>
      </c>
    </row>
    <row r="96" spans="1:4" ht="30" customHeight="1" thickTop="1" thickBot="1">
      <c r="A96" s="16" t="s">
        <v>269</v>
      </c>
      <c r="B96" s="14" t="s">
        <v>113</v>
      </c>
      <c r="C96" s="17" t="s">
        <v>270</v>
      </c>
      <c r="D96" s="1005">
        <v>180000</v>
      </c>
    </row>
    <row r="97" spans="1:4" ht="30" customHeight="1" thickTop="1" thickBot="1">
      <c r="A97" s="16" t="s">
        <v>271</v>
      </c>
      <c r="B97" s="14" t="s">
        <v>113</v>
      </c>
      <c r="C97" s="17" t="s">
        <v>272</v>
      </c>
      <c r="D97" s="1005">
        <v>130000</v>
      </c>
    </row>
    <row r="98" spans="1:4" ht="30" customHeight="1" thickTop="1" thickBot="1">
      <c r="A98" s="16" t="s">
        <v>273</v>
      </c>
      <c r="B98" s="14" t="s">
        <v>113</v>
      </c>
      <c r="C98" s="17" t="s">
        <v>274</v>
      </c>
      <c r="D98" s="1005">
        <v>5312.124260008226</v>
      </c>
    </row>
    <row r="99" spans="1:4" ht="30" customHeight="1" thickTop="1" thickBot="1">
      <c r="A99" s="16" t="s">
        <v>275</v>
      </c>
      <c r="B99" s="14" t="s">
        <v>113</v>
      </c>
      <c r="C99" s="17" t="s">
        <v>276</v>
      </c>
      <c r="D99" s="1005">
        <v>16800.279906343127</v>
      </c>
    </row>
    <row r="100" spans="1:4" ht="30" customHeight="1" thickTop="1" thickBot="1">
      <c r="A100" s="16" t="s">
        <v>277</v>
      </c>
      <c r="B100" s="14" t="s">
        <v>113</v>
      </c>
      <c r="C100" s="17" t="s">
        <v>278</v>
      </c>
      <c r="D100" s="1005">
        <v>376195.64921243081</v>
      </c>
    </row>
    <row r="101" spans="1:4" ht="30" customHeight="1" thickTop="1" thickBot="1">
      <c r="A101" s="16" t="s">
        <v>279</v>
      </c>
      <c r="B101" s="14" t="s">
        <v>113</v>
      </c>
      <c r="C101" s="17" t="s">
        <v>1989</v>
      </c>
      <c r="D101" s="1005">
        <v>372249.81587909756</v>
      </c>
    </row>
    <row r="102" spans="1:4" ht="30" customHeight="1" thickTop="1" thickBot="1">
      <c r="A102" s="16" t="s">
        <v>280</v>
      </c>
      <c r="B102" s="14" t="s">
        <v>113</v>
      </c>
      <c r="C102" s="17" t="s">
        <v>281</v>
      </c>
      <c r="D102" s="1005">
        <v>611679.75734355056</v>
      </c>
    </row>
    <row r="103" spans="1:4" ht="30" customHeight="1" thickTop="1" thickBot="1">
      <c r="A103" s="16" t="s">
        <v>282</v>
      </c>
      <c r="B103" s="14" t="s">
        <v>113</v>
      </c>
      <c r="C103" s="17" t="s">
        <v>283</v>
      </c>
      <c r="D103" s="1005">
        <v>589712.09876543225</v>
      </c>
    </row>
    <row r="104" spans="1:4" ht="30" customHeight="1" thickTop="1" thickBot="1">
      <c r="A104" s="16" t="s">
        <v>284</v>
      </c>
      <c r="B104" s="14" t="s">
        <v>113</v>
      </c>
      <c r="C104" s="17" t="s">
        <v>285</v>
      </c>
      <c r="D104" s="1005">
        <v>499503.19284802052</v>
      </c>
    </row>
    <row r="105" spans="1:4" ht="30" customHeight="1" thickTop="1" thickBot="1">
      <c r="A105" s="16" t="s">
        <v>286</v>
      </c>
      <c r="B105" s="14" t="s">
        <v>113</v>
      </c>
      <c r="C105" s="17" t="s">
        <v>287</v>
      </c>
      <c r="D105" s="1005">
        <v>220917.2807577693</v>
      </c>
    </row>
    <row r="106" spans="1:4" ht="30" customHeight="1" thickTop="1" thickBot="1">
      <c r="A106" s="16" t="s">
        <v>288</v>
      </c>
      <c r="B106" s="14" t="s">
        <v>113</v>
      </c>
      <c r="C106" s="17" t="s">
        <v>289</v>
      </c>
      <c r="D106" s="1005">
        <v>7500</v>
      </c>
    </row>
    <row r="107" spans="1:4" ht="30" customHeight="1" thickTop="1" thickBot="1">
      <c r="A107" s="16" t="s">
        <v>290</v>
      </c>
      <c r="B107" s="14" t="s">
        <v>113</v>
      </c>
      <c r="C107" s="17" t="s">
        <v>291</v>
      </c>
      <c r="D107" s="1005">
        <v>582048.21200510859</v>
      </c>
    </row>
    <row r="108" spans="1:4" ht="30" customHeight="1" thickTop="1" thickBot="1">
      <c r="A108" s="16" t="s">
        <v>292</v>
      </c>
      <c r="B108" s="14" t="s">
        <v>113</v>
      </c>
      <c r="C108" s="17" t="s">
        <v>293</v>
      </c>
      <c r="D108" s="1005">
        <v>6041.666666666667</v>
      </c>
    </row>
    <row r="109" spans="1:4" ht="30" customHeight="1" thickTop="1" thickBot="1">
      <c r="A109" s="16" t="s">
        <v>294</v>
      </c>
      <c r="B109" s="14" t="s">
        <v>113</v>
      </c>
      <c r="C109" s="17" t="s">
        <v>1990</v>
      </c>
      <c r="D109" s="1005">
        <v>601978.95381013211</v>
      </c>
    </row>
    <row r="110" spans="1:4" ht="30" customHeight="1" thickTop="1" thickBot="1">
      <c r="A110" s="16" t="s">
        <v>295</v>
      </c>
      <c r="B110" s="14" t="s">
        <v>113</v>
      </c>
      <c r="C110" s="17" t="s">
        <v>296</v>
      </c>
      <c r="D110" s="1005">
        <v>3291.6666666666665</v>
      </c>
    </row>
    <row r="111" spans="1:4" ht="30" customHeight="1" thickTop="1" thickBot="1">
      <c r="A111" s="16" t="s">
        <v>297</v>
      </c>
      <c r="B111" s="14" t="s">
        <v>113</v>
      </c>
      <c r="C111" s="17" t="s">
        <v>298</v>
      </c>
      <c r="D111" s="1005">
        <v>103017.9980842912</v>
      </c>
    </row>
    <row r="112" spans="1:4" ht="30" customHeight="1" thickTop="1" thickBot="1">
      <c r="A112" s="16" t="s">
        <v>299</v>
      </c>
      <c r="B112" s="14" t="s">
        <v>113</v>
      </c>
      <c r="C112" s="17" t="s">
        <v>300</v>
      </c>
      <c r="D112" s="1005">
        <v>440688.60685398051</v>
      </c>
    </row>
    <row r="113" spans="1:4" ht="30" customHeight="1" thickTop="1" thickBot="1">
      <c r="A113" s="16" t="s">
        <v>301</v>
      </c>
      <c r="B113" s="14" t="s">
        <v>113</v>
      </c>
      <c r="C113" s="17" t="s">
        <v>302</v>
      </c>
      <c r="D113" s="1005">
        <v>7206.3111962537259</v>
      </c>
    </row>
    <row r="114" spans="1:4" ht="30" customHeight="1" thickTop="1" thickBot="1">
      <c r="A114" s="16" t="s">
        <v>305</v>
      </c>
      <c r="B114" s="14" t="s">
        <v>113</v>
      </c>
      <c r="C114" s="17" t="s">
        <v>306</v>
      </c>
      <c r="D114" s="1005">
        <v>82790.940825883372</v>
      </c>
    </row>
    <row r="115" spans="1:4" ht="30" customHeight="1" thickTop="1" thickBot="1">
      <c r="A115" s="16" t="s">
        <v>303</v>
      </c>
      <c r="B115" s="14" t="s">
        <v>113</v>
      </c>
      <c r="C115" s="17" t="s">
        <v>304</v>
      </c>
      <c r="D115" s="1005">
        <v>120000</v>
      </c>
    </row>
    <row r="116" spans="1:4" ht="30" customHeight="1" thickTop="1" thickBot="1">
      <c r="A116" s="16" t="s">
        <v>309</v>
      </c>
      <c r="B116" s="14" t="s">
        <v>113</v>
      </c>
      <c r="C116" s="17" t="s">
        <v>1991</v>
      </c>
      <c r="D116" s="1005">
        <v>85627.103022562806</v>
      </c>
    </row>
    <row r="117" spans="1:4" ht="30" customHeight="1" thickTop="1" thickBot="1">
      <c r="A117" s="16" t="s">
        <v>310</v>
      </c>
      <c r="B117" s="14" t="s">
        <v>113</v>
      </c>
      <c r="C117" s="17" t="s">
        <v>311</v>
      </c>
      <c r="D117" s="1005">
        <v>183406.99814535168</v>
      </c>
    </row>
    <row r="118" spans="1:4" ht="30" customHeight="1" thickTop="1" thickBot="1">
      <c r="A118" s="16" t="s">
        <v>313</v>
      </c>
      <c r="B118" s="14" t="s">
        <v>113</v>
      </c>
      <c r="C118" s="17" t="s">
        <v>1993</v>
      </c>
      <c r="D118" s="1005">
        <v>228928.88463175824</v>
      </c>
    </row>
    <row r="119" spans="1:4" ht="30" customHeight="1" thickTop="1" thickBot="1">
      <c r="A119" s="16" t="s">
        <v>318</v>
      </c>
      <c r="B119" s="14" t="s">
        <v>113</v>
      </c>
      <c r="C119" s="17" t="s">
        <v>319</v>
      </c>
      <c r="D119" s="1005">
        <v>115723.279054917</v>
      </c>
    </row>
    <row r="120" spans="1:4" ht="30" customHeight="1" thickTop="1" thickBot="1">
      <c r="A120" s="16" t="s">
        <v>314</v>
      </c>
      <c r="B120" s="14" t="s">
        <v>113</v>
      </c>
      <c r="C120" s="17" t="s">
        <v>315</v>
      </c>
      <c r="D120" s="1005">
        <v>179810.78249544284</v>
      </c>
    </row>
    <row r="121" spans="1:4" ht="30" customHeight="1" thickTop="1" thickBot="1">
      <c r="A121" s="16" t="s">
        <v>1732</v>
      </c>
      <c r="B121" s="14" t="s">
        <v>113</v>
      </c>
      <c r="C121" s="17" t="s">
        <v>1733</v>
      </c>
      <c r="D121" s="1005">
        <v>110000</v>
      </c>
    </row>
    <row r="122" spans="1:4" ht="30" customHeight="1" thickTop="1" thickBot="1">
      <c r="A122" s="16" t="s">
        <v>322</v>
      </c>
      <c r="B122" s="14" t="s">
        <v>113</v>
      </c>
      <c r="C122" s="17" t="s">
        <v>323</v>
      </c>
      <c r="D122" s="1005">
        <v>126992.33716475098</v>
      </c>
    </row>
    <row r="123" spans="1:4" ht="30" customHeight="1" thickTop="1" thickBot="1">
      <c r="A123" s="16" t="s">
        <v>320</v>
      </c>
      <c r="B123" s="14" t="s">
        <v>113</v>
      </c>
      <c r="C123" s="17" t="s">
        <v>321</v>
      </c>
      <c r="D123" s="1005">
        <v>130167.14559386975</v>
      </c>
    </row>
    <row r="124" spans="1:4" ht="30" customHeight="1" thickTop="1" thickBot="1">
      <c r="A124" s="16" t="s">
        <v>312</v>
      </c>
      <c r="B124" s="14" t="s">
        <v>113</v>
      </c>
      <c r="C124" s="17" t="s">
        <v>1992</v>
      </c>
      <c r="D124" s="1005">
        <v>169323.11621966798</v>
      </c>
    </row>
    <row r="125" spans="1:4" ht="30" customHeight="1" thickTop="1" thickBot="1">
      <c r="A125" s="16" t="s">
        <v>316</v>
      </c>
      <c r="B125" s="14" t="s">
        <v>113</v>
      </c>
      <c r="C125" s="17" t="s">
        <v>317</v>
      </c>
      <c r="D125" s="1005">
        <v>169323.11621966798</v>
      </c>
    </row>
    <row r="126" spans="1:4" ht="30" customHeight="1" thickTop="1" thickBot="1">
      <c r="A126" s="16" t="s">
        <v>307</v>
      </c>
      <c r="B126" s="14" t="s">
        <v>113</v>
      </c>
      <c r="C126" s="17" t="s">
        <v>308</v>
      </c>
      <c r="D126" s="1005">
        <v>84968.960195828025</v>
      </c>
    </row>
    <row r="127" spans="1:4" ht="30" customHeight="1" thickTop="1" thickBot="1">
      <c r="A127" s="16" t="s">
        <v>324</v>
      </c>
      <c r="B127" s="14" t="s">
        <v>113</v>
      </c>
      <c r="C127" s="17" t="s">
        <v>325</v>
      </c>
      <c r="D127" s="1005">
        <v>4072.8256704980849</v>
      </c>
    </row>
    <row r="128" spans="1:4" ht="30" customHeight="1" thickTop="1" thickBot="1">
      <c r="A128" s="16" t="s">
        <v>326</v>
      </c>
      <c r="B128" s="14" t="s">
        <v>113</v>
      </c>
      <c r="C128" s="17" t="s">
        <v>327</v>
      </c>
      <c r="D128" s="1005">
        <v>87841.405917411685</v>
      </c>
    </row>
    <row r="129" spans="1:4" ht="30" customHeight="1" thickTop="1" thickBot="1">
      <c r="A129" s="16" t="s">
        <v>328</v>
      </c>
      <c r="B129" s="14" t="s">
        <v>113</v>
      </c>
      <c r="C129" s="17" t="s">
        <v>329</v>
      </c>
      <c r="D129" s="1005">
        <v>55.433163048105584</v>
      </c>
    </row>
    <row r="130" spans="1:4" ht="30" customHeight="1" thickTop="1" thickBot="1">
      <c r="A130" s="16" t="s">
        <v>330</v>
      </c>
      <c r="B130" s="14" t="s">
        <v>113</v>
      </c>
      <c r="C130" s="17" t="s">
        <v>331</v>
      </c>
      <c r="D130" s="1005">
        <v>2514.6498510004262</v>
      </c>
    </row>
    <row r="131" spans="1:4" ht="30" customHeight="1" thickTop="1" thickBot="1">
      <c r="A131" s="16" t="s">
        <v>332</v>
      </c>
      <c r="B131" s="14" t="s">
        <v>113</v>
      </c>
      <c r="C131" s="17" t="s">
        <v>333</v>
      </c>
      <c r="D131" s="1005">
        <v>1605.5459770114944</v>
      </c>
    </row>
    <row r="132" spans="1:4" ht="30" customHeight="1" thickTop="1" thickBot="1">
      <c r="A132" s="16" t="s">
        <v>334</v>
      </c>
      <c r="B132" s="14" t="s">
        <v>113</v>
      </c>
      <c r="C132" s="17" t="s">
        <v>1760</v>
      </c>
      <c r="D132" s="1005">
        <v>2834.1464452958712</v>
      </c>
    </row>
    <row r="133" spans="1:4" ht="30" customHeight="1" thickTop="1" thickBot="1">
      <c r="A133" s="16" t="s">
        <v>335</v>
      </c>
      <c r="B133" s="14" t="s">
        <v>92</v>
      </c>
      <c r="C133" s="17" t="s">
        <v>1994</v>
      </c>
      <c r="D133" s="1005">
        <v>244123.61856108985</v>
      </c>
    </row>
    <row r="134" spans="1:4" ht="30" customHeight="1" thickTop="1" thickBot="1">
      <c r="A134" s="16" t="s">
        <v>336</v>
      </c>
      <c r="B134" s="14" t="s">
        <v>113</v>
      </c>
      <c r="C134" s="17" t="s">
        <v>337</v>
      </c>
      <c r="D134" s="1005">
        <v>71962.324393358882</v>
      </c>
    </row>
    <row r="135" spans="1:4" ht="30" customHeight="1" thickTop="1" thickBot="1">
      <c r="A135" s="16" t="s">
        <v>338</v>
      </c>
      <c r="B135" s="14" t="s">
        <v>339</v>
      </c>
      <c r="C135" s="17" t="s">
        <v>340</v>
      </c>
      <c r="D135" s="1005">
        <v>1007.8756917837379</v>
      </c>
    </row>
    <row r="136" spans="1:4" ht="30" customHeight="1" thickTop="1" thickBot="1">
      <c r="A136" s="16" t="s">
        <v>352</v>
      </c>
      <c r="B136" s="14" t="s">
        <v>339</v>
      </c>
      <c r="C136" s="17" t="s">
        <v>353</v>
      </c>
      <c r="D136" s="1005">
        <v>1545.0734355044704</v>
      </c>
    </row>
    <row r="137" spans="1:4" ht="30" customHeight="1" thickTop="1" thickBot="1">
      <c r="A137" s="16" t="s">
        <v>343</v>
      </c>
      <c r="B137" s="14" t="s">
        <v>344</v>
      </c>
      <c r="C137" s="17" t="s">
        <v>345</v>
      </c>
      <c r="D137" s="1005">
        <v>0.35275649212430826</v>
      </c>
    </row>
    <row r="138" spans="1:4" ht="30" customHeight="1" thickTop="1" thickBot="1">
      <c r="A138" s="16" t="s">
        <v>346</v>
      </c>
      <c r="B138" s="14" t="s">
        <v>344</v>
      </c>
      <c r="C138" s="17" t="s">
        <v>347</v>
      </c>
      <c r="D138" s="1005">
        <v>0.31647296722009371</v>
      </c>
    </row>
    <row r="139" spans="1:4" ht="30" customHeight="1" thickTop="1" thickBot="1">
      <c r="A139" s="16" t="s">
        <v>350</v>
      </c>
      <c r="B139" s="14" t="s">
        <v>339</v>
      </c>
      <c r="C139" s="17" t="s">
        <v>351</v>
      </c>
      <c r="D139" s="1005">
        <v>1088.1121066438511</v>
      </c>
    </row>
    <row r="140" spans="1:4" ht="30" customHeight="1" thickTop="1" thickBot="1">
      <c r="A140" s="16" t="s">
        <v>348</v>
      </c>
      <c r="B140" s="14" t="s">
        <v>339</v>
      </c>
      <c r="C140" s="17" t="s">
        <v>349</v>
      </c>
      <c r="D140" s="1005">
        <v>1209.4508301404856</v>
      </c>
    </row>
    <row r="141" spans="1:4" ht="30" customHeight="1" thickTop="1" thickBot="1">
      <c r="A141" s="16" t="s">
        <v>356</v>
      </c>
      <c r="B141" s="14" t="s">
        <v>113</v>
      </c>
      <c r="C141" s="17" t="s">
        <v>357</v>
      </c>
      <c r="D141" s="1005">
        <v>54011.050446998728</v>
      </c>
    </row>
    <row r="142" spans="1:4" ht="30" customHeight="1" thickTop="1" thickBot="1">
      <c r="A142" s="16" t="s">
        <v>341</v>
      </c>
      <c r="B142" s="14" t="s">
        <v>339</v>
      </c>
      <c r="C142" s="17" t="s">
        <v>342</v>
      </c>
      <c r="D142" s="1005">
        <v>1007.8756917837379</v>
      </c>
    </row>
    <row r="143" spans="1:4" ht="30" customHeight="1" thickTop="1" thickBot="1">
      <c r="A143" s="16" t="s">
        <v>354</v>
      </c>
      <c r="B143" s="14" t="s">
        <v>113</v>
      </c>
      <c r="C143" s="17" t="s">
        <v>355</v>
      </c>
      <c r="D143" s="1005">
        <v>47705.78011919967</v>
      </c>
    </row>
    <row r="144" spans="1:4" ht="30" customHeight="1" thickTop="1" thickBot="1">
      <c r="A144" s="16" t="s">
        <v>359</v>
      </c>
      <c r="B144" s="14" t="s">
        <v>113</v>
      </c>
      <c r="C144" s="17" t="s">
        <v>360</v>
      </c>
      <c r="D144" s="1005">
        <v>252199.99999999997</v>
      </c>
    </row>
    <row r="145" spans="1:6" ht="68.25" customHeight="1" thickTop="1" thickBot="1">
      <c r="A145" s="16" t="s">
        <v>358</v>
      </c>
      <c r="B145" s="14" t="s">
        <v>113</v>
      </c>
      <c r="C145" s="17" t="s">
        <v>2303</v>
      </c>
      <c r="D145" s="1005">
        <v>299843.01830566203</v>
      </c>
    </row>
    <row r="146" spans="1:6" ht="30" customHeight="1" thickTop="1" thickBot="1">
      <c r="A146" s="16" t="s">
        <v>361</v>
      </c>
      <c r="B146" s="14" t="s">
        <v>113</v>
      </c>
      <c r="C146" s="17" t="s">
        <v>1995</v>
      </c>
      <c r="D146" s="1005">
        <v>102204.64240102173</v>
      </c>
    </row>
    <row r="147" spans="1:6" ht="30" customHeight="1" thickTop="1" thickBot="1">
      <c r="A147" s="16" t="s">
        <v>362</v>
      </c>
      <c r="B147" s="14" t="s">
        <v>113</v>
      </c>
      <c r="C147" s="17" t="s">
        <v>1996</v>
      </c>
      <c r="D147" s="1005">
        <v>132654.58280119201</v>
      </c>
    </row>
    <row r="148" spans="1:6" ht="30" customHeight="1" thickTop="1" thickBot="1">
      <c r="A148" s="16" t="s">
        <v>367</v>
      </c>
      <c r="B148" s="14" t="s">
        <v>113</v>
      </c>
      <c r="C148" s="17" t="s">
        <v>368</v>
      </c>
      <c r="D148" s="1005">
        <v>9474.0315027671368</v>
      </c>
    </row>
    <row r="149" spans="1:6" ht="30" customHeight="1" thickTop="1" thickBot="1">
      <c r="A149" s="16" t="s">
        <v>363</v>
      </c>
      <c r="B149" s="14" t="s">
        <v>113</v>
      </c>
      <c r="C149" s="17" t="s">
        <v>364</v>
      </c>
      <c r="D149" s="1005">
        <v>6458.333333333333</v>
      </c>
    </row>
    <row r="150" spans="1:6" ht="30" customHeight="1" thickTop="1" thickBot="1">
      <c r="A150" s="16" t="s">
        <v>158</v>
      </c>
      <c r="B150" s="14" t="s">
        <v>113</v>
      </c>
      <c r="C150" s="17" t="s">
        <v>159</v>
      </c>
      <c r="D150" s="1005">
        <v>60000</v>
      </c>
    </row>
    <row r="151" spans="1:6" ht="30" customHeight="1" thickTop="1" thickBot="1">
      <c r="A151" s="16" t="s">
        <v>369</v>
      </c>
      <c r="B151" s="14" t="s">
        <v>113</v>
      </c>
      <c r="C151" s="17" t="s">
        <v>370</v>
      </c>
      <c r="D151" s="1005">
        <v>100787.56917837379</v>
      </c>
    </row>
    <row r="152" spans="1:6" ht="30" customHeight="1" thickTop="1" thickBot="1">
      <c r="A152" s="16" t="s">
        <v>371</v>
      </c>
      <c r="B152" s="14" t="s">
        <v>113</v>
      </c>
      <c r="C152" s="17" t="s">
        <v>372</v>
      </c>
      <c r="D152" s="1005">
        <v>100535.60025542785</v>
      </c>
    </row>
    <row r="153" spans="1:6" ht="30" customHeight="1" thickTop="1" thickBot="1">
      <c r="A153" s="16" t="s">
        <v>365</v>
      </c>
      <c r="B153" s="14" t="s">
        <v>113</v>
      </c>
      <c r="C153" s="17" t="s">
        <v>366</v>
      </c>
      <c r="D153" s="1005">
        <v>116409.64240102173</v>
      </c>
    </row>
    <row r="154" spans="1:6" ht="30" customHeight="1" thickTop="1" thickBot="1">
      <c r="A154" s="16" t="s">
        <v>373</v>
      </c>
      <c r="B154" s="14" t="s">
        <v>113</v>
      </c>
      <c r="C154" s="17" t="s">
        <v>374</v>
      </c>
      <c r="D154" s="1005">
        <v>90000</v>
      </c>
    </row>
    <row r="155" spans="1:6" ht="15.75" thickTop="1"/>
    <row r="159" spans="1:6">
      <c r="E159" s="225"/>
      <c r="F159" s="225"/>
    </row>
    <row r="160" spans="1:6">
      <c r="E160" s="225"/>
      <c r="F160" s="225"/>
    </row>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386" sqref="F386"/>
    </sheetView>
  </sheetViews>
  <sheetFormatPr baseColWidth="10" defaultRowHeight="15"/>
  <cols>
    <col min="1" max="1" width="11.5703125" customWidth="1"/>
    <col min="2" max="2" width="9.140625"/>
    <col min="3" max="3" width="77.42578125" style="207" customWidth="1"/>
    <col min="4" max="4" width="17.140625" style="189" customWidth="1"/>
  </cols>
  <sheetData>
    <row r="1" spans="1:4" ht="81.75" customHeight="1" thickTop="1" thickBot="1">
      <c r="A1" s="684" t="s">
        <v>1934</v>
      </c>
      <c r="B1" s="685"/>
      <c r="C1" s="685"/>
      <c r="D1" s="686"/>
    </row>
    <row r="2" spans="1:4" ht="60.75" customHeight="1" thickTop="1" thickBot="1">
      <c r="A2" s="683" t="s">
        <v>375</v>
      </c>
      <c r="B2" s="683"/>
      <c r="C2" s="683"/>
      <c r="D2" s="683"/>
    </row>
    <row r="3" spans="1:4" ht="16.5" customHeight="1" thickTop="1" thickBot="1">
      <c r="A3" s="201"/>
      <c r="B3" s="201"/>
      <c r="C3" s="206"/>
      <c r="D3" s="202"/>
    </row>
    <row r="4" spans="1:4" ht="16.5" customHeight="1" thickTop="1" thickBot="1">
      <c r="A4" s="201"/>
      <c r="B4" s="201"/>
      <c r="C4" s="206" t="s">
        <v>375</v>
      </c>
      <c r="D4" s="202"/>
    </row>
    <row r="5" spans="1:4" ht="16.5" thickTop="1" thickBot="1">
      <c r="A5" s="201"/>
      <c r="B5" s="201"/>
      <c r="C5" s="206"/>
      <c r="D5" s="203" t="s">
        <v>1930</v>
      </c>
    </row>
    <row r="6" spans="1:4" ht="31.5" thickTop="1" thickBot="1">
      <c r="A6" s="201" t="s">
        <v>809</v>
      </c>
      <c r="B6" s="201" t="s">
        <v>377</v>
      </c>
      <c r="C6" s="206" t="s">
        <v>2028</v>
      </c>
      <c r="D6" s="1004">
        <v>2769.013439402157</v>
      </c>
    </row>
    <row r="7" spans="1:4" ht="16.5" thickTop="1" thickBot="1">
      <c r="A7" s="201" t="s">
        <v>814</v>
      </c>
      <c r="B7" s="201" t="s">
        <v>377</v>
      </c>
      <c r="C7" s="206" t="s">
        <v>815</v>
      </c>
      <c r="D7" s="1004">
        <v>2906.446091725426</v>
      </c>
    </row>
    <row r="8" spans="1:4" ht="16.5" thickTop="1" thickBot="1">
      <c r="A8" s="201" t="s">
        <v>810</v>
      </c>
      <c r="B8" s="201" t="s">
        <v>377</v>
      </c>
      <c r="C8" s="206" t="s">
        <v>811</v>
      </c>
      <c r="D8" s="1004">
        <v>1955.6157415777734</v>
      </c>
    </row>
    <row r="9" spans="1:4" ht="16.5" thickTop="1" thickBot="1">
      <c r="A9" s="201" t="s">
        <v>812</v>
      </c>
      <c r="B9" s="201" t="s">
        <v>377</v>
      </c>
      <c r="C9" s="206" t="s">
        <v>813</v>
      </c>
      <c r="D9" s="1004">
        <v>2922.338888888889</v>
      </c>
    </row>
    <row r="10" spans="1:4" ht="16.5" thickTop="1" thickBot="1">
      <c r="A10" s="201" t="s">
        <v>1752</v>
      </c>
      <c r="B10" s="201" t="s">
        <v>377</v>
      </c>
      <c r="C10" s="206" t="s">
        <v>1751</v>
      </c>
      <c r="D10" s="1004">
        <v>2494.1481347556196</v>
      </c>
    </row>
    <row r="11" spans="1:4" ht="16.5" thickTop="1" thickBot="1">
      <c r="A11" s="201" t="s">
        <v>818</v>
      </c>
      <c r="B11" s="201" t="s">
        <v>377</v>
      </c>
      <c r="C11" s="206" t="s">
        <v>819</v>
      </c>
      <c r="D11" s="1004">
        <v>13411</v>
      </c>
    </row>
    <row r="12" spans="1:4" ht="16.5" thickTop="1" thickBot="1">
      <c r="A12" s="201" t="s">
        <v>816</v>
      </c>
      <c r="B12" s="201" t="s">
        <v>377</v>
      </c>
      <c r="C12" s="206" t="s">
        <v>817</v>
      </c>
      <c r="D12" s="1004">
        <v>6164</v>
      </c>
    </row>
    <row r="13" spans="1:4" ht="16.5" thickTop="1" thickBot="1">
      <c r="A13" s="201" t="s">
        <v>820</v>
      </c>
      <c r="B13" s="201" t="s">
        <v>92</v>
      </c>
      <c r="C13" s="206" t="s">
        <v>2029</v>
      </c>
      <c r="D13" s="1004">
        <v>1142.2180437533898</v>
      </c>
    </row>
    <row r="14" spans="1:4" ht="16.5" thickTop="1" thickBot="1">
      <c r="A14" s="201" t="s">
        <v>822</v>
      </c>
      <c r="B14" s="201" t="s">
        <v>233</v>
      </c>
      <c r="C14" s="206" t="s">
        <v>2031</v>
      </c>
      <c r="D14" s="1004">
        <v>33390.884462446047</v>
      </c>
    </row>
    <row r="15" spans="1:4" ht="16.5" thickTop="1" thickBot="1">
      <c r="A15" s="201" t="s">
        <v>823</v>
      </c>
      <c r="B15" s="201" t="s">
        <v>92</v>
      </c>
      <c r="C15" s="206" t="s">
        <v>2032</v>
      </c>
      <c r="D15" s="1004">
        <v>1069.282103139851</v>
      </c>
    </row>
    <row r="16" spans="1:4" ht="16.5" thickTop="1" thickBot="1">
      <c r="A16" s="201" t="s">
        <v>821</v>
      </c>
      <c r="B16" s="201" t="s">
        <v>233</v>
      </c>
      <c r="C16" s="206" t="s">
        <v>2030</v>
      </c>
      <c r="D16" s="1004">
        <v>49605.870764219871</v>
      </c>
    </row>
    <row r="17" spans="1:4" ht="16.5" thickTop="1" thickBot="1">
      <c r="A17" s="201" t="s">
        <v>847</v>
      </c>
      <c r="B17" s="201" t="s">
        <v>425</v>
      </c>
      <c r="C17" s="206" t="s">
        <v>848</v>
      </c>
      <c r="D17" s="1004">
        <v>10039.125889994453</v>
      </c>
    </row>
    <row r="18" spans="1:4" ht="16.5" thickTop="1" thickBot="1">
      <c r="A18" s="201" t="s">
        <v>824</v>
      </c>
      <c r="B18" s="201" t="s">
        <v>388</v>
      </c>
      <c r="C18" s="206" t="s">
        <v>2033</v>
      </c>
      <c r="D18" s="1004">
        <v>76666.666666666672</v>
      </c>
    </row>
    <row r="19" spans="1:4" ht="31.5" thickTop="1" thickBot="1">
      <c r="A19" s="201" t="s">
        <v>825</v>
      </c>
      <c r="B19" s="201" t="s">
        <v>388</v>
      </c>
      <c r="C19" s="206" t="s">
        <v>826</v>
      </c>
      <c r="D19" s="1004">
        <v>57763.280623224928</v>
      </c>
    </row>
    <row r="20" spans="1:4" ht="16.5" thickTop="1" thickBot="1">
      <c r="A20" s="201" t="s">
        <v>831</v>
      </c>
      <c r="B20" s="201" t="s">
        <v>388</v>
      </c>
      <c r="C20" s="206" t="s">
        <v>832</v>
      </c>
      <c r="D20" s="1004">
        <v>56219.986866115869</v>
      </c>
    </row>
    <row r="21" spans="1:4" ht="31.5" thickTop="1" thickBot="1">
      <c r="A21" s="201" t="s">
        <v>827</v>
      </c>
      <c r="B21" s="201" t="s">
        <v>388</v>
      </c>
      <c r="C21" s="206" t="s">
        <v>828</v>
      </c>
      <c r="D21" s="1004">
        <v>45187.366029499863</v>
      </c>
    </row>
    <row r="22" spans="1:4" ht="31.5" thickTop="1" thickBot="1">
      <c r="A22" s="201" t="s">
        <v>829</v>
      </c>
      <c r="B22" s="201" t="s">
        <v>388</v>
      </c>
      <c r="C22" s="206" t="s">
        <v>830</v>
      </c>
      <c r="D22" s="1004">
        <v>46492.971252126677</v>
      </c>
    </row>
    <row r="23" spans="1:4" ht="16.5" thickTop="1" thickBot="1">
      <c r="A23" s="201" t="s">
        <v>833</v>
      </c>
      <c r="B23" s="201" t="s">
        <v>388</v>
      </c>
      <c r="C23" s="206" t="s">
        <v>834</v>
      </c>
      <c r="D23" s="1004">
        <v>63946.673000000003</v>
      </c>
    </row>
    <row r="24" spans="1:4" ht="16.5" thickTop="1" thickBot="1">
      <c r="A24" s="201" t="s">
        <v>843</v>
      </c>
      <c r="B24" s="201" t="s">
        <v>388</v>
      </c>
      <c r="C24" s="206" t="s">
        <v>844</v>
      </c>
      <c r="D24" s="1004">
        <v>21957.835281911521</v>
      </c>
    </row>
    <row r="25" spans="1:4" ht="16.5" thickTop="1" thickBot="1">
      <c r="A25" s="201" t="s">
        <v>835</v>
      </c>
      <c r="B25" s="201" t="s">
        <v>388</v>
      </c>
      <c r="C25" s="206" t="s">
        <v>836</v>
      </c>
      <c r="D25" s="1004">
        <v>44415.708627875109</v>
      </c>
    </row>
    <row r="26" spans="1:4" ht="16.5" thickTop="1" thickBot="1">
      <c r="A26" s="201" t="s">
        <v>838</v>
      </c>
      <c r="B26" s="201" t="s">
        <v>388</v>
      </c>
      <c r="C26" s="206" t="s">
        <v>2108</v>
      </c>
      <c r="D26" s="1004">
        <v>42818.68529099095</v>
      </c>
    </row>
    <row r="27" spans="1:4" ht="16.5" thickTop="1" thickBot="1">
      <c r="A27" s="201" t="s">
        <v>837</v>
      </c>
      <c r="B27" s="201" t="s">
        <v>388</v>
      </c>
      <c r="C27" s="206" t="s">
        <v>2110</v>
      </c>
      <c r="D27" s="1004">
        <v>41633.656156067918</v>
      </c>
    </row>
    <row r="28" spans="1:4" ht="16.5" thickTop="1" thickBot="1">
      <c r="A28" s="201" t="s">
        <v>840</v>
      </c>
      <c r="B28" s="201" t="s">
        <v>388</v>
      </c>
      <c r="C28" s="206" t="s">
        <v>2109</v>
      </c>
      <c r="D28" s="1004">
        <v>46385.898575280189</v>
      </c>
    </row>
    <row r="29" spans="1:4" ht="16.5" thickTop="1" thickBot="1">
      <c r="A29" s="201" t="s">
        <v>839</v>
      </c>
      <c r="B29" s="201" t="s">
        <v>388</v>
      </c>
      <c r="C29" s="206" t="s">
        <v>2107</v>
      </c>
      <c r="D29" s="1004">
        <v>43412.853387477939</v>
      </c>
    </row>
    <row r="30" spans="1:4" ht="31.5" thickTop="1" thickBot="1">
      <c r="A30" s="201" t="s">
        <v>841</v>
      </c>
      <c r="B30" s="201" t="s">
        <v>388</v>
      </c>
      <c r="C30" s="206" t="s">
        <v>842</v>
      </c>
      <c r="D30" s="1004">
        <v>78928.452149292076</v>
      </c>
    </row>
    <row r="31" spans="1:4" ht="16.5" thickTop="1" thickBot="1">
      <c r="A31" s="201" t="s">
        <v>845</v>
      </c>
      <c r="B31" s="201" t="s">
        <v>425</v>
      </c>
      <c r="C31" s="206" t="s">
        <v>846</v>
      </c>
      <c r="D31" s="1004">
        <v>12</v>
      </c>
    </row>
    <row r="32" spans="1:4" ht="16.5" thickTop="1" thickBot="1">
      <c r="A32" s="201" t="s">
        <v>850</v>
      </c>
      <c r="B32" s="201" t="s">
        <v>144</v>
      </c>
      <c r="C32" s="206" t="s">
        <v>2035</v>
      </c>
      <c r="D32" s="1004">
        <v>442.85714285714289</v>
      </c>
    </row>
    <row r="33" spans="1:4" ht="16.5" thickTop="1" thickBot="1">
      <c r="A33" s="201" t="s">
        <v>851</v>
      </c>
      <c r="B33" s="201" t="s">
        <v>377</v>
      </c>
      <c r="C33" s="206" t="s">
        <v>852</v>
      </c>
      <c r="D33" s="1004">
        <v>4475.214367504369</v>
      </c>
    </row>
    <row r="34" spans="1:4" ht="16.5" thickTop="1" thickBot="1">
      <c r="A34" s="201" t="s">
        <v>857</v>
      </c>
      <c r="B34" s="201" t="s">
        <v>377</v>
      </c>
      <c r="C34" s="206" t="s">
        <v>858</v>
      </c>
      <c r="D34" s="1004">
        <v>4448.7458566865535</v>
      </c>
    </row>
    <row r="35" spans="1:4" ht="16.5" thickTop="1" thickBot="1">
      <c r="A35" s="201" t="s">
        <v>853</v>
      </c>
      <c r="B35" s="201" t="s">
        <v>377</v>
      </c>
      <c r="C35" s="206" t="s">
        <v>854</v>
      </c>
      <c r="D35" s="1004">
        <v>5966.666666666667</v>
      </c>
    </row>
    <row r="36" spans="1:4" ht="16.5" thickTop="1" thickBot="1">
      <c r="A36" s="201" t="s">
        <v>855</v>
      </c>
      <c r="B36" s="201" t="s">
        <v>377</v>
      </c>
      <c r="C36" s="206" t="s">
        <v>856</v>
      </c>
      <c r="D36" s="1004">
        <v>4479.2864460917244</v>
      </c>
    </row>
    <row r="37" spans="1:4" ht="16.5" thickTop="1" thickBot="1">
      <c r="A37" s="201" t="s">
        <v>976</v>
      </c>
      <c r="B37" s="201" t="s">
        <v>377</v>
      </c>
      <c r="C37" s="206" t="s">
        <v>977</v>
      </c>
      <c r="D37" s="1004">
        <v>4049.6821551256548</v>
      </c>
    </row>
    <row r="38" spans="1:4" ht="16.5" thickTop="1" thickBot="1">
      <c r="A38" s="201" t="s">
        <v>859</v>
      </c>
      <c r="B38" s="201" t="s">
        <v>377</v>
      </c>
      <c r="C38" s="206" t="s">
        <v>860</v>
      </c>
      <c r="D38" s="1004">
        <v>5033.333333333333</v>
      </c>
    </row>
    <row r="39" spans="1:4" ht="31.5" thickTop="1" thickBot="1">
      <c r="A39" s="201" t="s">
        <v>999</v>
      </c>
      <c r="B39" s="201" t="s">
        <v>92</v>
      </c>
      <c r="C39" s="206" t="s">
        <v>1000</v>
      </c>
      <c r="D39" s="1004">
        <v>445626.07236524188</v>
      </c>
    </row>
    <row r="40" spans="1:4" ht="16.5" thickTop="1" thickBot="1">
      <c r="A40" s="201" t="s">
        <v>974</v>
      </c>
      <c r="B40" s="201" t="s">
        <v>92</v>
      </c>
      <c r="C40" s="206" t="s">
        <v>975</v>
      </c>
      <c r="D40" s="1004">
        <v>39464.226074646038</v>
      </c>
    </row>
    <row r="41" spans="1:4" ht="16.5" thickTop="1" thickBot="1">
      <c r="A41" s="201" t="s">
        <v>899</v>
      </c>
      <c r="B41" s="201" t="s">
        <v>92</v>
      </c>
      <c r="C41" s="206" t="s">
        <v>900</v>
      </c>
      <c r="D41" s="1004">
        <v>911.64566937799646</v>
      </c>
    </row>
    <row r="42" spans="1:4" ht="16.5" thickTop="1" thickBot="1">
      <c r="A42" s="201" t="s">
        <v>437</v>
      </c>
      <c r="B42" s="201" t="s">
        <v>92</v>
      </c>
      <c r="C42" s="206" t="s">
        <v>438</v>
      </c>
      <c r="D42" s="1004">
        <v>16783.319608561058</v>
      </c>
    </row>
    <row r="43" spans="1:4" ht="16.5" thickTop="1" thickBot="1">
      <c r="A43" s="201" t="s">
        <v>376</v>
      </c>
      <c r="B43" s="201" t="s">
        <v>377</v>
      </c>
      <c r="C43" s="206" t="s">
        <v>378</v>
      </c>
      <c r="D43" s="1004">
        <v>3763.432061978815</v>
      </c>
    </row>
    <row r="44" spans="1:4" ht="31.5" thickTop="1" thickBot="1">
      <c r="A44" s="201" t="s">
        <v>379</v>
      </c>
      <c r="B44" s="201" t="s">
        <v>144</v>
      </c>
      <c r="C44" s="206" t="s">
        <v>380</v>
      </c>
      <c r="D44" s="1004">
        <v>12125.879520142638</v>
      </c>
    </row>
    <row r="45" spans="1:4" ht="16.5" thickTop="1" thickBot="1">
      <c r="A45" s="201" t="s">
        <v>849</v>
      </c>
      <c r="B45" s="201" t="s">
        <v>377</v>
      </c>
      <c r="C45" s="206" t="s">
        <v>2034</v>
      </c>
      <c r="D45" s="1004">
        <v>4809.3850000000002</v>
      </c>
    </row>
    <row r="46" spans="1:4" ht="16.5" thickTop="1" thickBot="1">
      <c r="A46" s="201" t="s">
        <v>995</v>
      </c>
      <c r="B46" s="201" t="s">
        <v>92</v>
      </c>
      <c r="C46" s="206" t="s">
        <v>2060</v>
      </c>
      <c r="D46" s="1004">
        <v>611.82980775025601</v>
      </c>
    </row>
    <row r="47" spans="1:4" ht="16.5" thickTop="1" thickBot="1">
      <c r="A47" s="201" t="s">
        <v>996</v>
      </c>
      <c r="B47" s="201" t="s">
        <v>92</v>
      </c>
      <c r="C47" s="206" t="s">
        <v>2061</v>
      </c>
      <c r="D47" s="1004">
        <v>16535.693123606339</v>
      </c>
    </row>
    <row r="48" spans="1:4" ht="16.5" thickTop="1" thickBot="1">
      <c r="A48" s="201" t="s">
        <v>868</v>
      </c>
      <c r="B48" s="201" t="s">
        <v>388</v>
      </c>
      <c r="C48" s="206" t="s">
        <v>869</v>
      </c>
      <c r="D48" s="1004">
        <v>21900</v>
      </c>
    </row>
    <row r="49" spans="1:4" ht="16.5" thickTop="1" thickBot="1">
      <c r="A49" s="201" t="s">
        <v>871</v>
      </c>
      <c r="B49" s="201" t="s">
        <v>388</v>
      </c>
      <c r="C49" s="206" t="s">
        <v>872</v>
      </c>
      <c r="D49" s="1004">
        <v>47533.333333333336</v>
      </c>
    </row>
    <row r="50" spans="1:4" ht="16.5" thickTop="1" thickBot="1">
      <c r="A50" s="201" t="s">
        <v>870</v>
      </c>
      <c r="B50" s="201" t="s">
        <v>388</v>
      </c>
      <c r="C50" s="206" t="s">
        <v>2037</v>
      </c>
      <c r="D50" s="1004">
        <v>31535</v>
      </c>
    </row>
    <row r="51" spans="1:4" ht="16.5" thickTop="1" thickBot="1">
      <c r="A51" s="201" t="s">
        <v>867</v>
      </c>
      <c r="B51" s="201" t="s">
        <v>388</v>
      </c>
      <c r="C51" s="206" t="s">
        <v>2036</v>
      </c>
      <c r="D51" s="1004">
        <v>46684.636152549152</v>
      </c>
    </row>
    <row r="52" spans="1:4" ht="16.5" thickTop="1" thickBot="1">
      <c r="A52" s="201" t="s">
        <v>873</v>
      </c>
      <c r="B52" s="201" t="s">
        <v>388</v>
      </c>
      <c r="C52" s="206" t="s">
        <v>874</v>
      </c>
      <c r="D52" s="1004">
        <v>31344.444444444442</v>
      </c>
    </row>
    <row r="53" spans="1:4" ht="16.5" thickTop="1" thickBot="1">
      <c r="A53" s="201" t="s">
        <v>381</v>
      </c>
      <c r="B53" s="201" t="s">
        <v>144</v>
      </c>
      <c r="C53" s="206" t="s">
        <v>382</v>
      </c>
      <c r="D53" s="1004">
        <v>3785.4791156518017</v>
      </c>
    </row>
    <row r="54" spans="1:4" ht="16.5" thickTop="1" thickBot="1">
      <c r="A54" s="201" t="s">
        <v>865</v>
      </c>
      <c r="B54" s="201" t="s">
        <v>377</v>
      </c>
      <c r="C54" s="206" t="s">
        <v>866</v>
      </c>
      <c r="D54" s="1004">
        <v>2150</v>
      </c>
    </row>
    <row r="55" spans="1:4" ht="16.5" thickTop="1" thickBot="1">
      <c r="A55" s="201" t="s">
        <v>861</v>
      </c>
      <c r="B55" s="201" t="s">
        <v>425</v>
      </c>
      <c r="C55" s="206" t="s">
        <v>862</v>
      </c>
      <c r="D55" s="1004">
        <v>1950</v>
      </c>
    </row>
    <row r="56" spans="1:4" ht="16.5" thickTop="1" thickBot="1">
      <c r="A56" s="201" t="s">
        <v>863</v>
      </c>
      <c r="B56" s="201" t="s">
        <v>637</v>
      </c>
      <c r="C56" s="206" t="s">
        <v>864</v>
      </c>
      <c r="D56" s="1004">
        <v>7923.8200163295196</v>
      </c>
    </row>
    <row r="57" spans="1:4" ht="16.5" thickTop="1" thickBot="1">
      <c r="A57" s="201" t="s">
        <v>383</v>
      </c>
      <c r="B57" s="201" t="s">
        <v>377</v>
      </c>
      <c r="C57" s="206" t="s">
        <v>384</v>
      </c>
      <c r="D57" s="1004">
        <v>3121.2787237290081</v>
      </c>
    </row>
    <row r="58" spans="1:4" ht="16.5" thickTop="1" thickBot="1">
      <c r="A58" s="201" t="s">
        <v>385</v>
      </c>
      <c r="B58" s="201" t="s">
        <v>377</v>
      </c>
      <c r="C58" s="206" t="s">
        <v>386</v>
      </c>
      <c r="D58" s="1004">
        <v>2718.4017178792496</v>
      </c>
    </row>
    <row r="59" spans="1:4" ht="31.5" thickTop="1" thickBot="1">
      <c r="A59" s="201" t="s">
        <v>387</v>
      </c>
      <c r="B59" s="201" t="s">
        <v>388</v>
      </c>
      <c r="C59" s="206" t="s">
        <v>389</v>
      </c>
      <c r="D59" s="1004">
        <v>31164.602386670205</v>
      </c>
    </row>
    <row r="60" spans="1:4" ht="16.5" thickTop="1" thickBot="1">
      <c r="A60" s="201" t="s">
        <v>390</v>
      </c>
      <c r="B60" s="201" t="s">
        <v>377</v>
      </c>
      <c r="C60" s="206" t="s">
        <v>391</v>
      </c>
      <c r="D60" s="1004">
        <v>8360.2427527965228</v>
      </c>
    </row>
    <row r="61" spans="1:4" ht="16.5" thickTop="1" thickBot="1">
      <c r="A61" s="201" t="s">
        <v>392</v>
      </c>
      <c r="B61" s="201" t="s">
        <v>233</v>
      </c>
      <c r="C61" s="206" t="s">
        <v>393</v>
      </c>
      <c r="D61" s="1004">
        <v>107283.16787812015</v>
      </c>
    </row>
    <row r="62" spans="1:4" ht="16.5" thickTop="1" thickBot="1">
      <c r="A62" s="201" t="s">
        <v>400</v>
      </c>
      <c r="B62" s="201" t="s">
        <v>233</v>
      </c>
      <c r="C62" s="206" t="s">
        <v>401</v>
      </c>
      <c r="D62" s="1004">
        <v>3690.7645640053452</v>
      </c>
    </row>
    <row r="63" spans="1:4" ht="16.5" thickTop="1" thickBot="1">
      <c r="A63" s="201" t="s">
        <v>394</v>
      </c>
      <c r="B63" s="201" t="s">
        <v>388</v>
      </c>
      <c r="C63" s="206" t="s">
        <v>395</v>
      </c>
      <c r="D63" s="1004">
        <v>33070.580509479922</v>
      </c>
    </row>
    <row r="64" spans="1:4" ht="16.5" thickTop="1" thickBot="1">
      <c r="A64" s="201" t="s">
        <v>402</v>
      </c>
      <c r="B64" s="201" t="s">
        <v>92</v>
      </c>
      <c r="C64" s="206" t="s">
        <v>403</v>
      </c>
      <c r="D64" s="1004">
        <v>33070.580509479922</v>
      </c>
    </row>
    <row r="65" spans="1:4" ht="16.5" thickTop="1" thickBot="1">
      <c r="A65" s="201" t="s">
        <v>396</v>
      </c>
      <c r="B65" s="201" t="s">
        <v>92</v>
      </c>
      <c r="C65" s="206" t="s">
        <v>397</v>
      </c>
      <c r="D65" s="1004">
        <v>65479.749408770243</v>
      </c>
    </row>
    <row r="66" spans="1:4" ht="16.5" thickTop="1" thickBot="1">
      <c r="A66" s="201" t="s">
        <v>398</v>
      </c>
      <c r="B66" s="201" t="s">
        <v>92</v>
      </c>
      <c r="C66" s="206" t="s">
        <v>399</v>
      </c>
      <c r="D66" s="1004">
        <v>59143.270055110552</v>
      </c>
    </row>
    <row r="67" spans="1:4" ht="16.5" thickTop="1" thickBot="1">
      <c r="A67" s="201" t="s">
        <v>1001</v>
      </c>
      <c r="B67" s="201" t="s">
        <v>144</v>
      </c>
      <c r="C67" s="206" t="s">
        <v>1002</v>
      </c>
      <c r="D67" s="1004">
        <v>11795.173715047838</v>
      </c>
    </row>
    <row r="68" spans="1:4" ht="16.5" thickTop="1" thickBot="1">
      <c r="A68" s="201" t="s">
        <v>404</v>
      </c>
      <c r="B68" s="201" t="s">
        <v>377</v>
      </c>
      <c r="C68" s="206" t="s">
        <v>405</v>
      </c>
      <c r="D68" s="1004">
        <v>980</v>
      </c>
    </row>
    <row r="69" spans="1:4" ht="16.5" thickTop="1" thickBot="1">
      <c r="A69" s="201" t="s">
        <v>406</v>
      </c>
      <c r="B69" s="201" t="s">
        <v>377</v>
      </c>
      <c r="C69" s="206" t="s">
        <v>407</v>
      </c>
      <c r="D69" s="1004">
        <v>7090.332461232495</v>
      </c>
    </row>
    <row r="70" spans="1:4" ht="16.5" thickTop="1" thickBot="1">
      <c r="A70" s="201" t="s">
        <v>408</v>
      </c>
      <c r="B70" s="201" t="s">
        <v>144</v>
      </c>
      <c r="C70" s="206" t="s">
        <v>409</v>
      </c>
      <c r="D70" s="1004">
        <v>51111.684530084865</v>
      </c>
    </row>
    <row r="71" spans="1:4" ht="16.5" thickTop="1" thickBot="1">
      <c r="A71" s="201" t="s">
        <v>410</v>
      </c>
      <c r="B71" s="201" t="s">
        <v>92</v>
      </c>
      <c r="C71" s="206" t="s">
        <v>411</v>
      </c>
      <c r="D71" s="1004">
        <v>11076.164072137159</v>
      </c>
    </row>
    <row r="72" spans="1:4" ht="16.5" thickTop="1" thickBot="1">
      <c r="A72" s="201" t="s">
        <v>412</v>
      </c>
      <c r="B72" s="201" t="s">
        <v>92</v>
      </c>
      <c r="C72" s="206" t="s">
        <v>413</v>
      </c>
      <c r="D72" s="1004">
        <v>14685298.014476633</v>
      </c>
    </row>
    <row r="73" spans="1:4" ht="16.5" thickTop="1" thickBot="1">
      <c r="A73" s="201" t="s">
        <v>882</v>
      </c>
      <c r="B73" s="201" t="s">
        <v>377</v>
      </c>
      <c r="C73" s="206" t="s">
        <v>883</v>
      </c>
      <c r="D73" s="1004">
        <v>1605.4967530633166</v>
      </c>
    </row>
    <row r="74" spans="1:4" ht="16.5" thickTop="1" thickBot="1">
      <c r="A74" s="201" t="s">
        <v>877</v>
      </c>
      <c r="B74" s="201" t="s">
        <v>377</v>
      </c>
      <c r="C74" s="206" t="s">
        <v>878</v>
      </c>
      <c r="D74" s="1004">
        <v>1603.263758974741</v>
      </c>
    </row>
    <row r="75" spans="1:4" ht="16.5" thickTop="1" thickBot="1">
      <c r="A75" s="201" t="s">
        <v>880</v>
      </c>
      <c r="B75" s="201" t="s">
        <v>377</v>
      </c>
      <c r="C75" s="206" t="s">
        <v>881</v>
      </c>
      <c r="D75" s="1004">
        <v>1613.2673229917909</v>
      </c>
    </row>
    <row r="76" spans="1:4" ht="16.5" thickTop="1" thickBot="1">
      <c r="A76" s="201" t="s">
        <v>894</v>
      </c>
      <c r="B76" s="201" t="s">
        <v>377</v>
      </c>
      <c r="C76" s="206" t="s">
        <v>895</v>
      </c>
      <c r="D76" s="1004">
        <v>2488.458006068643</v>
      </c>
    </row>
    <row r="77" spans="1:4" ht="16.5" thickTop="1" thickBot="1">
      <c r="A77" s="201" t="s">
        <v>879</v>
      </c>
      <c r="B77" s="201" t="s">
        <v>377</v>
      </c>
      <c r="C77" s="206" t="s">
        <v>2143</v>
      </c>
      <c r="D77" s="1004">
        <v>1552.5840035868291</v>
      </c>
    </row>
    <row r="78" spans="1:4" ht="16.5" thickTop="1" thickBot="1">
      <c r="A78" s="201" t="s">
        <v>889</v>
      </c>
      <c r="B78" s="201" t="s">
        <v>377</v>
      </c>
      <c r="C78" s="206" t="s">
        <v>890</v>
      </c>
      <c r="D78" s="1004">
        <v>2687.5358427370684</v>
      </c>
    </row>
    <row r="79" spans="1:4" ht="16.5" thickTop="1" thickBot="1">
      <c r="A79" s="201" t="s">
        <v>891</v>
      </c>
      <c r="B79" s="201" t="s">
        <v>377</v>
      </c>
      <c r="C79" s="206" t="s">
        <v>2129</v>
      </c>
      <c r="D79" s="1004">
        <v>2421.3200669014996</v>
      </c>
    </row>
    <row r="80" spans="1:4" ht="16.5" thickTop="1" thickBot="1">
      <c r="A80" s="201" t="s">
        <v>892</v>
      </c>
      <c r="B80" s="201" t="s">
        <v>377</v>
      </c>
      <c r="C80" s="206" t="s">
        <v>2130</v>
      </c>
      <c r="D80" s="1004">
        <v>2493.3354210565603</v>
      </c>
    </row>
    <row r="81" spans="1:4" ht="31.5" thickTop="1" thickBot="1">
      <c r="A81" s="201" t="s">
        <v>884</v>
      </c>
      <c r="B81" s="201" t="s">
        <v>377</v>
      </c>
      <c r="C81" s="206" t="s">
        <v>2038</v>
      </c>
      <c r="D81" s="1004">
        <v>1843.6838442093567</v>
      </c>
    </row>
    <row r="82" spans="1:4" ht="31.5" thickTop="1" thickBot="1">
      <c r="A82" s="201" t="s">
        <v>885</v>
      </c>
      <c r="B82" s="201" t="s">
        <v>377</v>
      </c>
      <c r="C82" s="206" t="s">
        <v>2039</v>
      </c>
      <c r="D82" s="1004">
        <v>2770.3019235294992</v>
      </c>
    </row>
    <row r="83" spans="1:4" ht="31.5" thickTop="1" thickBot="1">
      <c r="A83" s="201" t="s">
        <v>886</v>
      </c>
      <c r="B83" s="201" t="s">
        <v>377</v>
      </c>
      <c r="C83" s="206" t="s">
        <v>2040</v>
      </c>
      <c r="D83" s="1004">
        <v>2739.8355286086935</v>
      </c>
    </row>
    <row r="84" spans="1:4" ht="31.5" thickTop="1" thickBot="1">
      <c r="A84" s="201" t="s">
        <v>887</v>
      </c>
      <c r="B84" s="201" t="s">
        <v>377</v>
      </c>
      <c r="C84" s="206" t="s">
        <v>2041</v>
      </c>
      <c r="D84" s="1004">
        <v>2836.0701974142253</v>
      </c>
    </row>
    <row r="85" spans="1:4" ht="16.5" thickTop="1" thickBot="1">
      <c r="A85" s="201" t="s">
        <v>893</v>
      </c>
      <c r="B85" s="201" t="s">
        <v>377</v>
      </c>
      <c r="C85" s="206" t="s">
        <v>2043</v>
      </c>
      <c r="D85" s="1004">
        <v>2994.0021494913581</v>
      </c>
    </row>
    <row r="86" spans="1:4" ht="31.5" thickTop="1" thickBot="1">
      <c r="A86" s="201" t="s">
        <v>888</v>
      </c>
      <c r="B86" s="201" t="s">
        <v>377</v>
      </c>
      <c r="C86" s="206" t="s">
        <v>2042</v>
      </c>
      <c r="D86" s="1004">
        <v>2913.6357052379176</v>
      </c>
    </row>
    <row r="87" spans="1:4" ht="31.5" thickTop="1" thickBot="1">
      <c r="A87" s="201" t="s">
        <v>875</v>
      </c>
      <c r="B87" s="201" t="s">
        <v>377</v>
      </c>
      <c r="C87" s="206" t="s">
        <v>876</v>
      </c>
      <c r="D87" s="1004">
        <v>400</v>
      </c>
    </row>
    <row r="88" spans="1:4" ht="16.5" thickTop="1" thickBot="1">
      <c r="A88" s="201" t="s">
        <v>898</v>
      </c>
      <c r="B88" s="201" t="s">
        <v>377</v>
      </c>
      <c r="C88" s="206" t="s">
        <v>2044</v>
      </c>
      <c r="D88" s="1004">
        <v>514.43394713788882</v>
      </c>
    </row>
    <row r="89" spans="1:4" ht="16.5" thickTop="1" thickBot="1">
      <c r="A89" s="201" t="s">
        <v>896</v>
      </c>
      <c r="B89" s="201" t="s">
        <v>377</v>
      </c>
      <c r="C89" s="206" t="s">
        <v>897</v>
      </c>
      <c r="D89" s="1004">
        <v>447.52997422001158</v>
      </c>
    </row>
    <row r="90" spans="1:4" ht="16.5" thickTop="1" thickBot="1">
      <c r="A90" s="201" t="s">
        <v>997</v>
      </c>
      <c r="B90" s="201" t="s">
        <v>233</v>
      </c>
      <c r="C90" s="206" t="s">
        <v>998</v>
      </c>
      <c r="D90" s="1004">
        <v>7004.8697865687718</v>
      </c>
    </row>
    <row r="91" spans="1:4" ht="31.5" thickTop="1" thickBot="1">
      <c r="A91" s="201" t="s">
        <v>414</v>
      </c>
      <c r="B91" s="201" t="s">
        <v>377</v>
      </c>
      <c r="C91" s="206" t="s">
        <v>415</v>
      </c>
      <c r="D91" s="1004">
        <v>11366.35852110825</v>
      </c>
    </row>
    <row r="92" spans="1:4" ht="16.5" thickTop="1" thickBot="1">
      <c r="A92" s="201" t="s">
        <v>416</v>
      </c>
      <c r="B92" s="201" t="s">
        <v>144</v>
      </c>
      <c r="C92" s="206" t="s">
        <v>417</v>
      </c>
      <c r="D92" s="1004">
        <v>37913.4</v>
      </c>
    </row>
    <row r="93" spans="1:4" ht="16.5" thickTop="1" thickBot="1">
      <c r="A93" s="201" t="s">
        <v>418</v>
      </c>
      <c r="B93" s="201" t="s">
        <v>144</v>
      </c>
      <c r="C93" s="206" t="s">
        <v>419</v>
      </c>
      <c r="D93" s="1004">
        <v>690.27841227539227</v>
      </c>
    </row>
    <row r="94" spans="1:4" ht="16.5" thickTop="1" thickBot="1">
      <c r="A94" s="201" t="s">
        <v>420</v>
      </c>
      <c r="B94" s="201" t="s">
        <v>144</v>
      </c>
      <c r="C94" s="206" t="s">
        <v>421</v>
      </c>
      <c r="D94" s="1004">
        <v>970.07036161141104</v>
      </c>
    </row>
    <row r="95" spans="1:4" ht="16.5" thickTop="1" thickBot="1">
      <c r="A95" s="201" t="s">
        <v>422</v>
      </c>
      <c r="B95" s="201" t="s">
        <v>377</v>
      </c>
      <c r="C95" s="206" t="s">
        <v>423</v>
      </c>
      <c r="D95" s="1004">
        <v>3863.746156190904</v>
      </c>
    </row>
    <row r="96" spans="1:4" ht="16.5" thickTop="1" thickBot="1">
      <c r="A96" s="201" t="s">
        <v>441</v>
      </c>
      <c r="B96" s="201" t="s">
        <v>377</v>
      </c>
      <c r="C96" s="206" t="s">
        <v>442</v>
      </c>
      <c r="D96" s="1004">
        <v>3253.0427694491746</v>
      </c>
    </row>
    <row r="97" spans="1:4" ht="16.5" thickTop="1" thickBot="1">
      <c r="A97" s="201" t="s">
        <v>439</v>
      </c>
      <c r="B97" s="201" t="s">
        <v>377</v>
      </c>
      <c r="C97" s="206" t="s">
        <v>440</v>
      </c>
      <c r="D97" s="1004">
        <v>5128.1446843366857</v>
      </c>
    </row>
    <row r="98" spans="1:4" ht="16.5" thickTop="1" thickBot="1">
      <c r="A98" s="201" t="s">
        <v>424</v>
      </c>
      <c r="B98" s="201" t="s">
        <v>425</v>
      </c>
      <c r="C98" s="206" t="s">
        <v>426</v>
      </c>
      <c r="D98" s="1004">
        <v>2694.1499588389638</v>
      </c>
    </row>
    <row r="99" spans="1:4" ht="31.5" thickTop="1" thickBot="1">
      <c r="A99" s="201" t="s">
        <v>907</v>
      </c>
      <c r="B99" s="201" t="s">
        <v>388</v>
      </c>
      <c r="C99" s="206" t="s">
        <v>2045</v>
      </c>
      <c r="D99" s="1004">
        <v>292181.88585930597</v>
      </c>
    </row>
    <row r="100" spans="1:4" ht="31.5" thickTop="1" thickBot="1">
      <c r="A100" s="201" t="s">
        <v>908</v>
      </c>
      <c r="B100" s="201" t="s">
        <v>388</v>
      </c>
      <c r="C100" s="206" t="s">
        <v>2046</v>
      </c>
      <c r="D100" s="1004">
        <v>367612.42</v>
      </c>
    </row>
    <row r="101" spans="1:4" ht="31.5" thickTop="1" thickBot="1">
      <c r="A101" s="201" t="s">
        <v>909</v>
      </c>
      <c r="B101" s="201" t="s">
        <v>388</v>
      </c>
      <c r="C101" s="206" t="s">
        <v>2047</v>
      </c>
      <c r="D101" s="1004">
        <v>402211.630500114</v>
      </c>
    </row>
    <row r="102" spans="1:4" ht="31.5" thickTop="1" thickBot="1">
      <c r="A102" s="201" t="s">
        <v>910</v>
      </c>
      <c r="B102" s="201" t="s">
        <v>388</v>
      </c>
      <c r="C102" s="206" t="s">
        <v>2048</v>
      </c>
      <c r="D102" s="1004">
        <v>385608.79</v>
      </c>
    </row>
    <row r="103" spans="1:4" ht="31.5" thickTop="1" thickBot="1">
      <c r="A103" s="201" t="s">
        <v>911</v>
      </c>
      <c r="B103" s="201" t="s">
        <v>388</v>
      </c>
      <c r="C103" s="206" t="s">
        <v>2049</v>
      </c>
      <c r="D103" s="1004">
        <v>387613.94</v>
      </c>
    </row>
    <row r="104" spans="1:4" ht="16.5" thickTop="1" thickBot="1">
      <c r="A104" s="201" t="s">
        <v>905</v>
      </c>
      <c r="B104" s="201" t="s">
        <v>388</v>
      </c>
      <c r="C104" s="206" t="s">
        <v>2112</v>
      </c>
      <c r="D104" s="1004">
        <v>333943.75</v>
      </c>
    </row>
    <row r="105" spans="1:4" ht="16.5" thickTop="1" thickBot="1">
      <c r="A105" s="201" t="s">
        <v>904</v>
      </c>
      <c r="B105" s="201" t="s">
        <v>388</v>
      </c>
      <c r="C105" s="206" t="s">
        <v>2113</v>
      </c>
      <c r="D105" s="1004">
        <v>358177.51</v>
      </c>
    </row>
    <row r="106" spans="1:4" ht="16.5" thickTop="1" thickBot="1">
      <c r="A106" s="201" t="s">
        <v>1745</v>
      </c>
      <c r="B106" s="201" t="s">
        <v>388</v>
      </c>
      <c r="C106" s="206" t="s">
        <v>2111</v>
      </c>
      <c r="D106" s="1004">
        <v>390409.41087268118</v>
      </c>
    </row>
    <row r="107" spans="1:4" ht="16.5" thickTop="1" thickBot="1">
      <c r="A107" s="201" t="s">
        <v>901</v>
      </c>
      <c r="B107" s="201" t="s">
        <v>388</v>
      </c>
      <c r="C107" s="206" t="s">
        <v>2111</v>
      </c>
      <c r="D107" s="1004">
        <v>370000</v>
      </c>
    </row>
    <row r="108" spans="1:4" ht="16.5" thickTop="1" thickBot="1">
      <c r="A108" s="201" t="s">
        <v>903</v>
      </c>
      <c r="B108" s="201" t="s">
        <v>388</v>
      </c>
      <c r="C108" s="206" t="s">
        <v>2114</v>
      </c>
      <c r="D108" s="1004">
        <v>385739.69</v>
      </c>
    </row>
    <row r="109" spans="1:4" ht="16.5" thickTop="1" thickBot="1">
      <c r="A109" s="201" t="s">
        <v>902</v>
      </c>
      <c r="B109" s="201" t="s">
        <v>388</v>
      </c>
      <c r="C109" s="206" t="s">
        <v>2115</v>
      </c>
      <c r="D109" s="1004">
        <v>395262.07</v>
      </c>
    </row>
    <row r="110" spans="1:4" ht="16.5" thickTop="1" thickBot="1">
      <c r="A110" s="201" t="s">
        <v>906</v>
      </c>
      <c r="B110" s="201" t="s">
        <v>388</v>
      </c>
      <c r="C110" s="206" t="s">
        <v>2116</v>
      </c>
      <c r="D110" s="1004">
        <v>258365.37900481501</v>
      </c>
    </row>
    <row r="111" spans="1:4" ht="16.5" thickTop="1" thickBot="1">
      <c r="A111" s="201" t="s">
        <v>427</v>
      </c>
      <c r="B111" s="201" t="s">
        <v>144</v>
      </c>
      <c r="C111" s="206" t="s">
        <v>428</v>
      </c>
      <c r="D111" s="1004">
        <v>2314.9406356635941</v>
      </c>
    </row>
    <row r="112" spans="1:4" ht="16.5" thickTop="1" thickBot="1">
      <c r="A112" s="201" t="s">
        <v>429</v>
      </c>
      <c r="B112" s="201" t="s">
        <v>233</v>
      </c>
      <c r="C112" s="206" t="s">
        <v>430</v>
      </c>
      <c r="D112" s="1004">
        <v>750</v>
      </c>
    </row>
    <row r="113" spans="1:4" ht="31.5" thickTop="1" thickBot="1">
      <c r="A113" s="201" t="s">
        <v>431</v>
      </c>
      <c r="B113" s="201" t="s">
        <v>92</v>
      </c>
      <c r="C113" s="206" t="s">
        <v>432</v>
      </c>
      <c r="D113" s="1004">
        <v>750</v>
      </c>
    </row>
    <row r="114" spans="1:4" ht="31.5" thickTop="1" thickBot="1">
      <c r="A114" s="201" t="s">
        <v>433</v>
      </c>
      <c r="B114" s="201" t="s">
        <v>144</v>
      </c>
      <c r="C114" s="206" t="s">
        <v>434</v>
      </c>
      <c r="D114" s="1004">
        <v>35813.233986399457</v>
      </c>
    </row>
    <row r="115" spans="1:4" ht="16.5" thickTop="1" thickBot="1">
      <c r="A115" s="201" t="s">
        <v>435</v>
      </c>
      <c r="B115" s="201" t="s">
        <v>92</v>
      </c>
      <c r="C115" s="656" t="s">
        <v>436</v>
      </c>
      <c r="D115" s="1004">
        <v>36528.660878087874</v>
      </c>
    </row>
    <row r="116" spans="1:4" ht="16.5" thickTop="1" thickBot="1">
      <c r="A116" s="201" t="s">
        <v>443</v>
      </c>
      <c r="B116" s="201" t="s">
        <v>92</v>
      </c>
      <c r="C116" s="206" t="s">
        <v>1997</v>
      </c>
      <c r="D116" s="1004">
        <v>303000</v>
      </c>
    </row>
    <row r="117" spans="1:4" ht="16.5" thickTop="1" thickBot="1">
      <c r="A117" s="201" t="s">
        <v>446</v>
      </c>
      <c r="B117" s="201" t="s">
        <v>92</v>
      </c>
      <c r="C117" s="206" t="s">
        <v>447</v>
      </c>
      <c r="D117" s="1004">
        <v>29870.450668845911</v>
      </c>
    </row>
    <row r="118" spans="1:4" ht="31.5" thickTop="1" thickBot="1">
      <c r="A118" s="201" t="s">
        <v>444</v>
      </c>
      <c r="B118" s="201" t="s">
        <v>92</v>
      </c>
      <c r="C118" s="656" t="s">
        <v>445</v>
      </c>
      <c r="D118" s="1004">
        <v>27195.040705628988</v>
      </c>
    </row>
    <row r="119" spans="1:4" ht="31.5" thickTop="1" thickBot="1">
      <c r="A119" s="201" t="s">
        <v>449</v>
      </c>
      <c r="B119" s="201" t="s">
        <v>388</v>
      </c>
      <c r="C119" s="206" t="s">
        <v>450</v>
      </c>
      <c r="D119" s="1004">
        <v>5318.8516986080203</v>
      </c>
    </row>
    <row r="120" spans="1:4" ht="31.5" thickTop="1" thickBot="1">
      <c r="A120" s="201" t="s">
        <v>448</v>
      </c>
      <c r="B120" s="201" t="s">
        <v>388</v>
      </c>
      <c r="C120" s="206" t="s">
        <v>1998</v>
      </c>
      <c r="D120" s="1004">
        <v>4940.7447281163004</v>
      </c>
    </row>
    <row r="121" spans="1:4" ht="31.5" thickTop="1" thickBot="1">
      <c r="A121" s="201" t="s">
        <v>912</v>
      </c>
      <c r="B121" s="201" t="s">
        <v>637</v>
      </c>
      <c r="C121" s="206" t="s">
        <v>913</v>
      </c>
      <c r="D121" s="1004">
        <v>18266.666666666668</v>
      </c>
    </row>
    <row r="122" spans="1:4" ht="16.5" thickTop="1" thickBot="1">
      <c r="A122" s="201" t="s">
        <v>914</v>
      </c>
      <c r="B122" s="201" t="s">
        <v>637</v>
      </c>
      <c r="C122" s="206" t="s">
        <v>2050</v>
      </c>
      <c r="D122" s="1004">
        <v>38000</v>
      </c>
    </row>
    <row r="123" spans="1:4" ht="16.5" thickTop="1" thickBot="1">
      <c r="A123" s="201" t="s">
        <v>451</v>
      </c>
      <c r="B123" s="201" t="s">
        <v>388</v>
      </c>
      <c r="C123" s="206" t="s">
        <v>1999</v>
      </c>
      <c r="D123" s="1004">
        <v>2314.9406356635941</v>
      </c>
    </row>
    <row r="124" spans="1:4" ht="16.5" thickTop="1" thickBot="1">
      <c r="A124" s="201" t="s">
        <v>452</v>
      </c>
      <c r="B124" s="201" t="s">
        <v>144</v>
      </c>
      <c r="C124" s="206" t="s">
        <v>453</v>
      </c>
      <c r="D124" s="1004">
        <v>15653.408107820494</v>
      </c>
    </row>
    <row r="125" spans="1:4" ht="16.5" thickTop="1" thickBot="1">
      <c r="A125" s="201" t="s">
        <v>939</v>
      </c>
      <c r="B125" s="201" t="s">
        <v>425</v>
      </c>
      <c r="C125" s="206" t="s">
        <v>2052</v>
      </c>
      <c r="D125" s="1004">
        <v>1934.3720055444753</v>
      </c>
    </row>
    <row r="126" spans="1:4" ht="16.5" thickTop="1" thickBot="1">
      <c r="A126" s="201" t="s">
        <v>940</v>
      </c>
      <c r="B126" s="201" t="s">
        <v>425</v>
      </c>
      <c r="C126" s="206" t="s">
        <v>2053</v>
      </c>
      <c r="D126" s="1004">
        <v>2890.3687365285446</v>
      </c>
    </row>
    <row r="127" spans="1:4" ht="31.5" thickTop="1" thickBot="1">
      <c r="A127" s="201" t="s">
        <v>938</v>
      </c>
      <c r="B127" s="201" t="s">
        <v>425</v>
      </c>
      <c r="C127" s="206" t="s">
        <v>2051</v>
      </c>
      <c r="D127" s="1004">
        <v>2391.4350474323974</v>
      </c>
    </row>
    <row r="128" spans="1:4" ht="16.5" thickTop="1" thickBot="1">
      <c r="A128" s="201" t="s">
        <v>920</v>
      </c>
      <c r="B128" s="201" t="s">
        <v>425</v>
      </c>
      <c r="C128" s="206" t="s">
        <v>921</v>
      </c>
      <c r="D128" s="1004">
        <v>2042.6595228022095</v>
      </c>
    </row>
    <row r="129" spans="1:4" ht="16.5" thickTop="1" thickBot="1">
      <c r="A129" s="201" t="s">
        <v>922</v>
      </c>
      <c r="B129" s="201" t="s">
        <v>425</v>
      </c>
      <c r="C129" s="206" t="s">
        <v>923</v>
      </c>
      <c r="D129" s="1004">
        <v>2700.3963011889036</v>
      </c>
    </row>
    <row r="130" spans="1:4" ht="16.5" thickTop="1" thickBot="1">
      <c r="A130" s="201" t="s">
        <v>924</v>
      </c>
      <c r="B130" s="201" t="s">
        <v>425</v>
      </c>
      <c r="C130" s="206" t="s">
        <v>925</v>
      </c>
      <c r="D130" s="1004">
        <v>3200</v>
      </c>
    </row>
    <row r="131" spans="1:4" ht="16.5" thickTop="1" thickBot="1">
      <c r="A131" s="201" t="s">
        <v>926</v>
      </c>
      <c r="B131" s="201" t="s">
        <v>425</v>
      </c>
      <c r="C131" s="206" t="s">
        <v>927</v>
      </c>
      <c r="D131" s="1004">
        <v>3600</v>
      </c>
    </row>
    <row r="132" spans="1:4" ht="16.5" thickTop="1" thickBot="1">
      <c r="A132" s="201" t="s">
        <v>928</v>
      </c>
      <c r="B132" s="201" t="s">
        <v>425</v>
      </c>
      <c r="C132" s="206" t="s">
        <v>929</v>
      </c>
      <c r="D132" s="1004">
        <v>17204.53203157958</v>
      </c>
    </row>
    <row r="133" spans="1:4" ht="16.5" thickTop="1" thickBot="1">
      <c r="A133" s="201" t="s">
        <v>932</v>
      </c>
      <c r="B133" s="201" t="s">
        <v>425</v>
      </c>
      <c r="C133" s="206" t="s">
        <v>933</v>
      </c>
      <c r="D133" s="1004">
        <v>1998.5654154562365</v>
      </c>
    </row>
    <row r="134" spans="1:4" ht="16.5" thickTop="1" thickBot="1">
      <c r="A134" s="201" t="s">
        <v>930</v>
      </c>
      <c r="B134" s="201" t="s">
        <v>425</v>
      </c>
      <c r="C134" s="206" t="s">
        <v>931</v>
      </c>
      <c r="D134" s="1004">
        <v>2146.2806750652467</v>
      </c>
    </row>
    <row r="135" spans="1:4" ht="16.5" thickTop="1" thickBot="1">
      <c r="A135" s="201" t="s">
        <v>934</v>
      </c>
      <c r="B135" s="201" t="s">
        <v>425</v>
      </c>
      <c r="C135" s="206" t="s">
        <v>935</v>
      </c>
      <c r="D135" s="1004">
        <v>2286.2794658887119</v>
      </c>
    </row>
    <row r="136" spans="1:4" ht="16.5" thickTop="1" thickBot="1">
      <c r="A136" s="201" t="s">
        <v>936</v>
      </c>
      <c r="B136" s="201" t="s">
        <v>425</v>
      </c>
      <c r="C136" s="206" t="s">
        <v>937</v>
      </c>
      <c r="D136" s="1004">
        <v>2339.1923947038799</v>
      </c>
    </row>
    <row r="137" spans="1:4" ht="31.5" thickTop="1" thickBot="1">
      <c r="A137" s="201" t="s">
        <v>918</v>
      </c>
      <c r="B137" s="201" t="s">
        <v>377</v>
      </c>
      <c r="C137" s="206" t="s">
        <v>919</v>
      </c>
      <c r="D137" s="1004">
        <v>5952.7044917063859</v>
      </c>
    </row>
    <row r="138" spans="1:4" ht="31.5" thickTop="1" thickBot="1">
      <c r="A138" s="201" t="s">
        <v>915</v>
      </c>
      <c r="B138" s="201" t="s">
        <v>916</v>
      </c>
      <c r="C138" s="206" t="s">
        <v>917</v>
      </c>
      <c r="D138" s="1004">
        <v>0</v>
      </c>
    </row>
    <row r="139" spans="1:4" ht="16.5" thickTop="1" thickBot="1">
      <c r="A139" s="201" t="s">
        <v>454</v>
      </c>
      <c r="B139" s="201" t="s">
        <v>377</v>
      </c>
      <c r="C139" s="206" t="s">
        <v>455</v>
      </c>
      <c r="D139" s="1004">
        <v>5200</v>
      </c>
    </row>
    <row r="140" spans="1:4" ht="31.5" thickTop="1" thickBot="1">
      <c r="A140" s="201" t="s">
        <v>456</v>
      </c>
      <c r="B140" s="201" t="s">
        <v>457</v>
      </c>
      <c r="C140" s="206" t="s">
        <v>458</v>
      </c>
      <c r="D140" s="1004">
        <v>440.80250708129927</v>
      </c>
    </row>
    <row r="141" spans="1:4" ht="31.5" thickTop="1" thickBot="1">
      <c r="A141" s="201" t="s">
        <v>459</v>
      </c>
      <c r="B141" s="201" t="s">
        <v>144</v>
      </c>
      <c r="C141" s="206" t="s">
        <v>2000</v>
      </c>
      <c r="D141" s="1004">
        <v>4359.1601277647196</v>
      </c>
    </row>
    <row r="142" spans="1:4" ht="31.5" thickTop="1" thickBot="1">
      <c r="A142" s="201" t="s">
        <v>460</v>
      </c>
      <c r="B142" s="201" t="s">
        <v>92</v>
      </c>
      <c r="C142" s="206" t="s">
        <v>461</v>
      </c>
      <c r="D142" s="1004">
        <v>2800</v>
      </c>
    </row>
    <row r="143" spans="1:4" ht="16.5" thickTop="1" thickBot="1">
      <c r="A143" s="201" t="s">
        <v>462</v>
      </c>
      <c r="B143" s="201" t="s">
        <v>463</v>
      </c>
      <c r="C143" s="206" t="s">
        <v>464</v>
      </c>
      <c r="D143" s="1004">
        <v>7176.3159705571425</v>
      </c>
    </row>
    <row r="144" spans="1:4" ht="16.5" thickTop="1" thickBot="1">
      <c r="A144" s="201" t="s">
        <v>465</v>
      </c>
      <c r="B144" s="201" t="s">
        <v>425</v>
      </c>
      <c r="C144" s="206" t="s">
        <v>466</v>
      </c>
      <c r="D144" s="1004">
        <v>20185.179990302891</v>
      </c>
    </row>
    <row r="145" spans="1:4" ht="16.5" thickTop="1" thickBot="1">
      <c r="A145" s="201" t="s">
        <v>951</v>
      </c>
      <c r="B145" s="201" t="s">
        <v>233</v>
      </c>
      <c r="C145" s="206" t="s">
        <v>953</v>
      </c>
      <c r="D145" s="1004">
        <v>14110.114350711434</v>
      </c>
    </row>
    <row r="146" spans="1:4" ht="46.5" thickTop="1" thickBot="1">
      <c r="A146" s="201" t="s">
        <v>941</v>
      </c>
      <c r="B146" s="201" t="s">
        <v>233</v>
      </c>
      <c r="C146" s="206" t="s">
        <v>942</v>
      </c>
      <c r="D146" s="1004">
        <v>4703.7562899292761</v>
      </c>
    </row>
    <row r="147" spans="1:4" ht="31.5" thickTop="1" thickBot="1">
      <c r="A147" s="201" t="s">
        <v>943</v>
      </c>
      <c r="B147" s="201" t="s">
        <v>233</v>
      </c>
      <c r="C147" s="206" t="s">
        <v>944</v>
      </c>
      <c r="D147" s="1004">
        <v>27558.817091233268</v>
      </c>
    </row>
    <row r="148" spans="1:4" ht="16.5" thickTop="1" thickBot="1">
      <c r="A148" s="201" t="s">
        <v>1775</v>
      </c>
      <c r="B148" s="201" t="s">
        <v>233</v>
      </c>
      <c r="C148" s="206" t="s">
        <v>2054</v>
      </c>
      <c r="D148" s="1004">
        <v>13228.232203791969</v>
      </c>
    </row>
    <row r="149" spans="1:4" ht="31.5" thickTop="1" thickBot="1">
      <c r="A149" s="201" t="s">
        <v>945</v>
      </c>
      <c r="B149" s="201" t="s">
        <v>144</v>
      </c>
      <c r="C149" s="206" t="s">
        <v>946</v>
      </c>
      <c r="D149" s="1004">
        <v>26698.208259235638</v>
      </c>
    </row>
    <row r="150" spans="1:4" ht="16.5" thickTop="1" thickBot="1">
      <c r="A150" s="201" t="s">
        <v>947</v>
      </c>
      <c r="B150" s="201" t="s">
        <v>233</v>
      </c>
      <c r="C150" s="206" t="s">
        <v>948</v>
      </c>
      <c r="D150" s="1004">
        <v>5731.222563708312</v>
      </c>
    </row>
    <row r="151" spans="1:4" ht="31.5" thickTop="1" thickBot="1">
      <c r="A151" s="201" t="s">
        <v>949</v>
      </c>
      <c r="B151" s="201" t="s">
        <v>457</v>
      </c>
      <c r="C151" s="206" t="s">
        <v>950</v>
      </c>
      <c r="D151" s="1004">
        <v>214958.77331161947</v>
      </c>
    </row>
    <row r="152" spans="1:4" ht="16.5" thickTop="1" thickBot="1">
      <c r="A152" s="201" t="s">
        <v>467</v>
      </c>
      <c r="B152" s="201" t="s">
        <v>92</v>
      </c>
      <c r="C152" s="206" t="s">
        <v>468</v>
      </c>
      <c r="D152" s="1004">
        <v>1102.3526836493306</v>
      </c>
    </row>
    <row r="153" spans="1:4" ht="16.5" thickTop="1" thickBot="1">
      <c r="A153" s="201" t="s">
        <v>469</v>
      </c>
      <c r="B153" s="201" t="s">
        <v>377</v>
      </c>
      <c r="C153" s="206" t="s">
        <v>470</v>
      </c>
      <c r="D153" s="1004">
        <v>27007.640749408602</v>
      </c>
    </row>
    <row r="154" spans="1:4" ht="16.5" thickTop="1" thickBot="1">
      <c r="A154" s="201" t="s">
        <v>471</v>
      </c>
      <c r="B154" s="201" t="s">
        <v>377</v>
      </c>
      <c r="C154" s="206" t="s">
        <v>472</v>
      </c>
      <c r="D154" s="1004">
        <v>3610.205038951558</v>
      </c>
    </row>
    <row r="155" spans="1:4" ht="31.5" thickTop="1" thickBot="1">
      <c r="A155" s="201" t="s">
        <v>987</v>
      </c>
      <c r="B155" s="201" t="s">
        <v>144</v>
      </c>
      <c r="C155" s="206" t="s">
        <v>988</v>
      </c>
      <c r="D155" s="1004">
        <v>79714.429612734064</v>
      </c>
    </row>
    <row r="156" spans="1:4" ht="31.5" thickTop="1" thickBot="1">
      <c r="A156" s="201" t="s">
        <v>989</v>
      </c>
      <c r="B156" s="201" t="s">
        <v>144</v>
      </c>
      <c r="C156" s="206" t="s">
        <v>990</v>
      </c>
      <c r="D156" s="1004">
        <v>17014.813672127417</v>
      </c>
    </row>
    <row r="157" spans="1:4" ht="31.5" thickTop="1" thickBot="1">
      <c r="A157" s="201" t="s">
        <v>991</v>
      </c>
      <c r="B157" s="201" t="s">
        <v>144</v>
      </c>
      <c r="C157" s="206" t="s">
        <v>992</v>
      </c>
      <c r="D157" s="1004">
        <v>31946.180772157601</v>
      </c>
    </row>
    <row r="158" spans="1:4" ht="31.5" thickTop="1" thickBot="1">
      <c r="A158" s="201" t="s">
        <v>993</v>
      </c>
      <c r="B158" s="201" t="s">
        <v>144</v>
      </c>
      <c r="C158" s="206" t="s">
        <v>994</v>
      </c>
      <c r="D158" s="1004">
        <v>62966.385290049773</v>
      </c>
    </row>
    <row r="159" spans="1:4" ht="16.5" thickTop="1" thickBot="1">
      <c r="A159" s="201" t="s">
        <v>475</v>
      </c>
      <c r="B159" s="201" t="s">
        <v>233</v>
      </c>
      <c r="C159" s="206" t="s">
        <v>476</v>
      </c>
      <c r="D159" s="1004">
        <v>5849.049633606106</v>
      </c>
    </row>
    <row r="160" spans="1:4" ht="16.5" thickTop="1" thickBot="1">
      <c r="A160" s="201" t="s">
        <v>980</v>
      </c>
      <c r="B160" s="201" t="s">
        <v>233</v>
      </c>
      <c r="C160" s="206" t="s">
        <v>476</v>
      </c>
      <c r="D160" s="1004">
        <v>5916.326853145958</v>
      </c>
    </row>
    <row r="161" spans="1:4" ht="16.5" thickTop="1" thickBot="1">
      <c r="A161" s="201" t="s">
        <v>477</v>
      </c>
      <c r="B161" s="201" t="s">
        <v>233</v>
      </c>
      <c r="C161" s="206" t="s">
        <v>478</v>
      </c>
      <c r="D161" s="1004">
        <v>8073.6310550476974</v>
      </c>
    </row>
    <row r="162" spans="1:4" ht="16.5" thickTop="1" thickBot="1">
      <c r="A162" s="201" t="s">
        <v>981</v>
      </c>
      <c r="B162" s="201" t="s">
        <v>233</v>
      </c>
      <c r="C162" s="206" t="s">
        <v>478</v>
      </c>
      <c r="D162" s="1004">
        <v>7841.0346387976888</v>
      </c>
    </row>
    <row r="163" spans="1:4" ht="16.5" thickTop="1" thickBot="1">
      <c r="A163" s="201" t="s">
        <v>972</v>
      </c>
      <c r="B163" s="201" t="s">
        <v>233</v>
      </c>
      <c r="C163" s="206" t="s">
        <v>973</v>
      </c>
      <c r="D163" s="1004">
        <v>6878.6807459718229</v>
      </c>
    </row>
    <row r="164" spans="1:4" ht="16.5" thickTop="1" thickBot="1">
      <c r="A164" s="201" t="s">
        <v>978</v>
      </c>
      <c r="B164" s="201" t="s">
        <v>233</v>
      </c>
      <c r="C164" s="206" t="s">
        <v>973</v>
      </c>
      <c r="D164" s="1004">
        <v>7025.2936528971841</v>
      </c>
    </row>
    <row r="165" spans="1:4" ht="16.5" thickTop="1" thickBot="1">
      <c r="A165" s="201" t="s">
        <v>985</v>
      </c>
      <c r="B165" s="201" t="s">
        <v>952</v>
      </c>
      <c r="C165" s="206" t="s">
        <v>986</v>
      </c>
      <c r="D165" s="1004">
        <v>13846.65205931924</v>
      </c>
    </row>
    <row r="166" spans="1:4" ht="16.5" thickTop="1" thickBot="1">
      <c r="A166" s="201" t="s">
        <v>983</v>
      </c>
      <c r="B166" s="201" t="s">
        <v>233</v>
      </c>
      <c r="C166" s="206" t="s">
        <v>984</v>
      </c>
      <c r="D166" s="1004">
        <v>5876.9016009271418</v>
      </c>
    </row>
    <row r="167" spans="1:4" ht="16.5" thickTop="1" thickBot="1">
      <c r="A167" s="201" t="s">
        <v>479</v>
      </c>
      <c r="B167" s="201" t="s">
        <v>233</v>
      </c>
      <c r="C167" s="206" t="s">
        <v>480</v>
      </c>
      <c r="D167" s="1004">
        <v>6852.2242815642394</v>
      </c>
    </row>
    <row r="168" spans="1:4" ht="16.5" thickTop="1" thickBot="1">
      <c r="A168" s="201" t="s">
        <v>982</v>
      </c>
      <c r="B168" s="201" t="s">
        <v>233</v>
      </c>
      <c r="C168" s="206" t="s">
        <v>480</v>
      </c>
      <c r="D168" s="1004">
        <v>7321.8265247988538</v>
      </c>
    </row>
    <row r="169" spans="1:4" ht="16.5" thickTop="1" thickBot="1">
      <c r="A169" s="201" t="s">
        <v>473</v>
      </c>
      <c r="B169" s="201" t="s">
        <v>233</v>
      </c>
      <c r="C169" s="206" t="s">
        <v>474</v>
      </c>
      <c r="D169" s="1004">
        <v>8964.3320234363564</v>
      </c>
    </row>
    <row r="170" spans="1:4" ht="16.5" thickTop="1" thickBot="1">
      <c r="A170" s="201" t="s">
        <v>979</v>
      </c>
      <c r="B170" s="201" t="s">
        <v>233</v>
      </c>
      <c r="C170" s="206" t="s">
        <v>474</v>
      </c>
      <c r="D170" s="1004">
        <v>8418.6674450299379</v>
      </c>
    </row>
    <row r="171" spans="1:4" ht="16.5" thickTop="1" thickBot="1">
      <c r="A171" s="201" t="s">
        <v>955</v>
      </c>
      <c r="B171" s="201" t="s">
        <v>233</v>
      </c>
      <c r="C171" s="206" t="s">
        <v>956</v>
      </c>
      <c r="D171" s="1004">
        <v>7287.4013065106856</v>
      </c>
    </row>
    <row r="172" spans="1:4" ht="16.5" thickTop="1" thickBot="1">
      <c r="A172" s="201" t="s">
        <v>968</v>
      </c>
      <c r="B172" s="201" t="s">
        <v>952</v>
      </c>
      <c r="C172" s="206" t="s">
        <v>969</v>
      </c>
      <c r="D172" s="1004">
        <v>22339.177134153684</v>
      </c>
    </row>
    <row r="173" spans="1:4" ht="16.5" thickTop="1" thickBot="1">
      <c r="A173" s="201" t="s">
        <v>970</v>
      </c>
      <c r="B173" s="201" t="s">
        <v>952</v>
      </c>
      <c r="C173" s="206" t="s">
        <v>971</v>
      </c>
      <c r="D173" s="1004">
        <v>5833.650401872259</v>
      </c>
    </row>
    <row r="174" spans="1:4" ht="16.5" thickTop="1" thickBot="1">
      <c r="A174" s="201" t="s">
        <v>957</v>
      </c>
      <c r="B174" s="201" t="s">
        <v>233</v>
      </c>
      <c r="C174" s="206" t="s">
        <v>958</v>
      </c>
      <c r="D174" s="1004">
        <v>3841.3540163415082</v>
      </c>
    </row>
    <row r="175" spans="1:4" ht="16.5" thickTop="1" thickBot="1">
      <c r="A175" s="201" t="s">
        <v>959</v>
      </c>
      <c r="B175" s="201" t="s">
        <v>233</v>
      </c>
      <c r="C175" s="206" t="s">
        <v>960</v>
      </c>
      <c r="D175" s="1004">
        <v>3997.7631531368643</v>
      </c>
    </row>
    <row r="176" spans="1:4" ht="31.5" thickTop="1" thickBot="1">
      <c r="A176" s="201" t="s">
        <v>965</v>
      </c>
      <c r="B176" s="201" t="s">
        <v>233</v>
      </c>
      <c r="C176" s="206" t="s">
        <v>2058</v>
      </c>
      <c r="D176" s="1004">
        <v>4701.7526315789473</v>
      </c>
    </row>
    <row r="177" spans="1:4" ht="31.5" thickTop="1" thickBot="1">
      <c r="A177" s="201" t="s">
        <v>961</v>
      </c>
      <c r="B177" s="201" t="s">
        <v>233</v>
      </c>
      <c r="C177" s="206" t="s">
        <v>2056</v>
      </c>
      <c r="D177" s="1004">
        <v>5731.0400000000009</v>
      </c>
    </row>
    <row r="178" spans="1:4" ht="31.5" thickTop="1" thickBot="1">
      <c r="A178" s="201" t="s">
        <v>962</v>
      </c>
      <c r="B178" s="201" t="s">
        <v>233</v>
      </c>
      <c r="C178" s="206" t="s">
        <v>2057</v>
      </c>
      <c r="D178" s="1004">
        <v>6162.144362291855</v>
      </c>
    </row>
    <row r="179" spans="1:4" ht="31.5" thickTop="1" thickBot="1">
      <c r="A179" s="201" t="s">
        <v>967</v>
      </c>
      <c r="B179" s="201" t="s">
        <v>233</v>
      </c>
      <c r="C179" s="206" t="s">
        <v>2059</v>
      </c>
      <c r="D179" s="1004">
        <v>5577.53</v>
      </c>
    </row>
    <row r="180" spans="1:4" ht="31.5" thickTop="1" thickBot="1">
      <c r="A180" s="201" t="s">
        <v>954</v>
      </c>
      <c r="B180" s="201" t="s">
        <v>233</v>
      </c>
      <c r="C180" s="206" t="s">
        <v>2055</v>
      </c>
      <c r="D180" s="1004">
        <v>6292.72</v>
      </c>
    </row>
    <row r="181" spans="1:4" ht="16.5" thickTop="1" thickBot="1">
      <c r="A181" s="201" t="s">
        <v>963</v>
      </c>
      <c r="B181" s="201" t="s">
        <v>233</v>
      </c>
      <c r="C181" s="206" t="s">
        <v>964</v>
      </c>
      <c r="D181" s="1004">
        <v>3946.8621707949128</v>
      </c>
    </row>
    <row r="182" spans="1:4" ht="16.5" thickTop="1" thickBot="1">
      <c r="A182" s="201" t="s">
        <v>966</v>
      </c>
      <c r="B182" s="201" t="s">
        <v>233</v>
      </c>
      <c r="C182" s="206" t="s">
        <v>964</v>
      </c>
      <c r="D182" s="1004">
        <v>4191.1868860362802</v>
      </c>
    </row>
    <row r="183" spans="1:4" ht="16.5" thickTop="1" thickBot="1">
      <c r="A183" s="201" t="s">
        <v>481</v>
      </c>
      <c r="B183" s="201" t="s">
        <v>377</v>
      </c>
      <c r="C183" s="206" t="s">
        <v>482</v>
      </c>
      <c r="D183" s="1004">
        <v>640.77</v>
      </c>
    </row>
    <row r="184" spans="1:4" ht="16.5" thickTop="1" thickBot="1">
      <c r="A184" s="201" t="s">
        <v>485</v>
      </c>
      <c r="B184" s="201" t="s">
        <v>92</v>
      </c>
      <c r="C184" s="206" t="s">
        <v>486</v>
      </c>
      <c r="D184" s="1004">
        <v>4415.1512083408661</v>
      </c>
    </row>
    <row r="185" spans="1:4" ht="16.5" thickTop="1" thickBot="1">
      <c r="A185" s="201" t="s">
        <v>483</v>
      </c>
      <c r="B185" s="201" t="s">
        <v>388</v>
      </c>
      <c r="C185" s="206" t="s">
        <v>484</v>
      </c>
      <c r="D185" s="1004">
        <v>63070</v>
      </c>
    </row>
    <row r="186" spans="1:4" ht="16.5" thickTop="1" thickBot="1">
      <c r="A186" s="201" t="s">
        <v>487</v>
      </c>
      <c r="B186" s="201" t="s">
        <v>144</v>
      </c>
      <c r="C186" s="206" t="s">
        <v>2001</v>
      </c>
      <c r="D186" s="1004">
        <v>3054.0589405170849</v>
      </c>
    </row>
    <row r="187" spans="1:4" ht="16.5" thickTop="1" thickBot="1">
      <c r="A187" s="201" t="s">
        <v>1539</v>
      </c>
      <c r="B187" s="201" t="s">
        <v>377</v>
      </c>
      <c r="C187" s="206" t="s">
        <v>1538</v>
      </c>
      <c r="D187" s="1004">
        <v>9286.2190070619636</v>
      </c>
    </row>
    <row r="188" spans="1:4" ht="16.5" thickTop="1" thickBot="1">
      <c r="A188" s="201" t="s">
        <v>1793</v>
      </c>
      <c r="B188" s="201" t="s">
        <v>377</v>
      </c>
      <c r="C188" s="206" t="s">
        <v>1792</v>
      </c>
      <c r="D188" s="1004">
        <v>9286.2190070619636</v>
      </c>
    </row>
    <row r="189" spans="1:4" ht="16.5" thickTop="1" thickBot="1">
      <c r="A189" s="201" t="s">
        <v>488</v>
      </c>
      <c r="B189" s="201" t="s">
        <v>377</v>
      </c>
      <c r="C189" s="206" t="s">
        <v>489</v>
      </c>
      <c r="D189" s="1004">
        <v>42424.043030244495</v>
      </c>
    </row>
    <row r="190" spans="1:4" ht="16.5" thickTop="1" thickBot="1">
      <c r="A190" s="201" t="s">
        <v>1750</v>
      </c>
      <c r="B190" s="201" t="s">
        <v>144</v>
      </c>
      <c r="C190" s="206" t="s">
        <v>1749</v>
      </c>
      <c r="D190" s="1004">
        <v>651251.22550440254</v>
      </c>
    </row>
    <row r="191" spans="1:4" ht="16.5" thickTop="1" thickBot="1">
      <c r="A191" s="201" t="s">
        <v>498</v>
      </c>
      <c r="B191" s="201" t="s">
        <v>92</v>
      </c>
      <c r="C191" s="206" t="s">
        <v>499</v>
      </c>
      <c r="D191" s="1004">
        <v>77982.340987163247</v>
      </c>
    </row>
    <row r="192" spans="1:4" ht="16.5" thickTop="1" thickBot="1">
      <c r="A192" s="201" t="s">
        <v>500</v>
      </c>
      <c r="B192" s="201" t="s">
        <v>92</v>
      </c>
      <c r="C192" s="206" t="s">
        <v>501</v>
      </c>
      <c r="D192" s="1004">
        <v>104668.70800940154</v>
      </c>
    </row>
    <row r="193" spans="1:4" ht="16.5" thickTop="1" thickBot="1">
      <c r="A193" s="201" t="s">
        <v>490</v>
      </c>
      <c r="B193" s="201" t="s">
        <v>233</v>
      </c>
      <c r="C193" s="206" t="s">
        <v>491</v>
      </c>
      <c r="D193" s="1004">
        <v>2557.4582260664474</v>
      </c>
    </row>
    <row r="194" spans="1:4" ht="16.5" thickTop="1" thickBot="1">
      <c r="A194" s="201" t="s">
        <v>502</v>
      </c>
      <c r="B194" s="201" t="s">
        <v>92</v>
      </c>
      <c r="C194" s="206" t="s">
        <v>503</v>
      </c>
      <c r="D194" s="1004">
        <v>1041.7232860486176</v>
      </c>
    </row>
    <row r="195" spans="1:4" ht="31.5" thickTop="1" thickBot="1">
      <c r="A195" s="201" t="s">
        <v>492</v>
      </c>
      <c r="B195" s="201" t="s">
        <v>425</v>
      </c>
      <c r="C195" s="206" t="s">
        <v>493</v>
      </c>
      <c r="D195" s="1004">
        <v>822.35510200240071</v>
      </c>
    </row>
    <row r="196" spans="1:4" ht="16.5" thickTop="1" thickBot="1">
      <c r="A196" s="201" t="s">
        <v>494</v>
      </c>
      <c r="B196" s="201" t="s">
        <v>92</v>
      </c>
      <c r="C196" s="206" t="s">
        <v>495</v>
      </c>
      <c r="D196" s="1004">
        <v>28936.757945794929</v>
      </c>
    </row>
    <row r="197" spans="1:4" ht="16.5" thickTop="1" thickBot="1">
      <c r="A197" s="201" t="s">
        <v>496</v>
      </c>
      <c r="B197" s="201" t="s">
        <v>144</v>
      </c>
      <c r="C197" s="206" t="s">
        <v>497</v>
      </c>
      <c r="D197" s="1004">
        <v>2141.8712643306494</v>
      </c>
    </row>
    <row r="198" spans="1:4" ht="16.5" thickTop="1" thickBot="1">
      <c r="A198" s="201" t="s">
        <v>504</v>
      </c>
      <c r="B198" s="201" t="s">
        <v>92</v>
      </c>
      <c r="C198" s="206" t="s">
        <v>505</v>
      </c>
      <c r="D198" s="1004">
        <v>11198.216115229312</v>
      </c>
    </row>
    <row r="199" spans="1:4" ht="16.5" thickTop="1" thickBot="1">
      <c r="A199" s="201" t="s">
        <v>1009</v>
      </c>
      <c r="B199" s="201" t="s">
        <v>92</v>
      </c>
      <c r="C199" s="206" t="s">
        <v>1010</v>
      </c>
      <c r="D199" s="1004">
        <v>108372.29232956569</v>
      </c>
    </row>
    <row r="200" spans="1:4" ht="31.5" thickTop="1" thickBot="1">
      <c r="A200" s="201" t="s">
        <v>1013</v>
      </c>
      <c r="B200" s="201" t="s">
        <v>92</v>
      </c>
      <c r="C200" s="206" t="s">
        <v>1014</v>
      </c>
      <c r="D200" s="1004">
        <v>111117.15051185254</v>
      </c>
    </row>
    <row r="201" spans="1:4" ht="16.5" thickTop="1" thickBot="1">
      <c r="A201" s="201" t="s">
        <v>1011</v>
      </c>
      <c r="B201" s="201" t="s">
        <v>92</v>
      </c>
      <c r="C201" s="206" t="s">
        <v>1012</v>
      </c>
      <c r="D201" s="1004">
        <v>147605.02434064538</v>
      </c>
    </row>
    <row r="202" spans="1:4" ht="16.5" thickTop="1" thickBot="1">
      <c r="A202" s="201" t="s">
        <v>1015</v>
      </c>
      <c r="B202" s="201" t="s">
        <v>233</v>
      </c>
      <c r="C202" s="206" t="s">
        <v>1016</v>
      </c>
      <c r="D202" s="1004">
        <v>5182.6834417295986</v>
      </c>
    </row>
    <row r="203" spans="1:4" ht="31.5" thickTop="1" thickBot="1">
      <c r="A203" s="201" t="s">
        <v>1003</v>
      </c>
      <c r="B203" s="201" t="s">
        <v>233</v>
      </c>
      <c r="C203" s="206" t="s">
        <v>1004</v>
      </c>
      <c r="D203" s="1004">
        <v>16965.207801363198</v>
      </c>
    </row>
    <row r="204" spans="1:4" ht="16.5" thickTop="1" thickBot="1">
      <c r="A204" s="201" t="s">
        <v>1007</v>
      </c>
      <c r="B204" s="201" t="s">
        <v>92</v>
      </c>
      <c r="C204" s="206" t="s">
        <v>1008</v>
      </c>
      <c r="D204" s="1004">
        <v>107436.39490114742</v>
      </c>
    </row>
    <row r="205" spans="1:4" ht="16.5" thickTop="1" thickBot="1">
      <c r="A205" s="201" t="s">
        <v>1005</v>
      </c>
      <c r="B205" s="201" t="s">
        <v>92</v>
      </c>
      <c r="C205" s="206" t="s">
        <v>1006</v>
      </c>
      <c r="D205" s="1004">
        <v>100534.56474881896</v>
      </c>
    </row>
    <row r="206" spans="1:4" ht="16.5" thickTop="1" thickBot="1">
      <c r="A206" s="201" t="s">
        <v>506</v>
      </c>
      <c r="B206" s="201" t="s">
        <v>144</v>
      </c>
      <c r="C206" s="206" t="s">
        <v>2002</v>
      </c>
      <c r="D206" s="1004">
        <v>97867.973607071239</v>
      </c>
    </row>
    <row r="207" spans="1:4" ht="16.5" thickTop="1" thickBot="1">
      <c r="A207" s="201" t="s">
        <v>515</v>
      </c>
      <c r="B207" s="201" t="s">
        <v>144</v>
      </c>
      <c r="C207" s="206" t="s">
        <v>516</v>
      </c>
      <c r="D207" s="1004">
        <v>98474.267583078356</v>
      </c>
    </row>
    <row r="208" spans="1:4" ht="16.5" thickTop="1" thickBot="1">
      <c r="A208" s="201" t="s">
        <v>517</v>
      </c>
      <c r="B208" s="201" t="s">
        <v>144</v>
      </c>
      <c r="C208" s="206" t="s">
        <v>518</v>
      </c>
      <c r="D208" s="1004">
        <v>6700</v>
      </c>
    </row>
    <row r="209" spans="1:4" ht="16.5" thickTop="1" thickBot="1">
      <c r="A209" s="201" t="s">
        <v>519</v>
      </c>
      <c r="B209" s="201" t="s">
        <v>233</v>
      </c>
      <c r="C209" s="206" t="s">
        <v>520</v>
      </c>
      <c r="D209" s="1004">
        <v>11228.564435652081</v>
      </c>
    </row>
    <row r="210" spans="1:4" ht="16.5" thickTop="1" thickBot="1">
      <c r="A210" s="201" t="s">
        <v>522</v>
      </c>
      <c r="B210" s="201" t="s">
        <v>233</v>
      </c>
      <c r="C210" s="206" t="s">
        <v>2004</v>
      </c>
      <c r="D210" s="1004">
        <v>7727.492312381808</v>
      </c>
    </row>
    <row r="211" spans="1:4" ht="16.5" thickTop="1" thickBot="1">
      <c r="A211" s="201" t="s">
        <v>521</v>
      </c>
      <c r="B211" s="201" t="s">
        <v>233</v>
      </c>
      <c r="C211" s="206" t="s">
        <v>2003</v>
      </c>
      <c r="D211" s="1004">
        <v>3964.6526812155989</v>
      </c>
    </row>
    <row r="212" spans="1:4" ht="16.5" thickTop="1" thickBot="1">
      <c r="A212" s="201" t="s">
        <v>529</v>
      </c>
      <c r="B212" s="201" t="s">
        <v>388</v>
      </c>
      <c r="C212" s="206" t="s">
        <v>530</v>
      </c>
      <c r="D212" s="1004">
        <v>14875</v>
      </c>
    </row>
    <row r="213" spans="1:4" ht="16.5" thickTop="1" thickBot="1">
      <c r="A213" s="201" t="s">
        <v>525</v>
      </c>
      <c r="B213" s="201" t="s">
        <v>388</v>
      </c>
      <c r="C213" s="206" t="s">
        <v>526</v>
      </c>
      <c r="D213" s="1004">
        <v>100000</v>
      </c>
    </row>
    <row r="214" spans="1:4" ht="16.5" thickTop="1" thickBot="1">
      <c r="A214" s="201" t="s">
        <v>523</v>
      </c>
      <c r="B214" s="201" t="s">
        <v>388</v>
      </c>
      <c r="C214" s="206" t="s">
        <v>524</v>
      </c>
      <c r="D214" s="1004">
        <v>14275</v>
      </c>
    </row>
    <row r="215" spans="1:4" ht="16.5" thickTop="1" thickBot="1">
      <c r="A215" s="201" t="s">
        <v>531</v>
      </c>
      <c r="B215" s="201" t="s">
        <v>388</v>
      </c>
      <c r="C215" s="206" t="s">
        <v>532</v>
      </c>
      <c r="D215" s="1004">
        <v>67235</v>
      </c>
    </row>
    <row r="216" spans="1:4" ht="16.5" thickTop="1" thickBot="1">
      <c r="A216" s="201" t="s">
        <v>535</v>
      </c>
      <c r="B216" s="201" t="s">
        <v>388</v>
      </c>
      <c r="C216" s="206" t="s">
        <v>536</v>
      </c>
      <c r="D216" s="1004">
        <v>69813.333333333328</v>
      </c>
    </row>
    <row r="217" spans="1:4" ht="16.5" thickTop="1" thickBot="1">
      <c r="A217" s="201" t="s">
        <v>537</v>
      </c>
      <c r="B217" s="201" t="s">
        <v>388</v>
      </c>
      <c r="C217" s="206" t="s">
        <v>538</v>
      </c>
      <c r="D217" s="1004">
        <v>69813.333333333328</v>
      </c>
    </row>
    <row r="218" spans="1:4" ht="16.5" thickTop="1" thickBot="1">
      <c r="A218" s="201" t="s">
        <v>539</v>
      </c>
      <c r="B218" s="201" t="s">
        <v>388</v>
      </c>
      <c r="C218" s="206" t="s">
        <v>540</v>
      </c>
      <c r="D218" s="1004">
        <v>69813.333333333328</v>
      </c>
    </row>
    <row r="219" spans="1:4" ht="16.5" thickTop="1" thickBot="1">
      <c r="A219" s="201" t="s">
        <v>541</v>
      </c>
      <c r="B219" s="201" t="s">
        <v>388</v>
      </c>
      <c r="C219" s="206" t="s">
        <v>542</v>
      </c>
      <c r="D219" s="1004">
        <v>69813.333333333328</v>
      </c>
    </row>
    <row r="220" spans="1:4" ht="16.5" thickTop="1" thickBot="1">
      <c r="A220" s="201" t="s">
        <v>533</v>
      </c>
      <c r="B220" s="201" t="s">
        <v>388</v>
      </c>
      <c r="C220" s="206" t="s">
        <v>534</v>
      </c>
      <c r="D220" s="1004">
        <v>7749.5393660547952</v>
      </c>
    </row>
    <row r="221" spans="1:4" ht="16.5" thickTop="1" thickBot="1">
      <c r="A221" s="201" t="s">
        <v>543</v>
      </c>
      <c r="B221" s="201" t="s">
        <v>388</v>
      </c>
      <c r="C221" s="206" t="s">
        <v>544</v>
      </c>
      <c r="D221" s="1004">
        <v>26864.334900534188</v>
      </c>
    </row>
    <row r="222" spans="1:4" ht="16.5" thickTop="1" thickBot="1">
      <c r="A222" s="201" t="s">
        <v>554</v>
      </c>
      <c r="B222" s="201" t="s">
        <v>388</v>
      </c>
      <c r="C222" s="206" t="s">
        <v>555</v>
      </c>
      <c r="D222" s="1004">
        <v>12495</v>
      </c>
    </row>
    <row r="223" spans="1:4" ht="16.5" thickTop="1" thickBot="1">
      <c r="A223" s="201" t="s">
        <v>566</v>
      </c>
      <c r="B223" s="201" t="s">
        <v>388</v>
      </c>
      <c r="C223" s="206" t="s">
        <v>1940</v>
      </c>
      <c r="D223" s="1004">
        <v>4960.8097390465855</v>
      </c>
    </row>
    <row r="224" spans="1:4" ht="31.5" thickTop="1" thickBot="1">
      <c r="A224" s="201" t="s">
        <v>545</v>
      </c>
      <c r="B224" s="201" t="s">
        <v>388</v>
      </c>
      <c r="C224" s="206" t="s">
        <v>546</v>
      </c>
      <c r="D224" s="1004">
        <v>60690</v>
      </c>
    </row>
    <row r="225" spans="1:4" ht="31.5" thickTop="1" thickBot="1">
      <c r="A225" s="201" t="s">
        <v>547</v>
      </c>
      <c r="B225" s="201" t="s">
        <v>388</v>
      </c>
      <c r="C225" s="206" t="s">
        <v>548</v>
      </c>
      <c r="D225" s="1004">
        <v>60690</v>
      </c>
    </row>
    <row r="226" spans="1:4" ht="16.5" thickTop="1" thickBot="1">
      <c r="A226" s="201" t="s">
        <v>549</v>
      </c>
      <c r="B226" s="201" t="s">
        <v>388</v>
      </c>
      <c r="C226" s="206" t="s">
        <v>2005</v>
      </c>
      <c r="D226" s="1004">
        <v>60690</v>
      </c>
    </row>
    <row r="227" spans="1:4" ht="31.5" thickTop="1" thickBot="1">
      <c r="A227" s="201" t="s">
        <v>550</v>
      </c>
      <c r="B227" s="201" t="s">
        <v>388</v>
      </c>
      <c r="C227" s="206" t="s">
        <v>551</v>
      </c>
      <c r="D227" s="1004">
        <v>60690</v>
      </c>
    </row>
    <row r="228" spans="1:4" ht="31.5" thickTop="1" thickBot="1">
      <c r="A228" s="201" t="s">
        <v>552</v>
      </c>
      <c r="B228" s="201" t="s">
        <v>388</v>
      </c>
      <c r="C228" s="206" t="s">
        <v>553</v>
      </c>
      <c r="D228" s="1004">
        <v>55558.422226239971</v>
      </c>
    </row>
    <row r="229" spans="1:4" ht="16.5" thickTop="1" thickBot="1">
      <c r="A229" s="201" t="s">
        <v>556</v>
      </c>
      <c r="B229" s="201" t="s">
        <v>388</v>
      </c>
      <c r="C229" s="206" t="s">
        <v>557</v>
      </c>
      <c r="D229" s="1004">
        <v>61535</v>
      </c>
    </row>
    <row r="230" spans="1:4" ht="16.5" thickTop="1" thickBot="1">
      <c r="A230" s="201" t="s">
        <v>558</v>
      </c>
      <c r="B230" s="201" t="s">
        <v>388</v>
      </c>
      <c r="C230" s="206" t="s">
        <v>559</v>
      </c>
      <c r="D230" s="1004">
        <v>50000</v>
      </c>
    </row>
    <row r="231" spans="1:4" ht="16.5" thickTop="1" thickBot="1">
      <c r="A231" s="201" t="s">
        <v>527</v>
      </c>
      <c r="B231" s="201" t="s">
        <v>388</v>
      </c>
      <c r="C231" s="206" t="s">
        <v>528</v>
      </c>
      <c r="D231" s="1004">
        <v>36673.069079645931</v>
      </c>
    </row>
    <row r="232" spans="1:4" ht="16.5" thickTop="1" thickBot="1">
      <c r="A232" s="201" t="s">
        <v>560</v>
      </c>
      <c r="B232" s="201" t="s">
        <v>388</v>
      </c>
      <c r="C232" s="206" t="s">
        <v>561</v>
      </c>
      <c r="D232" s="1004">
        <v>40511.461124112902</v>
      </c>
    </row>
    <row r="233" spans="1:4" ht="16.5" thickTop="1" thickBot="1">
      <c r="A233" s="201" t="s">
        <v>562</v>
      </c>
      <c r="B233" s="201" t="s">
        <v>388</v>
      </c>
      <c r="C233" s="206" t="s">
        <v>563</v>
      </c>
      <c r="D233" s="1004">
        <v>34724.109534953917</v>
      </c>
    </row>
    <row r="234" spans="1:4" ht="31.5" thickTop="1" thickBot="1">
      <c r="A234" s="201" t="s">
        <v>564</v>
      </c>
      <c r="B234" s="201" t="s">
        <v>388</v>
      </c>
      <c r="C234" s="206" t="s">
        <v>565</v>
      </c>
      <c r="D234" s="1004">
        <v>17362.054767476959</v>
      </c>
    </row>
    <row r="235" spans="1:4" ht="16.5" thickTop="1" thickBot="1">
      <c r="A235" s="201" t="s">
        <v>567</v>
      </c>
      <c r="B235" s="201" t="s">
        <v>144</v>
      </c>
      <c r="C235" s="206" t="s">
        <v>568</v>
      </c>
      <c r="D235" s="1004">
        <v>810.22922248225791</v>
      </c>
    </row>
    <row r="236" spans="1:4" ht="31.5" thickTop="1" thickBot="1">
      <c r="A236" s="201" t="s">
        <v>571</v>
      </c>
      <c r="B236" s="201" t="s">
        <v>388</v>
      </c>
      <c r="C236" s="206" t="s">
        <v>572</v>
      </c>
      <c r="D236" s="1004">
        <v>341453.7437603802</v>
      </c>
    </row>
    <row r="237" spans="1:4" ht="31.5" thickTop="1" thickBot="1">
      <c r="A237" s="201" t="s">
        <v>573</v>
      </c>
      <c r="B237" s="201" t="s">
        <v>388</v>
      </c>
      <c r="C237" s="206" t="s">
        <v>574</v>
      </c>
      <c r="D237" s="1004">
        <v>341453.7437603802</v>
      </c>
    </row>
    <row r="238" spans="1:4" ht="31.5" thickTop="1" thickBot="1">
      <c r="A238" s="201" t="s">
        <v>575</v>
      </c>
      <c r="B238" s="201" t="s">
        <v>388</v>
      </c>
      <c r="C238" s="206" t="s">
        <v>576</v>
      </c>
      <c r="D238" s="1004">
        <v>410182.12652786501</v>
      </c>
    </row>
    <row r="239" spans="1:4" ht="16.5" thickTop="1" thickBot="1">
      <c r="A239" s="201" t="s">
        <v>588</v>
      </c>
      <c r="B239" s="201" t="s">
        <v>589</v>
      </c>
      <c r="C239" s="206" t="s">
        <v>590</v>
      </c>
      <c r="D239" s="1004">
        <v>261148.45310921007</v>
      </c>
    </row>
    <row r="240" spans="1:4" ht="16.5" thickTop="1" thickBot="1">
      <c r="A240" s="201" t="s">
        <v>577</v>
      </c>
      <c r="B240" s="201" t="s">
        <v>388</v>
      </c>
      <c r="C240" s="206" t="s">
        <v>2006</v>
      </c>
      <c r="D240" s="1004">
        <v>257693.67979865312</v>
      </c>
    </row>
    <row r="241" spans="1:4" ht="16.5" thickTop="1" thickBot="1">
      <c r="A241" s="201" t="s">
        <v>578</v>
      </c>
      <c r="B241" s="201" t="s">
        <v>388</v>
      </c>
      <c r="C241" s="206" t="s">
        <v>2117</v>
      </c>
      <c r="D241" s="1004">
        <v>255873.69551794801</v>
      </c>
    </row>
    <row r="242" spans="1:4" ht="16.5" thickTop="1" thickBot="1">
      <c r="A242" s="210" t="s">
        <v>2119</v>
      </c>
      <c r="B242" s="201" t="s">
        <v>388</v>
      </c>
      <c r="C242" s="206" t="s">
        <v>2118</v>
      </c>
      <c r="D242" s="1004">
        <v>460177.12778941315</v>
      </c>
    </row>
    <row r="243" spans="1:4" ht="16.5" thickTop="1" thickBot="1">
      <c r="A243" s="201" t="s">
        <v>579</v>
      </c>
      <c r="B243" s="201" t="s">
        <v>388</v>
      </c>
      <c r="C243" s="206" t="s">
        <v>580</v>
      </c>
      <c r="D243" s="1004">
        <v>460348.48430060863</v>
      </c>
    </row>
    <row r="244" spans="1:4" ht="16.5" thickTop="1" thickBot="1">
      <c r="A244" s="201" t="s">
        <v>581</v>
      </c>
      <c r="B244" s="201" t="s">
        <v>388</v>
      </c>
      <c r="C244" s="206" t="s">
        <v>582</v>
      </c>
      <c r="D244" s="1004">
        <v>522410</v>
      </c>
    </row>
    <row r="245" spans="1:4" ht="16.5" thickTop="1" thickBot="1">
      <c r="A245" s="201" t="s">
        <v>583</v>
      </c>
      <c r="B245" s="201" t="s">
        <v>388</v>
      </c>
      <c r="C245" s="206" t="s">
        <v>584</v>
      </c>
      <c r="D245" s="1004">
        <v>522410</v>
      </c>
    </row>
    <row r="246" spans="1:4" ht="16.5" thickTop="1" thickBot="1">
      <c r="A246" s="201" t="s">
        <v>585</v>
      </c>
      <c r="B246" s="201" t="s">
        <v>388</v>
      </c>
      <c r="C246" s="206" t="s">
        <v>2120</v>
      </c>
      <c r="D246" s="1004">
        <v>261760.25884863542</v>
      </c>
    </row>
    <row r="247" spans="1:4" ht="16.5" thickTop="1" thickBot="1">
      <c r="A247" s="201" t="s">
        <v>586</v>
      </c>
      <c r="B247" s="201" t="s">
        <v>388</v>
      </c>
      <c r="C247" s="206" t="s">
        <v>587</v>
      </c>
      <c r="D247" s="1004">
        <v>262418.36340077413</v>
      </c>
    </row>
    <row r="248" spans="1:4" ht="16.5" thickTop="1" thickBot="1">
      <c r="A248" s="201" t="s">
        <v>591</v>
      </c>
      <c r="B248" s="201" t="s">
        <v>388</v>
      </c>
      <c r="C248" s="206" t="s">
        <v>592</v>
      </c>
      <c r="D248" s="1004">
        <v>258879.81128625973</v>
      </c>
    </row>
    <row r="249" spans="1:4" ht="16.5" thickTop="1" thickBot="1">
      <c r="A249" s="201" t="s">
        <v>593</v>
      </c>
      <c r="B249" s="201" t="s">
        <v>388</v>
      </c>
      <c r="C249" s="206" t="s">
        <v>594</v>
      </c>
      <c r="D249" s="1004">
        <v>266777.06591192354</v>
      </c>
    </row>
    <row r="250" spans="1:4" ht="16.5" thickTop="1" thickBot="1">
      <c r="A250" s="201" t="s">
        <v>595</v>
      </c>
      <c r="B250" s="201" t="s">
        <v>388</v>
      </c>
      <c r="C250" s="206" t="s">
        <v>596</v>
      </c>
      <c r="D250" s="1004">
        <v>210245.11323633496</v>
      </c>
    </row>
    <row r="251" spans="1:4" ht="16.5" thickTop="1" thickBot="1">
      <c r="A251" s="201" t="s">
        <v>597</v>
      </c>
      <c r="B251" s="201" t="s">
        <v>388</v>
      </c>
      <c r="C251" s="206" t="s">
        <v>598</v>
      </c>
      <c r="D251" s="1004">
        <v>225406.87204724786</v>
      </c>
    </row>
    <row r="252" spans="1:4" ht="31.5" thickTop="1" thickBot="1">
      <c r="A252" s="201" t="s">
        <v>599</v>
      </c>
      <c r="B252" s="201" t="s">
        <v>388</v>
      </c>
      <c r="C252" s="206" t="s">
        <v>600</v>
      </c>
      <c r="D252" s="1004">
        <v>324091.68899290322</v>
      </c>
    </row>
    <row r="253" spans="1:4" ht="31.5" thickTop="1" thickBot="1">
      <c r="A253" s="201" t="s">
        <v>601</v>
      </c>
      <c r="B253" s="201" t="s">
        <v>388</v>
      </c>
      <c r="C253" s="206" t="s">
        <v>602</v>
      </c>
      <c r="D253" s="1004">
        <v>179862.06856959211</v>
      </c>
    </row>
    <row r="254" spans="1:4" ht="16.5" thickTop="1" thickBot="1">
      <c r="A254" s="201" t="s">
        <v>605</v>
      </c>
      <c r="B254" s="201" t="s">
        <v>233</v>
      </c>
      <c r="C254" s="206" t="s">
        <v>2007</v>
      </c>
      <c r="D254" s="1004">
        <v>16156.080931564589</v>
      </c>
    </row>
    <row r="255" spans="1:4" ht="31.5" thickTop="1" thickBot="1">
      <c r="A255" s="201" t="s">
        <v>603</v>
      </c>
      <c r="B255" s="201" t="s">
        <v>388</v>
      </c>
      <c r="C255" s="206" t="s">
        <v>604</v>
      </c>
      <c r="D255" s="1004">
        <v>345641.10364289762</v>
      </c>
    </row>
    <row r="256" spans="1:4" ht="16.5" thickTop="1" thickBot="1">
      <c r="A256" s="201" t="s">
        <v>569</v>
      </c>
      <c r="B256" s="201" t="s">
        <v>388</v>
      </c>
      <c r="C256" s="206" t="s">
        <v>570</v>
      </c>
      <c r="D256" s="1004">
        <v>514434.68543246016</v>
      </c>
    </row>
    <row r="257" spans="1:4" ht="16.5" thickTop="1" thickBot="1">
      <c r="A257" s="201" t="s">
        <v>606</v>
      </c>
      <c r="B257" s="201" t="s">
        <v>388</v>
      </c>
      <c r="C257" s="206" t="s">
        <v>607</v>
      </c>
      <c r="D257" s="1004">
        <v>370390.5017061751</v>
      </c>
    </row>
    <row r="258" spans="1:4" ht="16.5" thickTop="1" thickBot="1">
      <c r="A258" s="201" t="s">
        <v>608</v>
      </c>
      <c r="B258" s="201" t="s">
        <v>388</v>
      </c>
      <c r="C258" s="206" t="s">
        <v>609</v>
      </c>
      <c r="D258" s="1004">
        <v>370390.5017061751</v>
      </c>
    </row>
    <row r="259" spans="1:4" ht="16.5" thickTop="1" thickBot="1">
      <c r="A259" s="201" t="s">
        <v>507</v>
      </c>
      <c r="B259" s="201" t="s">
        <v>388</v>
      </c>
      <c r="C259" s="206" t="s">
        <v>508</v>
      </c>
      <c r="D259" s="1004">
        <v>370390.5017061751</v>
      </c>
    </row>
    <row r="260" spans="1:4" ht="16.5" thickTop="1" thickBot="1">
      <c r="A260" s="201" t="s">
        <v>1753</v>
      </c>
      <c r="B260" s="201" t="s">
        <v>388</v>
      </c>
      <c r="C260" s="206" t="s">
        <v>1754</v>
      </c>
      <c r="D260" s="1004">
        <v>327915.75045248272</v>
      </c>
    </row>
    <row r="261" spans="1:4" ht="16.5" thickTop="1" thickBot="1">
      <c r="A261" s="201" t="s">
        <v>509</v>
      </c>
      <c r="B261" s="201" t="s">
        <v>377</v>
      </c>
      <c r="C261" s="206" t="s">
        <v>510</v>
      </c>
      <c r="D261" s="1004">
        <v>2292.8935819906073</v>
      </c>
    </row>
    <row r="262" spans="1:4" ht="46.5" thickTop="1" thickBot="1">
      <c r="A262" s="201" t="s">
        <v>610</v>
      </c>
      <c r="B262" s="201" t="s">
        <v>377</v>
      </c>
      <c r="C262" s="206" t="s">
        <v>2008</v>
      </c>
      <c r="D262" s="1004">
        <v>1759.3548831043315</v>
      </c>
    </row>
    <row r="263" spans="1:4" ht="31.5" thickTop="1" thickBot="1">
      <c r="A263" s="201" t="s">
        <v>611</v>
      </c>
      <c r="B263" s="201" t="s">
        <v>233</v>
      </c>
      <c r="C263" s="206" t="s">
        <v>612</v>
      </c>
      <c r="D263" s="1004">
        <v>52755.292381406027</v>
      </c>
    </row>
    <row r="264" spans="1:4" ht="31.5" thickTop="1" thickBot="1">
      <c r="A264" s="201" t="s">
        <v>613</v>
      </c>
      <c r="B264" s="201" t="s">
        <v>377</v>
      </c>
      <c r="C264" s="206" t="s">
        <v>614</v>
      </c>
      <c r="D264" s="1004">
        <v>13032.013426102389</v>
      </c>
    </row>
    <row r="265" spans="1:4" ht="31.5" thickTop="1" thickBot="1">
      <c r="A265" s="201" t="s">
        <v>615</v>
      </c>
      <c r="B265" s="201" t="s">
        <v>144</v>
      </c>
      <c r="C265" s="206" t="s">
        <v>616</v>
      </c>
      <c r="D265" s="1004">
        <v>6749.4702585427576</v>
      </c>
    </row>
    <row r="266" spans="1:4" ht="31.5" thickTop="1" thickBot="1">
      <c r="A266" s="201" t="s">
        <v>617</v>
      </c>
      <c r="B266" s="201" t="s">
        <v>92</v>
      </c>
      <c r="C266" s="206" t="s">
        <v>618</v>
      </c>
      <c r="D266" s="1004">
        <v>25959.500994395225</v>
      </c>
    </row>
    <row r="267" spans="1:4" ht="31.5" thickTop="1" thickBot="1">
      <c r="A267" s="201" t="s">
        <v>619</v>
      </c>
      <c r="B267" s="201" t="s">
        <v>92</v>
      </c>
      <c r="C267" s="206" t="s">
        <v>620</v>
      </c>
      <c r="D267" s="1004">
        <v>36343.301392153313</v>
      </c>
    </row>
    <row r="268" spans="1:4" ht="31.5" thickTop="1" thickBot="1">
      <c r="A268" s="201" t="s">
        <v>621</v>
      </c>
      <c r="B268" s="201" t="s">
        <v>92</v>
      </c>
      <c r="C268" s="206" t="s">
        <v>622</v>
      </c>
      <c r="D268" s="1004">
        <v>60092.55184377596</v>
      </c>
    </row>
    <row r="269" spans="1:4" ht="16.5" thickTop="1" thickBot="1">
      <c r="A269" s="201" t="s">
        <v>623</v>
      </c>
      <c r="B269" s="201" t="s">
        <v>377</v>
      </c>
      <c r="C269" s="206" t="s">
        <v>624</v>
      </c>
      <c r="D269" s="1004">
        <v>49230.271069476512</v>
      </c>
    </row>
    <row r="270" spans="1:4" ht="16.5" thickTop="1" thickBot="1">
      <c r="A270" s="201" t="s">
        <v>627</v>
      </c>
      <c r="B270" s="201" t="s">
        <v>144</v>
      </c>
      <c r="C270" s="206" t="s">
        <v>628</v>
      </c>
      <c r="D270" s="1004">
        <v>234370.10171800051</v>
      </c>
    </row>
    <row r="271" spans="1:4" ht="16.5" thickTop="1" thickBot="1">
      <c r="A271" s="201" t="s">
        <v>629</v>
      </c>
      <c r="B271" s="201" t="s">
        <v>388</v>
      </c>
      <c r="C271" s="206" t="s">
        <v>2009</v>
      </c>
      <c r="D271" s="1004">
        <v>23800</v>
      </c>
    </row>
    <row r="272" spans="1:4" ht="31.5" thickTop="1" thickBot="1">
      <c r="A272" s="201" t="s">
        <v>625</v>
      </c>
      <c r="B272" s="201" t="s">
        <v>388</v>
      </c>
      <c r="C272" s="206" t="s">
        <v>626</v>
      </c>
      <c r="D272" s="1004">
        <v>23800</v>
      </c>
    </row>
    <row r="273" spans="1:4" ht="31.5" thickTop="1" thickBot="1">
      <c r="A273" s="201" t="s">
        <v>630</v>
      </c>
      <c r="B273" s="201" t="s">
        <v>388</v>
      </c>
      <c r="C273" s="206" t="s">
        <v>631</v>
      </c>
      <c r="D273" s="1004">
        <v>29750</v>
      </c>
    </row>
    <row r="274" spans="1:4" ht="31.5" thickTop="1" thickBot="1">
      <c r="A274" s="201" t="s">
        <v>632</v>
      </c>
      <c r="B274" s="201" t="s">
        <v>144</v>
      </c>
      <c r="C274" s="206" t="s">
        <v>633</v>
      </c>
      <c r="D274" s="1004">
        <v>42881.023564153555</v>
      </c>
    </row>
    <row r="275" spans="1:4" ht="31.5" thickTop="1" thickBot="1">
      <c r="A275" s="201" t="s">
        <v>634</v>
      </c>
      <c r="B275" s="201" t="s">
        <v>144</v>
      </c>
      <c r="C275" s="206" t="s">
        <v>635</v>
      </c>
      <c r="D275" s="1004">
        <v>60519.231965286555</v>
      </c>
    </row>
    <row r="276" spans="1:4" ht="31.5" thickTop="1" thickBot="1">
      <c r="A276" s="201" t="s">
        <v>636</v>
      </c>
      <c r="B276" s="201" t="s">
        <v>637</v>
      </c>
      <c r="C276" s="206" t="s">
        <v>2010</v>
      </c>
      <c r="D276" s="1004">
        <v>81133.333333333328</v>
      </c>
    </row>
    <row r="277" spans="1:4" ht="16.5" thickTop="1" thickBot="1">
      <c r="A277" s="201" t="s">
        <v>638</v>
      </c>
      <c r="B277" s="201" t="s">
        <v>637</v>
      </c>
      <c r="C277" s="206" t="s">
        <v>2011</v>
      </c>
      <c r="D277" s="1004">
        <v>39999.47</v>
      </c>
    </row>
    <row r="278" spans="1:4" ht="16.5" thickTop="1" thickBot="1">
      <c r="A278" s="201" t="s">
        <v>639</v>
      </c>
      <c r="B278" s="201" t="s">
        <v>637</v>
      </c>
      <c r="C278" s="206" t="s">
        <v>640</v>
      </c>
      <c r="D278" s="1004">
        <v>32000</v>
      </c>
    </row>
    <row r="279" spans="1:4" ht="16.5" thickTop="1" thickBot="1">
      <c r="A279" s="201" t="s">
        <v>511</v>
      </c>
      <c r="B279" s="201" t="s">
        <v>141</v>
      </c>
      <c r="C279" s="206" t="s">
        <v>512</v>
      </c>
      <c r="D279" s="1004">
        <v>77267.691195082254</v>
      </c>
    </row>
    <row r="280" spans="1:4" ht="16.5" thickTop="1" thickBot="1">
      <c r="A280" s="201" t="s">
        <v>513</v>
      </c>
      <c r="B280" s="201" t="s">
        <v>141</v>
      </c>
      <c r="C280" s="206" t="s">
        <v>514</v>
      </c>
      <c r="D280" s="1004">
        <v>38472.108659361642</v>
      </c>
    </row>
    <row r="281" spans="1:4" ht="31.5" thickTop="1" thickBot="1">
      <c r="A281" s="201" t="s">
        <v>641</v>
      </c>
      <c r="B281" s="201" t="s">
        <v>92</v>
      </c>
      <c r="C281" s="206" t="s">
        <v>642</v>
      </c>
      <c r="D281" s="1004">
        <v>60139.953009172888</v>
      </c>
    </row>
    <row r="282" spans="1:4" ht="31.5" thickTop="1" thickBot="1">
      <c r="A282" s="201" t="s">
        <v>643</v>
      </c>
      <c r="B282" s="201" t="s">
        <v>377</v>
      </c>
      <c r="C282" s="206" t="s">
        <v>644</v>
      </c>
      <c r="D282" s="1004">
        <v>12242</v>
      </c>
    </row>
    <row r="283" spans="1:4" ht="31.5" thickTop="1" thickBot="1">
      <c r="A283" s="201" t="s">
        <v>645</v>
      </c>
      <c r="B283" s="201" t="s">
        <v>144</v>
      </c>
      <c r="C283" s="206" t="s">
        <v>646</v>
      </c>
      <c r="D283" s="1004">
        <v>3858.234392772657</v>
      </c>
    </row>
    <row r="284" spans="1:4" ht="16.5" thickTop="1" thickBot="1">
      <c r="A284" s="201" t="s">
        <v>647</v>
      </c>
      <c r="B284" s="201" t="s">
        <v>92</v>
      </c>
      <c r="C284" s="206" t="s">
        <v>648</v>
      </c>
      <c r="D284" s="1004">
        <v>10383.800397758088</v>
      </c>
    </row>
    <row r="285" spans="1:4" ht="31.5" thickTop="1" thickBot="1">
      <c r="A285" s="201" t="s">
        <v>649</v>
      </c>
      <c r="B285" s="201" t="s">
        <v>92</v>
      </c>
      <c r="C285" s="206" t="s">
        <v>650</v>
      </c>
      <c r="D285" s="1004">
        <v>97141.720309507902</v>
      </c>
    </row>
    <row r="286" spans="1:4" ht="16.5" thickTop="1" thickBot="1">
      <c r="A286" s="201" t="s">
        <v>651</v>
      </c>
      <c r="B286" s="201" t="s">
        <v>92</v>
      </c>
      <c r="C286" s="206" t="s">
        <v>652</v>
      </c>
      <c r="D286" s="1004">
        <v>132282.32203791969</v>
      </c>
    </row>
    <row r="287" spans="1:4" ht="16.5" thickTop="1" thickBot="1">
      <c r="A287" s="201" t="s">
        <v>657</v>
      </c>
      <c r="B287" s="201" t="s">
        <v>92</v>
      </c>
      <c r="C287" s="206" t="s">
        <v>658</v>
      </c>
      <c r="D287" s="1004">
        <v>22212.406575534013</v>
      </c>
    </row>
    <row r="288" spans="1:4" ht="31.5" thickTop="1" thickBot="1">
      <c r="A288" s="201" t="s">
        <v>653</v>
      </c>
      <c r="B288" s="201" t="s">
        <v>92</v>
      </c>
      <c r="C288" s="206" t="s">
        <v>654</v>
      </c>
      <c r="D288" s="1004">
        <v>22212.406575534013</v>
      </c>
    </row>
    <row r="289" spans="1:4" ht="31.5" thickTop="1" thickBot="1">
      <c r="A289" s="201" t="s">
        <v>655</v>
      </c>
      <c r="B289" s="201" t="s">
        <v>92</v>
      </c>
      <c r="C289" s="206" t="s">
        <v>656</v>
      </c>
      <c r="D289" s="1004">
        <v>158408.08064040882</v>
      </c>
    </row>
    <row r="290" spans="1:4" ht="16.5" thickTop="1" thickBot="1">
      <c r="A290" s="201" t="s">
        <v>659</v>
      </c>
      <c r="B290" s="201" t="s">
        <v>463</v>
      </c>
      <c r="C290" s="206" t="s">
        <v>660</v>
      </c>
      <c r="D290" s="1004">
        <v>2500</v>
      </c>
    </row>
    <row r="291" spans="1:4" ht="16.5" thickTop="1" thickBot="1">
      <c r="A291" s="201" t="s">
        <v>661</v>
      </c>
      <c r="B291" s="201" t="s">
        <v>425</v>
      </c>
      <c r="C291" s="206" t="s">
        <v>2012</v>
      </c>
      <c r="D291" s="1004">
        <v>66678.006775897069</v>
      </c>
    </row>
    <row r="292" spans="1:4" ht="31.5" thickTop="1" thickBot="1">
      <c r="A292" s="201" t="s">
        <v>662</v>
      </c>
      <c r="B292" s="201" t="s">
        <v>377</v>
      </c>
      <c r="C292" s="206" t="s">
        <v>663</v>
      </c>
      <c r="D292" s="1004">
        <v>2042.8384283175772</v>
      </c>
    </row>
    <row r="293" spans="1:4" ht="16.5" thickTop="1" thickBot="1">
      <c r="A293" s="201" t="s">
        <v>664</v>
      </c>
      <c r="B293" s="201" t="s">
        <v>377</v>
      </c>
      <c r="C293" s="206" t="s">
        <v>2013</v>
      </c>
      <c r="D293" s="1004">
        <v>6779.4690044433837</v>
      </c>
    </row>
    <row r="294" spans="1:4" ht="16.5" thickTop="1" thickBot="1">
      <c r="A294" s="201" t="s">
        <v>665</v>
      </c>
      <c r="B294" s="201" t="s">
        <v>92</v>
      </c>
      <c r="C294" s="206" t="s">
        <v>666</v>
      </c>
      <c r="D294" s="1004">
        <v>2101.0842150356243</v>
      </c>
    </row>
    <row r="295" spans="1:4" ht="16.5" thickTop="1" thickBot="1">
      <c r="A295" s="201" t="s">
        <v>671</v>
      </c>
      <c r="B295" s="201" t="s">
        <v>92</v>
      </c>
      <c r="C295" s="206" t="s">
        <v>2014</v>
      </c>
      <c r="D295" s="1004">
        <v>43336.791052306136</v>
      </c>
    </row>
    <row r="296" spans="1:4" ht="16.5" thickTop="1" thickBot="1">
      <c r="A296" s="201" t="s">
        <v>667</v>
      </c>
      <c r="B296" s="201" t="s">
        <v>92</v>
      </c>
      <c r="C296" s="206" t="s">
        <v>668</v>
      </c>
      <c r="D296" s="1004">
        <v>60000</v>
      </c>
    </row>
    <row r="297" spans="1:4" ht="16.5" thickTop="1" thickBot="1">
      <c r="A297" s="201" t="s">
        <v>669</v>
      </c>
      <c r="B297" s="201" t="s">
        <v>92</v>
      </c>
      <c r="C297" s="206" t="s">
        <v>670</v>
      </c>
      <c r="D297" s="1004">
        <v>44904.336568455481</v>
      </c>
    </row>
    <row r="298" spans="1:4" ht="16.5" thickTop="1" thickBot="1">
      <c r="A298" s="201" t="s">
        <v>684</v>
      </c>
      <c r="B298" s="201" t="s">
        <v>144</v>
      </c>
      <c r="C298" s="206" t="s">
        <v>685</v>
      </c>
      <c r="D298" s="1004">
        <v>725.9</v>
      </c>
    </row>
    <row r="299" spans="1:4" ht="16.5" thickTop="1" thickBot="1">
      <c r="A299" s="201" t="s">
        <v>672</v>
      </c>
      <c r="B299" s="201" t="s">
        <v>377</v>
      </c>
      <c r="C299" s="206" t="s">
        <v>673</v>
      </c>
      <c r="D299" s="1004">
        <v>27706.532350842277</v>
      </c>
    </row>
    <row r="300" spans="1:4" ht="16.5" thickTop="1" thickBot="1">
      <c r="A300" s="201" t="s">
        <v>688</v>
      </c>
      <c r="B300" s="201" t="s">
        <v>377</v>
      </c>
      <c r="C300" s="206" t="s">
        <v>689</v>
      </c>
      <c r="D300" s="1004">
        <v>21960.746226049541</v>
      </c>
    </row>
    <row r="301" spans="1:4" ht="46.5" thickTop="1" thickBot="1">
      <c r="A301" s="201" t="s">
        <v>690</v>
      </c>
      <c r="B301" s="201" t="s">
        <v>92</v>
      </c>
      <c r="C301" s="206" t="s">
        <v>691</v>
      </c>
      <c r="D301" s="1004">
        <v>295687.36739331094</v>
      </c>
    </row>
    <row r="302" spans="1:4" ht="46.5" thickTop="1" thickBot="1">
      <c r="A302" s="201" t="s">
        <v>692</v>
      </c>
      <c r="B302" s="201" t="s">
        <v>92</v>
      </c>
      <c r="C302" s="206" t="s">
        <v>693</v>
      </c>
      <c r="D302" s="1004">
        <v>277000</v>
      </c>
    </row>
    <row r="303" spans="1:4" ht="46.5" thickTop="1" thickBot="1">
      <c r="A303" s="201" t="s">
        <v>694</v>
      </c>
      <c r="B303" s="201" t="s">
        <v>92</v>
      </c>
      <c r="C303" s="206" t="s">
        <v>695</v>
      </c>
      <c r="D303" s="1004">
        <v>320656.84638100397</v>
      </c>
    </row>
    <row r="304" spans="1:4" ht="46.5" thickTop="1" thickBot="1">
      <c r="A304" s="201" t="s">
        <v>696</v>
      </c>
      <c r="B304" s="201" t="s">
        <v>92</v>
      </c>
      <c r="C304" s="206" t="s">
        <v>697</v>
      </c>
      <c r="D304" s="1004">
        <v>259052.40547218703</v>
      </c>
    </row>
    <row r="305" spans="1:4" ht="46.5" thickTop="1" thickBot="1">
      <c r="A305" s="201" t="s">
        <v>698</v>
      </c>
      <c r="B305" s="201" t="s">
        <v>92</v>
      </c>
      <c r="C305" s="206" t="s">
        <v>699</v>
      </c>
      <c r="D305" s="1004">
        <v>219098.18839269568</v>
      </c>
    </row>
    <row r="306" spans="1:4" ht="46.5" thickTop="1" thickBot="1">
      <c r="A306" s="201" t="s">
        <v>700</v>
      </c>
      <c r="B306" s="201" t="s">
        <v>233</v>
      </c>
      <c r="C306" s="206" t="s">
        <v>701</v>
      </c>
      <c r="D306" s="1004">
        <v>325194.15994696552</v>
      </c>
    </row>
    <row r="307" spans="1:4" ht="16.5" thickTop="1" thickBot="1">
      <c r="A307" s="201" t="s">
        <v>702</v>
      </c>
      <c r="B307" s="201" t="s">
        <v>92</v>
      </c>
      <c r="C307" s="206" t="s">
        <v>703</v>
      </c>
      <c r="D307" s="1004">
        <v>176524.60676188752</v>
      </c>
    </row>
    <row r="308" spans="1:4" ht="16.5" thickTop="1" thickBot="1">
      <c r="A308" s="201" t="s">
        <v>674</v>
      </c>
      <c r="B308" s="201" t="s">
        <v>377</v>
      </c>
      <c r="C308" s="206" t="s">
        <v>675</v>
      </c>
      <c r="D308" s="1004">
        <v>26421.632653061224</v>
      </c>
    </row>
    <row r="309" spans="1:4" ht="16.5" thickTop="1" thickBot="1">
      <c r="A309" s="201" t="s">
        <v>680</v>
      </c>
      <c r="B309" s="201" t="s">
        <v>377</v>
      </c>
      <c r="C309" s="206" t="s">
        <v>681</v>
      </c>
      <c r="D309" s="1004">
        <v>6430.26950617284</v>
      </c>
    </row>
    <row r="310" spans="1:4" ht="16.5" thickTop="1" thickBot="1">
      <c r="A310" s="201" t="s">
        <v>678</v>
      </c>
      <c r="B310" s="201" t="s">
        <v>377</v>
      </c>
      <c r="C310" s="206" t="s">
        <v>679</v>
      </c>
      <c r="D310" s="1004">
        <v>19123.25</v>
      </c>
    </row>
    <row r="311" spans="1:4" ht="16.5" thickTop="1" thickBot="1">
      <c r="A311" s="201" t="s">
        <v>676</v>
      </c>
      <c r="B311" s="201" t="s">
        <v>377</v>
      </c>
      <c r="C311" s="206" t="s">
        <v>677</v>
      </c>
      <c r="D311" s="1004">
        <v>94732.666666666672</v>
      </c>
    </row>
    <row r="312" spans="1:4" ht="16.5" thickTop="1" thickBot="1">
      <c r="A312" s="201" t="s">
        <v>682</v>
      </c>
      <c r="B312" s="201" t="s">
        <v>377</v>
      </c>
      <c r="C312" s="206" t="s">
        <v>683</v>
      </c>
      <c r="D312" s="1004">
        <v>15852.773200000001</v>
      </c>
    </row>
    <row r="313" spans="1:4" ht="16.5" thickTop="1" thickBot="1">
      <c r="A313" s="201" t="s">
        <v>704</v>
      </c>
      <c r="B313" s="201" t="s">
        <v>377</v>
      </c>
      <c r="C313" s="206" t="s">
        <v>705</v>
      </c>
      <c r="D313" s="1004">
        <v>8551.3650334478389</v>
      </c>
    </row>
    <row r="314" spans="1:4" ht="16.5" thickTop="1" thickBot="1">
      <c r="A314" s="201" t="s">
        <v>706</v>
      </c>
      <c r="B314" s="201" t="s">
        <v>377</v>
      </c>
      <c r="C314" s="206" t="s">
        <v>707</v>
      </c>
      <c r="D314" s="1004">
        <v>9700</v>
      </c>
    </row>
    <row r="315" spans="1:4" ht="46.5" thickTop="1" thickBot="1">
      <c r="A315" s="201" t="s">
        <v>712</v>
      </c>
      <c r="B315" s="201" t="s">
        <v>377</v>
      </c>
      <c r="C315" s="206" t="s">
        <v>713</v>
      </c>
      <c r="D315" s="1004">
        <v>7586.1824391573746</v>
      </c>
    </row>
    <row r="316" spans="1:4" ht="31.5" thickTop="1" thickBot="1">
      <c r="A316" s="201" t="s">
        <v>708</v>
      </c>
      <c r="B316" s="201" t="s">
        <v>92</v>
      </c>
      <c r="C316" s="206" t="s">
        <v>709</v>
      </c>
      <c r="D316" s="1004">
        <v>25354.111723934602</v>
      </c>
    </row>
    <row r="317" spans="1:4" ht="16.5" thickTop="1" thickBot="1">
      <c r="A317" s="201" t="s">
        <v>710</v>
      </c>
      <c r="B317" s="201" t="s">
        <v>377</v>
      </c>
      <c r="C317" s="206" t="s">
        <v>711</v>
      </c>
      <c r="D317" s="1004">
        <v>18133.701646031488</v>
      </c>
    </row>
    <row r="318" spans="1:4" ht="31.5" thickTop="1" thickBot="1">
      <c r="A318" s="201" t="s">
        <v>714</v>
      </c>
      <c r="B318" s="201" t="s">
        <v>637</v>
      </c>
      <c r="C318" s="206" t="s">
        <v>715</v>
      </c>
      <c r="D318" s="1004">
        <v>49826.341300949745</v>
      </c>
    </row>
    <row r="319" spans="1:4" ht="31.5" thickTop="1" thickBot="1">
      <c r="A319" s="201" t="s">
        <v>716</v>
      </c>
      <c r="B319" s="201" t="s">
        <v>92</v>
      </c>
      <c r="C319" s="206" t="s">
        <v>717</v>
      </c>
      <c r="D319" s="1004">
        <v>12460.560477309707</v>
      </c>
    </row>
    <row r="320" spans="1:4" ht="46.5" thickTop="1" thickBot="1">
      <c r="A320" s="201" t="s">
        <v>724</v>
      </c>
      <c r="B320" s="201" t="s">
        <v>92</v>
      </c>
      <c r="C320" s="206" t="s">
        <v>725</v>
      </c>
      <c r="D320" s="1004">
        <v>87439.26476410382</v>
      </c>
    </row>
    <row r="321" spans="1:4" ht="46.5" thickTop="1" thickBot="1">
      <c r="A321" s="201" t="s">
        <v>726</v>
      </c>
      <c r="B321" s="201" t="s">
        <v>92</v>
      </c>
      <c r="C321" s="206" t="s">
        <v>727</v>
      </c>
      <c r="D321" s="1004">
        <v>139511.85482149679</v>
      </c>
    </row>
    <row r="322" spans="1:4" ht="46.5" thickTop="1" thickBot="1">
      <c r="A322" s="201" t="s">
        <v>722</v>
      </c>
      <c r="B322" s="201" t="s">
        <v>92</v>
      </c>
      <c r="C322" s="206" t="s">
        <v>723</v>
      </c>
      <c r="D322" s="1004">
        <v>95684.212940761892</v>
      </c>
    </row>
    <row r="323" spans="1:4" ht="61.5" thickTop="1" thickBot="1">
      <c r="A323" s="201" t="s">
        <v>720</v>
      </c>
      <c r="B323" s="201" t="s">
        <v>92</v>
      </c>
      <c r="C323" s="206" t="s">
        <v>721</v>
      </c>
      <c r="D323" s="1004">
        <v>237005.82698460607</v>
      </c>
    </row>
    <row r="324" spans="1:4" ht="16.5" thickTop="1" thickBot="1">
      <c r="A324" s="201" t="s">
        <v>728</v>
      </c>
      <c r="B324" s="201" t="s">
        <v>92</v>
      </c>
      <c r="C324" s="206" t="s">
        <v>729</v>
      </c>
      <c r="D324" s="1004">
        <v>170654.89159207491</v>
      </c>
    </row>
    <row r="325" spans="1:4" ht="16.5" thickTop="1" thickBot="1">
      <c r="A325" s="201" t="s">
        <v>732</v>
      </c>
      <c r="B325" s="201" t="s">
        <v>92</v>
      </c>
      <c r="C325" s="206" t="s">
        <v>733</v>
      </c>
      <c r="D325" s="1004">
        <v>19291.171963863289</v>
      </c>
    </row>
    <row r="326" spans="1:4" ht="31.5" thickTop="1" thickBot="1">
      <c r="A326" s="201" t="s">
        <v>718</v>
      </c>
      <c r="B326" s="201" t="s">
        <v>92</v>
      </c>
      <c r="C326" s="206" t="s">
        <v>719</v>
      </c>
      <c r="D326" s="1004">
        <v>15478.521389312156</v>
      </c>
    </row>
    <row r="327" spans="1:4" ht="31.5" thickTop="1" thickBot="1">
      <c r="A327" s="201" t="s">
        <v>730</v>
      </c>
      <c r="B327" s="201" t="s">
        <v>92</v>
      </c>
      <c r="C327" s="206" t="s">
        <v>731</v>
      </c>
      <c r="D327" s="1004">
        <v>18188.819280213953</v>
      </c>
    </row>
    <row r="328" spans="1:4" ht="31.5" thickTop="1" thickBot="1">
      <c r="A328" s="201" t="s">
        <v>734</v>
      </c>
      <c r="B328" s="201" t="s">
        <v>92</v>
      </c>
      <c r="C328" s="206" t="s">
        <v>735</v>
      </c>
      <c r="D328" s="1004">
        <v>93699.9781101931</v>
      </c>
    </row>
    <row r="329" spans="1:4" ht="16.5" thickTop="1" thickBot="1">
      <c r="A329" s="201" t="s">
        <v>736</v>
      </c>
      <c r="B329" s="201" t="s">
        <v>92</v>
      </c>
      <c r="C329" s="206" t="s">
        <v>737</v>
      </c>
      <c r="D329" s="1004">
        <v>6000</v>
      </c>
    </row>
    <row r="330" spans="1:4" ht="31.5" thickTop="1" thickBot="1">
      <c r="A330" s="201" t="s">
        <v>738</v>
      </c>
      <c r="B330" s="201" t="s">
        <v>92</v>
      </c>
      <c r="C330" s="206" t="s">
        <v>739</v>
      </c>
      <c r="D330" s="1004">
        <v>27506.890857590544</v>
      </c>
    </row>
    <row r="331" spans="1:4" ht="31.5" thickTop="1" thickBot="1">
      <c r="A331" s="201" t="s">
        <v>740</v>
      </c>
      <c r="B331" s="201" t="s">
        <v>92</v>
      </c>
      <c r="C331" s="206" t="s">
        <v>741</v>
      </c>
      <c r="D331" s="1004">
        <v>1130.0018079913214</v>
      </c>
    </row>
    <row r="332" spans="1:4" ht="16.5" thickTop="1" thickBot="1">
      <c r="A332" s="201" t="s">
        <v>743</v>
      </c>
      <c r="B332" s="201" t="s">
        <v>388</v>
      </c>
      <c r="C332" s="206" t="s">
        <v>744</v>
      </c>
      <c r="D332" s="1004">
        <v>31318.857029336566</v>
      </c>
    </row>
    <row r="333" spans="1:4" ht="31.5" thickTop="1" thickBot="1">
      <c r="A333" s="201" t="s">
        <v>742</v>
      </c>
      <c r="B333" s="201" t="s">
        <v>388</v>
      </c>
      <c r="C333" s="206" t="s">
        <v>2017</v>
      </c>
      <c r="D333" s="1004">
        <v>15641.905553445662</v>
      </c>
    </row>
    <row r="334" spans="1:4" ht="16.5" thickTop="1" thickBot="1">
      <c r="A334" s="201" t="s">
        <v>747</v>
      </c>
      <c r="B334" s="201" t="s">
        <v>92</v>
      </c>
      <c r="C334" s="206" t="s">
        <v>2018</v>
      </c>
      <c r="D334" s="1004">
        <v>595.82146230571857</v>
      </c>
    </row>
    <row r="335" spans="1:4" ht="16.5" thickTop="1" thickBot="1">
      <c r="A335" s="201" t="s">
        <v>745</v>
      </c>
      <c r="B335" s="201" t="s">
        <v>92</v>
      </c>
      <c r="C335" s="206" t="s">
        <v>746</v>
      </c>
      <c r="D335" s="1004">
        <v>2663.754256115612</v>
      </c>
    </row>
    <row r="336" spans="1:4" ht="16.5" thickTop="1" thickBot="1">
      <c r="A336" s="201" t="s">
        <v>748</v>
      </c>
      <c r="B336" s="201" t="s">
        <v>377</v>
      </c>
      <c r="C336" s="206" t="s">
        <v>749</v>
      </c>
      <c r="D336" s="1004">
        <v>4819.617112884227</v>
      </c>
    </row>
    <row r="337" spans="1:4" ht="16.5" thickTop="1" thickBot="1">
      <c r="A337" s="201" t="s">
        <v>753</v>
      </c>
      <c r="B337" s="201" t="s">
        <v>92</v>
      </c>
      <c r="C337" s="206" t="s">
        <v>754</v>
      </c>
      <c r="D337" s="1004">
        <v>314170.51484005922</v>
      </c>
    </row>
    <row r="338" spans="1:4" ht="16.5" thickTop="1" thickBot="1">
      <c r="A338" s="201" t="s">
        <v>751</v>
      </c>
      <c r="B338" s="201" t="s">
        <v>92</v>
      </c>
      <c r="C338" s="206" t="s">
        <v>752</v>
      </c>
      <c r="D338" s="1004">
        <v>79727.657844937843</v>
      </c>
    </row>
    <row r="339" spans="1:4" ht="31.5" thickTop="1" thickBot="1">
      <c r="A339" s="201" t="s">
        <v>750</v>
      </c>
      <c r="B339" s="201" t="s">
        <v>144</v>
      </c>
      <c r="C339" s="206" t="s">
        <v>2019</v>
      </c>
      <c r="D339" s="1004">
        <v>314629.15205207007</v>
      </c>
    </row>
    <row r="340" spans="1:4" ht="31.5" thickTop="1" thickBot="1">
      <c r="A340" s="201" t="s">
        <v>686</v>
      </c>
      <c r="B340" s="201" t="s">
        <v>92</v>
      </c>
      <c r="C340" s="206" t="s">
        <v>2015</v>
      </c>
      <c r="D340" s="1004">
        <v>1500354.9153755542</v>
      </c>
    </row>
    <row r="341" spans="1:4" ht="31.5" thickTop="1" thickBot="1">
      <c r="A341" s="201" t="s">
        <v>755</v>
      </c>
      <c r="B341" s="201" t="s">
        <v>92</v>
      </c>
      <c r="C341" s="206" t="s">
        <v>756</v>
      </c>
      <c r="D341" s="1004">
        <v>1491964.909100299</v>
      </c>
    </row>
    <row r="342" spans="1:4" ht="31.5" thickTop="1" thickBot="1">
      <c r="A342" s="201" t="s">
        <v>687</v>
      </c>
      <c r="B342" s="201" t="s">
        <v>92</v>
      </c>
      <c r="C342" s="206" t="s">
        <v>2016</v>
      </c>
      <c r="D342" s="1004">
        <v>939043.542977417</v>
      </c>
    </row>
    <row r="343" spans="1:4" ht="31.5" thickTop="1" thickBot="1">
      <c r="A343" s="201" t="s">
        <v>757</v>
      </c>
      <c r="B343" s="201" t="s">
        <v>92</v>
      </c>
      <c r="C343" s="206" t="s">
        <v>758</v>
      </c>
      <c r="D343" s="1004">
        <v>911270.86946555565</v>
      </c>
    </row>
    <row r="344" spans="1:4" ht="31.5" thickTop="1" thickBot="1">
      <c r="A344" s="201" t="s">
        <v>802</v>
      </c>
      <c r="B344" s="201" t="s">
        <v>388</v>
      </c>
      <c r="C344" s="206" t="s">
        <v>803</v>
      </c>
      <c r="D344" s="1004">
        <v>65053.333333333336</v>
      </c>
    </row>
    <row r="345" spans="1:4" ht="31.5" thickTop="1" thickBot="1">
      <c r="A345" s="201" t="s">
        <v>759</v>
      </c>
      <c r="B345" s="201" t="s">
        <v>377</v>
      </c>
      <c r="C345" s="206" t="s">
        <v>760</v>
      </c>
      <c r="D345" s="1004">
        <v>67278.882420297712</v>
      </c>
    </row>
    <row r="346" spans="1:4" ht="31.5" thickTop="1" thickBot="1">
      <c r="A346" s="201" t="s">
        <v>761</v>
      </c>
      <c r="B346" s="201" t="s">
        <v>144</v>
      </c>
      <c r="C346" s="206" t="s">
        <v>762</v>
      </c>
      <c r="D346" s="1004">
        <v>394635.31609714933</v>
      </c>
    </row>
    <row r="347" spans="1:4" ht="31.5" thickTop="1" thickBot="1">
      <c r="A347" s="201" t="s">
        <v>768</v>
      </c>
      <c r="B347" s="201" t="s">
        <v>92</v>
      </c>
      <c r="C347" s="206" t="s">
        <v>2023</v>
      </c>
      <c r="D347" s="1004">
        <v>69213.417948290517</v>
      </c>
    </row>
    <row r="348" spans="1:4" ht="16.5" thickTop="1" thickBot="1">
      <c r="A348" s="201" t="s">
        <v>773</v>
      </c>
      <c r="B348" s="201" t="s">
        <v>144</v>
      </c>
      <c r="C348" s="206" t="s">
        <v>2024</v>
      </c>
      <c r="D348" s="1004">
        <v>13165.398100823955</v>
      </c>
    </row>
    <row r="349" spans="1:4" ht="31.5" thickTop="1" thickBot="1">
      <c r="A349" s="201" t="s">
        <v>763</v>
      </c>
      <c r="B349" s="201" t="s">
        <v>144</v>
      </c>
      <c r="C349" s="206" t="s">
        <v>764</v>
      </c>
      <c r="D349" s="1004">
        <v>60419.950590819812</v>
      </c>
    </row>
    <row r="350" spans="1:4" ht="31.5" thickTop="1" thickBot="1">
      <c r="A350" s="201" t="s">
        <v>765</v>
      </c>
      <c r="B350" s="201" t="s">
        <v>144</v>
      </c>
      <c r="C350" s="206" t="s">
        <v>2020</v>
      </c>
      <c r="D350" s="1004">
        <v>24075.382610901383</v>
      </c>
    </row>
    <row r="351" spans="1:4" ht="16.5" thickTop="1" thickBot="1">
      <c r="A351" s="201" t="s">
        <v>801</v>
      </c>
      <c r="B351" s="201" t="s">
        <v>144</v>
      </c>
      <c r="C351" s="206" t="s">
        <v>2026</v>
      </c>
      <c r="D351" s="1004">
        <v>136015.99057743995</v>
      </c>
    </row>
    <row r="352" spans="1:4" ht="16.5" thickTop="1" thickBot="1">
      <c r="A352" s="201" t="s">
        <v>769</v>
      </c>
      <c r="B352" s="201" t="s">
        <v>144</v>
      </c>
      <c r="C352" s="206" t="s">
        <v>770</v>
      </c>
      <c r="D352" s="1004">
        <v>149916.11824263242</v>
      </c>
    </row>
    <row r="353" spans="1:4" ht="16.5" thickTop="1" thickBot="1">
      <c r="A353" s="201" t="s">
        <v>771</v>
      </c>
      <c r="B353" s="201" t="s">
        <v>144</v>
      </c>
      <c r="C353" s="206" t="s">
        <v>772</v>
      </c>
      <c r="D353" s="1004">
        <v>649919.58346255426</v>
      </c>
    </row>
    <row r="354" spans="1:4" ht="31.5" thickTop="1" thickBot="1">
      <c r="A354" s="201" t="s">
        <v>767</v>
      </c>
      <c r="B354" s="201" t="s">
        <v>144</v>
      </c>
      <c r="C354" s="206" t="s">
        <v>2022</v>
      </c>
      <c r="D354" s="1004">
        <v>3754.9657403361794</v>
      </c>
    </row>
    <row r="355" spans="1:4" ht="16.5" thickTop="1" thickBot="1">
      <c r="A355" s="201" t="s">
        <v>766</v>
      </c>
      <c r="B355" s="201" t="s">
        <v>144</v>
      </c>
      <c r="C355" s="206" t="s">
        <v>2021</v>
      </c>
      <c r="D355" s="1004">
        <v>2750</v>
      </c>
    </row>
    <row r="356" spans="1:4" ht="16.5" thickTop="1" thickBot="1">
      <c r="A356" s="201" t="s">
        <v>778</v>
      </c>
      <c r="B356" s="201" t="s">
        <v>144</v>
      </c>
      <c r="C356" s="206" t="s">
        <v>779</v>
      </c>
      <c r="D356" s="1004">
        <v>38582.343927726579</v>
      </c>
    </row>
    <row r="357" spans="1:4" ht="31.5" thickTop="1" thickBot="1">
      <c r="A357" s="201" t="s">
        <v>774</v>
      </c>
      <c r="B357" s="201" t="s">
        <v>144</v>
      </c>
      <c r="C357" s="206" t="s">
        <v>775</v>
      </c>
      <c r="D357" s="1004">
        <v>429917.54662323894</v>
      </c>
    </row>
    <row r="358" spans="1:4" ht="31.5" thickTop="1" thickBot="1">
      <c r="A358" s="201" t="s">
        <v>776</v>
      </c>
      <c r="B358" s="201" t="s">
        <v>144</v>
      </c>
      <c r="C358" s="206" t="s">
        <v>777</v>
      </c>
      <c r="D358" s="1004">
        <v>429917.54662323894</v>
      </c>
    </row>
    <row r="359" spans="1:4" ht="16.5" thickTop="1" thickBot="1">
      <c r="A359" s="201" t="s">
        <v>780</v>
      </c>
      <c r="B359" s="201" t="s">
        <v>144</v>
      </c>
      <c r="C359" s="206" t="s">
        <v>781</v>
      </c>
      <c r="D359" s="1004">
        <v>119022.6353588138</v>
      </c>
    </row>
    <row r="360" spans="1:4" ht="16.5" thickTop="1" thickBot="1">
      <c r="A360" s="201" t="s">
        <v>782</v>
      </c>
      <c r="B360" s="201" t="s">
        <v>144</v>
      </c>
      <c r="C360" s="206" t="s">
        <v>783</v>
      </c>
      <c r="D360" s="1004">
        <v>142111.12440827533</v>
      </c>
    </row>
    <row r="361" spans="1:4" ht="16.5" thickTop="1" thickBot="1">
      <c r="A361" s="201" t="s">
        <v>784</v>
      </c>
      <c r="B361" s="201" t="s">
        <v>144</v>
      </c>
      <c r="C361" s="206" t="s">
        <v>785</v>
      </c>
      <c r="D361" s="1004">
        <v>177983.00891970086</v>
      </c>
    </row>
    <row r="362" spans="1:4" ht="16.5" thickTop="1" thickBot="1">
      <c r="A362" s="201" t="s">
        <v>786</v>
      </c>
      <c r="B362" s="201" t="s">
        <v>144</v>
      </c>
      <c r="C362" s="206" t="s">
        <v>787</v>
      </c>
      <c r="D362" s="1004">
        <v>242517.59040285274</v>
      </c>
    </row>
    <row r="363" spans="1:4" ht="31.5" thickTop="1" thickBot="1">
      <c r="A363" s="201" t="s">
        <v>788</v>
      </c>
      <c r="B363" s="201" t="s">
        <v>144</v>
      </c>
      <c r="C363" s="206" t="s">
        <v>789</v>
      </c>
      <c r="D363" s="1004">
        <v>154329.37571090632</v>
      </c>
    </row>
    <row r="364" spans="1:4" ht="31.5" thickTop="1" thickBot="1">
      <c r="A364" s="201" t="s">
        <v>804</v>
      </c>
      <c r="B364" s="201" t="s">
        <v>144</v>
      </c>
      <c r="C364" s="206" t="s">
        <v>805</v>
      </c>
      <c r="D364" s="1004">
        <v>137794.08545616633</v>
      </c>
    </row>
    <row r="365" spans="1:4" ht="16.5" thickTop="1" thickBot="1">
      <c r="A365" s="201" t="s">
        <v>790</v>
      </c>
      <c r="B365" s="201" t="s">
        <v>144</v>
      </c>
      <c r="C365" s="206" t="s">
        <v>791</v>
      </c>
      <c r="D365" s="1004">
        <v>51514.993133417709</v>
      </c>
    </row>
    <row r="366" spans="1:4" ht="16.5" thickTop="1" thickBot="1">
      <c r="A366" s="201" t="s">
        <v>792</v>
      </c>
      <c r="B366" s="201" t="s">
        <v>144</v>
      </c>
      <c r="C366" s="206" t="s">
        <v>2025</v>
      </c>
      <c r="D366" s="1004">
        <v>49818.659989701373</v>
      </c>
    </row>
    <row r="367" spans="1:4" ht="31.5" thickTop="1" thickBot="1">
      <c r="A367" s="201" t="s">
        <v>793</v>
      </c>
      <c r="B367" s="201" t="s">
        <v>92</v>
      </c>
      <c r="C367" s="206" t="s">
        <v>794</v>
      </c>
      <c r="D367" s="1004">
        <v>45440.673489792862</v>
      </c>
    </row>
    <row r="368" spans="1:4" ht="16.5" thickTop="1" thickBot="1">
      <c r="A368" s="201" t="s">
        <v>797</v>
      </c>
      <c r="B368" s="201" t="s">
        <v>92</v>
      </c>
      <c r="C368" s="206" t="s">
        <v>798</v>
      </c>
      <c r="D368" s="1004">
        <v>2000</v>
      </c>
    </row>
    <row r="369" spans="1:4" ht="31.5" thickTop="1" thickBot="1">
      <c r="A369" s="201" t="s">
        <v>795</v>
      </c>
      <c r="B369" s="201" t="s">
        <v>92</v>
      </c>
      <c r="C369" s="206" t="s">
        <v>796</v>
      </c>
      <c r="D369" s="1004">
        <v>1114.466341959145</v>
      </c>
    </row>
    <row r="370" spans="1:4" ht="16.5" thickTop="1" thickBot="1">
      <c r="A370" s="201" t="s">
        <v>799</v>
      </c>
      <c r="B370" s="201" t="s">
        <v>92</v>
      </c>
      <c r="C370" s="206" t="s">
        <v>800</v>
      </c>
      <c r="D370" s="1004">
        <v>39316.510815037029</v>
      </c>
    </row>
    <row r="371" spans="1:4" ht="16.5" thickTop="1" thickBot="1">
      <c r="A371" s="201" t="s">
        <v>808</v>
      </c>
      <c r="B371" s="201" t="s">
        <v>92</v>
      </c>
      <c r="C371" s="206" t="s">
        <v>2027</v>
      </c>
      <c r="D371" s="1004">
        <v>34762.69187888164</v>
      </c>
    </row>
    <row r="372" spans="1:4" ht="16.5" thickTop="1" thickBot="1">
      <c r="A372" s="201" t="s">
        <v>806</v>
      </c>
      <c r="B372" s="201" t="s">
        <v>377</v>
      </c>
      <c r="C372" s="206" t="s">
        <v>807</v>
      </c>
      <c r="D372" s="1004">
        <v>3186.3039327987776</v>
      </c>
    </row>
    <row r="373" spans="1:4" ht="16.5" thickTop="1" thickBot="1">
      <c r="A373" s="201"/>
      <c r="B373" s="201"/>
      <c r="C373" s="206"/>
      <c r="D373" s="202"/>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D119"/>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4" ht="99.75" customHeight="1" thickTop="1" thickBot="1">
      <c r="A1" s="684" t="s">
        <v>1934</v>
      </c>
      <c r="B1" s="685"/>
      <c r="C1" s="685"/>
      <c r="D1" s="686"/>
    </row>
    <row r="2" spans="1:4" ht="16.5" thickTop="1" thickBot="1">
      <c r="A2" s="683" t="s">
        <v>1493</v>
      </c>
      <c r="B2" s="683"/>
      <c r="C2" s="683"/>
      <c r="D2" s="683"/>
    </row>
    <row r="3" spans="1:4" ht="16.5" thickTop="1" thickBot="1">
      <c r="A3" s="687"/>
      <c r="B3" s="687"/>
      <c r="C3" s="687"/>
      <c r="D3" s="687"/>
    </row>
    <row r="4" spans="1:4" ht="16.5" thickTop="1" thickBot="1">
      <c r="A4" s="688"/>
      <c r="B4" s="688"/>
      <c r="C4" s="688"/>
      <c r="D4" s="688"/>
    </row>
    <row r="5" spans="1:4" ht="30" customHeight="1" thickTop="1" thickBot="1">
      <c r="A5" s="208"/>
      <c r="B5" s="106"/>
      <c r="C5" s="107"/>
      <c r="D5" s="195"/>
    </row>
    <row r="6" spans="1:4" ht="30" customHeight="1" thickTop="1" thickBot="1">
      <c r="A6" s="209" t="s">
        <v>1350</v>
      </c>
      <c r="B6" s="106" t="s">
        <v>339</v>
      </c>
      <c r="C6" s="108" t="s">
        <v>2132</v>
      </c>
      <c r="D6" s="1006">
        <v>1086.9145197319433</v>
      </c>
    </row>
    <row r="7" spans="1:4" ht="30" customHeight="1" thickTop="1" thickBot="1">
      <c r="A7" s="209" t="s">
        <v>1436</v>
      </c>
      <c r="B7" s="106" t="s">
        <v>339</v>
      </c>
      <c r="C7" s="108" t="s">
        <v>2131</v>
      </c>
      <c r="D7" s="1006">
        <v>1101.9826507818316</v>
      </c>
    </row>
    <row r="8" spans="1:4" ht="30" customHeight="1" thickTop="1" thickBot="1">
      <c r="A8" s="209" t="s">
        <v>1448</v>
      </c>
      <c r="B8" s="106" t="s">
        <v>339</v>
      </c>
      <c r="C8" s="108" t="s">
        <v>2133</v>
      </c>
      <c r="D8" s="1006">
        <v>1250</v>
      </c>
    </row>
    <row r="9" spans="1:4" ht="30" customHeight="1" thickTop="1" thickBot="1">
      <c r="A9" s="209" t="s">
        <v>1309</v>
      </c>
      <c r="B9" s="106" t="s">
        <v>1307</v>
      </c>
      <c r="C9" s="108" t="s">
        <v>1310</v>
      </c>
      <c r="D9" s="1006">
        <v>1086.9145197319433</v>
      </c>
    </row>
    <row r="10" spans="1:4" ht="30" customHeight="1" thickTop="1" thickBot="1">
      <c r="A10" s="209" t="s">
        <v>1472</v>
      </c>
      <c r="B10" s="106" t="s">
        <v>339</v>
      </c>
      <c r="C10" s="108" t="s">
        <v>1473</v>
      </c>
      <c r="D10" s="1006">
        <v>1086.9145197319433</v>
      </c>
    </row>
    <row r="11" spans="1:4" ht="30" customHeight="1" thickTop="1" thickBot="1">
      <c r="A11" s="209" t="s">
        <v>1413</v>
      </c>
      <c r="B11" s="106" t="s">
        <v>339</v>
      </c>
      <c r="C11" s="108" t="s">
        <v>1414</v>
      </c>
      <c r="D11" s="1006">
        <v>1100</v>
      </c>
    </row>
    <row r="12" spans="1:4" ht="30" customHeight="1" thickTop="1" thickBot="1">
      <c r="A12" s="209" t="s">
        <v>1415</v>
      </c>
      <c r="B12" s="106" t="s">
        <v>339</v>
      </c>
      <c r="C12" s="108" t="s">
        <v>1416</v>
      </c>
      <c r="D12" s="1006">
        <v>1100</v>
      </c>
    </row>
    <row r="13" spans="1:4" ht="30" customHeight="1" thickTop="1" thickBot="1">
      <c r="A13" s="209" t="s">
        <v>1417</v>
      </c>
      <c r="B13" s="106" t="s">
        <v>339</v>
      </c>
      <c r="C13" s="108" t="s">
        <v>1418</v>
      </c>
      <c r="D13" s="1006">
        <v>1100</v>
      </c>
    </row>
    <row r="14" spans="1:4" ht="30" customHeight="1" thickTop="1" thickBot="1">
      <c r="A14" s="209" t="s">
        <v>1419</v>
      </c>
      <c r="B14" s="106" t="s">
        <v>339</v>
      </c>
      <c r="C14" s="108" t="s">
        <v>1420</v>
      </c>
      <c r="D14" s="1006">
        <v>1100</v>
      </c>
    </row>
    <row r="15" spans="1:4" ht="30" customHeight="1" thickTop="1" thickBot="1">
      <c r="A15" s="209" t="s">
        <v>1401</v>
      </c>
      <c r="B15" s="106" t="s">
        <v>339</v>
      </c>
      <c r="C15" s="108" t="s">
        <v>1944</v>
      </c>
      <c r="D15" s="1006">
        <v>1086.9145197319433</v>
      </c>
    </row>
    <row r="16" spans="1:4" ht="30" customHeight="1" thickTop="1" thickBot="1">
      <c r="A16" s="209" t="s">
        <v>1311</v>
      </c>
      <c r="B16" s="106" t="s">
        <v>339</v>
      </c>
      <c r="C16" s="108" t="s">
        <v>1312</v>
      </c>
      <c r="D16" s="1006">
        <v>1100</v>
      </c>
    </row>
    <row r="17" spans="1:4" ht="30" customHeight="1" thickTop="1" thickBot="1">
      <c r="A17" s="209" t="s">
        <v>1313</v>
      </c>
      <c r="B17" s="106" t="s">
        <v>339</v>
      </c>
      <c r="C17" s="108" t="s">
        <v>1314</v>
      </c>
      <c r="D17" s="1006">
        <v>1100</v>
      </c>
    </row>
    <row r="18" spans="1:4" ht="30" customHeight="1" thickTop="1" thickBot="1">
      <c r="A18" s="209" t="s">
        <v>1315</v>
      </c>
      <c r="B18" s="106" t="s">
        <v>339</v>
      </c>
      <c r="C18" s="108" t="s">
        <v>1316</v>
      </c>
      <c r="D18" s="1006">
        <v>1100</v>
      </c>
    </row>
    <row r="19" spans="1:4" ht="30" customHeight="1" thickTop="1" thickBot="1">
      <c r="A19" s="209" t="s">
        <v>1319</v>
      </c>
      <c r="B19" s="106" t="s">
        <v>339</v>
      </c>
      <c r="C19" s="108" t="s">
        <v>1320</v>
      </c>
      <c r="D19" s="1006">
        <v>1100</v>
      </c>
    </row>
    <row r="20" spans="1:4" ht="30" customHeight="1" thickTop="1" thickBot="1">
      <c r="A20" s="209" t="s">
        <v>1491</v>
      </c>
      <c r="B20" s="106" t="s">
        <v>339</v>
      </c>
      <c r="C20" s="108" t="s">
        <v>1953</v>
      </c>
      <c r="D20" s="1006">
        <v>1100</v>
      </c>
    </row>
    <row r="21" spans="1:4" ht="30" customHeight="1" thickTop="1" thickBot="1">
      <c r="A21" s="209" t="s">
        <v>1323</v>
      </c>
      <c r="B21" s="106" t="s">
        <v>339</v>
      </c>
      <c r="C21" s="108" t="s">
        <v>1324</v>
      </c>
      <c r="D21" s="1006">
        <v>1100</v>
      </c>
    </row>
    <row r="22" spans="1:4" ht="30" customHeight="1" thickTop="1" thickBot="1">
      <c r="A22" s="209" t="s">
        <v>1474</v>
      </c>
      <c r="B22" s="106" t="s">
        <v>339</v>
      </c>
      <c r="C22" s="108" t="s">
        <v>1475</v>
      </c>
      <c r="D22" s="1006">
        <v>1100</v>
      </c>
    </row>
    <row r="23" spans="1:4" ht="30" customHeight="1" thickTop="1" thickBot="1">
      <c r="A23" s="209" t="s">
        <v>1331</v>
      </c>
      <c r="B23" s="106" t="s">
        <v>339</v>
      </c>
      <c r="C23" s="108" t="s">
        <v>1332</v>
      </c>
      <c r="D23" s="1006">
        <v>1086.9145197319433</v>
      </c>
    </row>
    <row r="24" spans="1:4" ht="30" customHeight="1" thickTop="1" thickBot="1">
      <c r="A24" s="209" t="s">
        <v>1353</v>
      </c>
      <c r="B24" s="106" t="s">
        <v>339</v>
      </c>
      <c r="C24" s="108" t="s">
        <v>1354</v>
      </c>
      <c r="D24" s="1006">
        <v>1100</v>
      </c>
    </row>
    <row r="25" spans="1:4" ht="30" customHeight="1" thickTop="1" thickBot="1">
      <c r="A25" s="209" t="s">
        <v>1325</v>
      </c>
      <c r="B25" s="106" t="s">
        <v>339</v>
      </c>
      <c r="C25" s="108" t="s">
        <v>1326</v>
      </c>
      <c r="D25" s="1006">
        <v>1100</v>
      </c>
    </row>
    <row r="26" spans="1:4" ht="30" customHeight="1" thickTop="1" thickBot="1">
      <c r="A26" s="209" t="s">
        <v>1330</v>
      </c>
      <c r="B26" s="106" t="s">
        <v>339</v>
      </c>
      <c r="C26" s="108" t="s">
        <v>1326</v>
      </c>
      <c r="D26" s="1006">
        <v>1100</v>
      </c>
    </row>
    <row r="27" spans="1:4" ht="30" customHeight="1" thickTop="1" thickBot="1">
      <c r="A27" s="209" t="s">
        <v>1387</v>
      </c>
      <c r="B27" s="106" t="s">
        <v>339</v>
      </c>
      <c r="C27" s="108" t="s">
        <v>1388</v>
      </c>
      <c r="D27" s="1006">
        <v>1086.9145197319433</v>
      </c>
    </row>
    <row r="28" spans="1:4" ht="30" customHeight="1" thickTop="1" thickBot="1">
      <c r="A28" s="209" t="s">
        <v>1333</v>
      </c>
      <c r="B28" s="106" t="s">
        <v>339</v>
      </c>
      <c r="C28" s="108" t="s">
        <v>1334</v>
      </c>
      <c r="D28" s="1006">
        <v>1100</v>
      </c>
    </row>
    <row r="29" spans="1:4" ht="30" customHeight="1" thickTop="1" thickBot="1">
      <c r="A29" s="209" t="s">
        <v>1338</v>
      </c>
      <c r="B29" s="106" t="s">
        <v>339</v>
      </c>
      <c r="C29" s="108" t="s">
        <v>1339</v>
      </c>
      <c r="D29" s="1006">
        <v>1100</v>
      </c>
    </row>
    <row r="30" spans="1:4" ht="30" customHeight="1" thickTop="1" thickBot="1">
      <c r="A30" s="209" t="s">
        <v>1336</v>
      </c>
      <c r="B30" s="106" t="s">
        <v>339</v>
      </c>
      <c r="C30" s="108" t="s">
        <v>1337</v>
      </c>
      <c r="D30" s="1006">
        <v>1086.9145197319433</v>
      </c>
    </row>
    <row r="31" spans="1:4" ht="30" customHeight="1" thickTop="1" thickBot="1">
      <c r="A31" s="209" t="s">
        <v>1351</v>
      </c>
      <c r="B31" s="106" t="s">
        <v>339</v>
      </c>
      <c r="C31" s="108" t="s">
        <v>1352</v>
      </c>
      <c r="D31" s="1006">
        <v>1086.9145197319433</v>
      </c>
    </row>
    <row r="32" spans="1:4" ht="30" customHeight="1" thickTop="1" thickBot="1">
      <c r="A32" s="209" t="s">
        <v>1340</v>
      </c>
      <c r="B32" s="106" t="s">
        <v>339</v>
      </c>
      <c r="C32" s="108" t="s">
        <v>1341</v>
      </c>
      <c r="D32" s="1006">
        <v>1086.9145197319433</v>
      </c>
    </row>
    <row r="33" spans="1:4" ht="30" customHeight="1" thickTop="1" thickBot="1">
      <c r="A33" s="209" t="s">
        <v>1356</v>
      </c>
      <c r="B33" s="106" t="s">
        <v>339</v>
      </c>
      <c r="C33" s="108" t="s">
        <v>1341</v>
      </c>
      <c r="D33" s="1006">
        <v>1086.9145197319433</v>
      </c>
    </row>
    <row r="34" spans="1:4" ht="30" customHeight="1" thickTop="1" thickBot="1">
      <c r="A34" s="209" t="s">
        <v>1357</v>
      </c>
      <c r="B34" s="106" t="s">
        <v>339</v>
      </c>
      <c r="C34" s="108" t="s">
        <v>1358</v>
      </c>
      <c r="D34" s="1006">
        <v>1086.9145197319433</v>
      </c>
    </row>
    <row r="35" spans="1:4" ht="30" customHeight="1" thickTop="1" thickBot="1">
      <c r="A35" s="209" t="s">
        <v>1407</v>
      </c>
      <c r="B35" s="106" t="s">
        <v>339</v>
      </c>
      <c r="C35" s="108" t="s">
        <v>1948</v>
      </c>
      <c r="D35" s="1006">
        <v>1100</v>
      </c>
    </row>
    <row r="36" spans="1:4" ht="30" customHeight="1" thickTop="1" thickBot="1">
      <c r="A36" s="209" t="s">
        <v>1488</v>
      </c>
      <c r="B36" s="106" t="s">
        <v>339</v>
      </c>
      <c r="C36" s="108" t="s">
        <v>1489</v>
      </c>
      <c r="D36" s="1006">
        <v>1100</v>
      </c>
    </row>
    <row r="37" spans="1:4" ht="30" customHeight="1" thickTop="1" thickBot="1">
      <c r="A37" s="209" t="s">
        <v>1469</v>
      </c>
      <c r="B37" s="106" t="s">
        <v>339</v>
      </c>
      <c r="C37" s="108" t="s">
        <v>1470</v>
      </c>
      <c r="D37" s="1006">
        <v>1100</v>
      </c>
    </row>
    <row r="38" spans="1:4" ht="30" customHeight="1" thickTop="1" thickBot="1">
      <c r="A38" s="209" t="s">
        <v>1348</v>
      </c>
      <c r="B38" s="106" t="s">
        <v>339</v>
      </c>
      <c r="C38" s="108" t="s">
        <v>1349</v>
      </c>
      <c r="D38" s="1006">
        <v>1100</v>
      </c>
    </row>
    <row r="39" spans="1:4" ht="30" customHeight="1" thickTop="1" thickBot="1">
      <c r="A39" s="209" t="s">
        <v>1305</v>
      </c>
      <c r="B39" s="106" t="s">
        <v>1307</v>
      </c>
      <c r="C39" s="108" t="s">
        <v>1364</v>
      </c>
      <c r="D39" s="1006">
        <v>1100</v>
      </c>
    </row>
    <row r="40" spans="1:4" ht="30" customHeight="1" thickTop="1" thickBot="1">
      <c r="A40" s="209" t="s">
        <v>1345</v>
      </c>
      <c r="B40" s="106" t="s">
        <v>339</v>
      </c>
      <c r="C40" s="108" t="s">
        <v>1346</v>
      </c>
      <c r="D40" s="1006">
        <v>1086.9145197319433</v>
      </c>
    </row>
    <row r="41" spans="1:4" ht="30" customHeight="1" thickTop="1" thickBot="1">
      <c r="A41" s="209" t="s">
        <v>1343</v>
      </c>
      <c r="B41" s="106" t="s">
        <v>339</v>
      </c>
      <c r="C41" s="108" t="s">
        <v>1344</v>
      </c>
      <c r="D41" s="1006">
        <v>1086.9145197319433</v>
      </c>
    </row>
    <row r="42" spans="1:4" ht="30" customHeight="1" thickTop="1" thickBot="1">
      <c r="A42" s="209" t="s">
        <v>1476</v>
      </c>
      <c r="B42" s="106" t="s">
        <v>339</v>
      </c>
      <c r="C42" s="108" t="s">
        <v>1344</v>
      </c>
      <c r="D42" s="1006">
        <v>1086.9145197319433</v>
      </c>
    </row>
    <row r="43" spans="1:4" ht="30" customHeight="1" thickTop="1" thickBot="1">
      <c r="A43" s="209" t="s">
        <v>1317</v>
      </c>
      <c r="B43" s="106" t="s">
        <v>339</v>
      </c>
      <c r="C43" s="108" t="s">
        <v>1318</v>
      </c>
      <c r="D43" s="1006">
        <v>1100</v>
      </c>
    </row>
    <row r="44" spans="1:4" ht="30" customHeight="1" thickTop="1" thickBot="1">
      <c r="A44" s="209" t="s">
        <v>1471</v>
      </c>
      <c r="B44" s="106" t="s">
        <v>339</v>
      </c>
      <c r="C44" s="108" t="s">
        <v>1318</v>
      </c>
      <c r="D44" s="1006">
        <v>1100</v>
      </c>
    </row>
    <row r="45" spans="1:4" ht="30" customHeight="1" thickTop="1" thickBot="1">
      <c r="A45" s="209" t="s">
        <v>1362</v>
      </c>
      <c r="B45" s="106" t="s">
        <v>339</v>
      </c>
      <c r="C45" s="108" t="s">
        <v>1363</v>
      </c>
      <c r="D45" s="1006">
        <v>1086.9145197319433</v>
      </c>
    </row>
    <row r="46" spans="1:4" ht="30" customHeight="1" thickTop="1" thickBot="1">
      <c r="A46" s="209" t="s">
        <v>1371</v>
      </c>
      <c r="B46" s="106" t="s">
        <v>339</v>
      </c>
      <c r="C46" s="108" t="s">
        <v>1372</v>
      </c>
      <c r="D46" s="1006">
        <v>1100</v>
      </c>
    </row>
    <row r="47" spans="1:4" ht="30" customHeight="1" thickTop="1" thickBot="1">
      <c r="A47" s="209" t="s">
        <v>1375</v>
      </c>
      <c r="B47" s="106" t="s">
        <v>339</v>
      </c>
      <c r="C47" s="108" t="s">
        <v>1376</v>
      </c>
      <c r="D47" s="1006">
        <v>1086.9145197319433</v>
      </c>
    </row>
    <row r="48" spans="1:4" ht="30" customHeight="1" thickTop="1" thickBot="1">
      <c r="A48" s="209" t="s">
        <v>1367</v>
      </c>
      <c r="B48" s="106" t="s">
        <v>1307</v>
      </c>
      <c r="C48" s="108" t="s">
        <v>1368</v>
      </c>
      <c r="D48" s="1006">
        <v>1086.9145197319433</v>
      </c>
    </row>
    <row r="49" spans="1:4" ht="30" customHeight="1" thickTop="1" thickBot="1">
      <c r="A49" s="209" t="s">
        <v>1365</v>
      </c>
      <c r="B49" s="106" t="s">
        <v>339</v>
      </c>
      <c r="C49" s="108" t="s">
        <v>1366</v>
      </c>
      <c r="D49" s="1006">
        <v>1100</v>
      </c>
    </row>
    <row r="50" spans="1:4" ht="30" customHeight="1" thickTop="1" thickBot="1">
      <c r="A50" s="209" t="s">
        <v>1369</v>
      </c>
      <c r="B50" s="106" t="s">
        <v>339</v>
      </c>
      <c r="C50" s="108" t="s">
        <v>1370</v>
      </c>
      <c r="D50" s="1006">
        <v>1086.9145197319433</v>
      </c>
    </row>
    <row r="51" spans="1:4" ht="30" customHeight="1" thickTop="1" thickBot="1">
      <c r="A51" s="209" t="s">
        <v>1398</v>
      </c>
      <c r="B51" s="106" t="s">
        <v>1390</v>
      </c>
      <c r="C51" s="108" t="s">
        <v>1399</v>
      </c>
      <c r="D51" s="1006">
        <v>1086.9145197319433</v>
      </c>
    </row>
    <row r="52" spans="1:4" ht="30" customHeight="1" thickTop="1" thickBot="1">
      <c r="A52" s="209" t="s">
        <v>1400</v>
      </c>
      <c r="B52" s="106" t="s">
        <v>1390</v>
      </c>
      <c r="C52" s="108" t="s">
        <v>1399</v>
      </c>
      <c r="D52" s="1006">
        <v>1086.9145197319433</v>
      </c>
    </row>
    <row r="53" spans="1:4" ht="30" customHeight="1" thickTop="1" thickBot="1">
      <c r="A53" s="209" t="s">
        <v>1373</v>
      </c>
      <c r="B53" s="106" t="s">
        <v>339</v>
      </c>
      <c r="C53" s="108" t="s">
        <v>1374</v>
      </c>
      <c r="D53" s="1006">
        <v>1086.9145197319433</v>
      </c>
    </row>
    <row r="54" spans="1:4" ht="30" customHeight="1" thickTop="1" thickBot="1">
      <c r="A54" s="209" t="s">
        <v>1377</v>
      </c>
      <c r="B54" s="106" t="s">
        <v>339</v>
      </c>
      <c r="C54" s="108" t="s">
        <v>1378</v>
      </c>
      <c r="D54" s="1006">
        <v>1100</v>
      </c>
    </row>
    <row r="55" spans="1:4" ht="30" customHeight="1" thickTop="1" thickBot="1">
      <c r="A55" s="209" t="s">
        <v>1462</v>
      </c>
      <c r="B55" s="106" t="s">
        <v>339</v>
      </c>
      <c r="C55" s="108" t="s">
        <v>2135</v>
      </c>
      <c r="D55" s="1006">
        <v>1100</v>
      </c>
    </row>
    <row r="56" spans="1:4" ht="30" customHeight="1" thickTop="1" thickBot="1">
      <c r="A56" s="209" t="s">
        <v>1463</v>
      </c>
      <c r="B56" s="106" t="s">
        <v>339</v>
      </c>
      <c r="C56" s="108" t="s">
        <v>2136</v>
      </c>
      <c r="D56" s="1006">
        <v>1100</v>
      </c>
    </row>
    <row r="57" spans="1:4" ht="30" customHeight="1" thickTop="1" thickBot="1">
      <c r="A57" s="209" t="s">
        <v>1464</v>
      </c>
      <c r="B57" s="106" t="s">
        <v>339</v>
      </c>
      <c r="C57" s="108" t="s">
        <v>2137</v>
      </c>
      <c r="D57" s="1006">
        <v>1100</v>
      </c>
    </row>
    <row r="58" spans="1:4" ht="30" customHeight="1" thickTop="1" thickBot="1">
      <c r="A58" s="209" t="s">
        <v>1441</v>
      </c>
      <c r="B58" s="106" t="s">
        <v>339</v>
      </c>
      <c r="C58" s="108" t="s">
        <v>1951</v>
      </c>
      <c r="D58" s="1006">
        <v>1100</v>
      </c>
    </row>
    <row r="59" spans="1:4" ht="30" customHeight="1" thickTop="1" thickBot="1">
      <c r="A59" s="209" t="s">
        <v>1379</v>
      </c>
      <c r="B59" s="106" t="s">
        <v>339</v>
      </c>
      <c r="C59" s="108" t="s">
        <v>1380</v>
      </c>
      <c r="D59" s="1006">
        <v>1100</v>
      </c>
    </row>
    <row r="60" spans="1:4" ht="30" customHeight="1" thickTop="1" thickBot="1">
      <c r="A60" s="209" t="s">
        <v>1460</v>
      </c>
      <c r="B60" s="106" t="s">
        <v>339</v>
      </c>
      <c r="C60" s="108" t="s">
        <v>1461</v>
      </c>
      <c r="D60" s="1006">
        <v>1100</v>
      </c>
    </row>
    <row r="61" spans="1:4" ht="30" customHeight="1" thickTop="1" thickBot="1">
      <c r="A61" s="209" t="s">
        <v>1446</v>
      </c>
      <c r="B61" s="106" t="s">
        <v>339</v>
      </c>
      <c r="C61" s="108" t="s">
        <v>1447</v>
      </c>
      <c r="D61" s="1006">
        <v>1250</v>
      </c>
    </row>
    <row r="62" spans="1:4" ht="30" customHeight="1" thickTop="1" thickBot="1">
      <c r="A62" s="209" t="s">
        <v>1453</v>
      </c>
      <c r="B62" s="106" t="s">
        <v>339</v>
      </c>
      <c r="C62" s="108" t="s">
        <v>1454</v>
      </c>
      <c r="D62" s="1006">
        <v>1100</v>
      </c>
    </row>
    <row r="63" spans="1:4" ht="30" customHeight="1" thickTop="1" thickBot="1">
      <c r="A63" s="209" t="s">
        <v>1457</v>
      </c>
      <c r="B63" s="106" t="s">
        <v>339</v>
      </c>
      <c r="C63" s="108" t="s">
        <v>1458</v>
      </c>
      <c r="D63" s="1006">
        <v>1100</v>
      </c>
    </row>
    <row r="64" spans="1:4" ht="30" customHeight="1" thickTop="1" thickBot="1">
      <c r="A64" s="209" t="s">
        <v>1444</v>
      </c>
      <c r="B64" s="106" t="s">
        <v>339</v>
      </c>
      <c r="C64" s="108" t="s">
        <v>1445</v>
      </c>
      <c r="D64" s="1006">
        <v>1100</v>
      </c>
    </row>
    <row r="65" spans="1:4" ht="30" customHeight="1" thickTop="1" thickBot="1">
      <c r="A65" s="209" t="s">
        <v>1381</v>
      </c>
      <c r="B65" s="106" t="s">
        <v>339</v>
      </c>
      <c r="C65" s="108" t="s">
        <v>1382</v>
      </c>
      <c r="D65" s="1006">
        <v>1100</v>
      </c>
    </row>
    <row r="66" spans="1:4" ht="30" customHeight="1" thickTop="1" thickBot="1">
      <c r="A66" s="209" t="s">
        <v>1451</v>
      </c>
      <c r="B66" s="106" t="s">
        <v>339</v>
      </c>
      <c r="C66" s="108" t="s">
        <v>1452</v>
      </c>
      <c r="D66" s="1006">
        <v>1100</v>
      </c>
    </row>
    <row r="67" spans="1:4" ht="30" customHeight="1" thickTop="1" thickBot="1">
      <c r="A67" s="209" t="s">
        <v>1455</v>
      </c>
      <c r="B67" s="106" t="s">
        <v>339</v>
      </c>
      <c r="C67" s="108" t="s">
        <v>1456</v>
      </c>
      <c r="D67" s="1006">
        <v>1100</v>
      </c>
    </row>
    <row r="68" spans="1:4" ht="30" customHeight="1" thickTop="1" thickBot="1">
      <c r="A68" s="209" t="s">
        <v>1427</v>
      </c>
      <c r="B68" s="106" t="s">
        <v>339</v>
      </c>
      <c r="C68" s="108" t="s">
        <v>1428</v>
      </c>
      <c r="D68" s="1006">
        <v>1100</v>
      </c>
    </row>
    <row r="69" spans="1:4" ht="30" customHeight="1" thickTop="1" thickBot="1">
      <c r="A69" s="209" t="s">
        <v>1467</v>
      </c>
      <c r="B69" s="106" t="s">
        <v>339</v>
      </c>
      <c r="C69" s="108" t="s">
        <v>2139</v>
      </c>
      <c r="D69" s="1006">
        <v>1100</v>
      </c>
    </row>
    <row r="70" spans="1:4" ht="30" customHeight="1" thickTop="1" thickBot="1">
      <c r="A70" s="209" t="s">
        <v>1468</v>
      </c>
      <c r="B70" s="106" t="s">
        <v>339</v>
      </c>
      <c r="C70" s="108" t="s">
        <v>2140</v>
      </c>
      <c r="D70" s="1006">
        <v>1100</v>
      </c>
    </row>
    <row r="71" spans="1:4" ht="30" customHeight="1" thickTop="1" thickBot="1">
      <c r="A71" s="209" t="s">
        <v>1465</v>
      </c>
      <c r="B71" s="106" t="s">
        <v>339</v>
      </c>
      <c r="C71" s="108" t="s">
        <v>2141</v>
      </c>
      <c r="D71" s="1006">
        <v>1100</v>
      </c>
    </row>
    <row r="72" spans="1:4" ht="30" customHeight="1" thickTop="1" thickBot="1">
      <c r="A72" s="209" t="s">
        <v>1466</v>
      </c>
      <c r="B72" s="106" t="s">
        <v>339</v>
      </c>
      <c r="C72" s="108" t="s">
        <v>2142</v>
      </c>
      <c r="D72" s="1006">
        <v>1100</v>
      </c>
    </row>
    <row r="73" spans="1:4" ht="30" customHeight="1" thickTop="1" thickBot="1">
      <c r="A73" s="209" t="s">
        <v>1434</v>
      </c>
      <c r="B73" s="106" t="s">
        <v>339</v>
      </c>
      <c r="C73" s="108" t="s">
        <v>1435</v>
      </c>
      <c r="D73" s="1006">
        <v>1100</v>
      </c>
    </row>
    <row r="74" spans="1:4" ht="30" customHeight="1" thickTop="1" thickBot="1">
      <c r="A74" s="209" t="s">
        <v>1433</v>
      </c>
      <c r="B74" s="106" t="s">
        <v>339</v>
      </c>
      <c r="C74" s="108" t="s">
        <v>1950</v>
      </c>
      <c r="D74" s="1006">
        <v>1100</v>
      </c>
    </row>
    <row r="75" spans="1:4" ht="30" customHeight="1" thickTop="1" thickBot="1">
      <c r="A75" s="209" t="s">
        <v>1431</v>
      </c>
      <c r="B75" s="106" t="s">
        <v>339</v>
      </c>
      <c r="C75" s="108" t="s">
        <v>1432</v>
      </c>
      <c r="D75" s="1006">
        <v>1100</v>
      </c>
    </row>
    <row r="76" spans="1:4" ht="30" customHeight="1" thickTop="1" thickBot="1">
      <c r="A76" s="209" t="s">
        <v>1459</v>
      </c>
      <c r="B76" s="106" t="s">
        <v>339</v>
      </c>
      <c r="C76" s="108" t="s">
        <v>2134</v>
      </c>
      <c r="D76" s="1006">
        <v>1100</v>
      </c>
    </row>
    <row r="77" spans="1:4" ht="30" customHeight="1" thickTop="1" thickBot="1">
      <c r="A77" s="209" t="s">
        <v>1437</v>
      </c>
      <c r="B77" s="106" t="s">
        <v>339</v>
      </c>
      <c r="C77" s="108" t="s">
        <v>1438</v>
      </c>
      <c r="D77" s="1006">
        <v>1100</v>
      </c>
    </row>
    <row r="78" spans="1:4" ht="30" customHeight="1" thickTop="1" thickBot="1">
      <c r="A78" s="209" t="s">
        <v>1439</v>
      </c>
      <c r="B78" s="106" t="s">
        <v>339</v>
      </c>
      <c r="C78" s="108" t="s">
        <v>1440</v>
      </c>
      <c r="D78" s="1006">
        <v>1100</v>
      </c>
    </row>
    <row r="79" spans="1:4" ht="30" customHeight="1" thickTop="1" thickBot="1">
      <c r="A79" s="209" t="s">
        <v>1442</v>
      </c>
      <c r="B79" s="106" t="s">
        <v>339</v>
      </c>
      <c r="C79" s="108" t="s">
        <v>1443</v>
      </c>
      <c r="D79" s="1006">
        <v>1100</v>
      </c>
    </row>
    <row r="80" spans="1:4" ht="30" customHeight="1" thickTop="1" thickBot="1">
      <c r="A80" s="209" t="s">
        <v>1421</v>
      </c>
      <c r="B80" s="106" t="s">
        <v>339</v>
      </c>
      <c r="C80" s="108" t="s">
        <v>1422</v>
      </c>
      <c r="D80" s="1006">
        <v>1100</v>
      </c>
    </row>
    <row r="81" spans="1:4" ht="30" customHeight="1" thickTop="1" thickBot="1">
      <c r="A81" s="209" t="s">
        <v>1425</v>
      </c>
      <c r="B81" s="106" t="s">
        <v>339</v>
      </c>
      <c r="C81" s="108" t="s">
        <v>1426</v>
      </c>
      <c r="D81" s="1006">
        <v>1100</v>
      </c>
    </row>
    <row r="82" spans="1:4" ht="30" customHeight="1" thickTop="1" thickBot="1">
      <c r="A82" s="209" t="s">
        <v>1429</v>
      </c>
      <c r="B82" s="106" t="s">
        <v>339</v>
      </c>
      <c r="C82" s="108" t="s">
        <v>1430</v>
      </c>
      <c r="D82" s="1006">
        <v>1100</v>
      </c>
    </row>
    <row r="83" spans="1:4" ht="30" customHeight="1" thickTop="1" thickBot="1">
      <c r="A83" s="209" t="s">
        <v>1423</v>
      </c>
      <c r="B83" s="106" t="s">
        <v>339</v>
      </c>
      <c r="C83" s="108" t="s">
        <v>1424</v>
      </c>
      <c r="D83" s="1006">
        <v>1100</v>
      </c>
    </row>
    <row r="84" spans="1:4" ht="30" customHeight="1" thickTop="1" thickBot="1">
      <c r="A84" s="209" t="s">
        <v>1389</v>
      </c>
      <c r="B84" s="106" t="s">
        <v>339</v>
      </c>
      <c r="C84" s="108" t="s">
        <v>1391</v>
      </c>
      <c r="D84" s="1006">
        <v>1086.9145197319433</v>
      </c>
    </row>
    <row r="85" spans="1:4" ht="30" customHeight="1" thickTop="1" thickBot="1">
      <c r="A85" s="209" t="s">
        <v>1392</v>
      </c>
      <c r="B85" s="106" t="s">
        <v>339</v>
      </c>
      <c r="C85" s="108" t="s">
        <v>1943</v>
      </c>
      <c r="D85" s="1006">
        <v>1086.9145197319433</v>
      </c>
    </row>
    <row r="86" spans="1:4" ht="30" customHeight="1" thickTop="1" thickBot="1">
      <c r="A86" s="209" t="s">
        <v>1393</v>
      </c>
      <c r="B86" s="106" t="s">
        <v>1390</v>
      </c>
      <c r="C86" s="108" t="s">
        <v>1394</v>
      </c>
      <c r="D86" s="1006">
        <v>1086.9145197319433</v>
      </c>
    </row>
    <row r="87" spans="1:4" ht="30" customHeight="1" thickTop="1" thickBot="1">
      <c r="A87" s="209" t="s">
        <v>1395</v>
      </c>
      <c r="B87" s="106" t="s">
        <v>339</v>
      </c>
      <c r="C87" s="108" t="s">
        <v>1396</v>
      </c>
      <c r="D87" s="1006">
        <v>1086.9145197319433</v>
      </c>
    </row>
    <row r="88" spans="1:4" ht="30" customHeight="1" thickTop="1" thickBot="1">
      <c r="A88" s="209" t="s">
        <v>1397</v>
      </c>
      <c r="B88" s="106" t="s">
        <v>339</v>
      </c>
      <c r="C88" s="108" t="s">
        <v>1396</v>
      </c>
      <c r="D88" s="1006">
        <v>1086.9145197319433</v>
      </c>
    </row>
    <row r="89" spans="1:4" ht="30" customHeight="1" thickTop="1" thickBot="1">
      <c r="A89" s="209" t="s">
        <v>1327</v>
      </c>
      <c r="B89" s="106" t="s">
        <v>339</v>
      </c>
      <c r="C89" s="108" t="s">
        <v>1936</v>
      </c>
      <c r="D89" s="1006">
        <v>1100</v>
      </c>
    </row>
    <row r="90" spans="1:4" ht="30" customHeight="1" thickTop="1" thickBot="1">
      <c r="A90" s="209" t="s">
        <v>1449</v>
      </c>
      <c r="B90" s="106" t="s">
        <v>339</v>
      </c>
      <c r="C90" s="108" t="s">
        <v>1450</v>
      </c>
      <c r="D90" s="1006">
        <v>1100</v>
      </c>
    </row>
    <row r="91" spans="1:4" ht="30" customHeight="1" thickTop="1" thickBot="1">
      <c r="A91" s="209" t="s">
        <v>1328</v>
      </c>
      <c r="B91" s="106" t="s">
        <v>339</v>
      </c>
      <c r="C91" s="108" t="s">
        <v>1329</v>
      </c>
      <c r="D91" s="1006">
        <v>1100</v>
      </c>
    </row>
    <row r="92" spans="1:4" ht="30" customHeight="1" thickTop="1" thickBot="1">
      <c r="A92" s="209" t="s">
        <v>1361</v>
      </c>
      <c r="B92" s="106" t="s">
        <v>339</v>
      </c>
      <c r="C92" s="108" t="s">
        <v>1942</v>
      </c>
      <c r="D92" s="1006">
        <v>1100</v>
      </c>
    </row>
    <row r="93" spans="1:4" ht="30" customHeight="1" thickTop="1" thickBot="1">
      <c r="A93" s="209" t="s">
        <v>1492</v>
      </c>
      <c r="B93" s="106" t="s">
        <v>1490</v>
      </c>
      <c r="C93" s="108" t="s">
        <v>1954</v>
      </c>
      <c r="D93" s="1006">
        <v>55.488691299647009</v>
      </c>
    </row>
    <row r="94" spans="1:4" ht="30" customHeight="1" thickTop="1" thickBot="1">
      <c r="A94" s="209" t="s">
        <v>1483</v>
      </c>
      <c r="B94" s="106" t="s">
        <v>92</v>
      </c>
      <c r="C94" s="108" t="s">
        <v>1952</v>
      </c>
      <c r="D94" s="1006">
        <v>355021.39093201759</v>
      </c>
    </row>
    <row r="95" spans="1:4" ht="30" customHeight="1" thickTop="1" thickBot="1">
      <c r="A95" s="209" t="s">
        <v>1306</v>
      </c>
      <c r="B95" s="106" t="s">
        <v>1307</v>
      </c>
      <c r="C95" s="108" t="s">
        <v>1308</v>
      </c>
      <c r="D95" s="1006">
        <v>0.30101358760964236</v>
      </c>
    </row>
    <row r="96" spans="1:4" ht="30" customHeight="1" thickTop="1" thickBot="1">
      <c r="A96" s="209" t="s">
        <v>1715</v>
      </c>
      <c r="B96" s="106" t="s">
        <v>339</v>
      </c>
      <c r="C96" s="108" t="s">
        <v>1935</v>
      </c>
      <c r="D96" s="1006">
        <v>916.53156507241408</v>
      </c>
    </row>
    <row r="97" spans="1:4" ht="30" customHeight="1" thickTop="1" thickBot="1">
      <c r="A97" s="209" t="s">
        <v>1496</v>
      </c>
      <c r="B97" s="106" t="s">
        <v>339</v>
      </c>
      <c r="C97" s="108" t="s">
        <v>1495</v>
      </c>
      <c r="D97" s="1006">
        <v>751.77667601966516</v>
      </c>
    </row>
    <row r="98" spans="1:4" ht="30" customHeight="1" thickTop="1" thickBot="1">
      <c r="A98" s="209" t="s">
        <v>1321</v>
      </c>
      <c r="B98" s="106" t="s">
        <v>92</v>
      </c>
      <c r="C98" s="108" t="s">
        <v>1322</v>
      </c>
      <c r="D98" s="1006">
        <v>30252.42602376124</v>
      </c>
    </row>
    <row r="99" spans="1:4" ht="30" customHeight="1" thickTop="1" thickBot="1">
      <c r="A99" s="209" t="s">
        <v>1335</v>
      </c>
      <c r="B99" s="106" t="s">
        <v>339</v>
      </c>
      <c r="C99" s="108" t="s">
        <v>1937</v>
      </c>
      <c r="D99" s="1006">
        <v>971.68432640355229</v>
      </c>
    </row>
    <row r="100" spans="1:4" ht="30" customHeight="1" thickTop="1" thickBot="1">
      <c r="A100" s="209" t="s">
        <v>1404</v>
      </c>
      <c r="B100" s="106" t="s">
        <v>1390</v>
      </c>
      <c r="C100" s="108" t="s">
        <v>1947</v>
      </c>
      <c r="D100" s="1006">
        <v>1000.2705877616349</v>
      </c>
    </row>
    <row r="101" spans="1:4" ht="30" customHeight="1" thickTop="1" thickBot="1">
      <c r="A101" s="209" t="s">
        <v>1477</v>
      </c>
      <c r="B101" s="106" t="s">
        <v>339</v>
      </c>
      <c r="C101" s="108" t="s">
        <v>1478</v>
      </c>
      <c r="D101" s="1006">
        <v>5258.6983922486934</v>
      </c>
    </row>
    <row r="102" spans="1:4" ht="30" customHeight="1" thickTop="1" thickBot="1">
      <c r="A102" s="209" t="s">
        <v>1479</v>
      </c>
      <c r="B102" s="106" t="s">
        <v>141</v>
      </c>
      <c r="C102" s="108" t="s">
        <v>1480</v>
      </c>
      <c r="D102" s="1006">
        <v>177109.93386256482</v>
      </c>
    </row>
    <row r="103" spans="1:4" ht="30" customHeight="1" thickTop="1" thickBot="1">
      <c r="A103" s="209" t="s">
        <v>1411</v>
      </c>
      <c r="B103" s="106" t="s">
        <v>344</v>
      </c>
      <c r="C103" s="108" t="s">
        <v>1412</v>
      </c>
      <c r="D103" s="1006">
        <v>0.45414349571937268</v>
      </c>
    </row>
    <row r="104" spans="1:4" ht="30" customHeight="1" thickTop="1" thickBot="1">
      <c r="A104" s="209" t="s">
        <v>1409</v>
      </c>
      <c r="B104" s="106" t="s">
        <v>344</v>
      </c>
      <c r="C104" s="108" t="s">
        <v>1410</v>
      </c>
      <c r="D104" s="1006">
        <v>0.30101358760964236</v>
      </c>
    </row>
    <row r="105" spans="1:4" ht="30" customHeight="1" thickTop="1" thickBot="1">
      <c r="A105" s="209" t="s">
        <v>1359</v>
      </c>
      <c r="B105" s="106" t="s">
        <v>339</v>
      </c>
      <c r="C105" s="108" t="s">
        <v>1360</v>
      </c>
      <c r="D105" s="1006">
        <v>1086.9145197319433</v>
      </c>
    </row>
    <row r="106" spans="1:4" ht="30" customHeight="1" thickTop="1" thickBot="1">
      <c r="A106" s="209" t="s">
        <v>1486</v>
      </c>
      <c r="B106" s="106" t="s">
        <v>92</v>
      </c>
      <c r="C106" s="108" t="s">
        <v>1487</v>
      </c>
      <c r="D106" s="1006">
        <v>169489.60634697319</v>
      </c>
    </row>
    <row r="107" spans="1:4" ht="30" customHeight="1" thickTop="1" thickBot="1">
      <c r="A107" s="209" t="s">
        <v>1385</v>
      </c>
      <c r="B107" s="106" t="s">
        <v>339</v>
      </c>
      <c r="C107" s="108" t="s">
        <v>1386</v>
      </c>
      <c r="D107" s="1006">
        <v>1297.682629293241</v>
      </c>
    </row>
    <row r="108" spans="1:4" ht="30" customHeight="1" thickTop="1" thickBot="1">
      <c r="A108" s="209" t="s">
        <v>1347</v>
      </c>
      <c r="B108" s="106" t="s">
        <v>339</v>
      </c>
      <c r="C108" s="108" t="s">
        <v>1939</v>
      </c>
      <c r="D108" s="1006">
        <v>821.12908167746264</v>
      </c>
    </row>
    <row r="109" spans="1:4" ht="30" customHeight="1" thickTop="1" thickBot="1">
      <c r="A109" s="209" t="s">
        <v>1342</v>
      </c>
      <c r="B109" s="106" t="s">
        <v>339</v>
      </c>
      <c r="C109" s="108" t="s">
        <v>1938</v>
      </c>
      <c r="D109" s="1006">
        <v>810.84943355188761</v>
      </c>
    </row>
    <row r="110" spans="1:4" ht="30" customHeight="1" thickTop="1" thickBot="1">
      <c r="A110" s="209" t="s">
        <v>1481</v>
      </c>
      <c r="B110" s="106" t="s">
        <v>339</v>
      </c>
      <c r="C110" s="108" t="s">
        <v>1482</v>
      </c>
      <c r="D110" s="1006">
        <v>1159.8941938762794</v>
      </c>
    </row>
    <row r="111" spans="1:4" ht="30" customHeight="1" thickTop="1" thickBot="1">
      <c r="A111" s="209" t="s">
        <v>1402</v>
      </c>
      <c r="B111" s="106" t="s">
        <v>1390</v>
      </c>
      <c r="C111" s="108" t="s">
        <v>1945</v>
      </c>
      <c r="D111" s="1006">
        <v>797.84205483140272</v>
      </c>
    </row>
    <row r="112" spans="1:4" ht="30" customHeight="1" thickTop="1" thickBot="1">
      <c r="A112" s="209" t="s">
        <v>1403</v>
      </c>
      <c r="B112" s="106" t="s">
        <v>344</v>
      </c>
      <c r="C112" s="108" t="s">
        <v>1946</v>
      </c>
      <c r="D112" s="1006">
        <v>2.9056347965060447</v>
      </c>
    </row>
    <row r="113" spans="1:4" ht="30" customHeight="1" thickTop="1" thickBot="1">
      <c r="A113" s="209" t="s">
        <v>1408</v>
      </c>
      <c r="B113" s="106" t="s">
        <v>1390</v>
      </c>
      <c r="C113" s="108" t="s">
        <v>1949</v>
      </c>
      <c r="D113" s="1006">
        <v>627.40486782127505</v>
      </c>
    </row>
    <row r="114" spans="1:4" ht="30" customHeight="1" thickTop="1" thickBot="1">
      <c r="A114" s="209" t="s">
        <v>1484</v>
      </c>
      <c r="B114" s="106" t="s">
        <v>92</v>
      </c>
      <c r="C114" s="108" t="s">
        <v>1485</v>
      </c>
      <c r="D114" s="1006">
        <v>1026092.5908558896</v>
      </c>
    </row>
    <row r="115" spans="1:4" ht="30" customHeight="1" thickTop="1" thickBot="1">
      <c r="A115" s="209" t="s">
        <v>1405</v>
      </c>
      <c r="B115" s="106" t="s">
        <v>92</v>
      </c>
      <c r="C115" s="108" t="s">
        <v>1406</v>
      </c>
      <c r="D115" s="1006">
        <v>846.30400596628817</v>
      </c>
    </row>
    <row r="116" spans="1:4" ht="30" customHeight="1" thickTop="1" thickBot="1">
      <c r="A116" s="209" t="s">
        <v>1355</v>
      </c>
      <c r="B116" s="106" t="s">
        <v>339</v>
      </c>
      <c r="C116" s="108" t="s">
        <v>1941</v>
      </c>
      <c r="D116" s="1006">
        <v>14.12084602763937</v>
      </c>
    </row>
    <row r="117" spans="1:4" ht="30" customHeight="1" thickTop="1" thickBot="1">
      <c r="A117" s="209" t="s">
        <v>1383</v>
      </c>
      <c r="B117" s="106" t="s">
        <v>92</v>
      </c>
      <c r="C117" s="108" t="s">
        <v>1384</v>
      </c>
      <c r="D117" s="1006">
        <v>482527.46420183347</v>
      </c>
    </row>
    <row r="118" spans="1:4" ht="16.5" thickTop="1" thickBot="1">
      <c r="D118" s="196"/>
    </row>
    <row r="119"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2" customWidth="1"/>
    <col min="2" max="2" width="15.42578125" style="542" customWidth="1"/>
    <col min="3" max="3" width="7.28515625" style="542" customWidth="1"/>
    <col min="4" max="4" width="11.42578125" style="542"/>
    <col min="5" max="5" width="5.7109375" style="542" customWidth="1"/>
    <col min="6" max="6" width="5.7109375" style="542" hidden="1" customWidth="1"/>
    <col min="7" max="7" width="9.5703125" style="542" customWidth="1"/>
    <col min="8" max="8" width="14" style="542" customWidth="1"/>
    <col min="9" max="9" width="16.28515625" style="542" customWidth="1"/>
    <col min="10" max="10" width="15.85546875" style="542" customWidth="1"/>
    <col min="11" max="11" width="11.7109375" style="542" customWidth="1"/>
    <col min="12" max="12" width="8.28515625" style="542" customWidth="1"/>
    <col min="13" max="13" width="16.5703125" style="542" customWidth="1"/>
    <col min="14" max="256" width="11.42578125" style="542"/>
    <col min="257" max="257" width="22.7109375" style="542" customWidth="1"/>
    <col min="258" max="258" width="15.42578125" style="542" customWidth="1"/>
    <col min="259" max="259" width="7.28515625" style="542" customWidth="1"/>
    <col min="260" max="260" width="11.42578125" style="542"/>
    <col min="261" max="261" width="5.7109375" style="542" customWidth="1"/>
    <col min="262" max="262" width="0" style="542" hidden="1" customWidth="1"/>
    <col min="263" max="263" width="9.5703125" style="542" customWidth="1"/>
    <col min="264" max="264" width="14" style="542" customWidth="1"/>
    <col min="265" max="265" width="16.28515625" style="542" customWidth="1"/>
    <col min="266" max="266" width="15.85546875" style="542" customWidth="1"/>
    <col min="267" max="267" width="11.7109375" style="542" customWidth="1"/>
    <col min="268" max="268" width="8.28515625" style="542" customWidth="1"/>
    <col min="269" max="269" width="16.5703125" style="542" customWidth="1"/>
    <col min="270" max="512" width="11.42578125" style="542"/>
    <col min="513" max="513" width="22.7109375" style="542" customWidth="1"/>
    <col min="514" max="514" width="15.42578125" style="542" customWidth="1"/>
    <col min="515" max="515" width="7.28515625" style="542" customWidth="1"/>
    <col min="516" max="516" width="11.42578125" style="542"/>
    <col min="517" max="517" width="5.7109375" style="542" customWidth="1"/>
    <col min="518" max="518" width="0" style="542" hidden="1" customWidth="1"/>
    <col min="519" max="519" width="9.5703125" style="542" customWidth="1"/>
    <col min="520" max="520" width="14" style="542" customWidth="1"/>
    <col min="521" max="521" width="16.28515625" style="542" customWidth="1"/>
    <col min="522" max="522" width="15.85546875" style="542" customWidth="1"/>
    <col min="523" max="523" width="11.7109375" style="542" customWidth="1"/>
    <col min="524" max="524" width="8.28515625" style="542" customWidth="1"/>
    <col min="525" max="525" width="16.5703125" style="542" customWidth="1"/>
    <col min="526" max="768" width="11.42578125" style="542"/>
    <col min="769" max="769" width="22.7109375" style="542" customWidth="1"/>
    <col min="770" max="770" width="15.42578125" style="542" customWidth="1"/>
    <col min="771" max="771" width="7.28515625" style="542" customWidth="1"/>
    <col min="772" max="772" width="11.42578125" style="542"/>
    <col min="773" max="773" width="5.7109375" style="542" customWidth="1"/>
    <col min="774" max="774" width="0" style="542" hidden="1" customWidth="1"/>
    <col min="775" max="775" width="9.5703125" style="542" customWidth="1"/>
    <col min="776" max="776" width="14" style="542" customWidth="1"/>
    <col min="777" max="777" width="16.28515625" style="542" customWidth="1"/>
    <col min="778" max="778" width="15.85546875" style="542" customWidth="1"/>
    <col min="779" max="779" width="11.7109375" style="542" customWidth="1"/>
    <col min="780" max="780" width="8.28515625" style="542" customWidth="1"/>
    <col min="781" max="781" width="16.5703125" style="542" customWidth="1"/>
    <col min="782" max="1024" width="11.42578125" style="542"/>
    <col min="1025" max="1025" width="22.7109375" style="542" customWidth="1"/>
    <col min="1026" max="1026" width="15.42578125" style="542" customWidth="1"/>
    <col min="1027" max="1027" width="7.28515625" style="542" customWidth="1"/>
    <col min="1028" max="1028" width="11.42578125" style="542"/>
    <col min="1029" max="1029" width="5.7109375" style="542" customWidth="1"/>
    <col min="1030" max="1030" width="0" style="542" hidden="1" customWidth="1"/>
    <col min="1031" max="1031" width="9.5703125" style="542" customWidth="1"/>
    <col min="1032" max="1032" width="14" style="542" customWidth="1"/>
    <col min="1033" max="1033" width="16.28515625" style="542" customWidth="1"/>
    <col min="1034" max="1034" width="15.85546875" style="542" customWidth="1"/>
    <col min="1035" max="1035" width="11.7109375" style="542" customWidth="1"/>
    <col min="1036" max="1036" width="8.28515625" style="542" customWidth="1"/>
    <col min="1037" max="1037" width="16.5703125" style="542" customWidth="1"/>
    <col min="1038" max="1280" width="11.42578125" style="542"/>
    <col min="1281" max="1281" width="22.7109375" style="542" customWidth="1"/>
    <col min="1282" max="1282" width="15.42578125" style="542" customWidth="1"/>
    <col min="1283" max="1283" width="7.28515625" style="542" customWidth="1"/>
    <col min="1284" max="1284" width="11.42578125" style="542"/>
    <col min="1285" max="1285" width="5.7109375" style="542" customWidth="1"/>
    <col min="1286" max="1286" width="0" style="542" hidden="1" customWidth="1"/>
    <col min="1287" max="1287" width="9.5703125" style="542" customWidth="1"/>
    <col min="1288" max="1288" width="14" style="542" customWidth="1"/>
    <col min="1289" max="1289" width="16.28515625" style="542" customWidth="1"/>
    <col min="1290" max="1290" width="15.85546875" style="542" customWidth="1"/>
    <col min="1291" max="1291" width="11.7109375" style="542" customWidth="1"/>
    <col min="1292" max="1292" width="8.28515625" style="542" customWidth="1"/>
    <col min="1293" max="1293" width="16.5703125" style="542" customWidth="1"/>
    <col min="1294" max="1536" width="11.42578125" style="542"/>
    <col min="1537" max="1537" width="22.7109375" style="542" customWidth="1"/>
    <col min="1538" max="1538" width="15.42578125" style="542" customWidth="1"/>
    <col min="1539" max="1539" width="7.28515625" style="542" customWidth="1"/>
    <col min="1540" max="1540" width="11.42578125" style="542"/>
    <col min="1541" max="1541" width="5.7109375" style="542" customWidth="1"/>
    <col min="1542" max="1542" width="0" style="542" hidden="1" customWidth="1"/>
    <col min="1543" max="1543" width="9.5703125" style="542" customWidth="1"/>
    <col min="1544" max="1544" width="14" style="542" customWidth="1"/>
    <col min="1545" max="1545" width="16.28515625" style="542" customWidth="1"/>
    <col min="1546" max="1546" width="15.85546875" style="542" customWidth="1"/>
    <col min="1547" max="1547" width="11.7109375" style="542" customWidth="1"/>
    <col min="1548" max="1548" width="8.28515625" style="542" customWidth="1"/>
    <col min="1549" max="1549" width="16.5703125" style="542" customWidth="1"/>
    <col min="1550" max="1792" width="11.42578125" style="542"/>
    <col min="1793" max="1793" width="22.7109375" style="542" customWidth="1"/>
    <col min="1794" max="1794" width="15.42578125" style="542" customWidth="1"/>
    <col min="1795" max="1795" width="7.28515625" style="542" customWidth="1"/>
    <col min="1796" max="1796" width="11.42578125" style="542"/>
    <col min="1797" max="1797" width="5.7109375" style="542" customWidth="1"/>
    <col min="1798" max="1798" width="0" style="542" hidden="1" customWidth="1"/>
    <col min="1799" max="1799" width="9.5703125" style="542" customWidth="1"/>
    <col min="1800" max="1800" width="14" style="542" customWidth="1"/>
    <col min="1801" max="1801" width="16.28515625" style="542" customWidth="1"/>
    <col min="1802" max="1802" width="15.85546875" style="542" customWidth="1"/>
    <col min="1803" max="1803" width="11.7109375" style="542" customWidth="1"/>
    <col min="1804" max="1804" width="8.28515625" style="542" customWidth="1"/>
    <col min="1805" max="1805" width="16.5703125" style="542" customWidth="1"/>
    <col min="1806" max="2048" width="11.42578125" style="542"/>
    <col min="2049" max="2049" width="22.7109375" style="542" customWidth="1"/>
    <col min="2050" max="2050" width="15.42578125" style="542" customWidth="1"/>
    <col min="2051" max="2051" width="7.28515625" style="542" customWidth="1"/>
    <col min="2052" max="2052" width="11.42578125" style="542"/>
    <col min="2053" max="2053" width="5.7109375" style="542" customWidth="1"/>
    <col min="2054" max="2054" width="0" style="542" hidden="1" customWidth="1"/>
    <col min="2055" max="2055" width="9.5703125" style="542" customWidth="1"/>
    <col min="2056" max="2056" width="14" style="542" customWidth="1"/>
    <col min="2057" max="2057" width="16.28515625" style="542" customWidth="1"/>
    <col min="2058" max="2058" width="15.85546875" style="542" customWidth="1"/>
    <col min="2059" max="2059" width="11.7109375" style="542" customWidth="1"/>
    <col min="2060" max="2060" width="8.28515625" style="542" customWidth="1"/>
    <col min="2061" max="2061" width="16.5703125" style="542" customWidth="1"/>
    <col min="2062" max="2304" width="11.42578125" style="542"/>
    <col min="2305" max="2305" width="22.7109375" style="542" customWidth="1"/>
    <col min="2306" max="2306" width="15.42578125" style="542" customWidth="1"/>
    <col min="2307" max="2307" width="7.28515625" style="542" customWidth="1"/>
    <col min="2308" max="2308" width="11.42578125" style="542"/>
    <col min="2309" max="2309" width="5.7109375" style="542" customWidth="1"/>
    <col min="2310" max="2310" width="0" style="542" hidden="1" customWidth="1"/>
    <col min="2311" max="2311" width="9.5703125" style="542" customWidth="1"/>
    <col min="2312" max="2312" width="14" style="542" customWidth="1"/>
    <col min="2313" max="2313" width="16.28515625" style="542" customWidth="1"/>
    <col min="2314" max="2314" width="15.85546875" style="542" customWidth="1"/>
    <col min="2315" max="2315" width="11.7109375" style="542" customWidth="1"/>
    <col min="2316" max="2316" width="8.28515625" style="542" customWidth="1"/>
    <col min="2317" max="2317" width="16.5703125" style="542" customWidth="1"/>
    <col min="2318" max="2560" width="11.42578125" style="542"/>
    <col min="2561" max="2561" width="22.7109375" style="542" customWidth="1"/>
    <col min="2562" max="2562" width="15.42578125" style="542" customWidth="1"/>
    <col min="2563" max="2563" width="7.28515625" style="542" customWidth="1"/>
    <col min="2564" max="2564" width="11.42578125" style="542"/>
    <col min="2565" max="2565" width="5.7109375" style="542" customWidth="1"/>
    <col min="2566" max="2566" width="0" style="542" hidden="1" customWidth="1"/>
    <col min="2567" max="2567" width="9.5703125" style="542" customWidth="1"/>
    <col min="2568" max="2568" width="14" style="542" customWidth="1"/>
    <col min="2569" max="2569" width="16.28515625" style="542" customWidth="1"/>
    <col min="2570" max="2570" width="15.85546875" style="542" customWidth="1"/>
    <col min="2571" max="2571" width="11.7109375" style="542" customWidth="1"/>
    <col min="2572" max="2572" width="8.28515625" style="542" customWidth="1"/>
    <col min="2573" max="2573" width="16.5703125" style="542" customWidth="1"/>
    <col min="2574" max="2816" width="11.42578125" style="542"/>
    <col min="2817" max="2817" width="22.7109375" style="542" customWidth="1"/>
    <col min="2818" max="2818" width="15.42578125" style="542" customWidth="1"/>
    <col min="2819" max="2819" width="7.28515625" style="542" customWidth="1"/>
    <col min="2820" max="2820" width="11.42578125" style="542"/>
    <col min="2821" max="2821" width="5.7109375" style="542" customWidth="1"/>
    <col min="2822" max="2822" width="0" style="542" hidden="1" customWidth="1"/>
    <col min="2823" max="2823" width="9.5703125" style="542" customWidth="1"/>
    <col min="2824" max="2824" width="14" style="542" customWidth="1"/>
    <col min="2825" max="2825" width="16.28515625" style="542" customWidth="1"/>
    <col min="2826" max="2826" width="15.85546875" style="542" customWidth="1"/>
    <col min="2827" max="2827" width="11.7109375" style="542" customWidth="1"/>
    <col min="2828" max="2828" width="8.28515625" style="542" customWidth="1"/>
    <col min="2829" max="2829" width="16.5703125" style="542" customWidth="1"/>
    <col min="2830" max="3072" width="11.42578125" style="542"/>
    <col min="3073" max="3073" width="22.7109375" style="542" customWidth="1"/>
    <col min="3074" max="3074" width="15.42578125" style="542" customWidth="1"/>
    <col min="3075" max="3075" width="7.28515625" style="542" customWidth="1"/>
    <col min="3076" max="3076" width="11.42578125" style="542"/>
    <col min="3077" max="3077" width="5.7109375" style="542" customWidth="1"/>
    <col min="3078" max="3078" width="0" style="542" hidden="1" customWidth="1"/>
    <col min="3079" max="3079" width="9.5703125" style="542" customWidth="1"/>
    <col min="3080" max="3080" width="14" style="542" customWidth="1"/>
    <col min="3081" max="3081" width="16.28515625" style="542" customWidth="1"/>
    <col min="3082" max="3082" width="15.85546875" style="542" customWidth="1"/>
    <col min="3083" max="3083" width="11.7109375" style="542" customWidth="1"/>
    <col min="3084" max="3084" width="8.28515625" style="542" customWidth="1"/>
    <col min="3085" max="3085" width="16.5703125" style="542" customWidth="1"/>
    <col min="3086" max="3328" width="11.42578125" style="542"/>
    <col min="3329" max="3329" width="22.7109375" style="542" customWidth="1"/>
    <col min="3330" max="3330" width="15.42578125" style="542" customWidth="1"/>
    <col min="3331" max="3331" width="7.28515625" style="542" customWidth="1"/>
    <col min="3332" max="3332" width="11.42578125" style="542"/>
    <col min="3333" max="3333" width="5.7109375" style="542" customWidth="1"/>
    <col min="3334" max="3334" width="0" style="542" hidden="1" customWidth="1"/>
    <col min="3335" max="3335" width="9.5703125" style="542" customWidth="1"/>
    <col min="3336" max="3336" width="14" style="542" customWidth="1"/>
    <col min="3337" max="3337" width="16.28515625" style="542" customWidth="1"/>
    <col min="3338" max="3338" width="15.85546875" style="542" customWidth="1"/>
    <col min="3339" max="3339" width="11.7109375" style="542" customWidth="1"/>
    <col min="3340" max="3340" width="8.28515625" style="542" customWidth="1"/>
    <col min="3341" max="3341" width="16.5703125" style="542" customWidth="1"/>
    <col min="3342" max="3584" width="11.42578125" style="542"/>
    <col min="3585" max="3585" width="22.7109375" style="542" customWidth="1"/>
    <col min="3586" max="3586" width="15.42578125" style="542" customWidth="1"/>
    <col min="3587" max="3587" width="7.28515625" style="542" customWidth="1"/>
    <col min="3588" max="3588" width="11.42578125" style="542"/>
    <col min="3589" max="3589" width="5.7109375" style="542" customWidth="1"/>
    <col min="3590" max="3590" width="0" style="542" hidden="1" customWidth="1"/>
    <col min="3591" max="3591" width="9.5703125" style="542" customWidth="1"/>
    <col min="3592" max="3592" width="14" style="542" customWidth="1"/>
    <col min="3593" max="3593" width="16.28515625" style="542" customWidth="1"/>
    <col min="3594" max="3594" width="15.85546875" style="542" customWidth="1"/>
    <col min="3595" max="3595" width="11.7109375" style="542" customWidth="1"/>
    <col min="3596" max="3596" width="8.28515625" style="542" customWidth="1"/>
    <col min="3597" max="3597" width="16.5703125" style="542" customWidth="1"/>
    <col min="3598" max="3840" width="11.42578125" style="542"/>
    <col min="3841" max="3841" width="22.7109375" style="542" customWidth="1"/>
    <col min="3842" max="3842" width="15.42578125" style="542" customWidth="1"/>
    <col min="3843" max="3843" width="7.28515625" style="542" customWidth="1"/>
    <col min="3844" max="3844" width="11.42578125" style="542"/>
    <col min="3845" max="3845" width="5.7109375" style="542" customWidth="1"/>
    <col min="3846" max="3846" width="0" style="542" hidden="1" customWidth="1"/>
    <col min="3847" max="3847" width="9.5703125" style="542" customWidth="1"/>
    <col min="3848" max="3848" width="14" style="542" customWidth="1"/>
    <col min="3849" max="3849" width="16.28515625" style="542" customWidth="1"/>
    <col min="3850" max="3850" width="15.85546875" style="542" customWidth="1"/>
    <col min="3851" max="3851" width="11.7109375" style="542" customWidth="1"/>
    <col min="3852" max="3852" width="8.28515625" style="542" customWidth="1"/>
    <col min="3853" max="3853" width="16.5703125" style="542" customWidth="1"/>
    <col min="3854" max="4096" width="11.42578125" style="542"/>
    <col min="4097" max="4097" width="22.7109375" style="542" customWidth="1"/>
    <col min="4098" max="4098" width="15.42578125" style="542" customWidth="1"/>
    <col min="4099" max="4099" width="7.28515625" style="542" customWidth="1"/>
    <col min="4100" max="4100" width="11.42578125" style="542"/>
    <col min="4101" max="4101" width="5.7109375" style="542" customWidth="1"/>
    <col min="4102" max="4102" width="0" style="542" hidden="1" customWidth="1"/>
    <col min="4103" max="4103" width="9.5703125" style="542" customWidth="1"/>
    <col min="4104" max="4104" width="14" style="542" customWidth="1"/>
    <col min="4105" max="4105" width="16.28515625" style="542" customWidth="1"/>
    <col min="4106" max="4106" width="15.85546875" style="542" customWidth="1"/>
    <col min="4107" max="4107" width="11.7109375" style="542" customWidth="1"/>
    <col min="4108" max="4108" width="8.28515625" style="542" customWidth="1"/>
    <col min="4109" max="4109" width="16.5703125" style="542" customWidth="1"/>
    <col min="4110" max="4352" width="11.42578125" style="542"/>
    <col min="4353" max="4353" width="22.7109375" style="542" customWidth="1"/>
    <col min="4354" max="4354" width="15.42578125" style="542" customWidth="1"/>
    <col min="4355" max="4355" width="7.28515625" style="542" customWidth="1"/>
    <col min="4356" max="4356" width="11.42578125" style="542"/>
    <col min="4357" max="4357" width="5.7109375" style="542" customWidth="1"/>
    <col min="4358" max="4358" width="0" style="542" hidden="1" customWidth="1"/>
    <col min="4359" max="4359" width="9.5703125" style="542" customWidth="1"/>
    <col min="4360" max="4360" width="14" style="542" customWidth="1"/>
    <col min="4361" max="4361" width="16.28515625" style="542" customWidth="1"/>
    <col min="4362" max="4362" width="15.85546875" style="542" customWidth="1"/>
    <col min="4363" max="4363" width="11.7109375" style="542" customWidth="1"/>
    <col min="4364" max="4364" width="8.28515625" style="542" customWidth="1"/>
    <col min="4365" max="4365" width="16.5703125" style="542" customWidth="1"/>
    <col min="4366" max="4608" width="11.42578125" style="542"/>
    <col min="4609" max="4609" width="22.7109375" style="542" customWidth="1"/>
    <col min="4610" max="4610" width="15.42578125" style="542" customWidth="1"/>
    <col min="4611" max="4611" width="7.28515625" style="542" customWidth="1"/>
    <col min="4612" max="4612" width="11.42578125" style="542"/>
    <col min="4613" max="4613" width="5.7109375" style="542" customWidth="1"/>
    <col min="4614" max="4614" width="0" style="542" hidden="1" customWidth="1"/>
    <col min="4615" max="4615" width="9.5703125" style="542" customWidth="1"/>
    <col min="4616" max="4616" width="14" style="542" customWidth="1"/>
    <col min="4617" max="4617" width="16.28515625" style="542" customWidth="1"/>
    <col min="4618" max="4618" width="15.85546875" style="542" customWidth="1"/>
    <col min="4619" max="4619" width="11.7109375" style="542" customWidth="1"/>
    <col min="4620" max="4620" width="8.28515625" style="542" customWidth="1"/>
    <col min="4621" max="4621" width="16.5703125" style="542" customWidth="1"/>
    <col min="4622" max="4864" width="11.42578125" style="542"/>
    <col min="4865" max="4865" width="22.7109375" style="542" customWidth="1"/>
    <col min="4866" max="4866" width="15.42578125" style="542" customWidth="1"/>
    <col min="4867" max="4867" width="7.28515625" style="542" customWidth="1"/>
    <col min="4868" max="4868" width="11.42578125" style="542"/>
    <col min="4869" max="4869" width="5.7109375" style="542" customWidth="1"/>
    <col min="4870" max="4870" width="0" style="542" hidden="1" customWidth="1"/>
    <col min="4871" max="4871" width="9.5703125" style="542" customWidth="1"/>
    <col min="4872" max="4872" width="14" style="542" customWidth="1"/>
    <col min="4873" max="4873" width="16.28515625" style="542" customWidth="1"/>
    <col min="4874" max="4874" width="15.85546875" style="542" customWidth="1"/>
    <col min="4875" max="4875" width="11.7109375" style="542" customWidth="1"/>
    <col min="4876" max="4876" width="8.28515625" style="542" customWidth="1"/>
    <col min="4877" max="4877" width="16.5703125" style="542" customWidth="1"/>
    <col min="4878" max="5120" width="11.42578125" style="542"/>
    <col min="5121" max="5121" width="22.7109375" style="542" customWidth="1"/>
    <col min="5122" max="5122" width="15.42578125" style="542" customWidth="1"/>
    <col min="5123" max="5123" width="7.28515625" style="542" customWidth="1"/>
    <col min="5124" max="5124" width="11.42578125" style="542"/>
    <col min="5125" max="5125" width="5.7109375" style="542" customWidth="1"/>
    <col min="5126" max="5126" width="0" style="542" hidden="1" customWidth="1"/>
    <col min="5127" max="5127" width="9.5703125" style="542" customWidth="1"/>
    <col min="5128" max="5128" width="14" style="542" customWidth="1"/>
    <col min="5129" max="5129" width="16.28515625" style="542" customWidth="1"/>
    <col min="5130" max="5130" width="15.85546875" style="542" customWidth="1"/>
    <col min="5131" max="5131" width="11.7109375" style="542" customWidth="1"/>
    <col min="5132" max="5132" width="8.28515625" style="542" customWidth="1"/>
    <col min="5133" max="5133" width="16.5703125" style="542" customWidth="1"/>
    <col min="5134" max="5376" width="11.42578125" style="542"/>
    <col min="5377" max="5377" width="22.7109375" style="542" customWidth="1"/>
    <col min="5378" max="5378" width="15.42578125" style="542" customWidth="1"/>
    <col min="5379" max="5379" width="7.28515625" style="542" customWidth="1"/>
    <col min="5380" max="5380" width="11.42578125" style="542"/>
    <col min="5381" max="5381" width="5.7109375" style="542" customWidth="1"/>
    <col min="5382" max="5382" width="0" style="542" hidden="1" customWidth="1"/>
    <col min="5383" max="5383" width="9.5703125" style="542" customWidth="1"/>
    <col min="5384" max="5384" width="14" style="542" customWidth="1"/>
    <col min="5385" max="5385" width="16.28515625" style="542" customWidth="1"/>
    <col min="5386" max="5386" width="15.85546875" style="542" customWidth="1"/>
    <col min="5387" max="5387" width="11.7109375" style="542" customWidth="1"/>
    <col min="5388" max="5388" width="8.28515625" style="542" customWidth="1"/>
    <col min="5389" max="5389" width="16.5703125" style="542" customWidth="1"/>
    <col min="5390" max="5632" width="11.42578125" style="542"/>
    <col min="5633" max="5633" width="22.7109375" style="542" customWidth="1"/>
    <col min="5634" max="5634" width="15.42578125" style="542" customWidth="1"/>
    <col min="5635" max="5635" width="7.28515625" style="542" customWidth="1"/>
    <col min="5636" max="5636" width="11.42578125" style="542"/>
    <col min="5637" max="5637" width="5.7109375" style="542" customWidth="1"/>
    <col min="5638" max="5638" width="0" style="542" hidden="1" customWidth="1"/>
    <col min="5639" max="5639" width="9.5703125" style="542" customWidth="1"/>
    <col min="5640" max="5640" width="14" style="542" customWidth="1"/>
    <col min="5641" max="5641" width="16.28515625" style="542" customWidth="1"/>
    <col min="5642" max="5642" width="15.85546875" style="542" customWidth="1"/>
    <col min="5643" max="5643" width="11.7109375" style="542" customWidth="1"/>
    <col min="5644" max="5644" width="8.28515625" style="542" customWidth="1"/>
    <col min="5645" max="5645" width="16.5703125" style="542" customWidth="1"/>
    <col min="5646" max="5888" width="11.42578125" style="542"/>
    <col min="5889" max="5889" width="22.7109375" style="542" customWidth="1"/>
    <col min="5890" max="5890" width="15.42578125" style="542" customWidth="1"/>
    <col min="5891" max="5891" width="7.28515625" style="542" customWidth="1"/>
    <col min="5892" max="5892" width="11.42578125" style="542"/>
    <col min="5893" max="5893" width="5.7109375" style="542" customWidth="1"/>
    <col min="5894" max="5894" width="0" style="542" hidden="1" customWidth="1"/>
    <col min="5895" max="5895" width="9.5703125" style="542" customWidth="1"/>
    <col min="5896" max="5896" width="14" style="542" customWidth="1"/>
    <col min="5897" max="5897" width="16.28515625" style="542" customWidth="1"/>
    <col min="5898" max="5898" width="15.85546875" style="542" customWidth="1"/>
    <col min="5899" max="5899" width="11.7109375" style="542" customWidth="1"/>
    <col min="5900" max="5900" width="8.28515625" style="542" customWidth="1"/>
    <col min="5901" max="5901" width="16.5703125" style="542" customWidth="1"/>
    <col min="5902" max="6144" width="11.42578125" style="542"/>
    <col min="6145" max="6145" width="22.7109375" style="542" customWidth="1"/>
    <col min="6146" max="6146" width="15.42578125" style="542" customWidth="1"/>
    <col min="6147" max="6147" width="7.28515625" style="542" customWidth="1"/>
    <col min="6148" max="6148" width="11.42578125" style="542"/>
    <col min="6149" max="6149" width="5.7109375" style="542" customWidth="1"/>
    <col min="6150" max="6150" width="0" style="542" hidden="1" customWidth="1"/>
    <col min="6151" max="6151" width="9.5703125" style="542" customWidth="1"/>
    <col min="6152" max="6152" width="14" style="542" customWidth="1"/>
    <col min="6153" max="6153" width="16.28515625" style="542" customWidth="1"/>
    <col min="6154" max="6154" width="15.85546875" style="542" customWidth="1"/>
    <col min="6155" max="6155" width="11.7109375" style="542" customWidth="1"/>
    <col min="6156" max="6156" width="8.28515625" style="542" customWidth="1"/>
    <col min="6157" max="6157" width="16.5703125" style="542" customWidth="1"/>
    <col min="6158" max="6400" width="11.42578125" style="542"/>
    <col min="6401" max="6401" width="22.7109375" style="542" customWidth="1"/>
    <col min="6402" max="6402" width="15.42578125" style="542" customWidth="1"/>
    <col min="6403" max="6403" width="7.28515625" style="542" customWidth="1"/>
    <col min="6404" max="6404" width="11.42578125" style="542"/>
    <col min="6405" max="6405" width="5.7109375" style="542" customWidth="1"/>
    <col min="6406" max="6406" width="0" style="542" hidden="1" customWidth="1"/>
    <col min="6407" max="6407" width="9.5703125" style="542" customWidth="1"/>
    <col min="6408" max="6408" width="14" style="542" customWidth="1"/>
    <col min="6409" max="6409" width="16.28515625" style="542" customWidth="1"/>
    <col min="6410" max="6410" width="15.85546875" style="542" customWidth="1"/>
    <col min="6411" max="6411" width="11.7109375" style="542" customWidth="1"/>
    <col min="6412" max="6412" width="8.28515625" style="542" customWidth="1"/>
    <col min="6413" max="6413" width="16.5703125" style="542" customWidth="1"/>
    <col min="6414" max="6656" width="11.42578125" style="542"/>
    <col min="6657" max="6657" width="22.7109375" style="542" customWidth="1"/>
    <col min="6658" max="6658" width="15.42578125" style="542" customWidth="1"/>
    <col min="6659" max="6659" width="7.28515625" style="542" customWidth="1"/>
    <col min="6660" max="6660" width="11.42578125" style="542"/>
    <col min="6661" max="6661" width="5.7109375" style="542" customWidth="1"/>
    <col min="6662" max="6662" width="0" style="542" hidden="1" customWidth="1"/>
    <col min="6663" max="6663" width="9.5703125" style="542" customWidth="1"/>
    <col min="6664" max="6664" width="14" style="542" customWidth="1"/>
    <col min="6665" max="6665" width="16.28515625" style="542" customWidth="1"/>
    <col min="6666" max="6666" width="15.85546875" style="542" customWidth="1"/>
    <col min="6667" max="6667" width="11.7109375" style="542" customWidth="1"/>
    <col min="6668" max="6668" width="8.28515625" style="542" customWidth="1"/>
    <col min="6669" max="6669" width="16.5703125" style="542" customWidth="1"/>
    <col min="6670" max="6912" width="11.42578125" style="542"/>
    <col min="6913" max="6913" width="22.7109375" style="542" customWidth="1"/>
    <col min="6914" max="6914" width="15.42578125" style="542" customWidth="1"/>
    <col min="6915" max="6915" width="7.28515625" style="542" customWidth="1"/>
    <col min="6916" max="6916" width="11.42578125" style="542"/>
    <col min="6917" max="6917" width="5.7109375" style="542" customWidth="1"/>
    <col min="6918" max="6918" width="0" style="542" hidden="1" customWidth="1"/>
    <col min="6919" max="6919" width="9.5703125" style="542" customWidth="1"/>
    <col min="6920" max="6920" width="14" style="542" customWidth="1"/>
    <col min="6921" max="6921" width="16.28515625" style="542" customWidth="1"/>
    <col min="6922" max="6922" width="15.85546875" style="542" customWidth="1"/>
    <col min="6923" max="6923" width="11.7109375" style="542" customWidth="1"/>
    <col min="6924" max="6924" width="8.28515625" style="542" customWidth="1"/>
    <col min="6925" max="6925" width="16.5703125" style="542" customWidth="1"/>
    <col min="6926" max="7168" width="11.42578125" style="542"/>
    <col min="7169" max="7169" width="22.7109375" style="542" customWidth="1"/>
    <col min="7170" max="7170" width="15.42578125" style="542" customWidth="1"/>
    <col min="7171" max="7171" width="7.28515625" style="542" customWidth="1"/>
    <col min="7172" max="7172" width="11.42578125" style="542"/>
    <col min="7173" max="7173" width="5.7109375" style="542" customWidth="1"/>
    <col min="7174" max="7174" width="0" style="542" hidden="1" customWidth="1"/>
    <col min="7175" max="7175" width="9.5703125" style="542" customWidth="1"/>
    <col min="7176" max="7176" width="14" style="542" customWidth="1"/>
    <col min="7177" max="7177" width="16.28515625" style="542" customWidth="1"/>
    <col min="7178" max="7178" width="15.85546875" style="542" customWidth="1"/>
    <col min="7179" max="7179" width="11.7109375" style="542" customWidth="1"/>
    <col min="7180" max="7180" width="8.28515625" style="542" customWidth="1"/>
    <col min="7181" max="7181" width="16.5703125" style="542" customWidth="1"/>
    <col min="7182" max="7424" width="11.42578125" style="542"/>
    <col min="7425" max="7425" width="22.7109375" style="542" customWidth="1"/>
    <col min="7426" max="7426" width="15.42578125" style="542" customWidth="1"/>
    <col min="7427" max="7427" width="7.28515625" style="542" customWidth="1"/>
    <col min="7428" max="7428" width="11.42578125" style="542"/>
    <col min="7429" max="7429" width="5.7109375" style="542" customWidth="1"/>
    <col min="7430" max="7430" width="0" style="542" hidden="1" customWidth="1"/>
    <col min="7431" max="7431" width="9.5703125" style="542" customWidth="1"/>
    <col min="7432" max="7432" width="14" style="542" customWidth="1"/>
    <col min="7433" max="7433" width="16.28515625" style="542" customWidth="1"/>
    <col min="7434" max="7434" width="15.85546875" style="542" customWidth="1"/>
    <col min="7435" max="7435" width="11.7109375" style="542" customWidth="1"/>
    <col min="7436" max="7436" width="8.28515625" style="542" customWidth="1"/>
    <col min="7437" max="7437" width="16.5703125" style="542" customWidth="1"/>
    <col min="7438" max="7680" width="11.42578125" style="542"/>
    <col min="7681" max="7681" width="22.7109375" style="542" customWidth="1"/>
    <col min="7682" max="7682" width="15.42578125" style="542" customWidth="1"/>
    <col min="7683" max="7683" width="7.28515625" style="542" customWidth="1"/>
    <col min="7684" max="7684" width="11.42578125" style="542"/>
    <col min="7685" max="7685" width="5.7109375" style="542" customWidth="1"/>
    <col min="7686" max="7686" width="0" style="542" hidden="1" customWidth="1"/>
    <col min="7687" max="7687" width="9.5703125" style="542" customWidth="1"/>
    <col min="7688" max="7688" width="14" style="542" customWidth="1"/>
    <col min="7689" max="7689" width="16.28515625" style="542" customWidth="1"/>
    <col min="7690" max="7690" width="15.85546875" style="542" customWidth="1"/>
    <col min="7691" max="7691" width="11.7109375" style="542" customWidth="1"/>
    <col min="7692" max="7692" width="8.28515625" style="542" customWidth="1"/>
    <col min="7693" max="7693" width="16.5703125" style="542" customWidth="1"/>
    <col min="7694" max="7936" width="11.42578125" style="542"/>
    <col min="7937" max="7937" width="22.7109375" style="542" customWidth="1"/>
    <col min="7938" max="7938" width="15.42578125" style="542" customWidth="1"/>
    <col min="7939" max="7939" width="7.28515625" style="542" customWidth="1"/>
    <col min="7940" max="7940" width="11.42578125" style="542"/>
    <col min="7941" max="7941" width="5.7109375" style="542" customWidth="1"/>
    <col min="7942" max="7942" width="0" style="542" hidden="1" customWidth="1"/>
    <col min="7943" max="7943" width="9.5703125" style="542" customWidth="1"/>
    <col min="7944" max="7944" width="14" style="542" customWidth="1"/>
    <col min="7945" max="7945" width="16.28515625" style="542" customWidth="1"/>
    <col min="7946" max="7946" width="15.85546875" style="542" customWidth="1"/>
    <col min="7947" max="7947" width="11.7109375" style="542" customWidth="1"/>
    <col min="7948" max="7948" width="8.28515625" style="542" customWidth="1"/>
    <col min="7949" max="7949" width="16.5703125" style="542" customWidth="1"/>
    <col min="7950" max="8192" width="11.42578125" style="542"/>
    <col min="8193" max="8193" width="22.7109375" style="542" customWidth="1"/>
    <col min="8194" max="8194" width="15.42578125" style="542" customWidth="1"/>
    <col min="8195" max="8195" width="7.28515625" style="542" customWidth="1"/>
    <col min="8196" max="8196" width="11.42578125" style="542"/>
    <col min="8197" max="8197" width="5.7109375" style="542" customWidth="1"/>
    <col min="8198" max="8198" width="0" style="542" hidden="1" customWidth="1"/>
    <col min="8199" max="8199" width="9.5703125" style="542" customWidth="1"/>
    <col min="8200" max="8200" width="14" style="542" customWidth="1"/>
    <col min="8201" max="8201" width="16.28515625" style="542" customWidth="1"/>
    <col min="8202" max="8202" width="15.85546875" style="542" customWidth="1"/>
    <col min="8203" max="8203" width="11.7109375" style="542" customWidth="1"/>
    <col min="8204" max="8204" width="8.28515625" style="542" customWidth="1"/>
    <col min="8205" max="8205" width="16.5703125" style="542" customWidth="1"/>
    <col min="8206" max="8448" width="11.42578125" style="542"/>
    <col min="8449" max="8449" width="22.7109375" style="542" customWidth="1"/>
    <col min="8450" max="8450" width="15.42578125" style="542" customWidth="1"/>
    <col min="8451" max="8451" width="7.28515625" style="542" customWidth="1"/>
    <col min="8452" max="8452" width="11.42578125" style="542"/>
    <col min="8453" max="8453" width="5.7109375" style="542" customWidth="1"/>
    <col min="8454" max="8454" width="0" style="542" hidden="1" customWidth="1"/>
    <col min="8455" max="8455" width="9.5703125" style="542" customWidth="1"/>
    <col min="8456" max="8456" width="14" style="542" customWidth="1"/>
    <col min="8457" max="8457" width="16.28515625" style="542" customWidth="1"/>
    <col min="8458" max="8458" width="15.85546875" style="542" customWidth="1"/>
    <col min="8459" max="8459" width="11.7109375" style="542" customWidth="1"/>
    <col min="8460" max="8460" width="8.28515625" style="542" customWidth="1"/>
    <col min="8461" max="8461" width="16.5703125" style="542" customWidth="1"/>
    <col min="8462" max="8704" width="11.42578125" style="542"/>
    <col min="8705" max="8705" width="22.7109375" style="542" customWidth="1"/>
    <col min="8706" max="8706" width="15.42578125" style="542" customWidth="1"/>
    <col min="8707" max="8707" width="7.28515625" style="542" customWidth="1"/>
    <col min="8708" max="8708" width="11.42578125" style="542"/>
    <col min="8709" max="8709" width="5.7109375" style="542" customWidth="1"/>
    <col min="8710" max="8710" width="0" style="542" hidden="1" customWidth="1"/>
    <col min="8711" max="8711" width="9.5703125" style="542" customWidth="1"/>
    <col min="8712" max="8712" width="14" style="542" customWidth="1"/>
    <col min="8713" max="8713" width="16.28515625" style="542" customWidth="1"/>
    <col min="8714" max="8714" width="15.85546875" style="542" customWidth="1"/>
    <col min="8715" max="8715" width="11.7109375" style="542" customWidth="1"/>
    <col min="8716" max="8716" width="8.28515625" style="542" customWidth="1"/>
    <col min="8717" max="8717" width="16.5703125" style="542" customWidth="1"/>
    <col min="8718" max="8960" width="11.42578125" style="542"/>
    <col min="8961" max="8961" width="22.7109375" style="542" customWidth="1"/>
    <col min="8962" max="8962" width="15.42578125" style="542" customWidth="1"/>
    <col min="8963" max="8963" width="7.28515625" style="542" customWidth="1"/>
    <col min="8964" max="8964" width="11.42578125" style="542"/>
    <col min="8965" max="8965" width="5.7109375" style="542" customWidth="1"/>
    <col min="8966" max="8966" width="0" style="542" hidden="1" customWidth="1"/>
    <col min="8967" max="8967" width="9.5703125" style="542" customWidth="1"/>
    <col min="8968" max="8968" width="14" style="542" customWidth="1"/>
    <col min="8969" max="8969" width="16.28515625" style="542" customWidth="1"/>
    <col min="8970" max="8970" width="15.85546875" style="542" customWidth="1"/>
    <col min="8971" max="8971" width="11.7109375" style="542" customWidth="1"/>
    <col min="8972" max="8972" width="8.28515625" style="542" customWidth="1"/>
    <col min="8973" max="8973" width="16.5703125" style="542" customWidth="1"/>
    <col min="8974" max="9216" width="11.42578125" style="542"/>
    <col min="9217" max="9217" width="22.7109375" style="542" customWidth="1"/>
    <col min="9218" max="9218" width="15.42578125" style="542" customWidth="1"/>
    <col min="9219" max="9219" width="7.28515625" style="542" customWidth="1"/>
    <col min="9220" max="9220" width="11.42578125" style="542"/>
    <col min="9221" max="9221" width="5.7109375" style="542" customWidth="1"/>
    <col min="9222" max="9222" width="0" style="542" hidden="1" customWidth="1"/>
    <col min="9223" max="9223" width="9.5703125" style="542" customWidth="1"/>
    <col min="9224" max="9224" width="14" style="542" customWidth="1"/>
    <col min="9225" max="9225" width="16.28515625" style="542" customWidth="1"/>
    <col min="9226" max="9226" width="15.85546875" style="542" customWidth="1"/>
    <col min="9227" max="9227" width="11.7109375" style="542" customWidth="1"/>
    <col min="9228" max="9228" width="8.28515625" style="542" customWidth="1"/>
    <col min="9229" max="9229" width="16.5703125" style="542" customWidth="1"/>
    <col min="9230" max="9472" width="11.42578125" style="542"/>
    <col min="9473" max="9473" width="22.7109375" style="542" customWidth="1"/>
    <col min="9474" max="9474" width="15.42578125" style="542" customWidth="1"/>
    <col min="9475" max="9475" width="7.28515625" style="542" customWidth="1"/>
    <col min="9476" max="9476" width="11.42578125" style="542"/>
    <col min="9477" max="9477" width="5.7109375" style="542" customWidth="1"/>
    <col min="9478" max="9478" width="0" style="542" hidden="1" customWidth="1"/>
    <col min="9479" max="9479" width="9.5703125" style="542" customWidth="1"/>
    <col min="9480" max="9480" width="14" style="542" customWidth="1"/>
    <col min="9481" max="9481" width="16.28515625" style="542" customWidth="1"/>
    <col min="9482" max="9482" width="15.85546875" style="542" customWidth="1"/>
    <col min="9483" max="9483" width="11.7109375" style="542" customWidth="1"/>
    <col min="9484" max="9484" width="8.28515625" style="542" customWidth="1"/>
    <col min="9485" max="9485" width="16.5703125" style="542" customWidth="1"/>
    <col min="9486" max="9728" width="11.42578125" style="542"/>
    <col min="9729" max="9729" width="22.7109375" style="542" customWidth="1"/>
    <col min="9730" max="9730" width="15.42578125" style="542" customWidth="1"/>
    <col min="9731" max="9731" width="7.28515625" style="542" customWidth="1"/>
    <col min="9732" max="9732" width="11.42578125" style="542"/>
    <col min="9733" max="9733" width="5.7109375" style="542" customWidth="1"/>
    <col min="9734" max="9734" width="0" style="542" hidden="1" customWidth="1"/>
    <col min="9735" max="9735" width="9.5703125" style="542" customWidth="1"/>
    <col min="9736" max="9736" width="14" style="542" customWidth="1"/>
    <col min="9737" max="9737" width="16.28515625" style="542" customWidth="1"/>
    <col min="9738" max="9738" width="15.85546875" style="542" customWidth="1"/>
    <col min="9739" max="9739" width="11.7109375" style="542" customWidth="1"/>
    <col min="9740" max="9740" width="8.28515625" style="542" customWidth="1"/>
    <col min="9741" max="9741" width="16.5703125" style="542" customWidth="1"/>
    <col min="9742" max="9984" width="11.42578125" style="542"/>
    <col min="9985" max="9985" width="22.7109375" style="542" customWidth="1"/>
    <col min="9986" max="9986" width="15.42578125" style="542" customWidth="1"/>
    <col min="9987" max="9987" width="7.28515625" style="542" customWidth="1"/>
    <col min="9988" max="9988" width="11.42578125" style="542"/>
    <col min="9989" max="9989" width="5.7109375" style="542" customWidth="1"/>
    <col min="9990" max="9990" width="0" style="542" hidden="1" customWidth="1"/>
    <col min="9991" max="9991" width="9.5703125" style="542" customWidth="1"/>
    <col min="9992" max="9992" width="14" style="542" customWidth="1"/>
    <col min="9993" max="9993" width="16.28515625" style="542" customWidth="1"/>
    <col min="9994" max="9994" width="15.85546875" style="542" customWidth="1"/>
    <col min="9995" max="9995" width="11.7109375" style="542" customWidth="1"/>
    <col min="9996" max="9996" width="8.28515625" style="542" customWidth="1"/>
    <col min="9997" max="9997" width="16.5703125" style="542" customWidth="1"/>
    <col min="9998" max="10240" width="11.42578125" style="542"/>
    <col min="10241" max="10241" width="22.7109375" style="542" customWidth="1"/>
    <col min="10242" max="10242" width="15.42578125" style="542" customWidth="1"/>
    <col min="10243" max="10243" width="7.28515625" style="542" customWidth="1"/>
    <col min="10244" max="10244" width="11.42578125" style="542"/>
    <col min="10245" max="10245" width="5.7109375" style="542" customWidth="1"/>
    <col min="10246" max="10246" width="0" style="542" hidden="1" customWidth="1"/>
    <col min="10247" max="10247" width="9.5703125" style="542" customWidth="1"/>
    <col min="10248" max="10248" width="14" style="542" customWidth="1"/>
    <col min="10249" max="10249" width="16.28515625" style="542" customWidth="1"/>
    <col min="10250" max="10250" width="15.85546875" style="542" customWidth="1"/>
    <col min="10251" max="10251" width="11.7109375" style="542" customWidth="1"/>
    <col min="10252" max="10252" width="8.28515625" style="542" customWidth="1"/>
    <col min="10253" max="10253" width="16.5703125" style="542" customWidth="1"/>
    <col min="10254" max="10496" width="11.42578125" style="542"/>
    <col min="10497" max="10497" width="22.7109375" style="542" customWidth="1"/>
    <col min="10498" max="10498" width="15.42578125" style="542" customWidth="1"/>
    <col min="10499" max="10499" width="7.28515625" style="542" customWidth="1"/>
    <col min="10500" max="10500" width="11.42578125" style="542"/>
    <col min="10501" max="10501" width="5.7109375" style="542" customWidth="1"/>
    <col min="10502" max="10502" width="0" style="542" hidden="1" customWidth="1"/>
    <col min="10503" max="10503" width="9.5703125" style="542" customWidth="1"/>
    <col min="10504" max="10504" width="14" style="542" customWidth="1"/>
    <col min="10505" max="10505" width="16.28515625" style="542" customWidth="1"/>
    <col min="10506" max="10506" width="15.85546875" style="542" customWidth="1"/>
    <col min="10507" max="10507" width="11.7109375" style="542" customWidth="1"/>
    <col min="10508" max="10508" width="8.28515625" style="542" customWidth="1"/>
    <col min="10509" max="10509" width="16.5703125" style="542" customWidth="1"/>
    <col min="10510" max="10752" width="11.42578125" style="542"/>
    <col min="10753" max="10753" width="22.7109375" style="542" customWidth="1"/>
    <col min="10754" max="10754" width="15.42578125" style="542" customWidth="1"/>
    <col min="10755" max="10755" width="7.28515625" style="542" customWidth="1"/>
    <col min="10756" max="10756" width="11.42578125" style="542"/>
    <col min="10757" max="10757" width="5.7109375" style="542" customWidth="1"/>
    <col min="10758" max="10758" width="0" style="542" hidden="1" customWidth="1"/>
    <col min="10759" max="10759" width="9.5703125" style="542" customWidth="1"/>
    <col min="10760" max="10760" width="14" style="542" customWidth="1"/>
    <col min="10761" max="10761" width="16.28515625" style="542" customWidth="1"/>
    <col min="10762" max="10762" width="15.85546875" style="542" customWidth="1"/>
    <col min="10763" max="10763" width="11.7109375" style="542" customWidth="1"/>
    <col min="10764" max="10764" width="8.28515625" style="542" customWidth="1"/>
    <col min="10765" max="10765" width="16.5703125" style="542" customWidth="1"/>
    <col min="10766" max="11008" width="11.42578125" style="542"/>
    <col min="11009" max="11009" width="22.7109375" style="542" customWidth="1"/>
    <col min="11010" max="11010" width="15.42578125" style="542" customWidth="1"/>
    <col min="11011" max="11011" width="7.28515625" style="542" customWidth="1"/>
    <col min="11012" max="11012" width="11.42578125" style="542"/>
    <col min="11013" max="11013" width="5.7109375" style="542" customWidth="1"/>
    <col min="11014" max="11014" width="0" style="542" hidden="1" customWidth="1"/>
    <col min="11015" max="11015" width="9.5703125" style="542" customWidth="1"/>
    <col min="11016" max="11016" width="14" style="542" customWidth="1"/>
    <col min="11017" max="11017" width="16.28515625" style="542" customWidth="1"/>
    <col min="11018" max="11018" width="15.85546875" style="542" customWidth="1"/>
    <col min="11019" max="11019" width="11.7109375" style="542" customWidth="1"/>
    <col min="11020" max="11020" width="8.28515625" style="542" customWidth="1"/>
    <col min="11021" max="11021" width="16.5703125" style="542" customWidth="1"/>
    <col min="11022" max="11264" width="11.42578125" style="542"/>
    <col min="11265" max="11265" width="22.7109375" style="542" customWidth="1"/>
    <col min="11266" max="11266" width="15.42578125" style="542" customWidth="1"/>
    <col min="11267" max="11267" width="7.28515625" style="542" customWidth="1"/>
    <col min="11268" max="11268" width="11.42578125" style="542"/>
    <col min="11269" max="11269" width="5.7109375" style="542" customWidth="1"/>
    <col min="11270" max="11270" width="0" style="542" hidden="1" customWidth="1"/>
    <col min="11271" max="11271" width="9.5703125" style="542" customWidth="1"/>
    <col min="11272" max="11272" width="14" style="542" customWidth="1"/>
    <col min="11273" max="11273" width="16.28515625" style="542" customWidth="1"/>
    <col min="11274" max="11274" width="15.85546875" style="542" customWidth="1"/>
    <col min="11275" max="11275" width="11.7109375" style="542" customWidth="1"/>
    <col min="11276" max="11276" width="8.28515625" style="542" customWidth="1"/>
    <col min="11277" max="11277" width="16.5703125" style="542" customWidth="1"/>
    <col min="11278" max="11520" width="11.42578125" style="542"/>
    <col min="11521" max="11521" width="22.7109375" style="542" customWidth="1"/>
    <col min="11522" max="11522" width="15.42578125" style="542" customWidth="1"/>
    <col min="11523" max="11523" width="7.28515625" style="542" customWidth="1"/>
    <col min="11524" max="11524" width="11.42578125" style="542"/>
    <col min="11525" max="11525" width="5.7109375" style="542" customWidth="1"/>
    <col min="11526" max="11526" width="0" style="542" hidden="1" customWidth="1"/>
    <col min="11527" max="11527" width="9.5703125" style="542" customWidth="1"/>
    <col min="11528" max="11528" width="14" style="542" customWidth="1"/>
    <col min="11529" max="11529" width="16.28515625" style="542" customWidth="1"/>
    <col min="11530" max="11530" width="15.85546875" style="542" customWidth="1"/>
    <col min="11531" max="11531" width="11.7109375" style="542" customWidth="1"/>
    <col min="11532" max="11532" width="8.28515625" style="542" customWidth="1"/>
    <col min="11533" max="11533" width="16.5703125" style="542" customWidth="1"/>
    <col min="11534" max="11776" width="11.42578125" style="542"/>
    <col min="11777" max="11777" width="22.7109375" style="542" customWidth="1"/>
    <col min="11778" max="11778" width="15.42578125" style="542" customWidth="1"/>
    <col min="11779" max="11779" width="7.28515625" style="542" customWidth="1"/>
    <col min="11780" max="11780" width="11.42578125" style="542"/>
    <col min="11781" max="11781" width="5.7109375" style="542" customWidth="1"/>
    <col min="11782" max="11782" width="0" style="542" hidden="1" customWidth="1"/>
    <col min="11783" max="11783" width="9.5703125" style="542" customWidth="1"/>
    <col min="11784" max="11784" width="14" style="542" customWidth="1"/>
    <col min="11785" max="11785" width="16.28515625" style="542" customWidth="1"/>
    <col min="11786" max="11786" width="15.85546875" style="542" customWidth="1"/>
    <col min="11787" max="11787" width="11.7109375" style="542" customWidth="1"/>
    <col min="11788" max="11788" width="8.28515625" style="542" customWidth="1"/>
    <col min="11789" max="11789" width="16.5703125" style="542" customWidth="1"/>
    <col min="11790" max="12032" width="11.42578125" style="542"/>
    <col min="12033" max="12033" width="22.7109375" style="542" customWidth="1"/>
    <col min="12034" max="12034" width="15.42578125" style="542" customWidth="1"/>
    <col min="12035" max="12035" width="7.28515625" style="542" customWidth="1"/>
    <col min="12036" max="12036" width="11.42578125" style="542"/>
    <col min="12037" max="12037" width="5.7109375" style="542" customWidth="1"/>
    <col min="12038" max="12038" width="0" style="542" hidden="1" customWidth="1"/>
    <col min="12039" max="12039" width="9.5703125" style="542" customWidth="1"/>
    <col min="12040" max="12040" width="14" style="542" customWidth="1"/>
    <col min="12041" max="12041" width="16.28515625" style="542" customWidth="1"/>
    <col min="12042" max="12042" width="15.85546875" style="542" customWidth="1"/>
    <col min="12043" max="12043" width="11.7109375" style="542" customWidth="1"/>
    <col min="12044" max="12044" width="8.28515625" style="542" customWidth="1"/>
    <col min="12045" max="12045" width="16.5703125" style="542" customWidth="1"/>
    <col min="12046" max="12288" width="11.42578125" style="542"/>
    <col min="12289" max="12289" width="22.7109375" style="542" customWidth="1"/>
    <col min="12290" max="12290" width="15.42578125" style="542" customWidth="1"/>
    <col min="12291" max="12291" width="7.28515625" style="542" customWidth="1"/>
    <col min="12292" max="12292" width="11.42578125" style="542"/>
    <col min="12293" max="12293" width="5.7109375" style="542" customWidth="1"/>
    <col min="12294" max="12294" width="0" style="542" hidden="1" customWidth="1"/>
    <col min="12295" max="12295" width="9.5703125" style="542" customWidth="1"/>
    <col min="12296" max="12296" width="14" style="542" customWidth="1"/>
    <col min="12297" max="12297" width="16.28515625" style="542" customWidth="1"/>
    <col min="12298" max="12298" width="15.85546875" style="542" customWidth="1"/>
    <col min="12299" max="12299" width="11.7109375" style="542" customWidth="1"/>
    <col min="12300" max="12300" width="8.28515625" style="542" customWidth="1"/>
    <col min="12301" max="12301" width="16.5703125" style="542" customWidth="1"/>
    <col min="12302" max="12544" width="11.42578125" style="542"/>
    <col min="12545" max="12545" width="22.7109375" style="542" customWidth="1"/>
    <col min="12546" max="12546" width="15.42578125" style="542" customWidth="1"/>
    <col min="12547" max="12547" width="7.28515625" style="542" customWidth="1"/>
    <col min="12548" max="12548" width="11.42578125" style="542"/>
    <col min="12549" max="12549" width="5.7109375" style="542" customWidth="1"/>
    <col min="12550" max="12550" width="0" style="542" hidden="1" customWidth="1"/>
    <col min="12551" max="12551" width="9.5703125" style="542" customWidth="1"/>
    <col min="12552" max="12552" width="14" style="542" customWidth="1"/>
    <col min="12553" max="12553" width="16.28515625" style="542" customWidth="1"/>
    <col min="12554" max="12554" width="15.85546875" style="542" customWidth="1"/>
    <col min="12555" max="12555" width="11.7109375" style="542" customWidth="1"/>
    <col min="12556" max="12556" width="8.28515625" style="542" customWidth="1"/>
    <col min="12557" max="12557" width="16.5703125" style="542" customWidth="1"/>
    <col min="12558" max="12800" width="11.42578125" style="542"/>
    <col min="12801" max="12801" width="22.7109375" style="542" customWidth="1"/>
    <col min="12802" max="12802" width="15.42578125" style="542" customWidth="1"/>
    <col min="12803" max="12803" width="7.28515625" style="542" customWidth="1"/>
    <col min="12804" max="12804" width="11.42578125" style="542"/>
    <col min="12805" max="12805" width="5.7109375" style="542" customWidth="1"/>
    <col min="12806" max="12806" width="0" style="542" hidden="1" customWidth="1"/>
    <col min="12807" max="12807" width="9.5703125" style="542" customWidth="1"/>
    <col min="12808" max="12808" width="14" style="542" customWidth="1"/>
    <col min="12809" max="12809" width="16.28515625" style="542" customWidth="1"/>
    <col min="12810" max="12810" width="15.85546875" style="542" customWidth="1"/>
    <col min="12811" max="12811" width="11.7109375" style="542" customWidth="1"/>
    <col min="12812" max="12812" width="8.28515625" style="542" customWidth="1"/>
    <col min="12813" max="12813" width="16.5703125" style="542" customWidth="1"/>
    <col min="12814" max="13056" width="11.42578125" style="542"/>
    <col min="13057" max="13057" width="22.7109375" style="542" customWidth="1"/>
    <col min="13058" max="13058" width="15.42578125" style="542" customWidth="1"/>
    <col min="13059" max="13059" width="7.28515625" style="542" customWidth="1"/>
    <col min="13060" max="13060" width="11.42578125" style="542"/>
    <col min="13061" max="13061" width="5.7109375" style="542" customWidth="1"/>
    <col min="13062" max="13062" width="0" style="542" hidden="1" customWidth="1"/>
    <col min="13063" max="13063" width="9.5703125" style="542" customWidth="1"/>
    <col min="13064" max="13064" width="14" style="542" customWidth="1"/>
    <col min="13065" max="13065" width="16.28515625" style="542" customWidth="1"/>
    <col min="13066" max="13066" width="15.85546875" style="542" customWidth="1"/>
    <col min="13067" max="13067" width="11.7109375" style="542" customWidth="1"/>
    <col min="13068" max="13068" width="8.28515625" style="542" customWidth="1"/>
    <col min="13069" max="13069" width="16.5703125" style="542" customWidth="1"/>
    <col min="13070" max="13312" width="11.42578125" style="542"/>
    <col min="13313" max="13313" width="22.7109375" style="542" customWidth="1"/>
    <col min="13314" max="13314" width="15.42578125" style="542" customWidth="1"/>
    <col min="13315" max="13315" width="7.28515625" style="542" customWidth="1"/>
    <col min="13316" max="13316" width="11.42578125" style="542"/>
    <col min="13317" max="13317" width="5.7109375" style="542" customWidth="1"/>
    <col min="13318" max="13318" width="0" style="542" hidden="1" customWidth="1"/>
    <col min="13319" max="13319" width="9.5703125" style="542" customWidth="1"/>
    <col min="13320" max="13320" width="14" style="542" customWidth="1"/>
    <col min="13321" max="13321" width="16.28515625" style="542" customWidth="1"/>
    <col min="13322" max="13322" width="15.85546875" style="542" customWidth="1"/>
    <col min="13323" max="13323" width="11.7109375" style="542" customWidth="1"/>
    <col min="13324" max="13324" width="8.28515625" style="542" customWidth="1"/>
    <col min="13325" max="13325" width="16.5703125" style="542" customWidth="1"/>
    <col min="13326" max="13568" width="11.42578125" style="542"/>
    <col min="13569" max="13569" width="22.7109375" style="542" customWidth="1"/>
    <col min="13570" max="13570" width="15.42578125" style="542" customWidth="1"/>
    <col min="13571" max="13571" width="7.28515625" style="542" customWidth="1"/>
    <col min="13572" max="13572" width="11.42578125" style="542"/>
    <col min="13573" max="13573" width="5.7109375" style="542" customWidth="1"/>
    <col min="13574" max="13574" width="0" style="542" hidden="1" customWidth="1"/>
    <col min="13575" max="13575" width="9.5703125" style="542" customWidth="1"/>
    <col min="13576" max="13576" width="14" style="542" customWidth="1"/>
    <col min="13577" max="13577" width="16.28515625" style="542" customWidth="1"/>
    <col min="13578" max="13578" width="15.85546875" style="542" customWidth="1"/>
    <col min="13579" max="13579" width="11.7109375" style="542" customWidth="1"/>
    <col min="13580" max="13580" width="8.28515625" style="542" customWidth="1"/>
    <col min="13581" max="13581" width="16.5703125" style="542" customWidth="1"/>
    <col min="13582" max="13824" width="11.42578125" style="542"/>
    <col min="13825" max="13825" width="22.7109375" style="542" customWidth="1"/>
    <col min="13826" max="13826" width="15.42578125" style="542" customWidth="1"/>
    <col min="13827" max="13827" width="7.28515625" style="542" customWidth="1"/>
    <col min="13828" max="13828" width="11.42578125" style="542"/>
    <col min="13829" max="13829" width="5.7109375" style="542" customWidth="1"/>
    <col min="13830" max="13830" width="0" style="542" hidden="1" customWidth="1"/>
    <col min="13831" max="13831" width="9.5703125" style="542" customWidth="1"/>
    <col min="13832" max="13832" width="14" style="542" customWidth="1"/>
    <col min="13833" max="13833" width="16.28515625" style="542" customWidth="1"/>
    <col min="13834" max="13834" width="15.85546875" style="542" customWidth="1"/>
    <col min="13835" max="13835" width="11.7109375" style="542" customWidth="1"/>
    <col min="13836" max="13836" width="8.28515625" style="542" customWidth="1"/>
    <col min="13837" max="13837" width="16.5703125" style="542" customWidth="1"/>
    <col min="13838" max="14080" width="11.42578125" style="542"/>
    <col min="14081" max="14081" width="22.7109375" style="542" customWidth="1"/>
    <col min="14082" max="14082" width="15.42578125" style="542" customWidth="1"/>
    <col min="14083" max="14083" width="7.28515625" style="542" customWidth="1"/>
    <col min="14084" max="14084" width="11.42578125" style="542"/>
    <col min="14085" max="14085" width="5.7109375" style="542" customWidth="1"/>
    <col min="14086" max="14086" width="0" style="542" hidden="1" customWidth="1"/>
    <col min="14087" max="14087" width="9.5703125" style="542" customWidth="1"/>
    <col min="14088" max="14088" width="14" style="542" customWidth="1"/>
    <col min="14089" max="14089" width="16.28515625" style="542" customWidth="1"/>
    <col min="14090" max="14090" width="15.85546875" style="542" customWidth="1"/>
    <col min="14091" max="14091" width="11.7109375" style="542" customWidth="1"/>
    <col min="14092" max="14092" width="8.28515625" style="542" customWidth="1"/>
    <col min="14093" max="14093" width="16.5703125" style="542" customWidth="1"/>
    <col min="14094" max="14336" width="11.42578125" style="542"/>
    <col min="14337" max="14337" width="22.7109375" style="542" customWidth="1"/>
    <col min="14338" max="14338" width="15.42578125" style="542" customWidth="1"/>
    <col min="14339" max="14339" width="7.28515625" style="542" customWidth="1"/>
    <col min="14340" max="14340" width="11.42578125" style="542"/>
    <col min="14341" max="14341" width="5.7109375" style="542" customWidth="1"/>
    <col min="14342" max="14342" width="0" style="542" hidden="1" customWidth="1"/>
    <col min="14343" max="14343" width="9.5703125" style="542" customWidth="1"/>
    <col min="14344" max="14344" width="14" style="542" customWidth="1"/>
    <col min="14345" max="14345" width="16.28515625" style="542" customWidth="1"/>
    <col min="14346" max="14346" width="15.85546875" style="542" customWidth="1"/>
    <col min="14347" max="14347" width="11.7109375" style="542" customWidth="1"/>
    <col min="14348" max="14348" width="8.28515625" style="542" customWidth="1"/>
    <col min="14349" max="14349" width="16.5703125" style="542" customWidth="1"/>
    <col min="14350" max="14592" width="11.42578125" style="542"/>
    <col min="14593" max="14593" width="22.7109375" style="542" customWidth="1"/>
    <col min="14594" max="14594" width="15.42578125" style="542" customWidth="1"/>
    <col min="14595" max="14595" width="7.28515625" style="542" customWidth="1"/>
    <col min="14596" max="14596" width="11.42578125" style="542"/>
    <col min="14597" max="14597" width="5.7109375" style="542" customWidth="1"/>
    <col min="14598" max="14598" width="0" style="542" hidden="1" customWidth="1"/>
    <col min="14599" max="14599" width="9.5703125" style="542" customWidth="1"/>
    <col min="14600" max="14600" width="14" style="542" customWidth="1"/>
    <col min="14601" max="14601" width="16.28515625" style="542" customWidth="1"/>
    <col min="14602" max="14602" width="15.85546875" style="542" customWidth="1"/>
    <col min="14603" max="14603" width="11.7109375" style="542" customWidth="1"/>
    <col min="14604" max="14604" width="8.28515625" style="542" customWidth="1"/>
    <col min="14605" max="14605" width="16.5703125" style="542" customWidth="1"/>
    <col min="14606" max="14848" width="11.42578125" style="542"/>
    <col min="14849" max="14849" width="22.7109375" style="542" customWidth="1"/>
    <col min="14850" max="14850" width="15.42578125" style="542" customWidth="1"/>
    <col min="14851" max="14851" width="7.28515625" style="542" customWidth="1"/>
    <col min="14852" max="14852" width="11.42578125" style="542"/>
    <col min="14853" max="14853" width="5.7109375" style="542" customWidth="1"/>
    <col min="14854" max="14854" width="0" style="542" hidden="1" customWidth="1"/>
    <col min="14855" max="14855" width="9.5703125" style="542" customWidth="1"/>
    <col min="14856" max="14856" width="14" style="542" customWidth="1"/>
    <col min="14857" max="14857" width="16.28515625" style="542" customWidth="1"/>
    <col min="14858" max="14858" width="15.85546875" style="542" customWidth="1"/>
    <col min="14859" max="14859" width="11.7109375" style="542" customWidth="1"/>
    <col min="14860" max="14860" width="8.28515625" style="542" customWidth="1"/>
    <col min="14861" max="14861" width="16.5703125" style="542" customWidth="1"/>
    <col min="14862" max="15104" width="11.42578125" style="542"/>
    <col min="15105" max="15105" width="22.7109375" style="542" customWidth="1"/>
    <col min="15106" max="15106" width="15.42578125" style="542" customWidth="1"/>
    <col min="15107" max="15107" width="7.28515625" style="542" customWidth="1"/>
    <col min="15108" max="15108" width="11.42578125" style="542"/>
    <col min="15109" max="15109" width="5.7109375" style="542" customWidth="1"/>
    <col min="15110" max="15110" width="0" style="542" hidden="1" customWidth="1"/>
    <col min="15111" max="15111" width="9.5703125" style="542" customWidth="1"/>
    <col min="15112" max="15112" width="14" style="542" customWidth="1"/>
    <col min="15113" max="15113" width="16.28515625" style="542" customWidth="1"/>
    <col min="15114" max="15114" width="15.85546875" style="542" customWidth="1"/>
    <col min="15115" max="15115" width="11.7109375" style="542" customWidth="1"/>
    <col min="15116" max="15116" width="8.28515625" style="542" customWidth="1"/>
    <col min="15117" max="15117" width="16.5703125" style="542" customWidth="1"/>
    <col min="15118" max="15360" width="11.42578125" style="542"/>
    <col min="15361" max="15361" width="22.7109375" style="542" customWidth="1"/>
    <col min="15362" max="15362" width="15.42578125" style="542" customWidth="1"/>
    <col min="15363" max="15363" width="7.28515625" style="542" customWidth="1"/>
    <col min="15364" max="15364" width="11.42578125" style="542"/>
    <col min="15365" max="15365" width="5.7109375" style="542" customWidth="1"/>
    <col min="15366" max="15366" width="0" style="542" hidden="1" customWidth="1"/>
    <col min="15367" max="15367" width="9.5703125" style="542" customWidth="1"/>
    <col min="15368" max="15368" width="14" style="542" customWidth="1"/>
    <col min="15369" max="15369" width="16.28515625" style="542" customWidth="1"/>
    <col min="15370" max="15370" width="15.85546875" style="542" customWidth="1"/>
    <col min="15371" max="15371" width="11.7109375" style="542" customWidth="1"/>
    <col min="15372" max="15372" width="8.28515625" style="542" customWidth="1"/>
    <col min="15373" max="15373" width="16.5703125" style="542" customWidth="1"/>
    <col min="15374" max="15616" width="11.42578125" style="542"/>
    <col min="15617" max="15617" width="22.7109375" style="542" customWidth="1"/>
    <col min="15618" max="15618" width="15.42578125" style="542" customWidth="1"/>
    <col min="15619" max="15619" width="7.28515625" style="542" customWidth="1"/>
    <col min="15620" max="15620" width="11.42578125" style="542"/>
    <col min="15621" max="15621" width="5.7109375" style="542" customWidth="1"/>
    <col min="15622" max="15622" width="0" style="542" hidden="1" customWidth="1"/>
    <col min="15623" max="15623" width="9.5703125" style="542" customWidth="1"/>
    <col min="15624" max="15624" width="14" style="542" customWidth="1"/>
    <col min="15625" max="15625" width="16.28515625" style="542" customWidth="1"/>
    <col min="15626" max="15626" width="15.85546875" style="542" customWidth="1"/>
    <col min="15627" max="15627" width="11.7109375" style="542" customWidth="1"/>
    <col min="15628" max="15628" width="8.28515625" style="542" customWidth="1"/>
    <col min="15629" max="15629" width="16.5703125" style="542" customWidth="1"/>
    <col min="15630" max="15872" width="11.42578125" style="542"/>
    <col min="15873" max="15873" width="22.7109375" style="542" customWidth="1"/>
    <col min="15874" max="15874" width="15.42578125" style="542" customWidth="1"/>
    <col min="15875" max="15875" width="7.28515625" style="542" customWidth="1"/>
    <col min="15876" max="15876" width="11.42578125" style="542"/>
    <col min="15877" max="15877" width="5.7109375" style="542" customWidth="1"/>
    <col min="15878" max="15878" width="0" style="542" hidden="1" customWidth="1"/>
    <col min="15879" max="15879" width="9.5703125" style="542" customWidth="1"/>
    <col min="15880" max="15880" width="14" style="542" customWidth="1"/>
    <col min="15881" max="15881" width="16.28515625" style="542" customWidth="1"/>
    <col min="15882" max="15882" width="15.85546875" style="542" customWidth="1"/>
    <col min="15883" max="15883" width="11.7109375" style="542" customWidth="1"/>
    <col min="15884" max="15884" width="8.28515625" style="542" customWidth="1"/>
    <col min="15885" max="15885" width="16.5703125" style="542" customWidth="1"/>
    <col min="15886" max="16128" width="11.42578125" style="542"/>
    <col min="16129" max="16129" width="22.7109375" style="542" customWidth="1"/>
    <col min="16130" max="16130" width="15.42578125" style="542" customWidth="1"/>
    <col min="16131" max="16131" width="7.28515625" style="542" customWidth="1"/>
    <col min="16132" max="16132" width="11.42578125" style="542"/>
    <col min="16133" max="16133" width="5.7109375" style="542" customWidth="1"/>
    <col min="16134" max="16134" width="0" style="542" hidden="1" customWidth="1"/>
    <col min="16135" max="16135" width="9.5703125" style="542" customWidth="1"/>
    <col min="16136" max="16136" width="14" style="542" customWidth="1"/>
    <col min="16137" max="16137" width="16.28515625" style="542" customWidth="1"/>
    <col min="16138" max="16138" width="15.85546875" style="542" customWidth="1"/>
    <col min="16139" max="16139" width="11.7109375" style="542" customWidth="1"/>
    <col min="16140" max="16140" width="8.28515625" style="542" customWidth="1"/>
    <col min="16141" max="16141" width="16.5703125" style="542" customWidth="1"/>
    <col min="16142" max="16384" width="11.42578125" style="542"/>
  </cols>
  <sheetData>
    <row r="1" spans="1:13" s="499" customFormat="1">
      <c r="A1" s="693"/>
      <c r="B1" s="696"/>
      <c r="C1" s="697"/>
      <c r="D1" s="697"/>
      <c r="E1" s="697"/>
      <c r="F1" s="697"/>
      <c r="G1" s="697"/>
      <c r="H1" s="697"/>
      <c r="I1" s="698"/>
      <c r="J1" s="705" t="s">
        <v>1017</v>
      </c>
      <c r="K1" s="712" t="s">
        <v>2304</v>
      </c>
      <c r="L1" s="713"/>
      <c r="M1" s="714"/>
    </row>
    <row r="2" spans="1:13" s="499" customFormat="1">
      <c r="A2" s="694"/>
      <c r="B2" s="718" t="s">
        <v>1018</v>
      </c>
      <c r="C2" s="719"/>
      <c r="D2" s="719"/>
      <c r="E2" s="719"/>
      <c r="F2" s="719"/>
      <c r="G2" s="719"/>
      <c r="H2" s="719"/>
      <c r="I2" s="720"/>
      <c r="J2" s="706"/>
      <c r="K2" s="715"/>
      <c r="L2" s="716"/>
      <c r="M2" s="717"/>
    </row>
    <row r="3" spans="1:13" s="499" customFormat="1">
      <c r="A3" s="694"/>
      <c r="B3" s="699" t="s">
        <v>2305</v>
      </c>
      <c r="C3" s="700"/>
      <c r="D3" s="700"/>
      <c r="E3" s="700"/>
      <c r="F3" s="700"/>
      <c r="G3" s="700"/>
      <c r="H3" s="700"/>
      <c r="I3" s="701"/>
      <c r="J3" s="710" t="s">
        <v>1019</v>
      </c>
      <c r="K3" s="722">
        <v>1</v>
      </c>
      <c r="L3" s="723"/>
      <c r="M3" s="724"/>
    </row>
    <row r="4" spans="1:13" s="499" customFormat="1">
      <c r="A4" s="694"/>
      <c r="B4" s="699" t="s">
        <v>2306</v>
      </c>
      <c r="C4" s="700"/>
      <c r="D4" s="700"/>
      <c r="E4" s="700"/>
      <c r="F4" s="700"/>
      <c r="G4" s="700"/>
      <c r="H4" s="700"/>
      <c r="I4" s="701"/>
      <c r="J4" s="721"/>
      <c r="K4" s="725"/>
      <c r="L4" s="726"/>
      <c r="M4" s="727"/>
    </row>
    <row r="5" spans="1:13" s="499" customFormat="1">
      <c r="A5" s="694"/>
      <c r="B5" s="707" t="s">
        <v>2307</v>
      </c>
      <c r="C5" s="708"/>
      <c r="D5" s="708"/>
      <c r="E5" s="708"/>
      <c r="F5" s="708"/>
      <c r="G5" s="708"/>
      <c r="H5" s="708"/>
      <c r="I5" s="709"/>
      <c r="J5" s="710" t="s">
        <v>1020</v>
      </c>
      <c r="K5" s="728"/>
      <c r="L5" s="728" t="s">
        <v>1021</v>
      </c>
      <c r="M5" s="730"/>
    </row>
    <row r="6" spans="1:13" s="499" customFormat="1" ht="13.5" customHeight="1" thickBot="1">
      <c r="A6" s="695"/>
      <c r="B6" s="702"/>
      <c r="C6" s="703"/>
      <c r="D6" s="703"/>
      <c r="E6" s="703"/>
      <c r="F6" s="703"/>
      <c r="G6" s="703"/>
      <c r="H6" s="703"/>
      <c r="I6" s="704"/>
      <c r="J6" s="711"/>
      <c r="K6" s="729"/>
      <c r="L6" s="729"/>
      <c r="M6" s="731"/>
    </row>
    <row r="7" spans="1:13" s="504" customFormat="1" ht="9" thickBot="1">
      <c r="A7" s="500"/>
      <c r="B7" s="501"/>
      <c r="C7" s="501"/>
      <c r="D7" s="501"/>
      <c r="E7" s="501"/>
      <c r="F7" s="501"/>
      <c r="G7" s="501"/>
      <c r="H7" s="501"/>
      <c r="I7" s="501"/>
      <c r="J7" s="501"/>
      <c r="K7" s="502"/>
      <c r="L7" s="502"/>
      <c r="M7" s="503"/>
    </row>
    <row r="8" spans="1:13" s="499" customFormat="1" ht="21.95" customHeight="1">
      <c r="A8" s="505"/>
      <c r="B8" s="506"/>
      <c r="C8" s="506"/>
      <c r="D8" s="506"/>
      <c r="E8" s="506"/>
      <c r="F8" s="506"/>
      <c r="G8" s="507"/>
      <c r="H8" s="506"/>
      <c r="I8" s="506"/>
      <c r="J8" s="508" t="s">
        <v>1022</v>
      </c>
      <c r="K8" s="509"/>
      <c r="L8" s="509"/>
      <c r="M8" s="510"/>
    </row>
    <row r="9" spans="1:13" s="517" customFormat="1" ht="11.25">
      <c r="A9" s="511"/>
      <c r="B9" s="512"/>
      <c r="C9" s="512"/>
      <c r="D9" s="512"/>
      <c r="E9" s="512"/>
      <c r="F9" s="512"/>
      <c r="G9" s="513"/>
      <c r="H9" s="512"/>
      <c r="I9" s="512"/>
      <c r="J9" s="514"/>
      <c r="K9" s="515" t="s">
        <v>2308</v>
      </c>
      <c r="L9" s="515" t="s">
        <v>2309</v>
      </c>
      <c r="M9" s="516" t="s">
        <v>2310</v>
      </c>
    </row>
    <row r="10" spans="1:13" s="499" customFormat="1" ht="27.75" customHeight="1">
      <c r="A10" s="690" t="s">
        <v>2311</v>
      </c>
      <c r="B10" s="691"/>
      <c r="C10" s="691"/>
      <c r="D10" s="691"/>
      <c r="E10" s="518" t="s">
        <v>2312</v>
      </c>
      <c r="F10" s="519"/>
      <c r="H10" s="692" t="s">
        <v>2313</v>
      </c>
      <c r="I10" s="692"/>
      <c r="J10" s="520" t="s">
        <v>2312</v>
      </c>
      <c r="K10" s="521"/>
      <c r="L10" s="521"/>
      <c r="M10" s="522"/>
    </row>
    <row r="11" spans="1:13" s="499" customFormat="1" ht="24" customHeight="1">
      <c r="A11" s="523" t="s">
        <v>1023</v>
      </c>
      <c r="B11" s="524"/>
      <c r="C11" s="689"/>
      <c r="D11" s="689"/>
      <c r="E11" s="525"/>
      <c r="F11" s="525"/>
      <c r="G11" s="526"/>
      <c r="I11" s="527" t="s">
        <v>1024</v>
      </c>
      <c r="J11" s="524"/>
      <c r="K11" s="528"/>
      <c r="L11" s="528"/>
      <c r="M11" s="529"/>
    </row>
    <row r="12" spans="1:13" s="499" customFormat="1" ht="13.5" thickBot="1">
      <c r="A12" s="530"/>
      <c r="B12" s="531"/>
      <c r="C12" s="532"/>
      <c r="D12" s="532"/>
      <c r="E12" s="532"/>
      <c r="F12" s="532"/>
      <c r="G12" s="531"/>
      <c r="H12" s="532"/>
      <c r="I12" s="531"/>
      <c r="J12" s="532"/>
      <c r="K12" s="732"/>
      <c r="L12" s="732"/>
      <c r="M12" s="733"/>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1.25">
      <c r="A25" s="558"/>
      <c r="B25" s="559"/>
      <c r="C25" s="560"/>
      <c r="D25" s="560"/>
      <c r="E25" s="734" t="s">
        <v>2308</v>
      </c>
      <c r="F25" s="734"/>
      <c r="G25" s="734"/>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5">
      <c r="A27" s="735" t="s">
        <v>1026</v>
      </c>
      <c r="B27" s="736"/>
      <c r="C27" s="736"/>
      <c r="D27" s="736"/>
      <c r="E27" s="736"/>
      <c r="F27" s="736"/>
      <c r="G27" s="736"/>
      <c r="H27" s="736"/>
      <c r="I27" s="736"/>
      <c r="J27" s="736"/>
      <c r="K27" s="736"/>
      <c r="L27" s="736"/>
      <c r="M27" s="737"/>
    </row>
    <row r="28" spans="1:13" ht="13.5" thickBot="1">
      <c r="A28" s="565"/>
      <c r="B28" s="566"/>
      <c r="C28" s="566"/>
      <c r="D28" s="566"/>
      <c r="E28" s="566"/>
      <c r="F28" s="566"/>
      <c r="G28" s="566"/>
      <c r="H28" s="566"/>
      <c r="I28" s="566"/>
      <c r="J28" s="566"/>
      <c r="K28" s="566"/>
      <c r="L28" s="566"/>
      <c r="M28" s="567"/>
    </row>
    <row r="29" spans="1:13" ht="25.5">
      <c r="A29" s="568" t="s">
        <v>1027</v>
      </c>
      <c r="B29" s="738" t="s">
        <v>1028</v>
      </c>
      <c r="C29" s="739"/>
      <c r="D29" s="739"/>
      <c r="E29" s="739"/>
      <c r="F29" s="739"/>
      <c r="G29" s="739"/>
      <c r="H29" s="739"/>
      <c r="I29" s="740"/>
      <c r="J29" s="569" t="s">
        <v>2321</v>
      </c>
      <c r="K29" s="741" t="s">
        <v>1029</v>
      </c>
      <c r="L29" s="742"/>
      <c r="M29" s="568" t="s">
        <v>1030</v>
      </c>
    </row>
    <row r="30" spans="1:13" ht="13.5" thickBot="1">
      <c r="A30" s="570"/>
      <c r="B30" s="571"/>
      <c r="C30" s="572"/>
      <c r="D30" s="572"/>
      <c r="E30" s="572"/>
      <c r="F30" s="572"/>
      <c r="G30" s="572"/>
      <c r="H30" s="572"/>
      <c r="I30" s="572"/>
      <c r="J30" s="573"/>
      <c r="K30" s="743"/>
      <c r="L30" s="744"/>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45" t="s">
        <v>1028</v>
      </c>
      <c r="B34" s="746"/>
      <c r="C34" s="746"/>
      <c r="D34" s="746"/>
      <c r="E34" s="746"/>
      <c r="F34" s="746"/>
      <c r="G34" s="747"/>
      <c r="H34" s="748" t="s">
        <v>1032</v>
      </c>
      <c r="I34" s="749"/>
      <c r="J34" s="581" t="s">
        <v>1033</v>
      </c>
      <c r="K34" s="750" t="s">
        <v>1034</v>
      </c>
      <c r="L34" s="747"/>
      <c r="M34" s="582" t="s">
        <v>1035</v>
      </c>
    </row>
    <row r="35" spans="1:13" s="583" customFormat="1" ht="12">
      <c r="A35" s="751"/>
      <c r="B35" s="752"/>
      <c r="C35" s="752"/>
      <c r="D35" s="752"/>
      <c r="E35" s="752"/>
      <c r="F35" s="752"/>
      <c r="G35" s="753"/>
      <c r="H35" s="754"/>
      <c r="I35" s="755"/>
      <c r="J35" s="584"/>
      <c r="K35" s="756"/>
      <c r="L35" s="753"/>
      <c r="M35" s="585"/>
    </row>
    <row r="36" spans="1:13" s="583" customFormat="1" thickBot="1">
      <c r="A36" s="757"/>
      <c r="B36" s="758"/>
      <c r="C36" s="758"/>
      <c r="D36" s="758"/>
      <c r="E36" s="758"/>
      <c r="F36" s="758"/>
      <c r="G36" s="759"/>
      <c r="H36" s="760"/>
      <c r="I36" s="761"/>
      <c r="J36" s="586"/>
      <c r="K36" s="762"/>
      <c r="L36" s="759"/>
      <c r="M36" s="587"/>
    </row>
    <row r="37" spans="1:13" s="583" customFormat="1" thickBot="1">
      <c r="A37" s="763" t="s">
        <v>1037</v>
      </c>
      <c r="B37" s="764"/>
      <c r="C37" s="764"/>
      <c r="D37" s="764"/>
      <c r="E37" s="764"/>
      <c r="F37" s="764"/>
      <c r="G37" s="764"/>
      <c r="H37" s="764"/>
      <c r="I37" s="764"/>
      <c r="J37" s="764"/>
      <c r="K37" s="764"/>
      <c r="L37" s="765"/>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45" t="s">
        <v>1028</v>
      </c>
      <c r="B41" s="746"/>
      <c r="C41" s="746"/>
      <c r="D41" s="746"/>
      <c r="E41" s="746"/>
      <c r="F41" s="746"/>
      <c r="G41" s="746"/>
      <c r="H41" s="747"/>
      <c r="I41" s="597" t="s">
        <v>1029</v>
      </c>
      <c r="J41" s="581" t="s">
        <v>1030</v>
      </c>
      <c r="K41" s="750" t="s">
        <v>1039</v>
      </c>
      <c r="L41" s="747"/>
      <c r="M41" s="582" t="s">
        <v>1035</v>
      </c>
    </row>
    <row r="42" spans="1:13" s="583" customFormat="1" ht="12">
      <c r="A42" s="766"/>
      <c r="B42" s="767"/>
      <c r="C42" s="767"/>
      <c r="D42" s="767"/>
      <c r="E42" s="767"/>
      <c r="F42" s="767"/>
      <c r="G42" s="767"/>
      <c r="H42" s="755"/>
      <c r="I42" s="598"/>
      <c r="J42" s="584"/>
      <c r="K42" s="756"/>
      <c r="L42" s="753"/>
      <c r="M42" s="585"/>
    </row>
    <row r="43" spans="1:13" s="583" customFormat="1" thickBot="1">
      <c r="A43" s="768"/>
      <c r="B43" s="769"/>
      <c r="C43" s="769"/>
      <c r="D43" s="769"/>
      <c r="E43" s="769"/>
      <c r="F43" s="769"/>
      <c r="G43" s="769"/>
      <c r="H43" s="761"/>
      <c r="I43" s="599"/>
      <c r="J43" s="600"/>
      <c r="K43" s="762"/>
      <c r="L43" s="759"/>
      <c r="M43" s="601"/>
    </row>
    <row r="44" spans="1:13" s="583" customFormat="1" thickBot="1">
      <c r="A44" s="763" t="s">
        <v>1037</v>
      </c>
      <c r="B44" s="764"/>
      <c r="C44" s="764"/>
      <c r="D44" s="764"/>
      <c r="E44" s="764"/>
      <c r="F44" s="764"/>
      <c r="G44" s="764"/>
      <c r="H44" s="764"/>
      <c r="I44" s="764"/>
      <c r="J44" s="764"/>
      <c r="K44" s="764"/>
      <c r="L44" s="765"/>
      <c r="M44" s="588">
        <v>0</v>
      </c>
    </row>
    <row r="45" spans="1:13" s="583" customFormat="1" ht="12">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70" t="s">
        <v>1041</v>
      </c>
      <c r="B48" s="771"/>
      <c r="C48" s="771"/>
      <c r="D48" s="771"/>
      <c r="E48" s="772"/>
      <c r="F48" s="604"/>
      <c r="G48" s="605" t="s">
        <v>1029</v>
      </c>
      <c r="H48" s="606" t="s">
        <v>1042</v>
      </c>
      <c r="I48" s="607" t="s">
        <v>2339</v>
      </c>
      <c r="J48" s="606" t="s">
        <v>2340</v>
      </c>
      <c r="K48" s="773" t="s">
        <v>1045</v>
      </c>
      <c r="L48" s="772"/>
      <c r="M48" s="608" t="s">
        <v>1035</v>
      </c>
    </row>
    <row r="49" spans="1:13" s="583" customFormat="1" ht="12">
      <c r="A49" s="609"/>
      <c r="B49" s="610"/>
      <c r="C49" s="610"/>
      <c r="D49" s="610"/>
      <c r="E49" s="610"/>
      <c r="F49" s="610"/>
      <c r="G49" s="611"/>
      <c r="H49" s="584"/>
      <c r="I49" s="598"/>
      <c r="J49" s="584"/>
      <c r="K49" s="756"/>
      <c r="L49" s="753"/>
      <c r="M49" s="585"/>
    </row>
    <row r="50" spans="1:13" s="583" customFormat="1" thickBot="1">
      <c r="A50" s="612"/>
      <c r="B50" s="613"/>
      <c r="C50" s="613"/>
      <c r="D50" s="613"/>
      <c r="E50" s="613"/>
      <c r="F50" s="613"/>
      <c r="G50" s="614"/>
      <c r="H50" s="586"/>
      <c r="I50" s="596"/>
      <c r="J50" s="586"/>
      <c r="K50" s="762"/>
      <c r="L50" s="759"/>
      <c r="M50" s="587"/>
    </row>
    <row r="51" spans="1:13" s="583" customFormat="1" thickBot="1">
      <c r="A51" s="774" t="s">
        <v>1037</v>
      </c>
      <c r="B51" s="775"/>
      <c r="C51" s="775"/>
      <c r="D51" s="775"/>
      <c r="E51" s="775"/>
      <c r="F51" s="775"/>
      <c r="G51" s="775"/>
      <c r="H51" s="775"/>
      <c r="I51" s="775"/>
      <c r="J51" s="775"/>
      <c r="K51" s="775"/>
      <c r="L51" s="776"/>
      <c r="M51" s="615">
        <v>0</v>
      </c>
    </row>
    <row r="52" spans="1:13" s="583" customFormat="1" ht="12">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70" t="s">
        <v>1028</v>
      </c>
      <c r="B55" s="771"/>
      <c r="C55" s="771"/>
      <c r="D55" s="771"/>
      <c r="E55" s="771"/>
      <c r="F55" s="771"/>
      <c r="G55" s="772"/>
      <c r="H55" s="605" t="s">
        <v>1048</v>
      </c>
      <c r="I55" s="607" t="s">
        <v>1049</v>
      </c>
      <c r="J55" s="606" t="s">
        <v>1050</v>
      </c>
      <c r="K55" s="777" t="s">
        <v>1034</v>
      </c>
      <c r="L55" s="778"/>
      <c r="M55" s="616" t="s">
        <v>1035</v>
      </c>
    </row>
    <row r="56" spans="1:13" s="583" customFormat="1" ht="12">
      <c r="A56" s="766"/>
      <c r="B56" s="767"/>
      <c r="C56" s="767"/>
      <c r="D56" s="767"/>
      <c r="E56" s="767"/>
      <c r="F56" s="767"/>
      <c r="G56" s="767"/>
      <c r="H56" s="584"/>
      <c r="I56" s="598"/>
      <c r="J56" s="584"/>
      <c r="K56" s="756"/>
      <c r="L56" s="753"/>
      <c r="M56" s="585"/>
    </row>
    <row r="57" spans="1:13" s="583" customFormat="1" thickBot="1">
      <c r="A57" s="768"/>
      <c r="B57" s="769"/>
      <c r="C57" s="769"/>
      <c r="D57" s="769"/>
      <c r="E57" s="769"/>
      <c r="F57" s="769"/>
      <c r="G57" s="769"/>
      <c r="H57" s="586"/>
      <c r="I57" s="596"/>
      <c r="J57" s="586"/>
      <c r="K57" s="762"/>
      <c r="L57" s="759"/>
      <c r="M57" s="587"/>
    </row>
    <row r="58" spans="1:13" s="583" customFormat="1" thickBot="1">
      <c r="A58" s="763" t="s">
        <v>1037</v>
      </c>
      <c r="B58" s="764"/>
      <c r="C58" s="764"/>
      <c r="D58" s="764"/>
      <c r="E58" s="764"/>
      <c r="F58" s="764"/>
      <c r="G58" s="764"/>
      <c r="H58" s="764"/>
      <c r="I58" s="764"/>
      <c r="J58" s="764"/>
      <c r="K58" s="764"/>
      <c r="L58" s="765"/>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thickBot="1">
      <c r="A60" s="763" t="s">
        <v>1051</v>
      </c>
      <c r="B60" s="764"/>
      <c r="C60" s="764"/>
      <c r="D60" s="764"/>
      <c r="E60" s="764"/>
      <c r="F60" s="764"/>
      <c r="G60" s="764"/>
      <c r="H60" s="764"/>
      <c r="I60" s="764"/>
      <c r="J60" s="764"/>
      <c r="K60" s="764"/>
      <c r="L60" s="765"/>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45" t="s">
        <v>1028</v>
      </c>
      <c r="B64" s="746"/>
      <c r="C64" s="746"/>
      <c r="D64" s="746"/>
      <c r="E64" s="746"/>
      <c r="F64" s="746"/>
      <c r="G64" s="746"/>
      <c r="H64" s="617"/>
      <c r="I64" s="618"/>
      <c r="J64" s="619" t="s">
        <v>1054</v>
      </c>
      <c r="K64" s="779" t="s">
        <v>1055</v>
      </c>
      <c r="L64" s="780"/>
      <c r="M64" s="620"/>
    </row>
    <row r="65" spans="1:13" s="583" customFormat="1" ht="12">
      <c r="A65" s="766" t="s">
        <v>2341</v>
      </c>
      <c r="B65" s="767"/>
      <c r="C65" s="767"/>
      <c r="D65" s="767"/>
      <c r="E65" s="767"/>
      <c r="F65" s="767"/>
      <c r="G65" s="767"/>
      <c r="H65" s="621"/>
      <c r="I65" s="622"/>
      <c r="J65" s="623"/>
      <c r="K65" s="791"/>
      <c r="L65" s="792"/>
      <c r="M65" s="624"/>
    </row>
    <row r="66" spans="1:13" s="583" customFormat="1" ht="12">
      <c r="A66" s="625" t="s">
        <v>1057</v>
      </c>
      <c r="B66" s="626"/>
      <c r="C66" s="626"/>
      <c r="D66" s="626"/>
      <c r="E66" s="626"/>
      <c r="F66" s="626"/>
      <c r="G66" s="626"/>
      <c r="H66" s="621"/>
      <c r="I66" s="622"/>
      <c r="J66" s="623"/>
      <c r="K66" s="791"/>
      <c r="L66" s="792"/>
      <c r="M66" s="624"/>
    </row>
    <row r="67" spans="1:13" s="583" customFormat="1" thickBot="1">
      <c r="A67" s="612" t="s">
        <v>1058</v>
      </c>
      <c r="B67" s="613"/>
      <c r="C67" s="613"/>
      <c r="D67" s="613"/>
      <c r="E67" s="613"/>
      <c r="F67" s="613"/>
      <c r="G67" s="613"/>
      <c r="H67" s="627"/>
      <c r="I67" s="628"/>
      <c r="J67" s="623"/>
      <c r="K67" s="793"/>
      <c r="L67" s="794"/>
      <c r="M67" s="624"/>
    </row>
    <row r="68" spans="1:13" s="583" customFormat="1" thickBot="1">
      <c r="A68" s="763" t="s">
        <v>1037</v>
      </c>
      <c r="B68" s="764"/>
      <c r="C68" s="764"/>
      <c r="D68" s="764"/>
      <c r="E68" s="764"/>
      <c r="F68" s="764"/>
      <c r="G68" s="764"/>
      <c r="H68" s="764"/>
      <c r="I68" s="764"/>
      <c r="J68" s="764"/>
      <c r="K68" s="764"/>
      <c r="L68" s="765"/>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thickBot="1">
      <c r="A70" s="763" t="s">
        <v>2342</v>
      </c>
      <c r="B70" s="764"/>
      <c r="C70" s="764"/>
      <c r="D70" s="764"/>
      <c r="E70" s="764"/>
      <c r="F70" s="764"/>
      <c r="G70" s="764"/>
      <c r="H70" s="764"/>
      <c r="I70" s="764"/>
      <c r="J70" s="764"/>
      <c r="K70" s="764"/>
      <c r="L70" s="765"/>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2">
      <c r="A75" s="629"/>
      <c r="B75" s="630"/>
      <c r="C75" s="630"/>
      <c r="D75" s="631" t="s">
        <v>1060</v>
      </c>
      <c r="E75" s="631"/>
      <c r="F75" s="631"/>
      <c r="G75" s="631"/>
      <c r="H75" s="631"/>
      <c r="I75" s="631"/>
      <c r="J75" s="630"/>
      <c r="K75" s="630"/>
      <c r="L75" s="630"/>
      <c r="M75" s="632"/>
    </row>
    <row r="76" spans="1:13" s="583" customFormat="1" ht="12">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5"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5"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781" t="s">
        <v>2324</v>
      </c>
      <c r="B87" s="782"/>
      <c r="C87" s="782"/>
      <c r="D87" s="782"/>
      <c r="E87" s="782"/>
      <c r="F87" s="782"/>
      <c r="G87" s="782"/>
      <c r="H87" s="782"/>
      <c r="I87" s="782"/>
      <c r="J87" s="782"/>
      <c r="K87" s="782"/>
      <c r="L87" s="782"/>
      <c r="M87" s="783"/>
    </row>
    <row r="88" spans="1:13" ht="17.25" customHeight="1">
      <c r="A88" s="781"/>
      <c r="B88" s="782"/>
      <c r="C88" s="782"/>
      <c r="D88" s="782"/>
      <c r="E88" s="782"/>
      <c r="F88" s="782"/>
      <c r="G88" s="782"/>
      <c r="H88" s="782"/>
      <c r="I88" s="782"/>
      <c r="J88" s="782"/>
      <c r="K88" s="782"/>
      <c r="L88" s="782"/>
      <c r="M88" s="783"/>
    </row>
    <row r="89" spans="1:13" ht="18.75" customHeight="1">
      <c r="A89" s="784" t="s">
        <v>2325</v>
      </c>
      <c r="B89" s="785"/>
      <c r="C89" s="785"/>
      <c r="D89" s="785"/>
      <c r="E89" s="785"/>
      <c r="F89" s="785"/>
      <c r="G89" s="785"/>
      <c r="H89" s="785"/>
      <c r="I89" s="785"/>
      <c r="J89" s="785"/>
      <c r="K89" s="785"/>
      <c r="L89" s="785"/>
      <c r="M89" s="786"/>
    </row>
    <row r="90" spans="1:13" ht="21.75" customHeight="1">
      <c r="A90" s="784"/>
      <c r="B90" s="785"/>
      <c r="C90" s="785"/>
      <c r="D90" s="785"/>
      <c r="E90" s="785"/>
      <c r="F90" s="785"/>
      <c r="G90" s="785"/>
      <c r="H90" s="785"/>
      <c r="I90" s="785"/>
      <c r="J90" s="785"/>
      <c r="K90" s="785"/>
      <c r="L90" s="785"/>
      <c r="M90" s="786"/>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2">
      <c r="A95" s="629"/>
      <c r="B95" s="630"/>
      <c r="C95" s="630"/>
      <c r="D95" s="630" t="s">
        <v>1060</v>
      </c>
      <c r="E95" s="631"/>
      <c r="F95" s="630"/>
      <c r="G95" s="630"/>
      <c r="H95" s="630"/>
      <c r="I95" s="630"/>
      <c r="J95" s="630"/>
      <c r="K95" s="630"/>
      <c r="L95" s="630"/>
      <c r="M95" s="632"/>
    </row>
    <row r="96" spans="1:13" s="583" customFormat="1" ht="12">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787"/>
      <c r="J100" s="787"/>
      <c r="K100" s="787"/>
      <c r="L100" s="787"/>
      <c r="M100" s="788"/>
    </row>
    <row r="101" spans="1:13" ht="13.5" thickBot="1">
      <c r="A101" s="653" t="s">
        <v>2327</v>
      </c>
      <c r="B101" s="654"/>
      <c r="C101" s="654"/>
      <c r="D101" s="655"/>
      <c r="E101" s="655"/>
      <c r="F101" s="655"/>
      <c r="G101" s="655"/>
      <c r="H101" s="655"/>
      <c r="I101" s="789"/>
      <c r="J101" s="789"/>
      <c r="K101" s="789"/>
      <c r="L101" s="789"/>
      <c r="M101" s="790"/>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6"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25">
      <c r="B10" s="809" t="s">
        <v>2311</v>
      </c>
      <c r="C10" s="810"/>
      <c r="D10" s="810"/>
      <c r="E10" s="810"/>
      <c r="F10" s="368" t="s">
        <v>2312</v>
      </c>
      <c r="G10" s="85"/>
      <c r="H10" s="369"/>
      <c r="I10" s="811" t="s">
        <v>2313</v>
      </c>
      <c r="J10" s="811"/>
      <c r="K10" s="370" t="s">
        <v>2312</v>
      </c>
      <c r="L10" s="366"/>
      <c r="M10" s="366"/>
      <c r="N10" s="367"/>
    </row>
    <row r="11" spans="2:14">
      <c r="B11" s="371" t="s">
        <v>1023</v>
      </c>
      <c r="C11" s="372"/>
      <c r="D11" s="797"/>
      <c r="E11" s="797"/>
      <c r="F11" s="373"/>
      <c r="G11" s="374"/>
      <c r="H11" s="372"/>
      <c r="I11" s="369"/>
      <c r="J11" s="375" t="s">
        <v>1024</v>
      </c>
      <c r="K11" s="376"/>
      <c r="L11" s="373"/>
      <c r="M11" s="373"/>
      <c r="N11" s="377"/>
    </row>
    <row r="12" spans="2:14" ht="15.75" thickBot="1">
      <c r="B12" s="378"/>
      <c r="C12" s="379"/>
      <c r="D12" s="380"/>
      <c r="E12" s="380"/>
      <c r="F12" s="380"/>
      <c r="G12" s="380"/>
      <c r="H12" s="379"/>
      <c r="I12" s="380"/>
      <c r="J12" s="379"/>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812" t="s">
        <v>2328</v>
      </c>
      <c r="G25" s="813"/>
      <c r="H25" s="813"/>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129</v>
      </c>
      <c r="B36" s="868" t="str">
        <f>VLOOKUP(A36,EQUIPOS!A6:D154,3,FALSE)</f>
        <v xml:space="preserve">Buldozer, Potencia al volante de 140 HP, motor de 2200 RPM, longitud de hoja 4,80m. </v>
      </c>
      <c r="C36" s="869"/>
      <c r="D36" s="869"/>
      <c r="E36" s="869"/>
      <c r="F36" s="869"/>
      <c r="G36" s="869"/>
      <c r="H36" s="870"/>
      <c r="I36" s="277"/>
      <c r="J36" s="278"/>
      <c r="K36" s="657">
        <f>VLOOKUP(A36,EQUIPOS!A6:D161,4,FALSE)</f>
        <v>130000</v>
      </c>
      <c r="L36" s="280"/>
      <c r="M36" s="281">
        <v>0.15</v>
      </c>
      <c r="N36" s="282">
        <f>K36/M36</f>
        <v>866666.66666666674</v>
      </c>
    </row>
    <row r="37" spans="1:14">
      <c r="A37" t="s">
        <v>150</v>
      </c>
      <c r="B37" s="868" t="str">
        <f>VLOOKUP(A37,EQUIPOS!A7:D154,3,FALSE)</f>
        <v>Cargador : Potencia en el volante 125 hp, Clasificación de RPM del motor 2300.</v>
      </c>
      <c r="C37" s="869"/>
      <c r="D37" s="869"/>
      <c r="E37" s="869"/>
      <c r="F37" s="869"/>
      <c r="G37" s="869"/>
      <c r="H37" s="870"/>
      <c r="I37" s="277"/>
      <c r="J37" s="278"/>
      <c r="K37" s="657">
        <f>VLOOKUP(A37,EQUIPOS!A7:D162,4,FALSE)</f>
        <v>100000</v>
      </c>
      <c r="L37" s="280"/>
      <c r="M37" s="281">
        <v>0.15</v>
      </c>
      <c r="N37" s="282">
        <f>K37/M37</f>
        <v>666666.66666666674</v>
      </c>
    </row>
    <row r="38" spans="1:14">
      <c r="A38" t="s">
        <v>273</v>
      </c>
      <c r="B38" s="868" t="str">
        <f>VLOOKUP(A38,EQUIPOS!A8:D154,3,FALSE)</f>
        <v>Motosierra, 93.6 cm3 - 7.1 HP, 45-90 cm - 7.9 kg</v>
      </c>
      <c r="C38" s="869"/>
      <c r="D38" s="869"/>
      <c r="E38" s="869"/>
      <c r="F38" s="869"/>
      <c r="G38" s="869"/>
      <c r="H38" s="870"/>
      <c r="I38" s="277"/>
      <c r="J38" s="278"/>
      <c r="K38" s="279">
        <f>VLOOKUP(A38,EQUIPOS!A8:D163,4,FALSE)</f>
        <v>5312.124260008226</v>
      </c>
      <c r="L38" s="280"/>
      <c r="M38" s="281">
        <v>0.15</v>
      </c>
      <c r="N38" s="283">
        <f>K38/M38</f>
        <v>35414.161733388173</v>
      </c>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8511.2008676833339</v>
      </c>
    </row>
    <row r="43" spans="1:14" ht="15.75" thickBot="1">
      <c r="B43" s="819" t="s">
        <v>1037</v>
      </c>
      <c r="C43" s="820"/>
      <c r="D43" s="820"/>
      <c r="E43" s="820"/>
      <c r="F43" s="820"/>
      <c r="G43" s="820"/>
      <c r="H43" s="820"/>
      <c r="I43" s="820"/>
      <c r="J43" s="820"/>
      <c r="K43" s="820"/>
      <c r="L43" s="820"/>
      <c r="M43" s="821"/>
      <c r="N43" s="105">
        <f>SUM(N36:N42)</f>
        <v>1577258.6959344051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2" t="s">
        <v>1041</v>
      </c>
      <c r="C58" s="883"/>
      <c r="D58" s="883"/>
      <c r="E58" s="883"/>
      <c r="F58" s="883"/>
      <c r="G58" s="884"/>
      <c r="H58" s="79" t="s">
        <v>1029</v>
      </c>
      <c r="I58" s="80" t="s">
        <v>1042</v>
      </c>
      <c r="J58" s="81" t="s">
        <v>1043</v>
      </c>
      <c r="K58" s="79" t="s">
        <v>1044</v>
      </c>
      <c r="L58" s="905" t="s">
        <v>1045</v>
      </c>
      <c r="M58" s="884"/>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906">
        <v>983.54</v>
      </c>
      <c r="M59" s="907"/>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54"/>
      <c r="J64" s="54"/>
      <c r="K64" s="54"/>
      <c r="L64" s="897"/>
      <c r="M64" s="898"/>
      <c r="N64" s="306"/>
    </row>
    <row r="65" spans="1:15" ht="15.75" thickBot="1">
      <c r="B65" s="908" t="s">
        <v>1037</v>
      </c>
      <c r="C65" s="862"/>
      <c r="D65" s="862"/>
      <c r="E65" s="862"/>
      <c r="F65" s="862"/>
      <c r="G65" s="862"/>
      <c r="H65" s="862"/>
      <c r="I65" s="862"/>
      <c r="J65" s="862"/>
      <c r="K65" s="862"/>
      <c r="L65" s="862"/>
      <c r="M65" s="863"/>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54"/>
      <c r="J75" s="54"/>
      <c r="K75" s="54"/>
      <c r="L75" s="897"/>
      <c r="M75" s="898"/>
      <c r="N75" s="306"/>
    </row>
    <row r="76" spans="1:15" ht="15.75" thickBot="1">
      <c r="B76" s="819" t="s">
        <v>1037</v>
      </c>
      <c r="C76" s="820"/>
      <c r="D76" s="820"/>
      <c r="E76" s="820"/>
      <c r="F76" s="820"/>
      <c r="G76" s="820"/>
      <c r="H76" s="820"/>
      <c r="I76" s="862"/>
      <c r="J76" s="862"/>
      <c r="K76" s="862"/>
      <c r="L76" s="862"/>
      <c r="M76" s="863"/>
      <c r="N76" s="311">
        <f>N70+N71+N72+N73+N74</f>
        <v>170224.01735366668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1781906.6132880717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356381.32265761436</v>
      </c>
      <c r="M83" s="855"/>
      <c r="N83" s="57"/>
    </row>
    <row r="84" spans="1:14">
      <c r="B84" s="95" t="s">
        <v>1057</v>
      </c>
      <c r="C84" s="96"/>
      <c r="D84" s="96"/>
      <c r="E84" s="96"/>
      <c r="F84" s="96"/>
      <c r="G84" s="96"/>
      <c r="H84" s="96"/>
      <c r="I84" s="93"/>
      <c r="J84" s="94"/>
      <c r="K84" s="314">
        <v>0.05</v>
      </c>
      <c r="L84" s="854">
        <f>N78*K84</f>
        <v>89095.330664403591</v>
      </c>
      <c r="M84" s="855"/>
      <c r="N84" s="57"/>
    </row>
    <row r="85" spans="1:14" ht="15.75" thickBot="1">
      <c r="B85" s="97" t="s">
        <v>1058</v>
      </c>
      <c r="C85" s="98"/>
      <c r="D85" s="98"/>
      <c r="E85" s="98"/>
      <c r="F85" s="98"/>
      <c r="G85" s="98"/>
      <c r="H85" s="98"/>
      <c r="I85" s="99"/>
      <c r="J85" s="100"/>
      <c r="K85" s="315">
        <v>0.05</v>
      </c>
      <c r="L85" s="856">
        <f>N78*K85</f>
        <v>89095.330664403591</v>
      </c>
      <c r="M85" s="857"/>
      <c r="N85" s="57"/>
    </row>
    <row r="86" spans="1:14" ht="15.75" thickBot="1">
      <c r="B86" s="819" t="s">
        <v>1037</v>
      </c>
      <c r="C86" s="820"/>
      <c r="D86" s="820"/>
      <c r="E86" s="820"/>
      <c r="F86" s="820"/>
      <c r="G86" s="820"/>
      <c r="H86" s="820"/>
      <c r="I86" s="820"/>
      <c r="J86" s="820"/>
      <c r="K86" s="820"/>
      <c r="L86" s="820"/>
      <c r="M86" s="821"/>
      <c r="N86" s="58">
        <f>L83+L84+L85</f>
        <v>534571.9839864216</v>
      </c>
    </row>
    <row r="87" spans="1:14" ht="15.75" thickBot="1">
      <c r="B87" s="39"/>
      <c r="C87" s="40"/>
      <c r="D87" s="40"/>
      <c r="E87" s="40"/>
      <c r="F87" s="40"/>
      <c r="G87" s="40"/>
      <c r="H87" s="40"/>
      <c r="I87" s="40"/>
      <c r="J87" s="40"/>
      <c r="K87" s="40"/>
      <c r="L87" s="40"/>
      <c r="M87" s="40"/>
      <c r="N87" s="41"/>
    </row>
    <row r="88" spans="1:14" ht="15.75" thickBot="1">
      <c r="A88" t="s">
        <v>2121</v>
      </c>
      <c r="B88" s="819" t="s">
        <v>1059</v>
      </c>
      <c r="C88" s="820"/>
      <c r="D88" s="820"/>
      <c r="E88" s="820"/>
      <c r="F88" s="820"/>
      <c r="G88" s="820"/>
      <c r="H88" s="820"/>
      <c r="I88" s="820"/>
      <c r="J88" s="820"/>
      <c r="K88" s="820"/>
      <c r="L88" s="820"/>
      <c r="M88" s="821"/>
      <c r="N88" s="197">
        <f>N78+N86</f>
        <v>2316478.5972744934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4"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
      <c r="B10" s="809" t="s">
        <v>2311</v>
      </c>
      <c r="C10" s="810"/>
      <c r="D10" s="810"/>
      <c r="E10" s="810"/>
      <c r="F10" s="401" t="s">
        <v>2312</v>
      </c>
      <c r="G10" s="85"/>
      <c r="H10" s="369"/>
      <c r="I10" s="811" t="s">
        <v>2313</v>
      </c>
      <c r="J10" s="811"/>
      <c r="K10" s="402" t="s">
        <v>2312</v>
      </c>
      <c r="L10" s="366"/>
      <c r="M10" s="366"/>
      <c r="N10" s="36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249</v>
      </c>
      <c r="B36" s="868" t="str">
        <f>VLOOKUP(A36,EQUIPOS!A6:D154,3,FALSE)</f>
        <v>Guadañadora, Cilindraje 41.5 cm3, Longitud del mango 1450 mm, Peso 7.4 kg</v>
      </c>
      <c r="C36" s="869"/>
      <c r="D36" s="869"/>
      <c r="E36" s="869"/>
      <c r="F36" s="869"/>
      <c r="G36" s="869"/>
      <c r="H36" s="870"/>
      <c r="I36" s="277"/>
      <c r="J36" s="278"/>
      <c r="K36" s="279">
        <f>VLOOKUP(A36,EQUIPOS!A6:D161,4,FALSE)</f>
        <v>3862.3356080021117</v>
      </c>
      <c r="L36" s="280"/>
      <c r="M36" s="281">
        <v>0.36</v>
      </c>
      <c r="N36" s="282">
        <f>K36/M36</f>
        <v>10728.710022228088</v>
      </c>
    </row>
    <row r="37" spans="1:14">
      <c r="A37" t="s">
        <v>273</v>
      </c>
      <c r="B37" s="868" t="str">
        <f>VLOOKUP(A37,EQUIPOS!A7:D154,3,FALSE)</f>
        <v>Motosierra, 93.6 cm3 - 7.1 HP, 45-90 cm - 7.9 kg</v>
      </c>
      <c r="C37" s="869"/>
      <c r="D37" s="869"/>
      <c r="E37" s="869"/>
      <c r="F37" s="869"/>
      <c r="G37" s="869"/>
      <c r="H37" s="870"/>
      <c r="I37" s="277"/>
      <c r="J37" s="278"/>
      <c r="K37" s="279">
        <f>VLOOKUP(A37,EQUIPOS!A7:D162,4,FALSE)</f>
        <v>5312.124260008226</v>
      </c>
      <c r="L37" s="280"/>
      <c r="M37" s="281">
        <v>0.10299999999999999</v>
      </c>
      <c r="N37" s="282">
        <f>K37/M37</f>
        <v>51574.021941827443</v>
      </c>
    </row>
    <row r="38" spans="1:14">
      <c r="B38" s="868"/>
      <c r="C38" s="869"/>
      <c r="D38" s="869"/>
      <c r="E38" s="869"/>
      <c r="F38" s="869"/>
      <c r="G38" s="869"/>
      <c r="H38" s="870"/>
      <c r="I38" s="277"/>
      <c r="J38" s="278"/>
      <c r="K38" s="279"/>
      <c r="L38" s="280"/>
      <c r="M38" s="281"/>
      <c r="N38" s="283"/>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1773.1668474340277</v>
      </c>
    </row>
    <row r="43" spans="1:14" ht="15.75" thickBot="1">
      <c r="B43" s="819" t="s">
        <v>1037</v>
      </c>
      <c r="C43" s="820"/>
      <c r="D43" s="820"/>
      <c r="E43" s="820"/>
      <c r="F43" s="820"/>
      <c r="G43" s="820"/>
      <c r="H43" s="820"/>
      <c r="I43" s="820"/>
      <c r="J43" s="820"/>
      <c r="K43" s="820"/>
      <c r="L43" s="820"/>
      <c r="M43" s="821"/>
      <c r="N43" s="105">
        <f>SUM(N36:N42)</f>
        <v>64075.898811489555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906">
        <f>'900.2'!N78</f>
        <v>1363.6363636363637</v>
      </c>
      <c r="M59" s="907"/>
      <c r="N59" s="297">
        <f>K59*L59</f>
        <v>68181.818181818191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68181.818181818191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N70+N71+N72+N73+N74</f>
        <v>35463.336948680553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167721.0539419883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33544.210788397664</v>
      </c>
      <c r="M83" s="855"/>
      <c r="N83" s="57"/>
    </row>
    <row r="84" spans="1:14">
      <c r="B84" s="95" t="s">
        <v>1057</v>
      </c>
      <c r="C84" s="96"/>
      <c r="D84" s="96"/>
      <c r="E84" s="96"/>
      <c r="F84" s="96"/>
      <c r="G84" s="96"/>
      <c r="H84" s="96"/>
      <c r="I84" s="93"/>
      <c r="J84" s="94"/>
      <c r="K84" s="314">
        <v>0.05</v>
      </c>
      <c r="L84" s="854">
        <f>N78*K84</f>
        <v>8386.052697099416</v>
      </c>
      <c r="M84" s="855"/>
      <c r="N84" s="57"/>
    </row>
    <row r="85" spans="1:14" ht="15.75" thickBot="1">
      <c r="B85" s="97" t="s">
        <v>1058</v>
      </c>
      <c r="C85" s="98"/>
      <c r="D85" s="98"/>
      <c r="E85" s="98"/>
      <c r="F85" s="98"/>
      <c r="G85" s="98"/>
      <c r="H85" s="98"/>
      <c r="I85" s="99"/>
      <c r="J85" s="100"/>
      <c r="K85" s="315">
        <v>0.05</v>
      </c>
      <c r="L85" s="856">
        <f>N78*K85</f>
        <v>8386.052697099416</v>
      </c>
      <c r="M85" s="857"/>
      <c r="N85" s="57"/>
    </row>
    <row r="86" spans="1:14" ht="15.75" thickBot="1">
      <c r="B86" s="819" t="s">
        <v>1037</v>
      </c>
      <c r="C86" s="820"/>
      <c r="D86" s="820"/>
      <c r="E86" s="820"/>
      <c r="F86" s="820"/>
      <c r="G86" s="820"/>
      <c r="H86" s="820"/>
      <c r="I86" s="820"/>
      <c r="J86" s="820"/>
      <c r="K86" s="820"/>
      <c r="L86" s="820"/>
      <c r="M86" s="821"/>
      <c r="N86" s="58">
        <f>L83+L84+L85</f>
        <v>50316.3161825965</v>
      </c>
    </row>
    <row r="87" spans="1:14" ht="15.75" thickBot="1">
      <c r="B87" s="39"/>
      <c r="C87" s="40"/>
      <c r="D87" s="40"/>
      <c r="E87" s="40"/>
      <c r="F87" s="40"/>
      <c r="G87" s="40"/>
      <c r="H87" s="40"/>
      <c r="I87" s="40"/>
      <c r="J87" s="40"/>
      <c r="K87" s="40"/>
      <c r="L87" s="40"/>
      <c r="M87" s="40"/>
      <c r="N87" s="41"/>
    </row>
    <row r="88" spans="1:14" ht="15.75" thickBot="1">
      <c r="A88" t="s">
        <v>2121</v>
      </c>
      <c r="B88" s="819" t="s">
        <v>1059</v>
      </c>
      <c r="C88" s="820"/>
      <c r="D88" s="820"/>
      <c r="E88" s="820"/>
      <c r="F88" s="820"/>
      <c r="G88" s="820"/>
      <c r="H88" s="820"/>
      <c r="I88" s="820"/>
      <c r="J88" s="820"/>
      <c r="K88" s="820"/>
      <c r="L88" s="820"/>
      <c r="M88" s="821"/>
      <c r="N88" s="197">
        <f>N78+N86</f>
        <v>218037.37012458479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8.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7"/>
      <c r="J36" s="278"/>
      <c r="K36" s="279">
        <f>VLOOKUP(A36,EQUIPOS!A6:D161,4,FALSE)</f>
        <v>100000</v>
      </c>
      <c r="L36" s="280"/>
      <c r="M36" s="281">
        <v>2.375</v>
      </c>
      <c r="N36" s="282">
        <f>K36/M36</f>
        <v>42105.26315789474</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2.375</v>
      </c>
      <c r="N37" s="282">
        <f>K37/M37</f>
        <v>48161.605162331114</v>
      </c>
    </row>
    <row r="38" spans="1:14">
      <c r="A38" t="s">
        <v>195</v>
      </c>
      <c r="B38" s="868" t="str">
        <f>VLOOKUP(A38,EQUIPOS!A7:D154,3,FALSE)</f>
        <v xml:space="preserve">Equipo de oxicorte, Capacidad de corte: hasta 6´´ (152mm) </v>
      </c>
      <c r="C38" s="869"/>
      <c r="D38" s="869"/>
      <c r="E38" s="869"/>
      <c r="F38" s="869"/>
      <c r="G38" s="869"/>
      <c r="H38" s="870"/>
      <c r="I38" s="277"/>
      <c r="J38" s="278"/>
      <c r="K38" s="279">
        <f>VLOOKUP(A38,EQUIPOS!A7:D162,4,FALSE)</f>
        <v>15000</v>
      </c>
      <c r="L38" s="280"/>
      <c r="M38" s="281">
        <v>2.375</v>
      </c>
      <c r="N38" s="283">
        <f>K38/M38</f>
        <v>6315.7894736842109</v>
      </c>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1343.873821213158</v>
      </c>
    </row>
    <row r="43" spans="1:14" ht="15.75" thickBot="1">
      <c r="B43" s="819" t="s">
        <v>1037</v>
      </c>
      <c r="C43" s="820"/>
      <c r="D43" s="820"/>
      <c r="E43" s="820"/>
      <c r="F43" s="820"/>
      <c r="G43" s="820"/>
      <c r="H43" s="820"/>
      <c r="I43" s="820"/>
      <c r="J43" s="820"/>
      <c r="K43" s="820"/>
      <c r="L43" s="820"/>
      <c r="M43" s="821"/>
      <c r="N43" s="105">
        <f>SUM(N36:N42)</f>
        <v>97926.531615123225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6">
        <f>'900.2'!N78</f>
        <v>1363.6363636363637</v>
      </c>
      <c r="M59" s="907"/>
      <c r="N59" s="297">
        <f>K59*L59</f>
        <v>1363.6363636363637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N70+N71+N72+N73+N74</f>
        <v>13438.738212131579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88">
        <f>N43+N54+N65+N76</f>
        <v>112728.90619089117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22545.781238178235</v>
      </c>
      <c r="M83" s="855"/>
      <c r="N83" s="57"/>
    </row>
    <row r="84" spans="1:14">
      <c r="B84" s="95" t="s">
        <v>1057</v>
      </c>
      <c r="C84" s="96"/>
      <c r="D84" s="96"/>
      <c r="E84" s="96"/>
      <c r="F84" s="96"/>
      <c r="G84" s="96"/>
      <c r="H84" s="96"/>
      <c r="I84" s="93"/>
      <c r="J84" s="94"/>
      <c r="K84" s="314">
        <v>0.05</v>
      </c>
      <c r="L84" s="854">
        <f>N78*K84</f>
        <v>5636.4453095445588</v>
      </c>
      <c r="M84" s="855"/>
      <c r="N84" s="57"/>
    </row>
    <row r="85" spans="1:14" ht="15.75" thickBot="1">
      <c r="B85" s="97" t="s">
        <v>1058</v>
      </c>
      <c r="C85" s="98"/>
      <c r="D85" s="98"/>
      <c r="E85" s="98"/>
      <c r="F85" s="98"/>
      <c r="G85" s="98"/>
      <c r="H85" s="98"/>
      <c r="I85" s="99"/>
      <c r="J85" s="100"/>
      <c r="K85" s="315">
        <v>0.05</v>
      </c>
      <c r="L85" s="856">
        <f>N78*K85</f>
        <v>5636.4453095445588</v>
      </c>
      <c r="M85" s="857"/>
      <c r="N85" s="57"/>
    </row>
    <row r="86" spans="1:14" ht="15.75" thickBot="1">
      <c r="B86" s="819" t="s">
        <v>1037</v>
      </c>
      <c r="C86" s="820"/>
      <c r="D86" s="820"/>
      <c r="E86" s="820"/>
      <c r="F86" s="820"/>
      <c r="G86" s="820"/>
      <c r="H86" s="820"/>
      <c r="I86" s="820"/>
      <c r="J86" s="820"/>
      <c r="K86" s="820"/>
      <c r="L86" s="820"/>
      <c r="M86" s="821"/>
      <c r="N86" s="58">
        <f>L83+L84+L85</f>
        <v>33818.671857267349</v>
      </c>
    </row>
    <row r="87" spans="1:14" ht="15.75" thickBot="1">
      <c r="B87" s="39"/>
      <c r="C87" s="40"/>
      <c r="D87" s="40"/>
      <c r="E87" s="40"/>
      <c r="F87" s="40"/>
      <c r="G87" s="40"/>
      <c r="H87" s="40"/>
      <c r="I87" s="40"/>
      <c r="J87" s="40"/>
      <c r="K87" s="40"/>
      <c r="L87" s="40"/>
      <c r="M87" s="40"/>
      <c r="N87" s="41"/>
    </row>
    <row r="88" spans="1:14" ht="15.75" thickBot="1">
      <c r="A88" t="s">
        <v>2121</v>
      </c>
      <c r="B88" s="819" t="s">
        <v>1059</v>
      </c>
      <c r="C88" s="820"/>
      <c r="D88" s="820"/>
      <c r="E88" s="820"/>
      <c r="F88" s="820"/>
      <c r="G88" s="820"/>
      <c r="H88" s="820"/>
      <c r="I88" s="820"/>
      <c r="J88" s="820"/>
      <c r="K88" s="820"/>
      <c r="L88" s="820"/>
      <c r="M88" s="821"/>
      <c r="N88" s="58">
        <f>N78+N86</f>
        <v>146547.57804815852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c r="B106" s="822"/>
      <c r="C106" s="823"/>
      <c r="D106" s="823"/>
      <c r="E106" s="823"/>
      <c r="F106" s="823"/>
      <c r="G106" s="823"/>
      <c r="H106" s="823"/>
      <c r="I106" s="823"/>
      <c r="J106" s="823"/>
      <c r="K106" s="823"/>
      <c r="L106" s="823"/>
      <c r="M106" s="823"/>
      <c r="N106" s="824"/>
    </row>
    <row r="107" spans="2:14" ht="27.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
      <c r="B10" s="809" t="s">
        <v>2311</v>
      </c>
      <c r="C10" s="810"/>
      <c r="D10" s="810"/>
      <c r="E10" s="810"/>
      <c r="F10" s="401" t="s">
        <v>2312</v>
      </c>
      <c r="G10" s="85"/>
      <c r="H10" s="369"/>
      <c r="I10" s="811" t="s">
        <v>2313</v>
      </c>
      <c r="J10" s="811"/>
      <c r="K10" s="402" t="s">
        <v>2312</v>
      </c>
      <c r="L10" s="366"/>
      <c r="M10" s="366"/>
      <c r="N10" s="36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7"/>
      <c r="J36" s="278"/>
      <c r="K36" s="279">
        <f>VLOOKUP(A36,EQUIPOS!A6:D161,4,FALSE)</f>
        <v>169323.11621966798</v>
      </c>
      <c r="L36" s="280"/>
      <c r="M36" s="281">
        <v>2.5</v>
      </c>
      <c r="N36" s="282">
        <f>K36/M36</f>
        <v>67729.246487867189</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2.5</v>
      </c>
      <c r="N37" s="282">
        <f>K37/M37</f>
        <v>45753.524904214559</v>
      </c>
    </row>
    <row r="38" spans="1:14">
      <c r="A38" t="s">
        <v>195</v>
      </c>
      <c r="B38" s="868" t="str">
        <f>VLOOKUP(A38,EQUIPOS!A8:D154,3,FALSE)</f>
        <v xml:space="preserve">Equipo de oxicorte, Capacidad de corte: hasta 6´´ (152mm) </v>
      </c>
      <c r="C38" s="869"/>
      <c r="D38" s="869"/>
      <c r="E38" s="869"/>
      <c r="F38" s="869"/>
      <c r="G38" s="869"/>
      <c r="H38" s="870"/>
      <c r="I38" s="277"/>
      <c r="J38" s="278"/>
      <c r="K38" s="279">
        <f>VLOOKUP(A38,EQUIPOS!A8:D163,4,FALSE)</f>
        <v>15000</v>
      </c>
      <c r="L38" s="280"/>
      <c r="M38" s="281">
        <v>2.5</v>
      </c>
      <c r="N38" s="282">
        <f>K38/M38</f>
        <v>6000</v>
      </c>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255.33602603049999</v>
      </c>
    </row>
    <row r="43" spans="1:14" ht="15.75" thickBot="1">
      <c r="B43" s="819" t="s">
        <v>1037</v>
      </c>
      <c r="C43" s="820"/>
      <c r="D43" s="820"/>
      <c r="E43" s="820"/>
      <c r="F43" s="820"/>
      <c r="G43" s="820"/>
      <c r="H43" s="820"/>
      <c r="I43" s="820"/>
      <c r="J43" s="820"/>
      <c r="K43" s="820"/>
      <c r="L43" s="820"/>
      <c r="M43" s="821"/>
      <c r="N43" s="105">
        <f>SUM(N36:N42)</f>
        <v>119738.10741811225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6">
        <f>'900.2'!N78</f>
        <v>1363.6363636363637</v>
      </c>
      <c r="M59" s="907"/>
      <c r="N59" s="297">
        <f>K59*L59</f>
        <v>1363.6363636363637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N70+N71+N72+N73+N74</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133868.54508327361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26773.709016654724</v>
      </c>
      <c r="M83" s="855"/>
      <c r="N83" s="57"/>
    </row>
    <row r="84" spans="1:14">
      <c r="B84" s="95" t="s">
        <v>1057</v>
      </c>
      <c r="C84" s="96"/>
      <c r="D84" s="96"/>
      <c r="E84" s="96"/>
      <c r="F84" s="96"/>
      <c r="G84" s="96"/>
      <c r="H84" s="96"/>
      <c r="I84" s="93"/>
      <c r="J84" s="94"/>
      <c r="K84" s="314">
        <v>0.05</v>
      </c>
      <c r="L84" s="854">
        <f>N78*K84</f>
        <v>6693.427254163681</v>
      </c>
      <c r="M84" s="855"/>
      <c r="N84" s="57"/>
    </row>
    <row r="85" spans="1:14" ht="15.75" thickBot="1">
      <c r="B85" s="97" t="s">
        <v>1058</v>
      </c>
      <c r="C85" s="98"/>
      <c r="D85" s="98"/>
      <c r="E85" s="98"/>
      <c r="F85" s="98"/>
      <c r="G85" s="98"/>
      <c r="H85" s="98"/>
      <c r="I85" s="99"/>
      <c r="J85" s="100"/>
      <c r="K85" s="315">
        <v>0.05</v>
      </c>
      <c r="L85" s="856">
        <f>N78*K85</f>
        <v>6693.427254163681</v>
      </c>
      <c r="M85" s="857"/>
      <c r="N85" s="57"/>
    </row>
    <row r="86" spans="1:14" ht="15.75" thickBot="1">
      <c r="B86" s="819" t="s">
        <v>1037</v>
      </c>
      <c r="C86" s="820"/>
      <c r="D86" s="820"/>
      <c r="E86" s="820"/>
      <c r="F86" s="820"/>
      <c r="G86" s="820"/>
      <c r="H86" s="820"/>
      <c r="I86" s="820"/>
      <c r="J86" s="820"/>
      <c r="K86" s="820"/>
      <c r="L86" s="820"/>
      <c r="M86" s="821"/>
      <c r="N86" s="58">
        <f>L83+L84+L85</f>
        <v>40160.563524982084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174029.10860825569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8.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
      <c r="B10" s="809" t="s">
        <v>2311</v>
      </c>
      <c r="C10" s="810"/>
      <c r="D10" s="810"/>
      <c r="E10" s="810"/>
      <c r="F10" s="401" t="s">
        <v>2312</v>
      </c>
      <c r="G10" s="85"/>
      <c r="H10" s="369"/>
      <c r="I10" s="811" t="s">
        <v>2313</v>
      </c>
      <c r="J10" s="811"/>
      <c r="K10" s="402" t="s">
        <v>2312</v>
      </c>
      <c r="L10" s="366"/>
      <c r="M10" s="366"/>
      <c r="N10" s="36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7"/>
      <c r="J36" s="278"/>
      <c r="K36" s="279">
        <f>VLOOKUP(A36,EQUIPOS!A6:D161,4,FALSE)</f>
        <v>100000</v>
      </c>
      <c r="L36" s="280"/>
      <c r="M36" s="281">
        <v>9.25</v>
      </c>
      <c r="N36" s="282">
        <f>K36/M36</f>
        <v>10810.81081081081</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9.25</v>
      </c>
      <c r="N37" s="282">
        <f>K37/M37</f>
        <v>12365.817541679611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55.207789412000004</v>
      </c>
    </row>
    <row r="43" spans="1:14" ht="15.75" thickBot="1">
      <c r="B43" s="819" t="s">
        <v>1037</v>
      </c>
      <c r="C43" s="820"/>
      <c r="D43" s="820"/>
      <c r="E43" s="820"/>
      <c r="F43" s="820"/>
      <c r="G43" s="820"/>
      <c r="H43" s="820"/>
      <c r="I43" s="820"/>
      <c r="J43" s="820"/>
      <c r="K43" s="820"/>
      <c r="L43" s="820"/>
      <c r="M43" s="821"/>
      <c r="N43" s="105">
        <f>SUM(N36:N42)</f>
        <v>23231.836141902422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6">
        <f>'900.2'!N78</f>
        <v>1363.6363636363637</v>
      </c>
      <c r="M59" s="907"/>
      <c r="N59" s="297">
        <f>K59*L59</f>
        <v>1363.6363636363637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N70+N71+N72+N73+N74</f>
        <v>2760.3894706000001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27355.861976138785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5471.1723952277571</v>
      </c>
      <c r="M83" s="855"/>
      <c r="N83" s="57"/>
    </row>
    <row r="84" spans="1:14">
      <c r="B84" s="95" t="s">
        <v>1057</v>
      </c>
      <c r="C84" s="96"/>
      <c r="D84" s="96"/>
      <c r="E84" s="96"/>
      <c r="F84" s="96"/>
      <c r="G84" s="96"/>
      <c r="H84" s="96"/>
      <c r="I84" s="93"/>
      <c r="J84" s="94"/>
      <c r="K84" s="314">
        <v>0.05</v>
      </c>
      <c r="L84" s="854">
        <f>N78*K84</f>
        <v>1367.7930988069393</v>
      </c>
      <c r="M84" s="855"/>
      <c r="N84" s="57"/>
    </row>
    <row r="85" spans="1:14" ht="15.75" thickBot="1">
      <c r="B85" s="97" t="s">
        <v>1058</v>
      </c>
      <c r="C85" s="98"/>
      <c r="D85" s="98"/>
      <c r="E85" s="98"/>
      <c r="F85" s="98"/>
      <c r="G85" s="98"/>
      <c r="H85" s="98"/>
      <c r="I85" s="99"/>
      <c r="J85" s="100"/>
      <c r="K85" s="315">
        <v>0.05</v>
      </c>
      <c r="L85" s="856">
        <f>N78*K85</f>
        <v>1367.7930988069393</v>
      </c>
      <c r="M85" s="857"/>
      <c r="N85" s="57"/>
    </row>
    <row r="86" spans="1:14" ht="15.75" thickBot="1">
      <c r="B86" s="819" t="s">
        <v>1037</v>
      </c>
      <c r="C86" s="820"/>
      <c r="D86" s="820"/>
      <c r="E86" s="820"/>
      <c r="F86" s="820"/>
      <c r="G86" s="820"/>
      <c r="H86" s="820"/>
      <c r="I86" s="820"/>
      <c r="J86" s="820"/>
      <c r="K86" s="820"/>
      <c r="L86" s="820"/>
      <c r="M86" s="821"/>
      <c r="N86" s="58">
        <f>L83+L84+L85</f>
        <v>8206.7585928416356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35562.620568980419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180</v>
      </c>
      <c r="B36" s="868" t="str">
        <f>VLOOKUP(A36,EQUIPOS!A6:D154,3,FALSE)</f>
        <v>Compresor 120 HP, con martillo.</v>
      </c>
      <c r="C36" s="869"/>
      <c r="D36" s="869"/>
      <c r="E36" s="869"/>
      <c r="F36" s="869"/>
      <c r="G36" s="869"/>
      <c r="H36" s="870"/>
      <c r="I36" s="277"/>
      <c r="J36" s="278"/>
      <c r="K36" s="279">
        <f>VLOOKUP(A36,EQUIPOS!A6:D161,4,FALSE)</f>
        <v>114383.8122605364</v>
      </c>
      <c r="L36" s="280"/>
      <c r="M36" s="281">
        <v>2.5</v>
      </c>
      <c r="N36" s="282">
        <f>K36/M36</f>
        <v>45753.524904214559</v>
      </c>
    </row>
    <row r="37" span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1021.344104122</v>
      </c>
    </row>
    <row r="43" spans="1:14" ht="15.75" thickBot="1">
      <c r="B43" s="819" t="s">
        <v>1037</v>
      </c>
      <c r="C43" s="820"/>
      <c r="D43" s="820"/>
      <c r="E43" s="820"/>
      <c r="F43" s="820"/>
      <c r="G43" s="820"/>
      <c r="H43" s="820"/>
      <c r="I43" s="820"/>
      <c r="J43" s="820"/>
      <c r="K43" s="820"/>
      <c r="L43" s="820"/>
      <c r="M43" s="821"/>
      <c r="N43" s="105">
        <f>SUM(N36:N42)</f>
        <v>46774.869008336558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6">
        <f>'900.2'!N78</f>
        <v>1363.6363636363637</v>
      </c>
      <c r="M59" s="907"/>
      <c r="N59" s="297">
        <f>K59*L59</f>
        <v>1363.6363636363637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458"/>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N70+N71+N72+N73+N74</f>
        <v>10213.44104122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58351.94641319292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11670.389282638585</v>
      </c>
      <c r="M83" s="855"/>
      <c r="N83" s="57"/>
    </row>
    <row r="84" spans="1:14">
      <c r="B84" s="95" t="s">
        <v>1057</v>
      </c>
      <c r="C84" s="96"/>
      <c r="D84" s="96"/>
      <c r="E84" s="96"/>
      <c r="F84" s="96"/>
      <c r="G84" s="96"/>
      <c r="H84" s="96"/>
      <c r="I84" s="93"/>
      <c r="J84" s="94"/>
      <c r="K84" s="314">
        <v>0.05</v>
      </c>
      <c r="L84" s="854">
        <f>N78*K84</f>
        <v>2917.5973206596464</v>
      </c>
      <c r="M84" s="855"/>
      <c r="N84" s="57"/>
    </row>
    <row r="85" spans="1:14" ht="15.75" thickBot="1">
      <c r="B85" s="97" t="s">
        <v>1058</v>
      </c>
      <c r="C85" s="98"/>
      <c r="D85" s="98"/>
      <c r="E85" s="98"/>
      <c r="F85" s="98"/>
      <c r="G85" s="98"/>
      <c r="H85" s="98"/>
      <c r="I85" s="99"/>
      <c r="J85" s="100"/>
      <c r="K85" s="315">
        <v>0.05</v>
      </c>
      <c r="L85" s="856">
        <f>N78*K85</f>
        <v>2917.5973206596464</v>
      </c>
      <c r="M85" s="857"/>
      <c r="N85" s="57"/>
    </row>
    <row r="86" spans="1:14" ht="15.75" thickBot="1">
      <c r="B86" s="819" t="s">
        <v>1037</v>
      </c>
      <c r="C86" s="820"/>
      <c r="D86" s="820"/>
      <c r="E86" s="820"/>
      <c r="F86" s="820"/>
      <c r="G86" s="820"/>
      <c r="H86" s="820"/>
      <c r="I86" s="820"/>
      <c r="J86" s="820"/>
      <c r="K86" s="820"/>
      <c r="L86" s="820"/>
      <c r="M86" s="821"/>
      <c r="N86" s="58">
        <f>L83+L84+L85</f>
        <v>17505.583923957878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75857.530337150791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7"/>
      <c r="J36" s="278"/>
      <c r="K36" s="279">
        <f>VLOOKUP(A36,EQUIPOS!A6:D161,4,FALSE)</f>
        <v>100000</v>
      </c>
      <c r="L36" s="280"/>
      <c r="M36" s="281">
        <v>2.375</v>
      </c>
      <c r="N36" s="282">
        <f>K36/M36</f>
        <v>42105.26315789474</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2.375</v>
      </c>
      <c r="N37" s="282">
        <f>K37/M37</f>
        <v>48161.605162331114</v>
      </c>
    </row>
    <row r="38" spans="1:14">
      <c r="A38" t="s">
        <v>195</v>
      </c>
      <c r="B38" s="868" t="str">
        <f>VLOOKUP(A38,EQUIPOS!A8:D154,3,FALSE)</f>
        <v xml:space="preserve">Equipo de oxicorte, Capacidad de corte: hasta 6´´ (152mm) </v>
      </c>
      <c r="C38" s="869"/>
      <c r="D38" s="869"/>
      <c r="E38" s="869"/>
      <c r="F38" s="869"/>
      <c r="G38" s="869"/>
      <c r="H38" s="870"/>
      <c r="I38" s="277"/>
      <c r="J38" s="278"/>
      <c r="K38" s="279">
        <f>VLOOKUP(A38,EQUIPOS!A8:D163,4,FALSE)</f>
        <v>15000</v>
      </c>
      <c r="L38" s="280"/>
      <c r="M38" s="281">
        <v>2.375</v>
      </c>
      <c r="N38" s="282">
        <f>K38/M38</f>
        <v>6315.7894736842109</v>
      </c>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1343.873821213158</v>
      </c>
    </row>
    <row r="43" spans="1:14" ht="15.75" thickBot="1">
      <c r="B43" s="819" t="s">
        <v>1037</v>
      </c>
      <c r="C43" s="820"/>
      <c r="D43" s="820"/>
      <c r="E43" s="820"/>
      <c r="F43" s="820"/>
      <c r="G43" s="820"/>
      <c r="H43" s="820"/>
      <c r="I43" s="820"/>
      <c r="J43" s="820"/>
      <c r="K43" s="820"/>
      <c r="L43" s="820"/>
      <c r="M43" s="821"/>
      <c r="N43" s="105">
        <f>SUM(N36:N42)</f>
        <v>97926.531615123225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6">
        <f>'900.2'!N78</f>
        <v>1363.6363636363637</v>
      </c>
      <c r="M59" s="907"/>
      <c r="N59" s="297">
        <f>K59*L59</f>
        <v>1363.6363636363637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N70+N71+N72+N73+N74</f>
        <v>13438.738212131579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112728.90619089117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22545.781238178235</v>
      </c>
      <c r="M83" s="855"/>
      <c r="N83" s="57"/>
    </row>
    <row r="84" spans="1:14">
      <c r="B84" s="95" t="s">
        <v>1057</v>
      </c>
      <c r="C84" s="96"/>
      <c r="D84" s="96"/>
      <c r="E84" s="96"/>
      <c r="F84" s="96"/>
      <c r="G84" s="96"/>
      <c r="H84" s="96"/>
      <c r="I84" s="93"/>
      <c r="J84" s="94"/>
      <c r="K84" s="314">
        <v>0.05</v>
      </c>
      <c r="L84" s="854">
        <f>N78*K84</f>
        <v>5636.4453095445588</v>
      </c>
      <c r="M84" s="855"/>
      <c r="N84" s="57"/>
    </row>
    <row r="85" spans="1:14" ht="15.75" thickBot="1">
      <c r="B85" s="97" t="s">
        <v>1058</v>
      </c>
      <c r="C85" s="98"/>
      <c r="D85" s="98"/>
      <c r="E85" s="98"/>
      <c r="F85" s="98"/>
      <c r="G85" s="98"/>
      <c r="H85" s="98"/>
      <c r="I85" s="99"/>
      <c r="J85" s="100"/>
      <c r="K85" s="315">
        <v>0.05</v>
      </c>
      <c r="L85" s="856">
        <f>N78*K85</f>
        <v>5636.4453095445588</v>
      </c>
      <c r="M85" s="857"/>
      <c r="N85" s="57"/>
    </row>
    <row r="86" spans="1:14" ht="15.75" thickBot="1">
      <c r="B86" s="819" t="s">
        <v>1037</v>
      </c>
      <c r="C86" s="820"/>
      <c r="D86" s="820"/>
      <c r="E86" s="820"/>
      <c r="F86" s="820"/>
      <c r="G86" s="820"/>
      <c r="H86" s="820"/>
      <c r="I86" s="820"/>
      <c r="J86" s="820"/>
      <c r="K86" s="820"/>
      <c r="L86" s="820"/>
      <c r="M86" s="821"/>
      <c r="N86" s="58">
        <f>L83+L84+L85</f>
        <v>33818.671857267349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146547.57804815852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7"/>
      <c r="J36" s="278"/>
      <c r="K36" s="279">
        <f>VLOOKUP(A36,EQUIPOS!A6:D161,4,FALSE)</f>
        <v>169323.11621966798</v>
      </c>
      <c r="L36" s="280"/>
      <c r="M36" s="281">
        <v>2.5</v>
      </c>
      <c r="N36" s="282">
        <f>K36/M36</f>
        <v>67729.246487867189</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2.5</v>
      </c>
      <c r="N37" s="282">
        <f>K37/M37</f>
        <v>45753.524904214559</v>
      </c>
    </row>
    <row r="38" spans="1:14">
      <c r="A38" t="s">
        <v>195</v>
      </c>
      <c r="B38" s="868" t="str">
        <f>VLOOKUP(A38,EQUIPOS!A8:D154,3,FALSE)</f>
        <v xml:space="preserve">Equipo de oxicorte, Capacidad de corte: hasta 6´´ (152mm) </v>
      </c>
      <c r="C38" s="869"/>
      <c r="D38" s="869"/>
      <c r="E38" s="869"/>
      <c r="F38" s="869"/>
      <c r="G38" s="869"/>
      <c r="H38" s="870"/>
      <c r="I38" s="277"/>
      <c r="J38" s="278"/>
      <c r="K38" s="279">
        <f>VLOOKUP(A38,EQUIPOS!A8:D163,4,FALSE)</f>
        <v>15000</v>
      </c>
      <c r="L38" s="280"/>
      <c r="M38" s="281">
        <v>2.5</v>
      </c>
      <c r="N38" s="282">
        <f>K38/M38</f>
        <v>6000</v>
      </c>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255.33602603049999</v>
      </c>
    </row>
    <row r="43" spans="1:14" ht="15.75" thickBot="1">
      <c r="B43" s="819" t="s">
        <v>1037</v>
      </c>
      <c r="C43" s="820"/>
      <c r="D43" s="820"/>
      <c r="E43" s="820"/>
      <c r="F43" s="820"/>
      <c r="G43" s="820"/>
      <c r="H43" s="820"/>
      <c r="I43" s="820"/>
      <c r="J43" s="820"/>
      <c r="K43" s="820"/>
      <c r="L43" s="820"/>
      <c r="M43" s="821"/>
      <c r="N43" s="105">
        <f>SUM(N36:N42)</f>
        <v>119738.10741811225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6">
        <f>'900.2'!N78</f>
        <v>1363.6363636363637</v>
      </c>
      <c r="M59" s="907"/>
      <c r="N59" s="297">
        <f>K59*L59</f>
        <v>1363.6363636363637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133868.54508327361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26773.709016654724</v>
      </c>
      <c r="M83" s="855"/>
      <c r="N83" s="57"/>
    </row>
    <row r="84" spans="1:14">
      <c r="B84" s="95" t="s">
        <v>1057</v>
      </c>
      <c r="C84" s="96"/>
      <c r="D84" s="96"/>
      <c r="E84" s="96"/>
      <c r="F84" s="96"/>
      <c r="G84" s="96"/>
      <c r="H84" s="96"/>
      <c r="I84" s="93"/>
      <c r="J84" s="94"/>
      <c r="K84" s="314">
        <v>0.05</v>
      </c>
      <c r="L84" s="854">
        <f>N78*K84</f>
        <v>6693.427254163681</v>
      </c>
      <c r="M84" s="855"/>
      <c r="N84" s="57"/>
    </row>
    <row r="85" spans="1:14" ht="15.75" thickBot="1">
      <c r="B85" s="97" t="s">
        <v>1058</v>
      </c>
      <c r="C85" s="98"/>
      <c r="D85" s="98"/>
      <c r="E85" s="98"/>
      <c r="F85" s="98"/>
      <c r="G85" s="98"/>
      <c r="H85" s="98"/>
      <c r="I85" s="99"/>
      <c r="J85" s="100"/>
      <c r="K85" s="315">
        <v>0.05</v>
      </c>
      <c r="L85" s="856">
        <f>N78*K85</f>
        <v>6693.427254163681</v>
      </c>
      <c r="M85" s="857"/>
      <c r="N85" s="57"/>
    </row>
    <row r="86" spans="1:14" ht="15.75" thickBot="1">
      <c r="B86" s="819" t="s">
        <v>1037</v>
      </c>
      <c r="C86" s="820"/>
      <c r="D86" s="820"/>
      <c r="E86" s="820"/>
      <c r="F86" s="820"/>
      <c r="G86" s="820"/>
      <c r="H86" s="820"/>
      <c r="I86" s="820"/>
      <c r="J86" s="820"/>
      <c r="K86" s="820"/>
      <c r="L86" s="820"/>
      <c r="M86" s="821"/>
      <c r="N86" s="58">
        <f>L83+L84+L85</f>
        <v>40160.563524982084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174029.10860825569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7"/>
      <c r="J36" s="278"/>
      <c r="K36" s="279">
        <f>VLOOKUP(A36,EQUIPOS!A6:D161,4,FALSE)</f>
        <v>169323.11621966798</v>
      </c>
      <c r="L36" s="280"/>
      <c r="M36" s="281">
        <v>2.5</v>
      </c>
      <c r="N36" s="282">
        <f>K36/M36</f>
        <v>67729.246487867189</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2.5</v>
      </c>
      <c r="N37" s="282">
        <f>K37/M37</f>
        <v>45753.524904214559</v>
      </c>
    </row>
    <row r="38" spans="1:14">
      <c r="A38" t="s">
        <v>195</v>
      </c>
      <c r="B38" s="868" t="str">
        <f>VLOOKUP(A38,EQUIPOS!A8:D154,3,FALSE)</f>
        <v xml:space="preserve">Equipo de oxicorte, Capacidad de corte: hasta 6´´ (152mm) </v>
      </c>
      <c r="C38" s="869"/>
      <c r="D38" s="869"/>
      <c r="E38" s="869"/>
      <c r="F38" s="869"/>
      <c r="G38" s="869"/>
      <c r="H38" s="870"/>
      <c r="I38" s="277"/>
      <c r="J38" s="278"/>
      <c r="K38" s="279">
        <f>VLOOKUP(A38,EQUIPOS!A8:D163,4,FALSE)</f>
        <v>15000</v>
      </c>
      <c r="L38" s="280"/>
      <c r="M38" s="281">
        <v>2.5</v>
      </c>
      <c r="N38" s="282">
        <f>K38/M38</f>
        <v>6000</v>
      </c>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204.2688208244</v>
      </c>
    </row>
    <row r="43" spans="1:14" ht="15.75" thickBot="1">
      <c r="B43" s="819" t="s">
        <v>1037</v>
      </c>
      <c r="C43" s="820"/>
      <c r="D43" s="820"/>
      <c r="E43" s="820"/>
      <c r="F43" s="820"/>
      <c r="G43" s="820"/>
      <c r="H43" s="820"/>
      <c r="I43" s="820"/>
      <c r="J43" s="820"/>
      <c r="K43" s="820"/>
      <c r="L43" s="820"/>
      <c r="M43" s="821"/>
      <c r="N43" s="105">
        <f>SUM(N36:N42)</f>
        <v>119687.04021290615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906">
        <f>'900.2'!N78</f>
        <v>1363.6363636363637</v>
      </c>
      <c r="M59" s="907"/>
      <c r="N59" s="297">
        <f>K59*L59</f>
        <v>1909.090909090909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1909.090909090909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10213.44104122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131809.57216321706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26361.914432643414</v>
      </c>
      <c r="M83" s="855"/>
      <c r="N83" s="57"/>
    </row>
    <row r="84" spans="1:14">
      <c r="B84" s="95" t="s">
        <v>1057</v>
      </c>
      <c r="C84" s="96"/>
      <c r="D84" s="96"/>
      <c r="E84" s="96"/>
      <c r="F84" s="96"/>
      <c r="G84" s="96"/>
      <c r="H84" s="96"/>
      <c r="I84" s="93"/>
      <c r="J84" s="94"/>
      <c r="K84" s="314">
        <v>0.05</v>
      </c>
      <c r="L84" s="854">
        <f>N78*K84</f>
        <v>6590.4786081608536</v>
      </c>
      <c r="M84" s="855"/>
      <c r="N84" s="57"/>
    </row>
    <row r="85" spans="1:14" ht="15.75" thickBot="1">
      <c r="B85" s="97" t="s">
        <v>1058</v>
      </c>
      <c r="C85" s="98"/>
      <c r="D85" s="98"/>
      <c r="E85" s="98"/>
      <c r="F85" s="98"/>
      <c r="G85" s="98"/>
      <c r="H85" s="98"/>
      <c r="I85" s="99"/>
      <c r="J85" s="100"/>
      <c r="K85" s="315">
        <v>0.05</v>
      </c>
      <c r="L85" s="856">
        <f>N78*K85</f>
        <v>6590.4786081608536</v>
      </c>
      <c r="M85" s="857"/>
      <c r="N85" s="57"/>
    </row>
    <row r="86" spans="1:14" ht="15.75" thickBot="1">
      <c r="B86" s="819" t="s">
        <v>1037</v>
      </c>
      <c r="C86" s="820"/>
      <c r="D86" s="820"/>
      <c r="E86" s="820"/>
      <c r="F86" s="820"/>
      <c r="G86" s="820"/>
      <c r="H86" s="820"/>
      <c r="I86" s="820"/>
      <c r="J86" s="820"/>
      <c r="K86" s="820"/>
      <c r="L86" s="820"/>
      <c r="M86" s="821"/>
      <c r="N86" s="58">
        <f>L83+L84+L85</f>
        <v>39542.87164896512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171352.44381218217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7"/>
      <c r="J36" s="278"/>
      <c r="K36" s="279">
        <f>VLOOKUP(A36,EQUIPOS!A6:D161,4,FALSE)</f>
        <v>100000</v>
      </c>
      <c r="L36" s="280"/>
      <c r="M36" s="281">
        <v>22</v>
      </c>
      <c r="N36" s="282">
        <f>K36/M36</f>
        <v>4545.454545454545</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22</v>
      </c>
      <c r="N37" s="282">
        <f>K37/M37</f>
        <v>5199.2641936607461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23.212366002772729</v>
      </c>
    </row>
    <row r="43" spans="1:14" ht="15.75" thickBot="1">
      <c r="B43" s="819" t="s">
        <v>1037</v>
      </c>
      <c r="C43" s="820"/>
      <c r="D43" s="820"/>
      <c r="E43" s="820"/>
      <c r="F43" s="820"/>
      <c r="G43" s="820"/>
      <c r="H43" s="820"/>
      <c r="I43" s="820"/>
      <c r="J43" s="820"/>
      <c r="K43" s="820"/>
      <c r="L43" s="820"/>
      <c r="M43" s="821"/>
      <c r="N43" s="105">
        <f>SUM(N36:N42)</f>
        <v>9767.931105118063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906">
        <f>'900.2'!N78</f>
        <v>1363.6363636363637</v>
      </c>
      <c r="M59" s="907"/>
      <c r="N59" s="297">
        <f>K59*L59</f>
        <v>572.72727272727275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572.72727272727275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1160.6183001386364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11501.276677983971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2300.2553355967943</v>
      </c>
      <c r="M83" s="855"/>
      <c r="N83" s="57"/>
    </row>
    <row r="84" spans="1:14">
      <c r="B84" s="95" t="s">
        <v>1057</v>
      </c>
      <c r="C84" s="96"/>
      <c r="D84" s="96"/>
      <c r="E84" s="96"/>
      <c r="F84" s="96"/>
      <c r="G84" s="96"/>
      <c r="H84" s="96"/>
      <c r="I84" s="93"/>
      <c r="J84" s="94"/>
      <c r="K84" s="314">
        <v>0.05</v>
      </c>
      <c r="L84" s="854">
        <f>N78*K84</f>
        <v>575.06383389919858</v>
      </c>
      <c r="M84" s="855"/>
      <c r="N84" s="57"/>
    </row>
    <row r="85" spans="1:14" ht="15.75" thickBot="1">
      <c r="B85" s="97" t="s">
        <v>1058</v>
      </c>
      <c r="C85" s="98"/>
      <c r="D85" s="98"/>
      <c r="E85" s="98"/>
      <c r="F85" s="98"/>
      <c r="G85" s="98"/>
      <c r="H85" s="98"/>
      <c r="I85" s="99"/>
      <c r="J85" s="100"/>
      <c r="K85" s="315">
        <v>0.05</v>
      </c>
      <c r="L85" s="856">
        <f>N78*K85</f>
        <v>575.06383389919858</v>
      </c>
      <c r="M85" s="857"/>
      <c r="N85" s="57"/>
    </row>
    <row r="86" spans="1:14" ht="15.75" thickBot="1">
      <c r="B86" s="819" t="s">
        <v>1037</v>
      </c>
      <c r="C86" s="820"/>
      <c r="D86" s="820"/>
      <c r="E86" s="820"/>
      <c r="F86" s="820"/>
      <c r="G86" s="820"/>
      <c r="H86" s="820"/>
      <c r="I86" s="820"/>
      <c r="J86" s="820"/>
      <c r="K86" s="820"/>
      <c r="L86" s="820"/>
      <c r="M86" s="821"/>
      <c r="N86" s="58">
        <f>L83+L84+L85</f>
        <v>3450.3830033951913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14951.659681379162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7"/>
      <c r="J36" s="278"/>
      <c r="K36" s="279">
        <f>VLOOKUP(A36,EQUIPOS!A6:D161,4,FALSE)</f>
        <v>100000</v>
      </c>
      <c r="L36" s="280"/>
      <c r="M36" s="281">
        <v>22</v>
      </c>
      <c r="N36" s="282">
        <f>K36/M36</f>
        <v>4545.454545454545</v>
      </c>
    </row>
    <row r="37" spans="1:14">
      <c r="A37" t="s">
        <v>180</v>
      </c>
      <c r="B37" s="868" t="str">
        <f>VLOOKUP(A37,EQUIPOS!A7:D154,3,FALSE)</f>
        <v>Compresor 120 HP, con martillo.</v>
      </c>
      <c r="C37" s="869"/>
      <c r="D37" s="869"/>
      <c r="E37" s="869"/>
      <c r="F37" s="869"/>
      <c r="G37" s="869"/>
      <c r="H37" s="870"/>
      <c r="I37" s="277"/>
      <c r="J37" s="278"/>
      <c r="K37" s="279">
        <f>VLOOKUP(A37,EQUIPOS!A7:D162,4,FALSE)</f>
        <v>114383.8122605364</v>
      </c>
      <c r="L37" s="280"/>
      <c r="M37" s="281">
        <v>22</v>
      </c>
      <c r="N37" s="282">
        <f>K37/M37</f>
        <v>5199.2641936607461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23.212366002772729</v>
      </c>
    </row>
    <row r="43" spans="1:14" ht="15.75" thickBot="1">
      <c r="B43" s="819" t="s">
        <v>1037</v>
      </c>
      <c r="C43" s="820"/>
      <c r="D43" s="820"/>
      <c r="E43" s="820"/>
      <c r="F43" s="820"/>
      <c r="G43" s="820"/>
      <c r="H43" s="820"/>
      <c r="I43" s="820"/>
      <c r="J43" s="820"/>
      <c r="K43" s="820"/>
      <c r="L43" s="820"/>
      <c r="M43" s="821"/>
      <c r="N43" s="105">
        <f>SUM(N36:N42)</f>
        <v>9767.931105118063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906">
        <f>'900.2'!N78</f>
        <v>1363.6363636363637</v>
      </c>
      <c r="M59" s="907"/>
      <c r="N59" s="297">
        <f>K59*L59</f>
        <v>286.36363636363637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286.36363636363637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1160.6183001386364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11214.913041620335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2242.9826083240673</v>
      </c>
      <c r="M83" s="855"/>
      <c r="N83" s="57"/>
    </row>
    <row r="84" spans="1:14">
      <c r="B84" s="95" t="s">
        <v>1057</v>
      </c>
      <c r="C84" s="96"/>
      <c r="D84" s="96"/>
      <c r="E84" s="96"/>
      <c r="F84" s="96"/>
      <c r="G84" s="96"/>
      <c r="H84" s="96"/>
      <c r="I84" s="93"/>
      <c r="J84" s="94"/>
      <c r="K84" s="314">
        <v>0.05</v>
      </c>
      <c r="L84" s="854">
        <f>N78*K84</f>
        <v>560.74565208101683</v>
      </c>
      <c r="M84" s="855"/>
      <c r="N84" s="57"/>
    </row>
    <row r="85" spans="1:14" ht="15.75" thickBot="1">
      <c r="B85" s="97" t="s">
        <v>1058</v>
      </c>
      <c r="C85" s="98"/>
      <c r="D85" s="98"/>
      <c r="E85" s="98"/>
      <c r="F85" s="98"/>
      <c r="G85" s="98"/>
      <c r="H85" s="98"/>
      <c r="I85" s="99"/>
      <c r="J85" s="100"/>
      <c r="K85" s="315">
        <v>0.05</v>
      </c>
      <c r="L85" s="856">
        <f>N78*K85</f>
        <v>560.74565208101683</v>
      </c>
      <c r="M85" s="857"/>
      <c r="N85" s="57"/>
    </row>
    <row r="86" spans="1:14" ht="15.75" thickBot="1">
      <c r="B86" s="819" t="s">
        <v>1037</v>
      </c>
      <c r="C86" s="820"/>
      <c r="D86" s="820"/>
      <c r="E86" s="820"/>
      <c r="F86" s="820"/>
      <c r="G86" s="820"/>
      <c r="H86" s="820"/>
      <c r="I86" s="820"/>
      <c r="J86" s="820"/>
      <c r="K86" s="820"/>
      <c r="L86" s="820"/>
      <c r="M86" s="821"/>
      <c r="N86" s="58">
        <f>L83+L84+L85</f>
        <v>3364.4739124861012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14579.386954106436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180</v>
      </c>
      <c r="B36" s="868" t="str">
        <f>VLOOKUP(A36,EQUIPOS!A6:D154,3,FALSE)</f>
        <v>Compresor 120 HP, con martillo.</v>
      </c>
      <c r="C36" s="869"/>
      <c r="D36" s="869"/>
      <c r="E36" s="869"/>
      <c r="F36" s="869"/>
      <c r="G36" s="869"/>
      <c r="H36" s="870"/>
      <c r="I36" s="277"/>
      <c r="J36" s="278"/>
      <c r="K36" s="279">
        <f>VLOOKUP(A36,EQUIPOS!A6:D161,4,FALSE)</f>
        <v>114383.8122605364</v>
      </c>
      <c r="L36" s="280"/>
      <c r="M36" s="281">
        <v>20</v>
      </c>
      <c r="N36" s="282">
        <f>K36/M36</f>
        <v>5719.1906130268198</v>
      </c>
    </row>
    <row r="37" span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63.834006507624999</v>
      </c>
    </row>
    <row r="43" spans="1:14" ht="15.75" thickBot="1">
      <c r="B43" s="819" t="s">
        <v>1037</v>
      </c>
      <c r="C43" s="820"/>
      <c r="D43" s="820"/>
      <c r="E43" s="820"/>
      <c r="F43" s="820"/>
      <c r="G43" s="820"/>
      <c r="H43" s="820"/>
      <c r="I43" s="820"/>
      <c r="J43" s="820"/>
      <c r="K43" s="820"/>
      <c r="L43" s="820"/>
      <c r="M43" s="821"/>
      <c r="N43" s="105">
        <f>SUM(N36:N42)</f>
        <v>5783.0246195344453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906">
        <f>'900.2'!N78</f>
        <v>1363.6363636363637</v>
      </c>
      <c r="M59" s="907"/>
      <c r="N59" s="297">
        <f>K59*L59</f>
        <v>109.09090909090911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109.09090909090911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638.34006507624997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6530.4555937016039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1306.0911187403208</v>
      </c>
      <c r="M83" s="855"/>
      <c r="N83" s="57"/>
    </row>
    <row r="84" spans="1:14">
      <c r="B84" s="95" t="s">
        <v>1057</v>
      </c>
      <c r="C84" s="96"/>
      <c r="D84" s="96"/>
      <c r="E84" s="96"/>
      <c r="F84" s="96"/>
      <c r="G84" s="96"/>
      <c r="H84" s="96"/>
      <c r="I84" s="93"/>
      <c r="J84" s="94"/>
      <c r="K84" s="314">
        <v>0.05</v>
      </c>
      <c r="L84" s="854">
        <f>N78*K84</f>
        <v>326.5227796850802</v>
      </c>
      <c r="M84" s="855"/>
      <c r="N84" s="57"/>
    </row>
    <row r="85" spans="1:14" ht="15.75" thickBot="1">
      <c r="B85" s="97" t="s">
        <v>1058</v>
      </c>
      <c r="C85" s="98"/>
      <c r="D85" s="98"/>
      <c r="E85" s="98"/>
      <c r="F85" s="98"/>
      <c r="G85" s="98"/>
      <c r="H85" s="98"/>
      <c r="I85" s="99"/>
      <c r="J85" s="100"/>
      <c r="K85" s="315">
        <v>0.05</v>
      </c>
      <c r="L85" s="856">
        <f>N78*K85</f>
        <v>326.5227796850802</v>
      </c>
      <c r="M85" s="857"/>
      <c r="N85" s="57"/>
    </row>
    <row r="86" spans="1:14" ht="15.75" thickBot="1">
      <c r="B86" s="819" t="s">
        <v>1037</v>
      </c>
      <c r="C86" s="820"/>
      <c r="D86" s="820"/>
      <c r="E86" s="820"/>
      <c r="F86" s="820"/>
      <c r="G86" s="820"/>
      <c r="H86" s="820"/>
      <c r="I86" s="820"/>
      <c r="J86" s="820"/>
      <c r="K86" s="820"/>
      <c r="L86" s="820"/>
      <c r="M86" s="821"/>
      <c r="N86" s="58">
        <f>L83+L84+L85</f>
        <v>1959.1366781104812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8489.5922718120855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195</v>
      </c>
      <c r="B36" s="868" t="str">
        <f>VLOOKUP(A36,EQUIPOS!A6:D154,3,FALSE)</f>
        <v xml:space="preserve">Equipo de oxicorte, Capacidad de corte: hasta 6´´ (152mm) </v>
      </c>
      <c r="C36" s="869"/>
      <c r="D36" s="869"/>
      <c r="E36" s="869"/>
      <c r="F36" s="869"/>
      <c r="G36" s="869"/>
      <c r="H36" s="870"/>
      <c r="I36" s="277"/>
      <c r="J36" s="278"/>
      <c r="K36" s="279">
        <f>VLOOKUP(A36,EQUIPOS!A6:D161,4,FALSE)</f>
        <v>15000</v>
      </c>
      <c r="L36" s="280"/>
      <c r="M36" s="281">
        <v>321</v>
      </c>
      <c r="N36" s="282">
        <f>K36/M36</f>
        <v>46.728971962616825</v>
      </c>
    </row>
    <row r="37" spans="1:14">
      <c r="A37" t="s">
        <v>248</v>
      </c>
      <c r="B37" s="868" t="str">
        <f>VLOOKUP(A37,EQUIPOS!A7:D154,3,FALSE)</f>
        <v>Grúa telescópica de 50 Ton.</v>
      </c>
      <c r="C37" s="869"/>
      <c r="D37" s="869"/>
      <c r="E37" s="869"/>
      <c r="F37" s="869"/>
      <c r="G37" s="869"/>
      <c r="H37" s="870"/>
      <c r="I37" s="277"/>
      <c r="J37" s="278"/>
      <c r="K37" s="279">
        <f>VLOOKUP(A37,EQUIPOS!A7:D162,4,FALSE)</f>
        <v>223504.49765857816</v>
      </c>
      <c r="L37" s="280"/>
      <c r="M37" s="281">
        <v>321</v>
      </c>
      <c r="N37" s="282">
        <f>K37/M37</f>
        <v>696.2756936404304</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15.908786668566979</v>
      </c>
    </row>
    <row r="43" spans="1:14" ht="15.75" thickBot="1">
      <c r="B43" s="819" t="s">
        <v>1037</v>
      </c>
      <c r="C43" s="820"/>
      <c r="D43" s="820"/>
      <c r="E43" s="820"/>
      <c r="F43" s="820"/>
      <c r="G43" s="820"/>
      <c r="H43" s="820"/>
      <c r="I43" s="820"/>
      <c r="J43" s="820"/>
      <c r="K43" s="820"/>
      <c r="L43" s="820"/>
      <c r="M43" s="821"/>
      <c r="N43" s="105">
        <f>SUM(N36:N42)</f>
        <v>758.91345227161423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906">
        <f>VLOOKUP(A59,TRANSPORTE!A5:D120,4,FALSE)</f>
        <v>0.30101358760964236</v>
      </c>
      <c r="M59" s="907"/>
      <c r="N59" s="297">
        <f>K59*L59</f>
        <v>0.30101358760964236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159.08786668566978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918.30233254489372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183.66046650897874</v>
      </c>
      <c r="M83" s="855"/>
      <c r="N83" s="57"/>
    </row>
    <row r="84" spans="1:14">
      <c r="B84" s="95" t="s">
        <v>1057</v>
      </c>
      <c r="C84" s="96"/>
      <c r="D84" s="96"/>
      <c r="E84" s="96"/>
      <c r="F84" s="96"/>
      <c r="G84" s="96"/>
      <c r="H84" s="96"/>
      <c r="I84" s="93"/>
      <c r="J84" s="94"/>
      <c r="K84" s="314">
        <v>0.05</v>
      </c>
      <c r="L84" s="854">
        <f>N78*K84</f>
        <v>45.915116627244686</v>
      </c>
      <c r="M84" s="855"/>
      <c r="N84" s="57"/>
    </row>
    <row r="85" spans="1:14" ht="15.75" thickBot="1">
      <c r="B85" s="97" t="s">
        <v>1058</v>
      </c>
      <c r="C85" s="98"/>
      <c r="D85" s="98"/>
      <c r="E85" s="98"/>
      <c r="F85" s="98"/>
      <c r="G85" s="98"/>
      <c r="H85" s="98"/>
      <c r="I85" s="99"/>
      <c r="J85" s="100"/>
      <c r="K85" s="315">
        <v>0.05</v>
      </c>
      <c r="L85" s="856">
        <f>N78*K85</f>
        <v>45.915116627244686</v>
      </c>
      <c r="M85" s="857"/>
      <c r="N85" s="57"/>
    </row>
    <row r="86" spans="1:14" ht="15.75" thickBot="1">
      <c r="B86" s="819" t="s">
        <v>1037</v>
      </c>
      <c r="C86" s="820"/>
      <c r="D86" s="820"/>
      <c r="E86" s="820"/>
      <c r="F86" s="820"/>
      <c r="G86" s="820"/>
      <c r="H86" s="820"/>
      <c r="I86" s="820"/>
      <c r="J86" s="820"/>
      <c r="K86" s="820"/>
      <c r="L86" s="820"/>
      <c r="M86" s="821"/>
      <c r="N86" s="58">
        <f>L83+L84+L85</f>
        <v>275.49069976346811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1193.7930323083619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273</v>
      </c>
      <c r="B36" s="868" t="str">
        <f>VLOOKUP(A36,EQUIPOS!A6:D154,3,FALSE)</f>
        <v>Motosierra, 93.6 cm3 - 7.1 HP, 45-90 cm - 7.9 kg</v>
      </c>
      <c r="C36" s="869"/>
      <c r="D36" s="869"/>
      <c r="E36" s="869"/>
      <c r="F36" s="869"/>
      <c r="G36" s="869"/>
      <c r="H36" s="870"/>
      <c r="I36" s="277"/>
      <c r="J36" s="278"/>
      <c r="K36" s="279">
        <f>VLOOKUP(A36,EQUIPOS!A6:D161,4,FALSE)</f>
        <v>5312.124260008226</v>
      </c>
      <c r="L36" s="280"/>
      <c r="M36" s="281">
        <v>3</v>
      </c>
      <c r="N36" s="282">
        <f>K36/M36</f>
        <v>1770.7080866694087</v>
      </c>
    </row>
    <row r="37" spans="1:14">
      <c r="A37" s="215" t="s">
        <v>312</v>
      </c>
      <c r="B37" s="868" t="str">
        <f>VLOOKUP(A37,EQUIPOS!A7:D154,3,FALSE)</f>
        <v>Retroexcavadora sobre oruga, potencia 138 HP, balde de 1,5 m3.</v>
      </c>
      <c r="C37" s="869"/>
      <c r="D37" s="869"/>
      <c r="E37" s="869"/>
      <c r="F37" s="869"/>
      <c r="G37" s="869"/>
      <c r="H37" s="870"/>
      <c r="I37" s="277"/>
      <c r="J37" s="278"/>
      <c r="K37" s="279">
        <f>VLOOKUP(A37,EQUIPOS!A7:D162,4,FALSE)</f>
        <v>169323.11621966798</v>
      </c>
      <c r="L37" s="280"/>
      <c r="M37" s="281">
        <v>3</v>
      </c>
      <c r="N37" s="282">
        <f>K37/M37</f>
        <v>56441.038739889329</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638.34006507625008</v>
      </c>
    </row>
    <row r="43" spans="1:14" ht="15.75" thickBot="1">
      <c r="B43" s="819" t="s">
        <v>1037</v>
      </c>
      <c r="C43" s="820"/>
      <c r="D43" s="820"/>
      <c r="E43" s="820"/>
      <c r="F43" s="820"/>
      <c r="G43" s="820"/>
      <c r="H43" s="820"/>
      <c r="I43" s="820"/>
      <c r="J43" s="820"/>
      <c r="K43" s="820"/>
      <c r="L43" s="820"/>
      <c r="M43" s="821"/>
      <c r="N43" s="105">
        <f>SUM(N36:N42)</f>
        <v>58850.086891634986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906">
        <f>VLOOKUP(A59,TRANSPORTE!A5:D94,4,FALSE)</f>
        <v>1086.9145197319433</v>
      </c>
      <c r="M59" s="907"/>
      <c r="N59" s="297">
        <f>K59*L59</f>
        <v>6521.4871183916603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6521.4871183916603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78138.375311551645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15627.675062310329</v>
      </c>
      <c r="M83" s="855"/>
      <c r="N83" s="57"/>
    </row>
    <row r="84" spans="1:14">
      <c r="B84" s="95" t="s">
        <v>1057</v>
      </c>
      <c r="C84" s="96"/>
      <c r="D84" s="96"/>
      <c r="E84" s="96"/>
      <c r="F84" s="96"/>
      <c r="G84" s="96"/>
      <c r="H84" s="96"/>
      <c r="I84" s="93"/>
      <c r="J84" s="94"/>
      <c r="K84" s="314">
        <v>0.05</v>
      </c>
      <c r="L84" s="854">
        <f>N78*K84</f>
        <v>3906.9187655775822</v>
      </c>
      <c r="M84" s="855"/>
      <c r="N84" s="57"/>
    </row>
    <row r="85" spans="1:14" ht="15.75" thickBot="1">
      <c r="B85" s="97" t="s">
        <v>1058</v>
      </c>
      <c r="C85" s="98"/>
      <c r="D85" s="98"/>
      <c r="E85" s="98"/>
      <c r="F85" s="98"/>
      <c r="G85" s="98"/>
      <c r="H85" s="98"/>
      <c r="I85" s="99"/>
      <c r="J85" s="100"/>
      <c r="K85" s="315">
        <v>0.05</v>
      </c>
      <c r="L85" s="856">
        <f>N78*K85</f>
        <v>3906.9187655775822</v>
      </c>
      <c r="M85" s="857"/>
      <c r="N85" s="57"/>
    </row>
    <row r="86" spans="1:14" ht="15.75" thickBot="1">
      <c r="B86" s="819" t="s">
        <v>1037</v>
      </c>
      <c r="C86" s="820"/>
      <c r="D86" s="820"/>
      <c r="E86" s="820"/>
      <c r="F86" s="820"/>
      <c r="G86" s="820"/>
      <c r="H86" s="820"/>
      <c r="I86" s="820"/>
      <c r="J86" s="820"/>
      <c r="K86" s="820"/>
      <c r="L86" s="820"/>
      <c r="M86" s="821"/>
      <c r="N86" s="58">
        <f>L83+L84+L85</f>
        <v>23441.512593465493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101579.88790501714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7.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195</v>
      </c>
      <c r="B36" s="868" t="str">
        <f>VLOOKUP(A36,EQUIPOS!A6:D154,3,FALSE)</f>
        <v xml:space="preserve">Equipo de oxicorte, Capacidad de corte: hasta 6´´ (152mm) </v>
      </c>
      <c r="C36" s="869"/>
      <c r="D36" s="869"/>
      <c r="E36" s="869"/>
      <c r="F36" s="869"/>
      <c r="G36" s="869"/>
      <c r="H36" s="870"/>
      <c r="I36" s="277"/>
      <c r="J36" s="278"/>
      <c r="K36" s="279">
        <f>VLOOKUP(A36,EQUIPOS!A6:D161,4,FALSE)</f>
        <v>15000</v>
      </c>
      <c r="L36" s="280"/>
      <c r="M36" s="281">
        <v>4</v>
      </c>
      <c r="N36" s="282">
        <f>K36/M36</f>
        <v>3750</v>
      </c>
    </row>
    <row r="37" spans="1:14">
      <c r="A37" s="114" t="s">
        <v>248</v>
      </c>
      <c r="B37" s="868" t="str">
        <f>VLOOKUP(A37,EQUIPOS!A7:D154,3,FALSE)</f>
        <v>Grúa telescópica de 50 Ton.</v>
      </c>
      <c r="C37" s="869"/>
      <c r="D37" s="869"/>
      <c r="E37" s="869"/>
      <c r="F37" s="869"/>
      <c r="G37" s="869"/>
      <c r="H37" s="870"/>
      <c r="I37" s="277"/>
      <c r="J37" s="278"/>
      <c r="K37" s="279">
        <f>VLOOKUP(A37,EQUIPOS!A7:D162,4,FALSE)</f>
        <v>223504.49765857816</v>
      </c>
      <c r="L37" s="280"/>
      <c r="M37" s="281">
        <v>4</v>
      </c>
      <c r="N37" s="282">
        <f>K37/M37</f>
        <v>55876.124414644539</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957.5100976143749</v>
      </c>
    </row>
    <row r="43" spans="1:14" ht="15.75" thickBot="1">
      <c r="B43" s="819" t="s">
        <v>1037</v>
      </c>
      <c r="C43" s="820"/>
      <c r="D43" s="820"/>
      <c r="E43" s="820"/>
      <c r="F43" s="820"/>
      <c r="G43" s="820"/>
      <c r="H43" s="820"/>
      <c r="I43" s="820"/>
      <c r="J43" s="820"/>
      <c r="K43" s="820"/>
      <c r="L43" s="820"/>
      <c r="M43" s="821"/>
      <c r="N43" s="105">
        <f>SUM(N36:N42)</f>
        <v>60583.634512258912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906">
        <f>VLOOKUP(A59,TRANSPORTE!A5:D117,4,FALSE)</f>
        <v>0.30101358760964236</v>
      </c>
      <c r="M59" s="907"/>
      <c r="N59" s="297">
        <f>K59*L59</f>
        <v>0.30101358760964236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9575.100976143749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70159.036501990267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14031.807300398053</v>
      </c>
      <c r="M83" s="855"/>
      <c r="N83" s="57"/>
    </row>
    <row r="84" spans="1:14">
      <c r="B84" s="95" t="s">
        <v>1057</v>
      </c>
      <c r="C84" s="96"/>
      <c r="D84" s="96"/>
      <c r="E84" s="96"/>
      <c r="F84" s="96"/>
      <c r="G84" s="96"/>
      <c r="H84" s="96"/>
      <c r="I84" s="93"/>
      <c r="J84" s="94"/>
      <c r="K84" s="314">
        <v>0.05</v>
      </c>
      <c r="L84" s="854">
        <f>N78*K84</f>
        <v>3507.9518250995134</v>
      </c>
      <c r="M84" s="855"/>
      <c r="N84" s="57"/>
    </row>
    <row r="85" spans="1:14" ht="15.75" thickBot="1">
      <c r="B85" s="97" t="s">
        <v>1058</v>
      </c>
      <c r="C85" s="98"/>
      <c r="D85" s="98"/>
      <c r="E85" s="98"/>
      <c r="F85" s="98"/>
      <c r="G85" s="98"/>
      <c r="H85" s="98"/>
      <c r="I85" s="99"/>
      <c r="J85" s="100"/>
      <c r="K85" s="315">
        <v>0.05</v>
      </c>
      <c r="L85" s="856">
        <f>N78*K85</f>
        <v>3507.9518250995134</v>
      </c>
      <c r="M85" s="857"/>
      <c r="N85" s="57"/>
    </row>
    <row r="86" spans="1:14" ht="15.75" thickBot="1">
      <c r="B86" s="819" t="s">
        <v>1037</v>
      </c>
      <c r="C86" s="820"/>
      <c r="D86" s="820"/>
      <c r="E86" s="820"/>
      <c r="F86" s="820"/>
      <c r="G86" s="820"/>
      <c r="H86" s="820"/>
      <c r="I86" s="820"/>
      <c r="J86" s="820"/>
      <c r="K86" s="820"/>
      <c r="L86" s="820"/>
      <c r="M86" s="821"/>
      <c r="N86" s="58">
        <f>L83+L84+L85</f>
        <v>21047.71095059708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91206.747452587355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307</v>
      </c>
      <c r="B36" s="868" t="str">
        <f>VLOOKUP(A36,EQUIPOS!A6:D154,3,FALSE)</f>
        <v>Retroexcavadora, Potencia en el Volante 78 HP 2200 RPM</v>
      </c>
      <c r="C36" s="869"/>
      <c r="D36" s="869"/>
      <c r="E36" s="869"/>
      <c r="F36" s="869"/>
      <c r="G36" s="869"/>
      <c r="H36" s="870"/>
      <c r="I36" s="277"/>
      <c r="J36" s="278"/>
      <c r="K36" s="279">
        <f>VLOOKUP(A36,EQUIPOS!A6:D161,4,FALSE)</f>
        <v>84968.960195828025</v>
      </c>
      <c r="L36" s="280"/>
      <c r="M36" s="281">
        <v>5</v>
      </c>
      <c r="N36" s="282">
        <f>K36/M36</f>
        <v>16993.792039165604</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102.1344104122</v>
      </c>
    </row>
    <row r="43" spans="1:14" ht="15.75" thickBot="1">
      <c r="B43" s="819" t="s">
        <v>1037</v>
      </c>
      <c r="C43" s="820"/>
      <c r="D43" s="820"/>
      <c r="E43" s="820"/>
      <c r="F43" s="820"/>
      <c r="G43" s="820"/>
      <c r="H43" s="820"/>
      <c r="I43" s="820"/>
      <c r="J43" s="820"/>
      <c r="K43" s="820"/>
      <c r="L43" s="820"/>
      <c r="M43" s="821"/>
      <c r="N43" s="105">
        <f>SUM(N36:N42)</f>
        <v>17095.926449577804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906">
        <f>VLOOKUP(A59,TRANSPORTE!A5:D94,4,FALSE)</f>
        <v>1086.9145197319433</v>
      </c>
      <c r="M59" s="907"/>
      <c r="N59" s="297">
        <f>K59*L59</f>
        <v>763.01399285182413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763.01399285182413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5106.7205206099998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22965.660963039631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4593.1321926079263</v>
      </c>
      <c r="M83" s="855"/>
      <c r="N83" s="57"/>
    </row>
    <row r="84" spans="1:14">
      <c r="B84" s="95" t="s">
        <v>1057</v>
      </c>
      <c r="C84" s="96"/>
      <c r="D84" s="96"/>
      <c r="E84" s="96"/>
      <c r="F84" s="96"/>
      <c r="G84" s="96"/>
      <c r="H84" s="96"/>
      <c r="I84" s="93"/>
      <c r="J84" s="94"/>
      <c r="K84" s="314">
        <v>0.05</v>
      </c>
      <c r="L84" s="854">
        <f>N78*K84</f>
        <v>1148.2830481519816</v>
      </c>
      <c r="M84" s="855"/>
      <c r="N84" s="57"/>
    </row>
    <row r="85" spans="1:14" ht="15.75" thickBot="1">
      <c r="B85" s="97" t="s">
        <v>1058</v>
      </c>
      <c r="C85" s="98"/>
      <c r="D85" s="98"/>
      <c r="E85" s="98"/>
      <c r="F85" s="98"/>
      <c r="G85" s="98"/>
      <c r="H85" s="98"/>
      <c r="I85" s="99"/>
      <c r="J85" s="100"/>
      <c r="K85" s="315">
        <v>0.05</v>
      </c>
      <c r="L85" s="856">
        <f>N78*K85</f>
        <v>1148.2830481519816</v>
      </c>
      <c r="M85" s="857"/>
      <c r="N85" s="57"/>
    </row>
    <row r="86" spans="1:14" ht="15.75" thickBot="1">
      <c r="B86" s="819" t="s">
        <v>1037</v>
      </c>
      <c r="C86" s="820"/>
      <c r="D86" s="820"/>
      <c r="E86" s="820"/>
      <c r="F86" s="820"/>
      <c r="G86" s="820"/>
      <c r="H86" s="820"/>
      <c r="I86" s="820"/>
      <c r="J86" s="820"/>
      <c r="K86" s="820"/>
      <c r="L86" s="820"/>
      <c r="M86" s="821"/>
      <c r="N86" s="58">
        <f>L83+L84+L85</f>
        <v>6889.698288911889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29855.359251951519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307</v>
      </c>
      <c r="B36" s="868" t="str">
        <f>VLOOKUP(A36,EQUIPOS!A6:D154,3,FALSE)</f>
        <v>Retroexcavadora, Potencia en el Volante 78 HP 2200 RPM</v>
      </c>
      <c r="C36" s="869"/>
      <c r="D36" s="869"/>
      <c r="E36" s="869"/>
      <c r="F36" s="869"/>
      <c r="G36" s="869"/>
      <c r="H36" s="870"/>
      <c r="I36" s="277"/>
      <c r="J36" s="278"/>
      <c r="K36" s="279">
        <f>VLOOKUP(A36,EQUIPOS!A6:D161,4,FALSE)</f>
        <v>84968.960195828025</v>
      </c>
      <c r="L36" s="280"/>
      <c r="M36" s="281">
        <v>4</v>
      </c>
      <c r="N36" s="282">
        <f>K36/M36</f>
        <v>21242.240048957006</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63.834006507624999</v>
      </c>
    </row>
    <row r="43" spans="1:14" ht="15.75" thickBot="1">
      <c r="B43" s="819" t="s">
        <v>1037</v>
      </c>
      <c r="C43" s="820"/>
      <c r="D43" s="820"/>
      <c r="E43" s="820"/>
      <c r="F43" s="820"/>
      <c r="G43" s="820"/>
      <c r="H43" s="820"/>
      <c r="I43" s="820"/>
      <c r="J43" s="820"/>
      <c r="K43" s="820"/>
      <c r="L43" s="820"/>
      <c r="M43" s="821"/>
      <c r="N43" s="105">
        <f>SUM(N36:N42)</f>
        <v>21306.074055464633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906">
        <f>VLOOKUP(A59,TRANSPORTE!A5:D94,4,FALSE)</f>
        <v>1086.9145197319433</v>
      </c>
      <c r="M59" s="907"/>
      <c r="N59" s="297">
        <f>K59*L59</f>
        <v>3293.3509947877878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3293.3509947877878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3191.70032538125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27791.12537563367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5558.2250751267347</v>
      </c>
      <c r="M83" s="855"/>
      <c r="N83" s="57"/>
    </row>
    <row r="84" spans="1:14">
      <c r="B84" s="95" t="s">
        <v>1057</v>
      </c>
      <c r="C84" s="96"/>
      <c r="D84" s="96"/>
      <c r="E84" s="96"/>
      <c r="F84" s="96"/>
      <c r="G84" s="96"/>
      <c r="H84" s="96"/>
      <c r="I84" s="93"/>
      <c r="J84" s="94"/>
      <c r="K84" s="314">
        <v>0.05</v>
      </c>
      <c r="L84" s="854">
        <f>N78*K84</f>
        <v>1389.5562687816837</v>
      </c>
      <c r="M84" s="855"/>
      <c r="N84" s="57"/>
    </row>
    <row r="85" spans="1:14" ht="15.75" thickBot="1">
      <c r="B85" s="97" t="s">
        <v>1058</v>
      </c>
      <c r="C85" s="98"/>
      <c r="D85" s="98"/>
      <c r="E85" s="98"/>
      <c r="F85" s="98"/>
      <c r="G85" s="98"/>
      <c r="H85" s="98"/>
      <c r="I85" s="99"/>
      <c r="J85" s="100"/>
      <c r="K85" s="315">
        <v>0.05</v>
      </c>
      <c r="L85" s="856">
        <f>N78*K85</f>
        <v>1389.5562687816837</v>
      </c>
      <c r="M85" s="857"/>
      <c r="N85" s="57"/>
    </row>
    <row r="86" spans="1:14" ht="15.75" thickBot="1">
      <c r="B86" s="819" t="s">
        <v>1037</v>
      </c>
      <c r="C86" s="820"/>
      <c r="D86" s="820"/>
      <c r="E86" s="820"/>
      <c r="F86" s="820"/>
      <c r="G86" s="820"/>
      <c r="H86" s="820"/>
      <c r="I86" s="820"/>
      <c r="J86" s="820"/>
      <c r="K86" s="820"/>
      <c r="L86" s="820"/>
      <c r="M86" s="821"/>
      <c r="N86" s="58">
        <f>L83+L84+L85</f>
        <v>8337.3376126901021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36128.462988323772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c r="B36" s="868"/>
      <c r="C36" s="869"/>
      <c r="D36" s="869"/>
      <c r="E36" s="869"/>
      <c r="F36" s="869"/>
      <c r="G36" s="869"/>
      <c r="H36" s="870"/>
      <c r="I36" s="277"/>
      <c r="J36" s="278"/>
      <c r="K36" s="279"/>
      <c r="L36" s="280"/>
      <c r="M36" s="281"/>
      <c r="N36" s="282"/>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136.17921388293334</v>
      </c>
    </row>
    <row r="43" spans="1:14" ht="15.75" thickBot="1">
      <c r="B43" s="819" t="s">
        <v>1037</v>
      </c>
      <c r="C43" s="820"/>
      <c r="D43" s="820"/>
      <c r="E43" s="820"/>
      <c r="F43" s="820"/>
      <c r="G43" s="820"/>
      <c r="H43" s="820"/>
      <c r="I43" s="820"/>
      <c r="J43" s="820"/>
      <c r="K43" s="820"/>
      <c r="L43" s="820"/>
      <c r="M43" s="821"/>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3" t="s">
        <v>1041</v>
      </c>
      <c r="C58" s="324"/>
      <c r="D58" s="324"/>
      <c r="E58" s="324"/>
      <c r="F58" s="324"/>
      <c r="G58" s="324"/>
      <c r="H58" s="79" t="s">
        <v>1029</v>
      </c>
      <c r="I58" s="80" t="s">
        <v>1042</v>
      </c>
      <c r="J58" s="81" t="s">
        <v>1043</v>
      </c>
      <c r="K58" s="79" t="s">
        <v>1044</v>
      </c>
      <c r="L58" s="905" t="s">
        <v>1045</v>
      </c>
      <c r="M58" s="884"/>
      <c r="N58" s="82" t="s">
        <v>1035</v>
      </c>
    </row>
    <row r="59" spans="2:14">
      <c r="B59" s="52"/>
      <c r="C59" s="327"/>
      <c r="D59" s="327"/>
      <c r="E59" s="327"/>
      <c r="F59" s="327"/>
      <c r="G59" s="327"/>
      <c r="H59" s="321"/>
      <c r="I59" s="289"/>
      <c r="J59" s="296"/>
      <c r="K59" s="289"/>
      <c r="L59" s="906"/>
      <c r="M59" s="907"/>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1361.7921388293332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299.59427054245333</v>
      </c>
      <c r="M83" s="855"/>
      <c r="N83" s="57"/>
    </row>
    <row r="84" spans="1:14">
      <c r="B84" s="95" t="s">
        <v>1057</v>
      </c>
      <c r="C84" s="96"/>
      <c r="D84" s="96"/>
      <c r="E84" s="96"/>
      <c r="F84" s="96"/>
      <c r="G84" s="96"/>
      <c r="H84" s="96"/>
      <c r="I84" s="93"/>
      <c r="J84" s="94"/>
      <c r="K84" s="314">
        <v>0.05</v>
      </c>
      <c r="L84" s="854">
        <f>N78*K84</f>
        <v>74.898567635613333</v>
      </c>
      <c r="M84" s="855"/>
      <c r="N84" s="57"/>
    </row>
    <row r="85" spans="1:14" ht="15.75" thickBot="1">
      <c r="B85" s="97" t="s">
        <v>1058</v>
      </c>
      <c r="C85" s="98"/>
      <c r="D85" s="98"/>
      <c r="E85" s="98"/>
      <c r="F85" s="98"/>
      <c r="G85" s="98"/>
      <c r="H85" s="98"/>
      <c r="I85" s="99"/>
      <c r="J85" s="100"/>
      <c r="K85" s="315">
        <v>0.05</v>
      </c>
      <c r="L85" s="856">
        <f>N78*K85</f>
        <v>74.898567635613333</v>
      </c>
      <c r="M85" s="857"/>
      <c r="N85" s="57"/>
    </row>
    <row r="86" spans="1:14" ht="15.75" thickBot="1">
      <c r="B86" s="819" t="s">
        <v>1037</v>
      </c>
      <c r="C86" s="820"/>
      <c r="D86" s="820"/>
      <c r="E86" s="820"/>
      <c r="F86" s="820"/>
      <c r="G86" s="820"/>
      <c r="H86" s="820"/>
      <c r="I86" s="820"/>
      <c r="J86" s="820"/>
      <c r="K86" s="820"/>
      <c r="L86" s="820"/>
      <c r="M86" s="821"/>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310</v>
      </c>
      <c r="B36" s="868" t="str">
        <f>VLOOKUP(A36,EQUIPOS!A6:D154,3,FALSE)</f>
        <v>Retroexcavadora A25C</v>
      </c>
      <c r="C36" s="869"/>
      <c r="D36" s="869"/>
      <c r="E36" s="869"/>
      <c r="F36" s="869"/>
      <c r="G36" s="869"/>
      <c r="H36" s="870"/>
      <c r="I36" s="277"/>
      <c r="J36" s="278"/>
      <c r="K36" s="279">
        <f>VLOOKUP(A36,EQUIPOS!A6:D163,4,FALSE)</f>
        <v>183406.99814535168</v>
      </c>
      <c r="L36" s="280"/>
      <c r="M36" s="281">
        <v>3</v>
      </c>
      <c r="N36" s="282">
        <f>K36/M36</f>
        <v>61135.666048450563</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85.112008676833341</v>
      </c>
    </row>
    <row r="43" spans="1:14" ht="15.75" thickBot="1">
      <c r="B43" s="819" t="s">
        <v>1037</v>
      </c>
      <c r="C43" s="820"/>
      <c r="D43" s="820"/>
      <c r="E43" s="820"/>
      <c r="F43" s="820"/>
      <c r="G43" s="820"/>
      <c r="H43" s="820"/>
      <c r="I43" s="820"/>
      <c r="J43" s="820"/>
      <c r="K43" s="820"/>
      <c r="L43" s="820"/>
      <c r="M43" s="821"/>
      <c r="N43" s="105">
        <f>SUM(N36:N42)</f>
        <v>61220.778057127398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6">
        <f>VLOOKUP(A59,TRANSPORTE!A6:D117,4,FALSE)</f>
        <v>1100</v>
      </c>
      <c r="M59" s="907"/>
      <c r="N59" s="297">
        <f>K59*L59</f>
        <v>1870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1870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8511.2008676833339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71601.978924810726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14320.395784962146</v>
      </c>
      <c r="M83" s="855"/>
      <c r="N83" s="57"/>
    </row>
    <row r="84" spans="1:14">
      <c r="B84" s="95" t="s">
        <v>1057</v>
      </c>
      <c r="C84" s="96"/>
      <c r="D84" s="96"/>
      <c r="E84" s="96"/>
      <c r="F84" s="96"/>
      <c r="G84" s="96"/>
      <c r="H84" s="96"/>
      <c r="I84" s="93"/>
      <c r="J84" s="94"/>
      <c r="K84" s="314">
        <v>0.05</v>
      </c>
      <c r="L84" s="854">
        <f>N78*K84</f>
        <v>3580.0989462405364</v>
      </c>
      <c r="M84" s="855"/>
      <c r="N84" s="57"/>
    </row>
    <row r="85" spans="1:14" ht="15.75" thickBot="1">
      <c r="B85" s="97" t="s">
        <v>1058</v>
      </c>
      <c r="C85" s="98"/>
      <c r="D85" s="98"/>
      <c r="E85" s="98"/>
      <c r="F85" s="98"/>
      <c r="G85" s="98"/>
      <c r="H85" s="98"/>
      <c r="I85" s="99"/>
      <c r="J85" s="100"/>
      <c r="K85" s="315">
        <v>0.05</v>
      </c>
      <c r="L85" s="856">
        <f>N78*K85</f>
        <v>3580.0989462405364</v>
      </c>
      <c r="M85" s="857"/>
      <c r="N85" s="57"/>
    </row>
    <row r="86" spans="1:14" ht="15.75" thickBot="1">
      <c r="B86" s="819" t="s">
        <v>1037</v>
      </c>
      <c r="C86" s="820"/>
      <c r="D86" s="820"/>
      <c r="E86" s="820"/>
      <c r="F86" s="820"/>
      <c r="G86" s="820"/>
      <c r="H86" s="820"/>
      <c r="I86" s="820"/>
      <c r="J86" s="820"/>
      <c r="K86" s="820"/>
      <c r="L86" s="820"/>
      <c r="M86" s="821"/>
      <c r="N86" s="58">
        <f>L83+L84+L85</f>
        <v>21480.593677443219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93082.572602253946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310</v>
      </c>
      <c r="B36" s="868" t="str">
        <f>VLOOKUP(A36,EQUIPOS!A6:D154,3,FALSE)</f>
        <v>Retroexcavadora A25C</v>
      </c>
      <c r="C36" s="869"/>
      <c r="D36" s="869"/>
      <c r="E36" s="869"/>
      <c r="F36" s="869"/>
      <c r="G36" s="869"/>
      <c r="H36" s="870"/>
      <c r="I36" s="277"/>
      <c r="J36" s="278"/>
      <c r="K36" s="279">
        <f>VLOOKUP(A36,EQUIPOS!A6:D163,4,FALSE)</f>
        <v>183406.99814535168</v>
      </c>
      <c r="L36" s="280"/>
      <c r="M36" s="281">
        <v>3</v>
      </c>
      <c r="N36" s="282">
        <f>K36/M36</f>
        <v>61135.666048450563</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85.112008676833341</v>
      </c>
    </row>
    <row r="43" spans="1:14" ht="15.75" thickBot="1">
      <c r="B43" s="819" t="s">
        <v>1037</v>
      </c>
      <c r="C43" s="820"/>
      <c r="D43" s="820"/>
      <c r="E43" s="820"/>
      <c r="F43" s="820"/>
      <c r="G43" s="820"/>
      <c r="H43" s="820"/>
      <c r="I43" s="820"/>
      <c r="J43" s="820"/>
      <c r="K43" s="820"/>
      <c r="L43" s="820"/>
      <c r="M43" s="821"/>
      <c r="N43" s="105">
        <f>SUM(N36:N42)</f>
        <v>61220.778057127398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6">
        <f>VLOOKUP(A59,TRANSPORTE!A6:D117,4,FALSE)</f>
        <v>1100</v>
      </c>
      <c r="M59" s="907"/>
      <c r="N59" s="297">
        <f>K59*L59</f>
        <v>1870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1870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8511.2008676833339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71601.978924810726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14320.395784962146</v>
      </c>
      <c r="M83" s="855"/>
      <c r="N83" s="57"/>
    </row>
    <row r="84" spans="1:14">
      <c r="B84" s="95" t="s">
        <v>1057</v>
      </c>
      <c r="C84" s="96"/>
      <c r="D84" s="96"/>
      <c r="E84" s="96"/>
      <c r="F84" s="96"/>
      <c r="G84" s="96"/>
      <c r="H84" s="96"/>
      <c r="I84" s="93"/>
      <c r="J84" s="94"/>
      <c r="K84" s="314">
        <v>0.05</v>
      </c>
      <c r="L84" s="854">
        <f>N78*K84</f>
        <v>3580.0989462405364</v>
      </c>
      <c r="M84" s="855"/>
      <c r="N84" s="57"/>
    </row>
    <row r="85" spans="1:14" ht="15.75" thickBot="1">
      <c r="B85" s="97" t="s">
        <v>1058</v>
      </c>
      <c r="C85" s="98"/>
      <c r="D85" s="98"/>
      <c r="E85" s="98"/>
      <c r="F85" s="98"/>
      <c r="G85" s="98"/>
      <c r="H85" s="98"/>
      <c r="I85" s="99"/>
      <c r="J85" s="100"/>
      <c r="K85" s="315">
        <v>0.05</v>
      </c>
      <c r="L85" s="856">
        <f>N78*K85</f>
        <v>3580.0989462405364</v>
      </c>
      <c r="M85" s="857"/>
      <c r="N85" s="57"/>
    </row>
    <row r="86" spans="1:14" ht="15.75" thickBot="1">
      <c r="B86" s="819" t="s">
        <v>1037</v>
      </c>
      <c r="C86" s="820"/>
      <c r="D86" s="820"/>
      <c r="E86" s="820"/>
      <c r="F86" s="820"/>
      <c r="G86" s="820"/>
      <c r="H86" s="820"/>
      <c r="I86" s="820"/>
      <c r="J86" s="820"/>
      <c r="K86" s="820"/>
      <c r="L86" s="820"/>
      <c r="M86" s="821"/>
      <c r="N86" s="58">
        <f>L83+L84+L85</f>
        <v>21480.593677443219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93082.572602253946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45</v>
      </c>
      <c r="N36" s="282">
        <f>K36/M36</f>
        <v>3762.7359159926218</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1.4185334779472223</v>
      </c>
    </row>
    <row r="43" spans="1:14" ht="15.75" thickBot="1">
      <c r="B43" s="819" t="s">
        <v>1037</v>
      </c>
      <c r="C43" s="820"/>
      <c r="D43" s="820"/>
      <c r="E43" s="820"/>
      <c r="F43" s="820"/>
      <c r="G43" s="820"/>
      <c r="H43" s="820"/>
      <c r="I43" s="820"/>
      <c r="J43" s="820"/>
      <c r="K43" s="820"/>
      <c r="L43" s="820"/>
      <c r="M43" s="821"/>
      <c r="N43" s="105">
        <f>SUM(N36:N42)</f>
        <v>3764.154449470569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906">
        <f>VLOOKUP(A59,TRANSPORTE!A6:D117,4,FALSE)</f>
        <v>0.30101358760964236</v>
      </c>
      <c r="M59" s="907"/>
      <c r="N59" s="297">
        <f>K59*L59</f>
        <v>10.746185077664233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10.746185077664233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141.85334779472223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3916.7539823429556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783.35079646859117</v>
      </c>
      <c r="M83" s="855"/>
      <c r="N83" s="57"/>
    </row>
    <row r="84" spans="1:14">
      <c r="B84" s="95" t="s">
        <v>1057</v>
      </c>
      <c r="C84" s="96"/>
      <c r="D84" s="96"/>
      <c r="E84" s="96"/>
      <c r="F84" s="96"/>
      <c r="G84" s="96"/>
      <c r="H84" s="96"/>
      <c r="I84" s="93"/>
      <c r="J84" s="94"/>
      <c r="K84" s="314">
        <v>0.05</v>
      </c>
      <c r="L84" s="854">
        <f>N78*K84</f>
        <v>195.83769911714779</v>
      </c>
      <c r="M84" s="855"/>
      <c r="N84" s="57"/>
    </row>
    <row r="85" spans="1:14" ht="15.75" thickBot="1">
      <c r="B85" s="97" t="s">
        <v>1058</v>
      </c>
      <c r="C85" s="98"/>
      <c r="D85" s="98"/>
      <c r="E85" s="98"/>
      <c r="F85" s="98"/>
      <c r="G85" s="98"/>
      <c r="H85" s="98"/>
      <c r="I85" s="99"/>
      <c r="J85" s="100"/>
      <c r="K85" s="315">
        <v>0.05</v>
      </c>
      <c r="L85" s="856">
        <f>N78*K85</f>
        <v>195.83769911714779</v>
      </c>
      <c r="M85" s="857"/>
      <c r="N85" s="57"/>
    </row>
    <row r="86" spans="1:14" ht="15.75" thickBot="1">
      <c r="B86" s="819" t="s">
        <v>1037</v>
      </c>
      <c r="C86" s="820"/>
      <c r="D86" s="820"/>
      <c r="E86" s="820"/>
      <c r="F86" s="820"/>
      <c r="G86" s="820"/>
      <c r="H86" s="820"/>
      <c r="I86" s="820"/>
      <c r="J86" s="820"/>
      <c r="K86" s="820"/>
      <c r="L86" s="820"/>
      <c r="M86" s="821"/>
      <c r="N86" s="58">
        <f>L83+L84+L85</f>
        <v>1175.0261947028869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5091.7801770458427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c r="B36" s="868"/>
      <c r="C36" s="869"/>
      <c r="D36" s="869"/>
      <c r="E36" s="869"/>
      <c r="F36" s="869"/>
      <c r="G36" s="869"/>
      <c r="H36" s="870"/>
      <c r="I36" s="277"/>
      <c r="J36" s="278"/>
      <c r="K36" s="279"/>
      <c r="L36" s="280"/>
      <c r="M36" s="281"/>
      <c r="N36" s="282"/>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0.1</v>
      </c>
      <c r="M42" s="881"/>
      <c r="N42" s="111">
        <f>N76*L42</f>
        <v>56.741339117888892</v>
      </c>
    </row>
    <row r="43" spans="1:14" ht="15.75" thickBot="1">
      <c r="B43" s="819" t="s">
        <v>1037</v>
      </c>
      <c r="C43" s="820"/>
      <c r="D43" s="820"/>
      <c r="E43" s="820"/>
      <c r="F43" s="820"/>
      <c r="G43" s="820"/>
      <c r="H43" s="820"/>
      <c r="I43" s="820"/>
      <c r="J43" s="820"/>
      <c r="K43" s="820"/>
      <c r="L43" s="820"/>
      <c r="M43" s="821"/>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906">
        <f>VLOOKUP(A59,TRANSPORTE!A6:D117,4,FALSE)</f>
        <v>0.30101358760964236</v>
      </c>
      <c r="M59" s="907"/>
      <c r="N59" s="297">
        <f>K59*L59</f>
        <v>3.0853892729988344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3.0853892729988344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627.24011956977665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125.44802391395534</v>
      </c>
      <c r="M83" s="855"/>
      <c r="N83" s="57"/>
    </row>
    <row r="84" spans="1:14">
      <c r="B84" s="95" t="s">
        <v>1057</v>
      </c>
      <c r="C84" s="96"/>
      <c r="D84" s="96"/>
      <c r="E84" s="96"/>
      <c r="F84" s="96"/>
      <c r="G84" s="96"/>
      <c r="H84" s="96"/>
      <c r="I84" s="93"/>
      <c r="J84" s="94"/>
      <c r="K84" s="314">
        <v>0.05</v>
      </c>
      <c r="L84" s="854">
        <f>N78*K84</f>
        <v>31.362005978488835</v>
      </c>
      <c r="M84" s="855"/>
      <c r="N84" s="57"/>
    </row>
    <row r="85" spans="1:14" ht="15.75" thickBot="1">
      <c r="B85" s="97" t="s">
        <v>1058</v>
      </c>
      <c r="C85" s="98"/>
      <c r="D85" s="98"/>
      <c r="E85" s="98"/>
      <c r="F85" s="98"/>
      <c r="G85" s="98"/>
      <c r="H85" s="98"/>
      <c r="I85" s="99"/>
      <c r="J85" s="100"/>
      <c r="K85" s="315">
        <v>0.05</v>
      </c>
      <c r="L85" s="856">
        <f>N78*K85</f>
        <v>31.362005978488835</v>
      </c>
      <c r="M85" s="857"/>
      <c r="N85" s="57"/>
    </row>
    <row r="86" spans="1:14" ht="15.75" thickBot="1">
      <c r="B86" s="819" t="s">
        <v>1037</v>
      </c>
      <c r="C86" s="820"/>
      <c r="D86" s="820"/>
      <c r="E86" s="820"/>
      <c r="F86" s="820"/>
      <c r="G86" s="820"/>
      <c r="H86" s="820"/>
      <c r="I86" s="820"/>
      <c r="J86" s="820"/>
      <c r="K86" s="820"/>
      <c r="L86" s="820"/>
      <c r="M86" s="821"/>
      <c r="N86" s="58">
        <f>L83+L84+L85</f>
        <v>188.172035870933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815.41215544070963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45</v>
      </c>
      <c r="N36" s="282">
        <f>K36/M36</f>
        <v>3762.7359159926218</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1.4185334779472223</v>
      </c>
    </row>
    <row r="43" spans="1:14" ht="15.75" thickBot="1">
      <c r="B43" s="819" t="s">
        <v>1037</v>
      </c>
      <c r="C43" s="820"/>
      <c r="D43" s="820"/>
      <c r="E43" s="820"/>
      <c r="F43" s="820"/>
      <c r="G43" s="820"/>
      <c r="H43" s="820"/>
      <c r="I43" s="820"/>
      <c r="J43" s="820"/>
      <c r="K43" s="820"/>
      <c r="L43" s="820"/>
      <c r="M43" s="821"/>
      <c r="N43" s="105">
        <f>SUM(N36:N42)</f>
        <v>3764.154449470569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906">
        <f>VLOOKUP(A59,TRANSPORTE!A6:D117,4,FALSE)</f>
        <v>751.77667601966516</v>
      </c>
      <c r="M59" s="907"/>
      <c r="N59" s="297">
        <f>K59*L59</f>
        <v>609.31123703055846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609.31123703055846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141.85334779472223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4515.3190342958496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903.06380685916997</v>
      </c>
      <c r="M83" s="855"/>
      <c r="N83" s="57"/>
    </row>
    <row r="84" spans="1:14">
      <c r="B84" s="95" t="s">
        <v>1057</v>
      </c>
      <c r="C84" s="96"/>
      <c r="D84" s="96"/>
      <c r="E84" s="96"/>
      <c r="F84" s="96"/>
      <c r="G84" s="96"/>
      <c r="H84" s="96"/>
      <c r="I84" s="93"/>
      <c r="J84" s="94"/>
      <c r="K84" s="314">
        <v>0.05</v>
      </c>
      <c r="L84" s="854">
        <f>N78*K84</f>
        <v>225.76595171479249</v>
      </c>
      <c r="M84" s="855"/>
      <c r="N84" s="57"/>
    </row>
    <row r="85" spans="1:14" ht="15.75" thickBot="1">
      <c r="B85" s="97" t="s">
        <v>1058</v>
      </c>
      <c r="C85" s="98"/>
      <c r="D85" s="98"/>
      <c r="E85" s="98"/>
      <c r="F85" s="98"/>
      <c r="G85" s="98"/>
      <c r="H85" s="98"/>
      <c r="I85" s="99"/>
      <c r="J85" s="100"/>
      <c r="K85" s="315">
        <v>0.05</v>
      </c>
      <c r="L85" s="856">
        <f>N78*K85</f>
        <v>225.76595171479249</v>
      </c>
      <c r="M85" s="857"/>
      <c r="N85" s="57"/>
    </row>
    <row r="86" spans="1:14" ht="15.75" thickBot="1">
      <c r="B86" s="819" t="s">
        <v>1037</v>
      </c>
      <c r="C86" s="820"/>
      <c r="D86" s="820"/>
      <c r="E86" s="820"/>
      <c r="F86" s="820"/>
      <c r="G86" s="820"/>
      <c r="H86" s="820"/>
      <c r="I86" s="820"/>
      <c r="J86" s="820"/>
      <c r="K86" s="820"/>
      <c r="L86" s="820"/>
      <c r="M86" s="821"/>
      <c r="N86" s="58">
        <f>L83+L84+L85</f>
        <v>1354.5957102887548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5869.9147445846047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7"/>
      <c r="J36" s="278"/>
      <c r="K36" s="279">
        <f>VLOOKUP(A36,EQUIPOS!A5:D154,4,FALSE)</f>
        <v>362500</v>
      </c>
      <c r="L36" s="280"/>
      <c r="M36" s="281">
        <v>0.625</v>
      </c>
      <c r="N36" s="282">
        <f>K36/M36</f>
        <v>580000</v>
      </c>
    </row>
    <row r="37" spans="1:14">
      <c r="A37" s="114" t="s">
        <v>241</v>
      </c>
      <c r="B37" s="868" t="str">
        <f>VLOOKUP(A37,EQUIPOS!A7:D154,3,FALSE)</f>
        <v>Grúa (capacidad 15 ton)</v>
      </c>
      <c r="C37" s="869"/>
      <c r="D37" s="869"/>
      <c r="E37" s="869"/>
      <c r="F37" s="869"/>
      <c r="G37" s="869"/>
      <c r="H37" s="870"/>
      <c r="I37" s="277"/>
      <c r="J37" s="278"/>
      <c r="K37" s="279">
        <f>VLOOKUP(A37,EQUIPOS!A6:D154,4,FALSE)</f>
        <v>92849.540229885068</v>
      </c>
      <c r="L37" s="280"/>
      <c r="M37" s="281">
        <v>0.625</v>
      </c>
      <c r="N37" s="282">
        <f>K37/M37</f>
        <v>148559.2643678161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2553.3602603050003</v>
      </c>
    </row>
    <row r="43" spans="1:14" ht="15.75" thickBot="1">
      <c r="B43" s="819" t="s">
        <v>1037</v>
      </c>
      <c r="C43" s="820"/>
      <c r="D43" s="820"/>
      <c r="E43" s="820"/>
      <c r="F43" s="820"/>
      <c r="G43" s="820"/>
      <c r="H43" s="820"/>
      <c r="I43" s="820"/>
      <c r="J43" s="820"/>
      <c r="K43" s="820"/>
      <c r="L43" s="820"/>
      <c r="M43" s="821"/>
      <c r="N43" s="404">
        <f>SUM(N36:N42)</f>
        <v>731112.62462812103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31318.857029336566</v>
      </c>
      <c r="N51" s="282">
        <f>K51*M51</f>
        <v>62637.714058673133</v>
      </c>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83263.427462885709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865443.25729710679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173088.65145942138</v>
      </c>
      <c r="M83" s="855"/>
      <c r="N83" s="57"/>
    </row>
    <row r="84" spans="1:14">
      <c r="B84" s="95" t="s">
        <v>1057</v>
      </c>
      <c r="C84" s="96"/>
      <c r="D84" s="96"/>
      <c r="E84" s="96"/>
      <c r="F84" s="96"/>
      <c r="G84" s="96"/>
      <c r="H84" s="96"/>
      <c r="I84" s="93"/>
      <c r="J84" s="94"/>
      <c r="K84" s="314">
        <v>0.05</v>
      </c>
      <c r="L84" s="854">
        <f>N78*K84</f>
        <v>43272.162864855345</v>
      </c>
      <c r="M84" s="855"/>
      <c r="N84" s="57"/>
    </row>
    <row r="85" spans="1:14" ht="15.75" thickBot="1">
      <c r="B85" s="97" t="s">
        <v>1058</v>
      </c>
      <c r="C85" s="98"/>
      <c r="D85" s="98"/>
      <c r="E85" s="98"/>
      <c r="F85" s="98"/>
      <c r="G85" s="98"/>
      <c r="H85" s="98"/>
      <c r="I85" s="99"/>
      <c r="J85" s="100"/>
      <c r="K85" s="315">
        <v>0.05</v>
      </c>
      <c r="L85" s="856">
        <f>N78*K85</f>
        <v>43272.162864855345</v>
      </c>
      <c r="M85" s="857"/>
      <c r="N85" s="57"/>
    </row>
    <row r="86" spans="1:14" ht="15.75" thickBot="1">
      <c r="B86" s="819" t="s">
        <v>1037</v>
      </c>
      <c r="C86" s="820"/>
      <c r="D86" s="820"/>
      <c r="E86" s="820"/>
      <c r="F86" s="820"/>
      <c r="G86" s="820"/>
      <c r="H86" s="820"/>
      <c r="I86" s="820"/>
      <c r="J86" s="820"/>
      <c r="K86" s="820"/>
      <c r="L86" s="820"/>
      <c r="M86" s="821"/>
      <c r="N86" s="58">
        <f>L83+L84+L85</f>
        <v>259632.97718913207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1125076.2344862388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7"/>
      <c r="J36" s="278"/>
      <c r="K36" s="279">
        <f>VLOOKUP(A36,EQUIPOS!A6:D163,4,FALSE)</f>
        <v>362500</v>
      </c>
      <c r="L36" s="280"/>
      <c r="M36" s="281">
        <v>0.5</v>
      </c>
      <c r="N36" s="282">
        <f>K36/M36</f>
        <v>725000</v>
      </c>
    </row>
    <row r="37" spans="1:14">
      <c r="A37" s="114" t="s">
        <v>241</v>
      </c>
      <c r="B37" s="868" t="str">
        <f>VLOOKUP(A37,EQUIPOS!A7:D154,3,FALSE)</f>
        <v>Grúa (capacidad 15 ton)</v>
      </c>
      <c r="C37" s="869"/>
      <c r="D37" s="869"/>
      <c r="E37" s="869"/>
      <c r="F37" s="869"/>
      <c r="G37" s="869"/>
      <c r="H37" s="870"/>
      <c r="I37" s="277"/>
      <c r="J37" s="278"/>
      <c r="K37" s="279">
        <f>VLOOKUP(A37,EQUIPOS!A7:D164,4,FALSE)</f>
        <v>92849.540229885068</v>
      </c>
      <c r="L37" s="280"/>
      <c r="M37" s="281">
        <v>0.5</v>
      </c>
      <c r="N37" s="282">
        <f>K37/M37</f>
        <v>185699.08045977014</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3191.70032538125</v>
      </c>
    </row>
    <row r="43" spans="1:14" ht="15.75" thickBot="1">
      <c r="B43" s="819" t="s">
        <v>1037</v>
      </c>
      <c r="C43" s="820"/>
      <c r="D43" s="820"/>
      <c r="E43" s="820"/>
      <c r="F43" s="820"/>
      <c r="G43" s="820"/>
      <c r="H43" s="820"/>
      <c r="I43" s="820"/>
      <c r="J43" s="820"/>
      <c r="K43" s="820"/>
      <c r="L43" s="820"/>
      <c r="M43" s="821"/>
      <c r="N43" s="404">
        <f>SUM(N36:N42)</f>
        <v>913890.78078515141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31318.857029336566</v>
      </c>
      <c r="N51" s="282">
        <f>K51*M51</f>
        <v>62637.714058673133</v>
      </c>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83263.427462885709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63834.006507624996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1060988.2147556623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212197.64295113247</v>
      </c>
      <c r="M83" s="855"/>
      <c r="N83" s="57"/>
    </row>
    <row r="84" spans="1:14">
      <c r="B84" s="95" t="s">
        <v>1057</v>
      </c>
      <c r="C84" s="96"/>
      <c r="D84" s="96"/>
      <c r="E84" s="96"/>
      <c r="F84" s="96"/>
      <c r="G84" s="96"/>
      <c r="H84" s="96"/>
      <c r="I84" s="93"/>
      <c r="J84" s="94"/>
      <c r="K84" s="314">
        <v>0.05</v>
      </c>
      <c r="L84" s="854">
        <f>N78*K84</f>
        <v>53049.410737783117</v>
      </c>
      <c r="M84" s="855"/>
      <c r="N84" s="57"/>
    </row>
    <row r="85" spans="1:14" ht="15.75" thickBot="1">
      <c r="B85" s="97" t="s">
        <v>1058</v>
      </c>
      <c r="C85" s="98"/>
      <c r="D85" s="98"/>
      <c r="E85" s="98"/>
      <c r="F85" s="98"/>
      <c r="G85" s="98"/>
      <c r="H85" s="98"/>
      <c r="I85" s="99"/>
      <c r="J85" s="100"/>
      <c r="K85" s="315">
        <v>0.05</v>
      </c>
      <c r="L85" s="856">
        <f>N78*K85</f>
        <v>53049.410737783117</v>
      </c>
      <c r="M85" s="857"/>
      <c r="N85" s="57"/>
    </row>
    <row r="86" spans="1:14" ht="15.75" thickBot="1">
      <c r="B86" s="819" t="s">
        <v>1037</v>
      </c>
      <c r="C86" s="820"/>
      <c r="D86" s="820"/>
      <c r="E86" s="820"/>
      <c r="F86" s="820"/>
      <c r="G86" s="820"/>
      <c r="H86" s="820"/>
      <c r="I86" s="820"/>
      <c r="J86" s="820"/>
      <c r="K86" s="820"/>
      <c r="L86" s="820"/>
      <c r="M86" s="821"/>
      <c r="N86" s="58">
        <f>L83+L84+L85</f>
        <v>318296.46442669869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1379284.6791823609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7"/>
      <c r="J36" s="278"/>
      <c r="K36" s="279">
        <f>VLOOKUP(A36,EQUIPOS!A6:D163,4,FALSE)</f>
        <v>362500</v>
      </c>
      <c r="L36" s="280"/>
      <c r="M36" s="281">
        <v>0.4375</v>
      </c>
      <c r="N36" s="282">
        <f>K36/M36</f>
        <v>828571.42857142852</v>
      </c>
    </row>
    <row r="37" spans="1:14">
      <c r="A37" s="114" t="s">
        <v>241</v>
      </c>
      <c r="B37" s="868" t="str">
        <f>VLOOKUP(A37,EQUIPOS!A7:D154,3,FALSE)</f>
        <v>Grúa (capacidad 15 ton)</v>
      </c>
      <c r="C37" s="869"/>
      <c r="D37" s="869"/>
      <c r="E37" s="869"/>
      <c r="F37" s="869"/>
      <c r="G37" s="869"/>
      <c r="H37" s="870"/>
      <c r="I37" s="277"/>
      <c r="J37" s="278"/>
      <c r="K37" s="279">
        <f>VLOOKUP(A37,EQUIPOS!A7:D164,4,FALSE)</f>
        <v>92849.540229885068</v>
      </c>
      <c r="L37" s="280"/>
      <c r="M37" s="281">
        <v>0.4375</v>
      </c>
      <c r="N37" s="282">
        <f>K37/M37</f>
        <v>212227.52052545157</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3647.657514721428</v>
      </c>
    </row>
    <row r="43" spans="1:14" ht="15.75" thickBot="1">
      <c r="B43" s="819" t="s">
        <v>1037</v>
      </c>
      <c r="C43" s="820"/>
      <c r="D43" s="820"/>
      <c r="E43" s="820"/>
      <c r="F43" s="820"/>
      <c r="G43" s="820"/>
      <c r="H43" s="820"/>
      <c r="I43" s="820"/>
      <c r="J43" s="820"/>
      <c r="K43" s="820"/>
      <c r="L43" s="820"/>
      <c r="M43" s="821"/>
      <c r="N43" s="404">
        <f>SUM(N36:N42)</f>
        <v>1044446.6066116015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31318.857029336566</v>
      </c>
      <c r="N51" s="282">
        <f>K51*M51</f>
        <v>62637.714058673133</v>
      </c>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83263.427462885709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72953.15029442856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1200663.1843689156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240132.63687378314</v>
      </c>
      <c r="M83" s="855"/>
      <c r="N83" s="57"/>
    </row>
    <row r="84" spans="1:14">
      <c r="B84" s="95" t="s">
        <v>1057</v>
      </c>
      <c r="C84" s="96"/>
      <c r="D84" s="96"/>
      <c r="E84" s="96"/>
      <c r="F84" s="96"/>
      <c r="G84" s="96"/>
      <c r="H84" s="96"/>
      <c r="I84" s="93"/>
      <c r="J84" s="94"/>
      <c r="K84" s="314">
        <v>0.05</v>
      </c>
      <c r="L84" s="854">
        <f>N78*K84</f>
        <v>60033.159218445784</v>
      </c>
      <c r="M84" s="855"/>
      <c r="N84" s="57"/>
    </row>
    <row r="85" spans="1:14" ht="15.75" thickBot="1">
      <c r="B85" s="97" t="s">
        <v>1058</v>
      </c>
      <c r="C85" s="98"/>
      <c r="D85" s="98"/>
      <c r="E85" s="98"/>
      <c r="F85" s="98"/>
      <c r="G85" s="98"/>
      <c r="H85" s="98"/>
      <c r="I85" s="99"/>
      <c r="J85" s="100"/>
      <c r="K85" s="315">
        <v>0.05</v>
      </c>
      <c r="L85" s="856">
        <f>N78*K85</f>
        <v>60033.159218445784</v>
      </c>
      <c r="M85" s="857"/>
      <c r="N85" s="57"/>
    </row>
    <row r="86" spans="1:14" ht="15.75" thickBot="1">
      <c r="B86" s="819" t="s">
        <v>1037</v>
      </c>
      <c r="C86" s="820"/>
      <c r="D86" s="820"/>
      <c r="E86" s="820"/>
      <c r="F86" s="820"/>
      <c r="G86" s="820"/>
      <c r="H86" s="820"/>
      <c r="I86" s="820"/>
      <c r="J86" s="820"/>
      <c r="K86" s="820"/>
      <c r="L86" s="820"/>
      <c r="M86" s="821"/>
      <c r="N86" s="58">
        <f>L83+L84+L85</f>
        <v>360198.95531067468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1560862.1396795902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7"/>
      <c r="J36" s="278"/>
      <c r="K36" s="279">
        <f>VLOOKUP(A36,EQUIPOS!A6:D163,4,FALSE)</f>
        <v>362500</v>
      </c>
      <c r="L36" s="280"/>
      <c r="M36" s="281">
        <v>0.875</v>
      </c>
      <c r="N36" s="282">
        <f>K36/M36</f>
        <v>414285.71428571426</v>
      </c>
    </row>
    <row r="37" spans="1:14">
      <c r="A37" s="114" t="s">
        <v>241</v>
      </c>
      <c r="B37" s="868" t="str">
        <f>VLOOKUP(A37,EQUIPOS!A7:D154,3,FALSE)</f>
        <v>Grúa (capacidad 15 ton)</v>
      </c>
      <c r="C37" s="869"/>
      <c r="D37" s="869"/>
      <c r="E37" s="869"/>
      <c r="F37" s="869"/>
      <c r="G37" s="869"/>
      <c r="H37" s="870"/>
      <c r="I37" s="277"/>
      <c r="J37" s="278"/>
      <c r="K37" s="279">
        <f>VLOOKUP(A37,EQUIPOS!A7:D164,4,FALSE)</f>
        <v>92849.540229885068</v>
      </c>
      <c r="L37" s="280"/>
      <c r="M37" s="281">
        <v>0.875</v>
      </c>
      <c r="N37" s="282">
        <f>K37/M37</f>
        <v>106113.76026272579</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1459.0630058885715</v>
      </c>
    </row>
    <row r="43" spans="1:14" ht="15.75" thickBot="1">
      <c r="B43" s="819" t="s">
        <v>1037</v>
      </c>
      <c r="C43" s="820"/>
      <c r="D43" s="820"/>
      <c r="E43" s="820"/>
      <c r="F43" s="820"/>
      <c r="G43" s="820"/>
      <c r="H43" s="820"/>
      <c r="I43" s="820"/>
      <c r="J43" s="820"/>
      <c r="K43" s="820"/>
      <c r="L43" s="820"/>
      <c r="M43" s="821"/>
      <c r="N43" s="404">
        <f>SUM(N36:N42)</f>
        <v>521858.53755432862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29181.260117771428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571665.51107631263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114333.10221526254</v>
      </c>
      <c r="M83" s="855"/>
      <c r="N83" s="57"/>
    </row>
    <row r="84" spans="1:14">
      <c r="B84" s="95" t="s">
        <v>1057</v>
      </c>
      <c r="C84" s="96"/>
      <c r="D84" s="96"/>
      <c r="E84" s="96"/>
      <c r="F84" s="96"/>
      <c r="G84" s="96"/>
      <c r="H84" s="96"/>
      <c r="I84" s="93"/>
      <c r="J84" s="94"/>
      <c r="K84" s="314">
        <v>0.05</v>
      </c>
      <c r="L84" s="854">
        <f>N78*K84</f>
        <v>28583.275553815634</v>
      </c>
      <c r="M84" s="855"/>
      <c r="N84" s="57"/>
    </row>
    <row r="85" spans="1:14" ht="15.75" thickBot="1">
      <c r="B85" s="97" t="s">
        <v>1058</v>
      </c>
      <c r="C85" s="98"/>
      <c r="D85" s="98"/>
      <c r="E85" s="98"/>
      <c r="F85" s="98"/>
      <c r="G85" s="98"/>
      <c r="H85" s="98"/>
      <c r="I85" s="99"/>
      <c r="J85" s="100"/>
      <c r="K85" s="315">
        <v>0.05</v>
      </c>
      <c r="L85" s="856">
        <f>N78*K85</f>
        <v>28583.275553815634</v>
      </c>
      <c r="M85" s="857"/>
      <c r="N85" s="57"/>
    </row>
    <row r="86" spans="1:14" ht="15.75" thickBot="1">
      <c r="B86" s="819" t="s">
        <v>1037</v>
      </c>
      <c r="C86" s="820"/>
      <c r="D86" s="820"/>
      <c r="E86" s="820"/>
      <c r="F86" s="820"/>
      <c r="G86" s="820"/>
      <c r="H86" s="820"/>
      <c r="I86" s="820"/>
      <c r="J86" s="820"/>
      <c r="K86" s="820"/>
      <c r="L86" s="820"/>
      <c r="M86" s="821"/>
      <c r="N86" s="58">
        <f>L83+L84+L85</f>
        <v>171499.65332289384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743165.16439920641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7"/>
      <c r="J36" s="278"/>
      <c r="K36" s="279">
        <f>VLOOKUP(A36,EQUIPOS!A6:D163,4,FALSE)</f>
        <v>362500</v>
      </c>
      <c r="L36" s="280"/>
      <c r="M36" s="281">
        <v>0.75</v>
      </c>
      <c r="N36" s="282">
        <f>K36/M36</f>
        <v>483333.33333333331</v>
      </c>
    </row>
    <row r="37" spans="1:14">
      <c r="A37" s="114" t="s">
        <v>241</v>
      </c>
      <c r="B37" s="868" t="str">
        <f>VLOOKUP(A37,EQUIPOS!A7:D154,3,FALSE)</f>
        <v>Grúa (capacidad 15 ton)</v>
      </c>
      <c r="C37" s="869"/>
      <c r="D37" s="869"/>
      <c r="E37" s="869"/>
      <c r="F37" s="869"/>
      <c r="G37" s="869"/>
      <c r="H37" s="870"/>
      <c r="I37" s="277"/>
      <c r="J37" s="278"/>
      <c r="K37" s="279">
        <f>VLOOKUP(A37,EQUIPOS!A7:D164,4,FALSE)</f>
        <v>92849.540229885068</v>
      </c>
      <c r="L37" s="280"/>
      <c r="M37" s="281">
        <v>0.75</v>
      </c>
      <c r="N37" s="282">
        <f>K37/M37</f>
        <v>123799.3869731801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1702.2401735366668</v>
      </c>
    </row>
    <row r="43" spans="1:14" ht="15.75" thickBot="1">
      <c r="B43" s="819" t="s">
        <v>1037</v>
      </c>
      <c r="C43" s="820"/>
      <c r="D43" s="820"/>
      <c r="E43" s="820"/>
      <c r="F43" s="820"/>
      <c r="G43" s="820"/>
      <c r="H43" s="820"/>
      <c r="I43" s="820"/>
      <c r="J43" s="820"/>
      <c r="K43" s="820"/>
      <c r="L43" s="820"/>
      <c r="M43" s="821"/>
      <c r="N43" s="404">
        <f>SUM(N36:N42)</f>
        <v>608834.96048005007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34044.803470733335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663505.47735499602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132701.09547099922</v>
      </c>
      <c r="M83" s="855"/>
      <c r="N83" s="57"/>
    </row>
    <row r="84" spans="1:14">
      <c r="B84" s="95" t="s">
        <v>1057</v>
      </c>
      <c r="C84" s="96"/>
      <c r="D84" s="96"/>
      <c r="E84" s="96"/>
      <c r="F84" s="96"/>
      <c r="G84" s="96"/>
      <c r="H84" s="96"/>
      <c r="I84" s="93"/>
      <c r="J84" s="94"/>
      <c r="K84" s="314">
        <v>0.05</v>
      </c>
      <c r="L84" s="854">
        <f>N78*K84</f>
        <v>33175.273867749806</v>
      </c>
      <c r="M84" s="855"/>
      <c r="N84" s="57"/>
    </row>
    <row r="85" spans="1:14" ht="15.75" thickBot="1">
      <c r="B85" s="97" t="s">
        <v>1058</v>
      </c>
      <c r="C85" s="98"/>
      <c r="D85" s="98"/>
      <c r="E85" s="98"/>
      <c r="F85" s="98"/>
      <c r="G85" s="98"/>
      <c r="H85" s="98"/>
      <c r="I85" s="99"/>
      <c r="J85" s="100"/>
      <c r="K85" s="315">
        <v>0.05</v>
      </c>
      <c r="L85" s="856">
        <f>N78*K85</f>
        <v>33175.273867749806</v>
      </c>
      <c r="M85" s="857"/>
      <c r="N85" s="57"/>
    </row>
    <row r="86" spans="1:14" ht="15.75" thickBot="1">
      <c r="B86" s="819" t="s">
        <v>1037</v>
      </c>
      <c r="C86" s="820"/>
      <c r="D86" s="820"/>
      <c r="E86" s="820"/>
      <c r="F86" s="820"/>
      <c r="G86" s="820"/>
      <c r="H86" s="820"/>
      <c r="I86" s="820"/>
      <c r="J86" s="820"/>
      <c r="K86" s="820"/>
      <c r="L86" s="820"/>
      <c r="M86" s="821"/>
      <c r="N86" s="58">
        <f>L83+L84+L85</f>
        <v>199051.64320649885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862557.12056149484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7"/>
      <c r="J36" s="278"/>
      <c r="K36" s="279">
        <f>VLOOKUP(A36,EQUIPOS!A6:D163,4,FALSE)</f>
        <v>362500</v>
      </c>
      <c r="L36" s="280"/>
      <c r="M36" s="281">
        <v>0.6875</v>
      </c>
      <c r="N36" s="282">
        <f>K36/M36</f>
        <v>527272.72727272729</v>
      </c>
    </row>
    <row r="37" spans="1:14">
      <c r="A37" s="114" t="s">
        <v>241</v>
      </c>
      <c r="B37" s="868" t="str">
        <f>VLOOKUP(A37,EQUIPOS!A7:D154,3,FALSE)</f>
        <v>Grúa (capacidad 15 ton)</v>
      </c>
      <c r="C37" s="869"/>
      <c r="D37" s="869"/>
      <c r="E37" s="869"/>
      <c r="F37" s="869"/>
      <c r="G37" s="869"/>
      <c r="H37" s="870"/>
      <c r="I37" s="277"/>
      <c r="J37" s="278"/>
      <c r="K37" s="279">
        <f>VLOOKUP(A37,EQUIPOS!A7:D164,4,FALSE)</f>
        <v>92849.540229885068</v>
      </c>
      <c r="L37" s="280"/>
      <c r="M37" s="281">
        <v>0.6875</v>
      </c>
      <c r="N37" s="282">
        <f>K37/M37</f>
        <v>135053.87669801465</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1856.9892802218183</v>
      </c>
    </row>
    <row r="43" spans="1:14" ht="15.75" thickBot="1">
      <c r="B43" s="819" t="s">
        <v>1037</v>
      </c>
      <c r="C43" s="820"/>
      <c r="D43" s="820"/>
      <c r="E43" s="820"/>
      <c r="F43" s="820"/>
      <c r="G43" s="820"/>
      <c r="H43" s="820"/>
      <c r="I43" s="820"/>
      <c r="J43" s="820"/>
      <c r="K43" s="820"/>
      <c r="L43" s="820"/>
      <c r="M43" s="821"/>
      <c r="N43" s="404">
        <f>SUM(N36:N42)</f>
        <v>664183.59325096384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37139.785604436365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721949.09225961287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144389.81845192259</v>
      </c>
      <c r="M83" s="855"/>
      <c r="N83" s="57"/>
    </row>
    <row r="84" spans="1:14">
      <c r="B84" s="95" t="s">
        <v>1057</v>
      </c>
      <c r="C84" s="96"/>
      <c r="D84" s="96"/>
      <c r="E84" s="96"/>
      <c r="F84" s="96"/>
      <c r="G84" s="96"/>
      <c r="H84" s="96"/>
      <c r="I84" s="93"/>
      <c r="J84" s="94"/>
      <c r="K84" s="314">
        <v>0.05</v>
      </c>
      <c r="L84" s="854">
        <f>N78*K84</f>
        <v>36097.454612980648</v>
      </c>
      <c r="M84" s="855"/>
      <c r="N84" s="57"/>
    </row>
    <row r="85" spans="1:14" ht="15.75" thickBot="1">
      <c r="B85" s="97" t="s">
        <v>1058</v>
      </c>
      <c r="C85" s="98"/>
      <c r="D85" s="98"/>
      <c r="E85" s="98"/>
      <c r="F85" s="98"/>
      <c r="G85" s="98"/>
      <c r="H85" s="98"/>
      <c r="I85" s="99"/>
      <c r="J85" s="100"/>
      <c r="K85" s="315">
        <v>0.05</v>
      </c>
      <c r="L85" s="856">
        <f>N78*K85</f>
        <v>36097.454612980648</v>
      </c>
      <c r="M85" s="857"/>
      <c r="N85" s="57"/>
    </row>
    <row r="86" spans="1:14" ht="15.75" thickBot="1">
      <c r="B86" s="819" t="s">
        <v>1037</v>
      </c>
      <c r="C86" s="820"/>
      <c r="D86" s="820"/>
      <c r="E86" s="820"/>
      <c r="F86" s="820"/>
      <c r="G86" s="820"/>
      <c r="H86" s="820"/>
      <c r="I86" s="820"/>
      <c r="J86" s="820"/>
      <c r="K86" s="820"/>
      <c r="L86" s="820"/>
      <c r="M86" s="821"/>
      <c r="N86" s="58">
        <f>L83+L84+L85</f>
        <v>216584.7276778839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938533.8199374968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8" t="s">
        <v>241</v>
      </c>
      <c r="B36" s="868" t="str">
        <f>VLOOKUP(A36,EQUIPOS!A6:D154,3,FALSE)</f>
        <v>Grúa (capacidad 15 ton)</v>
      </c>
      <c r="C36" s="869"/>
      <c r="D36" s="869"/>
      <c r="E36" s="869"/>
      <c r="F36" s="869"/>
      <c r="G36" s="869"/>
      <c r="H36" s="870"/>
      <c r="I36" s="277"/>
      <c r="J36" s="278"/>
      <c r="K36" s="279">
        <f>VLOOKUP(A36,EQUIPOS!A6:D163,4,FALSE)</f>
        <v>92849.540229885068</v>
      </c>
      <c r="L36" s="280"/>
      <c r="M36" s="406">
        <v>1.125</v>
      </c>
      <c r="N36" s="282">
        <f>K36/M36</f>
        <v>82532.92464878672</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1134.8267823577778</v>
      </c>
    </row>
    <row r="43" spans="1:14" ht="15.75" thickBot="1">
      <c r="B43" s="819" t="s">
        <v>1037</v>
      </c>
      <c r="C43" s="820"/>
      <c r="D43" s="820"/>
      <c r="E43" s="820"/>
      <c r="F43" s="820"/>
      <c r="G43" s="820"/>
      <c r="H43" s="820"/>
      <c r="I43" s="820"/>
      <c r="J43" s="820"/>
      <c r="K43" s="820"/>
      <c r="L43" s="820"/>
      <c r="M43" s="821"/>
      <c r="N43" s="404">
        <f>SUM(N36:N42)</f>
        <v>83667.751431144497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750</v>
      </c>
      <c r="N48" s="282">
        <f>K48*M48</f>
        <v>7500</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1759.3548831043315</v>
      </c>
      <c r="N49" s="282">
        <f>K49*M49</f>
        <v>1759.3548831043315</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11366.35852110825</v>
      </c>
      <c r="N50" s="282">
        <f>K50*M50</f>
        <v>11366.35852110825</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22696.535647155557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126990.00048251264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25398.000096502528</v>
      </c>
      <c r="M83" s="855"/>
      <c r="N83" s="57"/>
    </row>
    <row r="84" spans="1:14">
      <c r="B84" s="95" t="s">
        <v>1057</v>
      </c>
      <c r="C84" s="96"/>
      <c r="D84" s="96"/>
      <c r="E84" s="96"/>
      <c r="F84" s="96"/>
      <c r="G84" s="96"/>
      <c r="H84" s="96"/>
      <c r="I84" s="93"/>
      <c r="J84" s="94"/>
      <c r="K84" s="314">
        <v>0.05</v>
      </c>
      <c r="L84" s="854">
        <f>N78*K84</f>
        <v>6349.5000241256321</v>
      </c>
      <c r="M84" s="855"/>
      <c r="N84" s="57"/>
    </row>
    <row r="85" spans="1:14" ht="15.75" thickBot="1">
      <c r="B85" s="97" t="s">
        <v>1058</v>
      </c>
      <c r="C85" s="98"/>
      <c r="D85" s="98"/>
      <c r="E85" s="98"/>
      <c r="F85" s="98"/>
      <c r="G85" s="98"/>
      <c r="H85" s="98"/>
      <c r="I85" s="99"/>
      <c r="J85" s="100"/>
      <c r="K85" s="315">
        <v>0.05</v>
      </c>
      <c r="L85" s="856">
        <f>N78*K85</f>
        <v>6349.5000241256321</v>
      </c>
      <c r="M85" s="857"/>
      <c r="N85" s="57"/>
    </row>
    <row r="86" spans="1:14" ht="15.75" thickBot="1">
      <c r="B86" s="819" t="s">
        <v>1037</v>
      </c>
      <c r="C86" s="820"/>
      <c r="D86" s="820"/>
      <c r="E86" s="820"/>
      <c r="F86" s="820"/>
      <c r="G86" s="820"/>
      <c r="H86" s="820"/>
      <c r="I86" s="820"/>
      <c r="J86" s="820"/>
      <c r="K86" s="820"/>
      <c r="L86" s="820"/>
      <c r="M86" s="821"/>
      <c r="N86" s="58">
        <f>L83+L84+L85</f>
        <v>38097.000144753794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165087.00062726642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61" t="s">
        <v>241</v>
      </c>
      <c r="B36" s="868" t="str">
        <f>VLOOKUP(A36,EQUIPOS!A6:D154,3,FALSE)</f>
        <v>Grúa (capacidad 15 ton)</v>
      </c>
      <c r="C36" s="869"/>
      <c r="D36" s="869"/>
      <c r="E36" s="869"/>
      <c r="F36" s="869"/>
      <c r="G36" s="869"/>
      <c r="H36" s="870"/>
      <c r="I36" s="277"/>
      <c r="J36" s="278"/>
      <c r="K36" s="279">
        <f>VLOOKUP(A36,EQUIPOS!A6:D163,4,FALSE)</f>
        <v>92849.540229885068</v>
      </c>
      <c r="L36" s="280"/>
      <c r="M36" s="472">
        <v>1</v>
      </c>
      <c r="N36" s="282">
        <f>K36/M36</f>
        <v>92849.540229885068</v>
      </c>
    </row>
    <row r="37" spans="1:14">
      <c r="A37" s="161" t="s">
        <v>373</v>
      </c>
      <c r="B37" s="868" t="str">
        <f>VLOOKUP(A37,EQUIPOS!A7:D154,3,FALSE)</f>
        <v>Volqueta 6 m3</v>
      </c>
      <c r="C37" s="869"/>
      <c r="D37" s="869"/>
      <c r="E37" s="869"/>
      <c r="F37" s="869"/>
      <c r="G37" s="869"/>
      <c r="H37" s="870"/>
      <c r="I37" s="277"/>
      <c r="J37" s="278"/>
      <c r="K37" s="279">
        <f>VLOOKUP(A37,EQUIPOS!A7:D164,4,FALSE)</f>
        <v>90000</v>
      </c>
      <c r="L37" s="280"/>
      <c r="M37" s="473">
        <v>1</v>
      </c>
      <c r="N37" s="282">
        <f>K37/M37</f>
        <v>90000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1276.6801301525002</v>
      </c>
    </row>
    <row r="43" spans="1:14" ht="15.75" thickBot="1">
      <c r="B43" s="819" t="s">
        <v>1037</v>
      </c>
      <c r="C43" s="820"/>
      <c r="D43" s="820"/>
      <c r="E43" s="820"/>
      <c r="F43" s="820"/>
      <c r="G43" s="820"/>
      <c r="H43" s="820"/>
      <c r="I43" s="820"/>
      <c r="J43" s="820"/>
      <c r="K43" s="820"/>
      <c r="L43" s="820"/>
      <c r="M43" s="821"/>
      <c r="N43" s="404">
        <f>SUM(N36:N42)</f>
        <v>184126.22036003758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750</v>
      </c>
      <c r="N48" s="282">
        <f>K48*M48</f>
        <v>7500</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1759.3548831043315</v>
      </c>
      <c r="N49" s="282">
        <f>K49*M49</f>
        <v>1759.3548831043315</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11366.35852110825</v>
      </c>
      <c r="N50" s="282">
        <f>K50*M50</f>
        <v>11366.35852110825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25533.60260305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230285.53636730017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46057.107273460038</v>
      </c>
      <c r="M83" s="855"/>
      <c r="N83" s="57"/>
    </row>
    <row r="84" spans="1:14">
      <c r="B84" s="95" t="s">
        <v>1057</v>
      </c>
      <c r="C84" s="96"/>
      <c r="D84" s="96"/>
      <c r="E84" s="96"/>
      <c r="F84" s="96"/>
      <c r="G84" s="96"/>
      <c r="H84" s="96"/>
      <c r="I84" s="93"/>
      <c r="J84" s="94"/>
      <c r="K84" s="314">
        <v>0.05</v>
      </c>
      <c r="L84" s="854">
        <f>N78*K84</f>
        <v>11514.27681836501</v>
      </c>
      <c r="M84" s="855"/>
      <c r="N84" s="57"/>
    </row>
    <row r="85" spans="1:14" ht="15.75" thickBot="1">
      <c r="B85" s="97" t="s">
        <v>1058</v>
      </c>
      <c r="C85" s="98"/>
      <c r="D85" s="98"/>
      <c r="E85" s="98"/>
      <c r="F85" s="98"/>
      <c r="G85" s="98"/>
      <c r="H85" s="98"/>
      <c r="I85" s="99"/>
      <c r="J85" s="100"/>
      <c r="K85" s="315">
        <v>0.05</v>
      </c>
      <c r="L85" s="856">
        <f>N78*K85</f>
        <v>11514.27681836501</v>
      </c>
      <c r="M85" s="857"/>
      <c r="N85" s="57"/>
    </row>
    <row r="86" spans="1:14" ht="15.75" thickBot="1">
      <c r="B86" s="819" t="s">
        <v>1037</v>
      </c>
      <c r="C86" s="820"/>
      <c r="D86" s="820"/>
      <c r="E86" s="820"/>
      <c r="F86" s="820"/>
      <c r="G86" s="820"/>
      <c r="H86" s="820"/>
      <c r="I86" s="820"/>
      <c r="J86" s="820"/>
      <c r="K86" s="820"/>
      <c r="L86" s="820"/>
      <c r="M86" s="821"/>
      <c r="N86" s="58">
        <f>L83+L84+L85</f>
        <v>69085.660910190054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299371.19727749022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7"/>
      <c r="J36" s="278"/>
      <c r="K36" s="279">
        <f>VLOOKUP(A36,EQUIPOS!A6:D163,4,FALSE)</f>
        <v>92849.540229885068</v>
      </c>
      <c r="L36" s="280"/>
      <c r="M36" s="281">
        <v>0.9375</v>
      </c>
      <c r="N36" s="282">
        <f>K36/M36</f>
        <v>99039.509578544079</v>
      </c>
    </row>
    <row r="37" spans="1:14">
      <c r="A37" s="150" t="s">
        <v>373</v>
      </c>
      <c r="B37" s="868" t="str">
        <f>VLOOKUP(A37,EQUIPOS!A7:D154,3,FALSE)</f>
        <v>Volqueta 6 m3</v>
      </c>
      <c r="C37" s="869"/>
      <c r="D37" s="869"/>
      <c r="E37" s="869"/>
      <c r="F37" s="869"/>
      <c r="G37" s="869"/>
      <c r="H37" s="870"/>
      <c r="I37" s="277"/>
      <c r="J37" s="278"/>
      <c r="K37" s="279">
        <f>VLOOKUP(A37,EQUIPOS!A7:D164,4,FALSE)</f>
        <v>90000</v>
      </c>
      <c r="L37" s="280"/>
      <c r="M37" s="281">
        <v>0.9375</v>
      </c>
      <c r="N37" s="282">
        <f>K37/M37</f>
        <v>96000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1361.7921388293335</v>
      </c>
    </row>
    <row r="43" spans="1:14" ht="15.75" thickBot="1">
      <c r="B43" s="819" t="s">
        <v>1037</v>
      </c>
      <c r="C43" s="820"/>
      <c r="D43" s="820"/>
      <c r="E43" s="820"/>
      <c r="F43" s="820"/>
      <c r="G43" s="820"/>
      <c r="H43" s="820"/>
      <c r="I43" s="820"/>
      <c r="J43" s="820"/>
      <c r="K43" s="820"/>
      <c r="L43" s="820"/>
      <c r="M43" s="821"/>
      <c r="N43" s="404">
        <f>SUM(N36:N42)</f>
        <v>196401.3017173734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11366.35852110825</v>
      </c>
      <c r="N49" s="282">
        <f>K49*M49</f>
        <v>11366.35852110825</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27235.842776586665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244262.85789817263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48852.571579634532</v>
      </c>
      <c r="M83" s="855"/>
      <c r="N83" s="57"/>
    </row>
    <row r="84" spans="1:14">
      <c r="B84" s="95" t="s">
        <v>1057</v>
      </c>
      <c r="C84" s="96"/>
      <c r="D84" s="96"/>
      <c r="E84" s="96"/>
      <c r="F84" s="96"/>
      <c r="G84" s="96"/>
      <c r="H84" s="96"/>
      <c r="I84" s="93"/>
      <c r="J84" s="94"/>
      <c r="K84" s="314">
        <v>0.05</v>
      </c>
      <c r="L84" s="854">
        <f>N78*K84</f>
        <v>12213.142894908633</v>
      </c>
      <c r="M84" s="855"/>
      <c r="N84" s="57"/>
    </row>
    <row r="85" spans="1:14" ht="15.75" thickBot="1">
      <c r="B85" s="97" t="s">
        <v>1058</v>
      </c>
      <c r="C85" s="98"/>
      <c r="D85" s="98"/>
      <c r="E85" s="98"/>
      <c r="F85" s="98"/>
      <c r="G85" s="98"/>
      <c r="H85" s="98"/>
      <c r="I85" s="99"/>
      <c r="J85" s="100"/>
      <c r="K85" s="315">
        <v>0.05</v>
      </c>
      <c r="L85" s="856">
        <f>N78*K85</f>
        <v>12213.142894908633</v>
      </c>
      <c r="M85" s="857"/>
      <c r="N85" s="57"/>
    </row>
    <row r="86" spans="1:14" ht="15.75" thickBot="1">
      <c r="B86" s="819" t="s">
        <v>1037</v>
      </c>
      <c r="C86" s="820"/>
      <c r="D86" s="820"/>
      <c r="E86" s="820"/>
      <c r="F86" s="820"/>
      <c r="G86" s="820"/>
      <c r="H86" s="820"/>
      <c r="I86" s="820"/>
      <c r="J86" s="820"/>
      <c r="K86" s="820"/>
      <c r="L86" s="820"/>
      <c r="M86" s="821"/>
      <c r="N86" s="58">
        <f>L83+L84+L85</f>
        <v>73278.857369451798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317541.71526762441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7"/>
      <c r="J36" s="278"/>
      <c r="K36" s="279">
        <f>VLOOKUP(A36,EQUIPOS!A6:D163,4,FALSE)</f>
        <v>92849.540229885068</v>
      </c>
      <c r="L36" s="280"/>
      <c r="M36" s="281">
        <v>1.5</v>
      </c>
      <c r="N36" s="282">
        <f>K36/M36</f>
        <v>61899.693486590048</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851.12008676833341</v>
      </c>
    </row>
    <row r="43" spans="1:14" ht="15.75" thickBot="1">
      <c r="B43" s="819" t="s">
        <v>1037</v>
      </c>
      <c r="C43" s="820"/>
      <c r="D43" s="820"/>
      <c r="E43" s="820"/>
      <c r="F43" s="820"/>
      <c r="G43" s="820"/>
      <c r="H43" s="820"/>
      <c r="I43" s="820"/>
      <c r="J43" s="820"/>
      <c r="K43" s="820"/>
      <c r="L43" s="820"/>
      <c r="M43" s="821"/>
      <c r="N43" s="404">
        <f>SUM(N36:N42)</f>
        <v>62750.813573358384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11366.35852110825</v>
      </c>
      <c r="N49" s="282">
        <f>K49*M49</f>
        <v>11366.35852110825</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17022.401735366668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100398.92871293763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20079.785742587526</v>
      </c>
      <c r="M83" s="855"/>
      <c r="N83" s="57"/>
    </row>
    <row r="84" spans="1:14">
      <c r="B84" s="95" t="s">
        <v>1057</v>
      </c>
      <c r="C84" s="96"/>
      <c r="D84" s="96"/>
      <c r="E84" s="96"/>
      <c r="F84" s="96"/>
      <c r="G84" s="96"/>
      <c r="H84" s="96"/>
      <c r="I84" s="93"/>
      <c r="J84" s="94"/>
      <c r="K84" s="314">
        <v>0.05</v>
      </c>
      <c r="L84" s="854">
        <f>N78*K84</f>
        <v>5019.9464356468816</v>
      </c>
      <c r="M84" s="855"/>
      <c r="N84" s="57"/>
    </row>
    <row r="85" spans="1:14" ht="15.75" thickBot="1">
      <c r="B85" s="97" t="s">
        <v>1058</v>
      </c>
      <c r="C85" s="98"/>
      <c r="D85" s="98"/>
      <c r="E85" s="98"/>
      <c r="F85" s="98"/>
      <c r="G85" s="98"/>
      <c r="H85" s="98"/>
      <c r="I85" s="99"/>
      <c r="J85" s="100"/>
      <c r="K85" s="315">
        <v>0.05</v>
      </c>
      <c r="L85" s="856">
        <f>N78*K85</f>
        <v>5019.9464356468816</v>
      </c>
      <c r="M85" s="857"/>
      <c r="N85" s="57"/>
    </row>
    <row r="86" spans="1:14" ht="15.75" thickBot="1">
      <c r="B86" s="819" t="s">
        <v>1037</v>
      </c>
      <c r="C86" s="820"/>
      <c r="D86" s="820"/>
      <c r="E86" s="820"/>
      <c r="F86" s="820"/>
      <c r="G86" s="820"/>
      <c r="H86" s="820"/>
      <c r="I86" s="820"/>
      <c r="J86" s="820"/>
      <c r="K86" s="820"/>
      <c r="L86" s="820"/>
      <c r="M86" s="821"/>
      <c r="N86" s="58">
        <f>L83+L84+L85</f>
        <v>30119.678613881289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130518.60732681892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7"/>
      <c r="J36" s="278"/>
      <c r="K36" s="279">
        <f>VLOOKUP(A36,EQUIPOS!A6:D163,4,FALSE)</f>
        <v>92849.540229885068</v>
      </c>
      <c r="L36" s="280"/>
      <c r="M36" s="281">
        <v>1.375</v>
      </c>
      <c r="N36" s="282">
        <f>K36/M36</f>
        <v>67526.938349007323</v>
      </c>
    </row>
    <row r="37" spans="1:14">
      <c r="A37" s="150" t="s">
        <v>373</v>
      </c>
      <c r="B37" s="868" t="str">
        <f>VLOOKUP(A37,EQUIPOS!A7:D154,3,FALSE)</f>
        <v>Volqueta 6 m3</v>
      </c>
      <c r="C37" s="869"/>
      <c r="D37" s="869"/>
      <c r="E37" s="869"/>
      <c r="F37" s="869"/>
      <c r="G37" s="869"/>
      <c r="H37" s="870"/>
      <c r="I37" s="277"/>
      <c r="J37" s="278"/>
      <c r="K37" s="279">
        <f>VLOOKUP(A37,EQUIPOS!A7:D164,4,FALSE)</f>
        <v>90000</v>
      </c>
      <c r="L37" s="280"/>
      <c r="M37" s="281">
        <v>1.375</v>
      </c>
      <c r="N37" s="282">
        <f>K37/M37</f>
        <v>65454.545454545456</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928.49464011090913</v>
      </c>
    </row>
    <row r="43" spans="1:14" ht="15.75" thickBot="1">
      <c r="B43" s="819" t="s">
        <v>1037</v>
      </c>
      <c r="C43" s="820"/>
      <c r="D43" s="820"/>
      <c r="E43" s="820"/>
      <c r="F43" s="820"/>
      <c r="G43" s="820"/>
      <c r="H43" s="820"/>
      <c r="I43" s="820"/>
      <c r="J43" s="820"/>
      <c r="K43" s="820"/>
      <c r="L43" s="820"/>
      <c r="M43" s="821"/>
      <c r="N43" s="404">
        <f>SUM(N36:N42)</f>
        <v>133909.97844366368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11366.35852110825</v>
      </c>
      <c r="N49" s="282">
        <f>K49*M49</f>
        <v>11366.35852110825</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18569.892802218183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173105.58465009445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34621.116930018892</v>
      </c>
      <c r="M83" s="855"/>
      <c r="N83" s="57"/>
    </row>
    <row r="84" spans="1:14">
      <c r="B84" s="95" t="s">
        <v>1057</v>
      </c>
      <c r="C84" s="96"/>
      <c r="D84" s="96"/>
      <c r="E84" s="96"/>
      <c r="F84" s="96"/>
      <c r="G84" s="96"/>
      <c r="H84" s="96"/>
      <c r="I84" s="93"/>
      <c r="J84" s="94"/>
      <c r="K84" s="314">
        <v>0.05</v>
      </c>
      <c r="L84" s="854">
        <f>N78*K84</f>
        <v>8655.279232504723</v>
      </c>
      <c r="M84" s="855"/>
      <c r="N84" s="57"/>
    </row>
    <row r="85" spans="1:14" ht="15.75" thickBot="1">
      <c r="B85" s="97" t="s">
        <v>1058</v>
      </c>
      <c r="C85" s="98"/>
      <c r="D85" s="98"/>
      <c r="E85" s="98"/>
      <c r="F85" s="98"/>
      <c r="G85" s="98"/>
      <c r="H85" s="98"/>
      <c r="I85" s="99"/>
      <c r="J85" s="100"/>
      <c r="K85" s="315">
        <v>0.05</v>
      </c>
      <c r="L85" s="856">
        <f>N78*K85</f>
        <v>8655.279232504723</v>
      </c>
      <c r="M85" s="857"/>
      <c r="N85" s="57"/>
    </row>
    <row r="86" spans="1:14" ht="15.75" thickBot="1">
      <c r="B86" s="819" t="s">
        <v>1037</v>
      </c>
      <c r="C86" s="820"/>
      <c r="D86" s="820"/>
      <c r="E86" s="820"/>
      <c r="F86" s="820"/>
      <c r="G86" s="820"/>
      <c r="H86" s="820"/>
      <c r="I86" s="820"/>
      <c r="J86" s="820"/>
      <c r="K86" s="820"/>
      <c r="L86" s="820"/>
      <c r="M86" s="821"/>
      <c r="N86" s="58">
        <f>L83+L84+L85</f>
        <v>51931.675395028331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225037.26004512276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7"/>
      <c r="J36" s="278"/>
      <c r="K36" s="279">
        <f>VLOOKUP(A36,EQUIPOS!A6:D163,4,FALSE)</f>
        <v>92849.540229885068</v>
      </c>
      <c r="L36" s="280"/>
      <c r="M36" s="281">
        <v>1.3125</v>
      </c>
      <c r="N36" s="282">
        <f>K36/M36</f>
        <v>70742.506841817201</v>
      </c>
    </row>
    <row r="37" spans="1:14">
      <c r="A37" s="150" t="s">
        <v>373</v>
      </c>
      <c r="B37" s="868" t="str">
        <f>VLOOKUP(A37,EQUIPOS!A7:D154,3,FALSE)</f>
        <v>Volqueta 6 m3</v>
      </c>
      <c r="C37" s="869"/>
      <c r="D37" s="869"/>
      <c r="E37" s="869"/>
      <c r="F37" s="869"/>
      <c r="G37" s="869"/>
      <c r="H37" s="870"/>
      <c r="I37" s="277"/>
      <c r="J37" s="278"/>
      <c r="K37" s="279">
        <f>VLOOKUP(A37,EQUIPOS!A7:D164,4,FALSE)</f>
        <v>90000</v>
      </c>
      <c r="L37" s="280"/>
      <c r="M37" s="281">
        <v>1.3125</v>
      </c>
      <c r="N37" s="282">
        <f>K37/M37</f>
        <v>68571.428571428565</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0.05</v>
      </c>
      <c r="M42" s="881"/>
      <c r="N42" s="111">
        <f>N76*L42</f>
        <v>972.70867059238105</v>
      </c>
    </row>
    <row r="43" spans="1:14" ht="15.75" thickBot="1">
      <c r="B43" s="819" t="s">
        <v>1037</v>
      </c>
      <c r="C43" s="820"/>
      <c r="D43" s="820"/>
      <c r="E43" s="820"/>
      <c r="F43" s="820"/>
      <c r="G43" s="820"/>
      <c r="H43" s="820"/>
      <c r="I43" s="820"/>
      <c r="J43" s="820"/>
      <c r="K43" s="820"/>
      <c r="L43" s="820"/>
      <c r="M43" s="821"/>
      <c r="N43" s="404">
        <f>SUM(N36:N42)</f>
        <v>140286.64408383812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750</v>
      </c>
      <c r="N48" s="282">
        <f>K48*M48</f>
        <v>7500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11366.35852110825</v>
      </c>
      <c r="N49" s="282">
        <f>K49*M49</f>
        <v>11366.35852110825</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1759.3548831043315</v>
      </c>
      <c r="N50" s="282">
        <f>K50*M50</f>
        <v>1759.3548831043315</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20625.71340421258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19454.17341184762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180366.53089989832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36073.306179979663</v>
      </c>
      <c r="M83" s="855"/>
      <c r="N83" s="57"/>
    </row>
    <row r="84" spans="1:14">
      <c r="B84" s="95" t="s">
        <v>1057</v>
      </c>
      <c r="C84" s="96"/>
      <c r="D84" s="96"/>
      <c r="E84" s="96"/>
      <c r="F84" s="96"/>
      <c r="G84" s="96"/>
      <c r="H84" s="96"/>
      <c r="I84" s="93"/>
      <c r="J84" s="94"/>
      <c r="K84" s="314">
        <v>0.05</v>
      </c>
      <c r="L84" s="854">
        <f>N78*K84</f>
        <v>9018.3265449949158</v>
      </c>
      <c r="M84" s="855"/>
      <c r="N84" s="57"/>
    </row>
    <row r="85" spans="1:14" ht="15.75" thickBot="1">
      <c r="B85" s="97" t="s">
        <v>1058</v>
      </c>
      <c r="C85" s="98"/>
      <c r="D85" s="98"/>
      <c r="E85" s="98"/>
      <c r="F85" s="98"/>
      <c r="G85" s="98"/>
      <c r="H85" s="98"/>
      <c r="I85" s="99"/>
      <c r="J85" s="100"/>
      <c r="K85" s="315">
        <v>0.05</v>
      </c>
      <c r="L85" s="856">
        <f>N78*K85</f>
        <v>9018.3265449949158</v>
      </c>
      <c r="M85" s="857"/>
      <c r="N85" s="57"/>
    </row>
    <row r="86" spans="1:14" ht="15.75" thickBot="1">
      <c r="B86" s="819" t="s">
        <v>1037</v>
      </c>
      <c r="C86" s="820"/>
      <c r="D86" s="820"/>
      <c r="E86" s="820"/>
      <c r="F86" s="820"/>
      <c r="G86" s="820"/>
      <c r="H86" s="820"/>
      <c r="I86" s="820"/>
      <c r="J86" s="820"/>
      <c r="K86" s="820"/>
      <c r="L86" s="820"/>
      <c r="M86" s="821"/>
      <c r="N86" s="58">
        <f>L83+L84+L85</f>
        <v>54109.959269969499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234476.49016986781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66</v>
      </c>
      <c r="N36" s="282">
        <f>K36/M36</f>
        <v>2565.5017609040601</v>
      </c>
    </row>
    <row r="37" spans="1:14">
      <c r="A37" s="150" t="s">
        <v>129</v>
      </c>
      <c r="B37" s="868" t="str">
        <f>VLOOKUP(A37,EQUIPOS!A7:D154,3,FALSE)</f>
        <v xml:space="preserve">Buldozer, Potencia al volante de 140 HP, motor de 2200 RPM, longitud de hoja 4,80m. </v>
      </c>
      <c r="C37" s="869"/>
      <c r="D37" s="869"/>
      <c r="E37" s="869"/>
      <c r="F37" s="869"/>
      <c r="G37" s="869"/>
      <c r="H37" s="870"/>
      <c r="I37" s="277"/>
      <c r="J37" s="278"/>
      <c r="K37" s="279">
        <f>VLOOKUP(A37,EQUIPOS!A7:D164,4,FALSE)</f>
        <v>130000</v>
      </c>
      <c r="L37" s="280"/>
      <c r="M37" s="281">
        <v>100</v>
      </c>
      <c r="N37" s="282">
        <f>K37/M37</f>
        <v>1300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4">
        <f>SUM(N36:N42)</f>
        <v>3866.4689428208421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4940.7447281163004</v>
      </c>
      <c r="N48" s="282">
        <f>K48*M48</f>
        <v>4940.7447281163004</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4940.7447281163004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8903.9318626153618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1780.7863725230725</v>
      </c>
      <c r="M83" s="855"/>
      <c r="N83" s="57"/>
    </row>
    <row r="84" spans="1:14">
      <c r="B84" s="95" t="s">
        <v>1057</v>
      </c>
      <c r="C84" s="96"/>
      <c r="D84" s="96"/>
      <c r="E84" s="96"/>
      <c r="F84" s="96"/>
      <c r="G84" s="96"/>
      <c r="H84" s="96"/>
      <c r="I84" s="93"/>
      <c r="J84" s="94"/>
      <c r="K84" s="314">
        <v>0.05</v>
      </c>
      <c r="L84" s="854">
        <f>N78*K84</f>
        <v>445.19659313076812</v>
      </c>
      <c r="M84" s="855"/>
      <c r="N84" s="57"/>
    </row>
    <row r="85" spans="1:14" ht="15.75" thickBot="1">
      <c r="B85" s="97" t="s">
        <v>1058</v>
      </c>
      <c r="C85" s="98"/>
      <c r="D85" s="98"/>
      <c r="E85" s="98"/>
      <c r="F85" s="98"/>
      <c r="G85" s="98"/>
      <c r="H85" s="98"/>
      <c r="I85" s="99"/>
      <c r="J85" s="100"/>
      <c r="K85" s="315">
        <v>0.05</v>
      </c>
      <c r="L85" s="856">
        <f>N78*K85</f>
        <v>445.19659313076812</v>
      </c>
      <c r="M85" s="857"/>
      <c r="N85" s="57"/>
    </row>
    <row r="86" spans="1:14" ht="15.75" thickBot="1">
      <c r="B86" s="819" t="s">
        <v>1037</v>
      </c>
      <c r="C86" s="820"/>
      <c r="D86" s="820"/>
      <c r="E86" s="820"/>
      <c r="F86" s="820"/>
      <c r="G86" s="820"/>
      <c r="H86" s="820"/>
      <c r="I86" s="820"/>
      <c r="J86" s="820"/>
      <c r="K86" s="820"/>
      <c r="L86" s="820"/>
      <c r="M86" s="821"/>
      <c r="N86" s="58">
        <f>L83+L84+L85</f>
        <v>2671.1795587846086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11575.11142139997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66</v>
      </c>
      <c r="N36" s="282">
        <f>K36/M36</f>
        <v>2565.5017609040601</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4">
        <f>SUM(N36:N42)</f>
        <v>2566.4689428208421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2663.1871344990618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532.63742689981234</v>
      </c>
      <c r="M83" s="855"/>
      <c r="N83" s="57"/>
    </row>
    <row r="84" spans="1:14">
      <c r="B84" s="95" t="s">
        <v>1057</v>
      </c>
      <c r="C84" s="96"/>
      <c r="D84" s="96"/>
      <c r="E84" s="96"/>
      <c r="F84" s="96"/>
      <c r="G84" s="96"/>
      <c r="H84" s="96"/>
      <c r="I84" s="93"/>
      <c r="J84" s="94"/>
      <c r="K84" s="314">
        <v>0.05</v>
      </c>
      <c r="L84" s="854">
        <f>N78*K84</f>
        <v>133.15935672495308</v>
      </c>
      <c r="M84" s="855"/>
      <c r="N84" s="57"/>
    </row>
    <row r="85" spans="1:14" ht="15.75" thickBot="1">
      <c r="B85" s="97" t="s">
        <v>1058</v>
      </c>
      <c r="C85" s="98"/>
      <c r="D85" s="98"/>
      <c r="E85" s="98"/>
      <c r="F85" s="98"/>
      <c r="G85" s="98"/>
      <c r="H85" s="98"/>
      <c r="I85" s="99"/>
      <c r="J85" s="100"/>
      <c r="K85" s="315">
        <v>0.05</v>
      </c>
      <c r="L85" s="856">
        <f>N78*K85</f>
        <v>133.15935672495308</v>
      </c>
      <c r="M85" s="857"/>
      <c r="N85" s="57"/>
    </row>
    <row r="86" spans="1:14" ht="15.75" thickBot="1">
      <c r="B86" s="819" t="s">
        <v>1037</v>
      </c>
      <c r="C86" s="820"/>
      <c r="D86" s="820"/>
      <c r="E86" s="820"/>
      <c r="F86" s="820"/>
      <c r="G86" s="820"/>
      <c r="H86" s="820"/>
      <c r="I86" s="820"/>
      <c r="J86" s="820"/>
      <c r="K86" s="820"/>
      <c r="L86" s="820"/>
      <c r="M86" s="821"/>
      <c r="N86" s="58">
        <f>L83+L84+L85</f>
        <v>798.95614034971857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3462.1432748487805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52" zoomScale="78" zoomScaleNormal="78" workbookViewId="0">
      <selection activeCell="C44" sqref="C4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180</v>
      </c>
      <c r="B36" s="868" t="str">
        <f>VLOOKUP(A36,EQUIPOS!A6:D154,3,FALSE)</f>
        <v>Compresor 120 HP, con martillo.</v>
      </c>
      <c r="C36" s="869"/>
      <c r="D36" s="869"/>
      <c r="E36" s="869"/>
      <c r="F36" s="869"/>
      <c r="G36" s="869"/>
      <c r="H36" s="870"/>
      <c r="I36" s="277"/>
      <c r="J36" s="278"/>
      <c r="K36" s="279">
        <f>VLOOKUP(A36,EQUIPOS!A6:D163,4,FALSE)</f>
        <v>114383.8122605364</v>
      </c>
      <c r="L36" s="280"/>
      <c r="M36" s="281">
        <v>66</v>
      </c>
      <c r="N36" s="282">
        <f>K36/M36</f>
        <v>1733.0880645535819</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7"/>
      <c r="J37" s="278"/>
      <c r="K37" s="279">
        <f>VLOOKUP(A37,EQUIPOS!A7:D164,4,FALSE)</f>
        <v>130000</v>
      </c>
      <c r="L37" s="280"/>
      <c r="M37" s="281">
        <v>100</v>
      </c>
      <c r="N37" s="282">
        <f>K37/M37</f>
        <v>1300</v>
      </c>
    </row>
    <row r="38" spans="1:14">
      <c r="A38" t="s">
        <v>312</v>
      </c>
      <c r="B38" s="868" t="str">
        <f>VLOOKUP(A38,EQUIPOS!A8:D154,3,FALSE)</f>
        <v>Retroexcavadora sobre oruga, potencia 138 HP, balde de 1,5 m3.</v>
      </c>
      <c r="C38" s="869"/>
      <c r="D38" s="869"/>
      <c r="E38" s="869"/>
      <c r="F38" s="869"/>
      <c r="G38" s="869"/>
      <c r="H38" s="870"/>
      <c r="I38" s="277"/>
      <c r="J38" s="278"/>
      <c r="K38" s="279">
        <f>VLOOKUP(A38,EQUIPOS!A8:D165,4,FALSE)</f>
        <v>169323.11621966798</v>
      </c>
      <c r="L38" s="280"/>
      <c r="M38" s="281">
        <v>66</v>
      </c>
      <c r="N38" s="282">
        <f>K38/M38</f>
        <v>2565.5017609040601</v>
      </c>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N78*L42</f>
        <v>5.8030915006931822</v>
      </c>
    </row>
    <row r="43" spans="1:14" ht="15.75" thickBot="1">
      <c r="B43" s="819" t="s">
        <v>1037</v>
      </c>
      <c r="C43" s="820"/>
      <c r="D43" s="820"/>
      <c r="E43" s="820"/>
      <c r="F43" s="820"/>
      <c r="G43" s="820"/>
      <c r="H43" s="820"/>
      <c r="I43" s="820"/>
      <c r="J43" s="820"/>
      <c r="K43" s="820"/>
      <c r="L43" s="820"/>
      <c r="M43" s="821"/>
      <c r="N43" s="404">
        <f>SUM(N36:N42)</f>
        <v>5604.3929169583353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3763.432061978815</v>
      </c>
      <c r="N48" s="282">
        <f>K48*M48</f>
        <v>752.686412395763</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2314.9406356635941</v>
      </c>
      <c r="N49" s="282">
        <f t="shared" ref="N49:N54" si="0">K49*M49</f>
        <v>6944.8219069907827</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7176.3159705571425</v>
      </c>
      <c r="N50" s="282">
        <f t="shared" si="0"/>
        <v>2152.8947911671426</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1102.3526836493306</v>
      </c>
      <c r="N51" s="282">
        <f t="shared" si="0"/>
        <v>220.47053672986613</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810.22922248225791</v>
      </c>
      <c r="N52" s="282">
        <f t="shared" si="0"/>
        <v>405.11461124112896</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293">
        <f>VLOOKUP(A53,MATERIALES!A8:D373,4,FALSE)</f>
        <v>0</v>
      </c>
      <c r="N53" s="282">
        <f t="shared" si="0"/>
        <v>0</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4940.7447281163004</v>
      </c>
      <c r="N54" s="282">
        <f t="shared" si="0"/>
        <v>4940.7447281163004</v>
      </c>
    </row>
    <row r="55" spans="1:14" ht="15.75" thickBot="1">
      <c r="B55" s="901"/>
      <c r="C55" s="902"/>
      <c r="D55" s="902"/>
      <c r="E55" s="902"/>
      <c r="F55" s="902"/>
      <c r="G55" s="902"/>
      <c r="H55" s="902"/>
      <c r="I55" s="872"/>
      <c r="J55" s="48"/>
      <c r="K55" s="50"/>
      <c r="L55" s="903"/>
      <c r="M55" s="904"/>
      <c r="N55" s="51"/>
    </row>
    <row r="56" spans="1:14" ht="15.75" thickBot="1">
      <c r="B56" s="819" t="s">
        <v>1037</v>
      </c>
      <c r="C56" s="820"/>
      <c r="D56" s="820"/>
      <c r="E56" s="820"/>
      <c r="F56" s="820"/>
      <c r="G56" s="820"/>
      <c r="H56" s="820"/>
      <c r="I56" s="820"/>
      <c r="J56" s="820"/>
      <c r="K56" s="820"/>
      <c r="L56" s="820"/>
      <c r="M56" s="821"/>
      <c r="N56" s="404">
        <f>SUM(N48:N55)</f>
        <v>15416.732986640985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B61" s="52"/>
      <c r="C61" s="327"/>
      <c r="D61" s="327"/>
      <c r="E61" s="327"/>
      <c r="F61" s="327"/>
      <c r="G61" s="327"/>
      <c r="H61" s="321"/>
      <c r="I61" s="289"/>
      <c r="J61" s="296"/>
      <c r="K61" s="289"/>
      <c r="L61" s="906"/>
      <c r="M61" s="907"/>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75" thickBot="1">
      <c r="B66" s="319"/>
      <c r="C66" s="320"/>
      <c r="D66" s="320"/>
      <c r="E66" s="320"/>
      <c r="F66" s="320"/>
      <c r="G66" s="320"/>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819" t="s">
        <v>1037</v>
      </c>
      <c r="C78" s="820"/>
      <c r="D78" s="820"/>
      <c r="E78" s="820"/>
      <c r="F78" s="820"/>
      <c r="G78" s="820"/>
      <c r="H78" s="820"/>
      <c r="I78" s="862"/>
      <c r="J78" s="862"/>
      <c r="K78" s="862"/>
      <c r="L78" s="862"/>
      <c r="M78" s="863"/>
      <c r="N78" s="311">
        <f>SUM(N72:N77)</f>
        <v>290.1545750346591</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21311.28047863398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4262.256095726796</v>
      </c>
      <c r="M85" s="855"/>
      <c r="N85" s="57"/>
    </row>
    <row r="86" spans="1:14">
      <c r="B86" s="95" t="s">
        <v>1057</v>
      </c>
      <c r="C86" s="96"/>
      <c r="D86" s="96"/>
      <c r="E86" s="96"/>
      <c r="F86" s="96"/>
      <c r="G86" s="96"/>
      <c r="H86" s="96"/>
      <c r="I86" s="93"/>
      <c r="J86" s="94"/>
      <c r="K86" s="314">
        <v>0.05</v>
      </c>
      <c r="L86" s="854">
        <f>N80*K86</f>
        <v>1065.564023931699</v>
      </c>
      <c r="M86" s="855"/>
      <c r="N86" s="57"/>
    </row>
    <row r="87" spans="1:14" ht="15.75" thickBot="1">
      <c r="B87" s="97" t="s">
        <v>1058</v>
      </c>
      <c r="C87" s="98"/>
      <c r="D87" s="98"/>
      <c r="E87" s="98"/>
      <c r="F87" s="98"/>
      <c r="G87" s="98"/>
      <c r="H87" s="98"/>
      <c r="I87" s="99"/>
      <c r="J87" s="100"/>
      <c r="K87" s="315">
        <v>0.05</v>
      </c>
      <c r="L87" s="856">
        <f>N80*K87</f>
        <v>1065.564023931699</v>
      </c>
      <c r="M87" s="857"/>
      <c r="N87" s="57"/>
    </row>
    <row r="88" spans="1:14" ht="15.75" thickBot="1">
      <c r="B88" s="819" t="s">
        <v>1037</v>
      </c>
      <c r="C88" s="820"/>
      <c r="D88" s="820"/>
      <c r="E88" s="820"/>
      <c r="F88" s="820"/>
      <c r="G88" s="820"/>
      <c r="H88" s="820"/>
      <c r="I88" s="820"/>
      <c r="J88" s="820"/>
      <c r="K88" s="820"/>
      <c r="L88" s="820"/>
      <c r="M88" s="821"/>
      <c r="N88" s="58">
        <f>L85+L86+L87</f>
        <v>6393.3841435901941</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27704.664622224176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7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22" t="s">
        <v>2324</v>
      </c>
      <c r="C107" s="823"/>
      <c r="D107" s="823"/>
      <c r="E107" s="823"/>
      <c r="F107" s="823"/>
      <c r="G107" s="823"/>
      <c r="H107" s="823"/>
      <c r="I107" s="823"/>
      <c r="J107" s="823"/>
      <c r="K107" s="823"/>
      <c r="L107" s="823"/>
      <c r="M107" s="823"/>
      <c r="N107" s="824"/>
    </row>
    <row r="108" spans="2:14" ht="15" customHeight="1">
      <c r="B108" s="822"/>
      <c r="C108" s="823"/>
      <c r="D108" s="823"/>
      <c r="E108" s="823"/>
      <c r="F108" s="823"/>
      <c r="G108" s="823"/>
      <c r="H108" s="823"/>
      <c r="I108" s="823"/>
      <c r="J108" s="823"/>
      <c r="K108" s="823"/>
      <c r="L108" s="823"/>
      <c r="M108" s="823"/>
      <c r="N108" s="824"/>
    </row>
    <row r="109" spans="2:14" ht="30" customHeight="1">
      <c r="B109" s="825" t="s">
        <v>2325</v>
      </c>
      <c r="C109" s="826"/>
      <c r="D109" s="826"/>
      <c r="E109" s="826"/>
      <c r="F109" s="826"/>
      <c r="G109" s="826"/>
      <c r="H109" s="826"/>
      <c r="I109" s="826"/>
      <c r="J109" s="826"/>
      <c r="K109" s="826"/>
      <c r="L109" s="826"/>
      <c r="M109" s="826"/>
      <c r="N109" s="827"/>
    </row>
    <row r="110" spans="2:14">
      <c r="B110" s="825"/>
      <c r="C110" s="826"/>
      <c r="D110" s="826"/>
      <c r="E110" s="826"/>
      <c r="F110" s="826"/>
      <c r="G110" s="826"/>
      <c r="H110" s="826"/>
      <c r="I110" s="826"/>
      <c r="J110" s="826"/>
      <c r="K110" s="826"/>
      <c r="L110" s="826"/>
      <c r="M110" s="826"/>
      <c r="N110" s="827"/>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5"/>
      <c r="K120" s="885"/>
      <c r="L120" s="885"/>
      <c r="M120" s="885"/>
      <c r="N120" s="886"/>
    </row>
    <row r="121" spans="2:14" ht="15.75" thickBot="1">
      <c r="B121" s="271" t="s">
        <v>2327</v>
      </c>
      <c r="C121" s="403"/>
      <c r="D121" s="403"/>
      <c r="E121" s="63"/>
      <c r="F121" s="63"/>
      <c r="G121" s="63"/>
      <c r="H121" s="63"/>
      <c r="I121" s="63"/>
      <c r="J121" s="887"/>
      <c r="K121" s="887"/>
      <c r="L121" s="887"/>
      <c r="M121" s="887"/>
      <c r="N121" s="888"/>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66</v>
      </c>
      <c r="N36" s="282">
        <f>K36/M36</f>
        <v>2565.5017609040601</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7"/>
      <c r="J37" s="278"/>
      <c r="K37" s="279">
        <f>VLOOKUP(A37,EQUIPOS!A7:D164,4,FALSE)</f>
        <v>130000</v>
      </c>
      <c r="L37" s="280"/>
      <c r="M37" s="281">
        <v>100</v>
      </c>
      <c r="N37" s="282">
        <f>K37/M37</f>
        <v>1300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4">
        <f>SUM(N36:N42)</f>
        <v>3866.4689428208421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4940.7447281163004</v>
      </c>
      <c r="N48" s="282">
        <f>K48*M48</f>
        <v>4940.7447281163004</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4940.7447281163004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8903.9318626153618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1780.7863725230725</v>
      </c>
      <c r="M83" s="855"/>
      <c r="N83" s="57"/>
    </row>
    <row r="84" spans="1:14">
      <c r="B84" s="95" t="s">
        <v>1057</v>
      </c>
      <c r="C84" s="96"/>
      <c r="D84" s="96"/>
      <c r="E84" s="96"/>
      <c r="F84" s="96"/>
      <c r="G84" s="96"/>
      <c r="H84" s="96"/>
      <c r="I84" s="93"/>
      <c r="J84" s="94"/>
      <c r="K84" s="314">
        <v>0.05</v>
      </c>
      <c r="L84" s="854">
        <f>N78*K84</f>
        <v>445.19659313076812</v>
      </c>
      <c r="M84" s="855"/>
      <c r="N84" s="57"/>
    </row>
    <row r="85" spans="1:14" ht="15.75" thickBot="1">
      <c r="B85" s="97" t="s">
        <v>1058</v>
      </c>
      <c r="C85" s="98"/>
      <c r="D85" s="98"/>
      <c r="E85" s="98"/>
      <c r="F85" s="98"/>
      <c r="G85" s="98"/>
      <c r="H85" s="98"/>
      <c r="I85" s="99"/>
      <c r="J85" s="100"/>
      <c r="K85" s="315">
        <v>0.05</v>
      </c>
      <c r="L85" s="856">
        <f>N78*K85</f>
        <v>445.19659313076812</v>
      </c>
      <c r="M85" s="857"/>
      <c r="N85" s="57"/>
    </row>
    <row r="86" spans="1:14" ht="15.75" thickBot="1">
      <c r="B86" s="819" t="s">
        <v>1037</v>
      </c>
      <c r="C86" s="820"/>
      <c r="D86" s="820"/>
      <c r="E86" s="820"/>
      <c r="F86" s="820"/>
      <c r="G86" s="820"/>
      <c r="H86" s="820"/>
      <c r="I86" s="820"/>
      <c r="J86" s="820"/>
      <c r="K86" s="820"/>
      <c r="L86" s="820"/>
      <c r="M86" s="821"/>
      <c r="N86" s="58">
        <f>L83+L84+L85</f>
        <v>2671.1795587846086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11575.11142139997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66</v>
      </c>
      <c r="N36" s="282">
        <f>K36/M36</f>
        <v>2565.5017609040601</v>
      </c>
    </row>
    <row r="37" spans="1:14">
      <c r="A37" s="114" t="s">
        <v>180</v>
      </c>
      <c r="B37" s="868" t="str">
        <f>VLOOKUP(A37,EQUIPOS!A7:D154,3,FALSE)</f>
        <v>Compresor 120 HP, con martillo.</v>
      </c>
      <c r="C37" s="869"/>
      <c r="D37" s="869"/>
      <c r="E37" s="869"/>
      <c r="F37" s="869"/>
      <c r="G37" s="869"/>
      <c r="H37" s="870"/>
      <c r="I37" s="277"/>
      <c r="J37" s="278"/>
      <c r="K37" s="279">
        <f>VLOOKUP(A37,EQUIPOS!A7:D164,4,FALSE)</f>
        <v>114383.8122605364</v>
      </c>
      <c r="L37" s="280"/>
      <c r="M37" s="281">
        <v>66</v>
      </c>
      <c r="N37" s="282">
        <f>K37/M37</f>
        <v>1733.0880645535819</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N79*L42</f>
        <v>5.8030915006931822</v>
      </c>
    </row>
    <row r="43" spans="1:14" ht="15.75" thickBot="1">
      <c r="B43" s="819" t="s">
        <v>1037</v>
      </c>
      <c r="C43" s="820"/>
      <c r="D43" s="820"/>
      <c r="E43" s="820"/>
      <c r="F43" s="820"/>
      <c r="G43" s="820"/>
      <c r="H43" s="820"/>
      <c r="I43" s="820"/>
      <c r="J43" s="820"/>
      <c r="K43" s="820"/>
      <c r="L43" s="820"/>
      <c r="M43" s="821"/>
      <c r="N43" s="404">
        <f>SUM(N36:N42)</f>
        <v>4304.3929169583353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3763.432061978815</v>
      </c>
      <c r="N48" s="282">
        <f t="shared" ref="N48:N53" si="0">K48*M48</f>
        <v>752.686412395763</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2314.9406356635941</v>
      </c>
      <c r="N49" s="282">
        <f t="shared" si="0"/>
        <v>6944.8219069907827</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7176.3159705571425</v>
      </c>
      <c r="N50" s="282">
        <f t="shared" si="0"/>
        <v>2152.8947911671426</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1102.3526836493306</v>
      </c>
      <c r="N51" s="282">
        <f t="shared" si="0"/>
        <v>220.47053672986613</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810.22922248225791</v>
      </c>
      <c r="N52" s="282">
        <f t="shared" si="0"/>
        <v>405.11461124112896</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0</v>
      </c>
      <c r="N53" s="282">
        <f t="shared" si="0"/>
        <v>0</v>
      </c>
    </row>
    <row r="54" spans="1:14" ht="15.75" thickBot="1">
      <c r="B54" s="901"/>
      <c r="C54" s="902"/>
      <c r="D54" s="902"/>
      <c r="E54" s="902"/>
      <c r="F54" s="902"/>
      <c r="G54" s="902"/>
      <c r="H54" s="902"/>
      <c r="I54" s="872"/>
      <c r="J54" s="48"/>
      <c r="K54" s="50"/>
      <c r="L54" s="903"/>
      <c r="M54" s="904"/>
      <c r="N54" s="51"/>
    </row>
    <row r="55" spans="1:14" ht="15.75" thickBot="1">
      <c r="B55" s="819" t="s">
        <v>1037</v>
      </c>
      <c r="C55" s="820"/>
      <c r="D55" s="820"/>
      <c r="E55" s="820"/>
      <c r="F55" s="820"/>
      <c r="G55" s="820"/>
      <c r="H55" s="820"/>
      <c r="I55" s="820"/>
      <c r="J55" s="820"/>
      <c r="K55" s="820"/>
      <c r="L55" s="820"/>
      <c r="M55" s="821"/>
      <c r="N55" s="404">
        <f>SUM(N48:N54)</f>
        <v>10475.988258524685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946"/>
      <c r="C65" s="947"/>
      <c r="D65" s="947"/>
      <c r="E65" s="947"/>
      <c r="F65" s="947"/>
      <c r="G65" s="948"/>
      <c r="H65" s="321"/>
      <c r="I65" s="289"/>
      <c r="J65" s="296"/>
      <c r="K65" s="289"/>
      <c r="L65" s="906"/>
      <c r="M65" s="907"/>
      <c r="N65" s="297"/>
    </row>
    <row r="66" spans="1:15">
      <c r="B66" s="52"/>
      <c r="C66" s="53"/>
      <c r="D66" s="53"/>
      <c r="E66" s="53"/>
      <c r="F66" s="53"/>
      <c r="G66" s="53"/>
      <c r="H66" s="298"/>
      <c r="I66" s="289"/>
      <c r="J66" s="289"/>
      <c r="K66" s="289"/>
      <c r="L66" s="299"/>
      <c r="M66" s="300"/>
      <c r="N66" s="301"/>
    </row>
    <row r="67" spans="1:15" ht="15.75" thickBot="1">
      <c r="B67" s="319"/>
      <c r="C67" s="320"/>
      <c r="D67" s="320"/>
      <c r="E67" s="320"/>
      <c r="F67" s="320"/>
      <c r="G67" s="320"/>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75" thickBot="1">
      <c r="B78" s="895"/>
      <c r="C78" s="896"/>
      <c r="D78" s="896"/>
      <c r="E78" s="896"/>
      <c r="F78" s="896"/>
      <c r="G78" s="896"/>
      <c r="H78" s="896"/>
      <c r="I78" s="132"/>
      <c r="J78" s="132"/>
      <c r="K78" s="132"/>
      <c r="L78" s="909"/>
      <c r="M78" s="909"/>
      <c r="N78" s="51"/>
    </row>
    <row r="79" spans="1:15" ht="15.75" thickBot="1">
      <c r="B79" s="908" t="s">
        <v>1037</v>
      </c>
      <c r="C79" s="862"/>
      <c r="D79" s="862"/>
      <c r="E79" s="862"/>
      <c r="F79" s="862"/>
      <c r="G79" s="862"/>
      <c r="H79" s="862"/>
      <c r="I79" s="862"/>
      <c r="J79" s="862"/>
      <c r="K79" s="862"/>
      <c r="L79" s="862"/>
      <c r="M79" s="863"/>
      <c r="N79" s="311">
        <f>SUM(N73:N78)</f>
        <v>290.1545750346591</v>
      </c>
    </row>
    <row r="80" spans="1:15" ht="15.75" thickBot="1">
      <c r="B80" s="39"/>
      <c r="C80" s="40"/>
      <c r="D80" s="40"/>
      <c r="E80" s="40"/>
      <c r="F80" s="40"/>
      <c r="G80" s="40"/>
      <c r="H80" s="40"/>
      <c r="I80" s="40"/>
      <c r="J80" s="40"/>
      <c r="K80" s="40"/>
      <c r="L80" s="40"/>
      <c r="M80" s="40"/>
      <c r="N80" s="41"/>
    </row>
    <row r="81" spans="1:14" ht="15.75" thickBot="1">
      <c r="B81" s="819" t="s">
        <v>1051</v>
      </c>
      <c r="C81" s="820"/>
      <c r="D81" s="820"/>
      <c r="E81" s="820"/>
      <c r="F81" s="820"/>
      <c r="G81" s="820"/>
      <c r="H81" s="820"/>
      <c r="I81" s="820"/>
      <c r="J81" s="820"/>
      <c r="K81" s="820"/>
      <c r="L81" s="820"/>
      <c r="M81" s="821"/>
      <c r="N81" s="105">
        <f>N43+N55+N68+N79</f>
        <v>15070.53575051768</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4" t="s">
        <v>1053</v>
      </c>
      <c r="C85" s="865"/>
      <c r="D85" s="865"/>
      <c r="E85" s="865"/>
      <c r="F85" s="865"/>
      <c r="G85" s="865"/>
      <c r="H85" s="865"/>
      <c r="I85" s="324"/>
      <c r="J85" s="344"/>
      <c r="K85" s="312" t="s">
        <v>1054</v>
      </c>
      <c r="L85" s="866" t="s">
        <v>1055</v>
      </c>
      <c r="M85" s="867"/>
      <c r="N85" s="313"/>
    </row>
    <row r="86" spans="1:14">
      <c r="B86" s="852" t="s">
        <v>1056</v>
      </c>
      <c r="C86" s="853"/>
      <c r="D86" s="853"/>
      <c r="E86" s="853"/>
      <c r="F86" s="853"/>
      <c r="G86" s="853"/>
      <c r="H86" s="853"/>
      <c r="I86" s="93"/>
      <c r="J86" s="94"/>
      <c r="K86" s="314">
        <v>0.2</v>
      </c>
      <c r="L86" s="854">
        <f>N81*K86</f>
        <v>3014.1071501035362</v>
      </c>
      <c r="M86" s="855"/>
      <c r="N86" s="57"/>
    </row>
    <row r="87" spans="1:14">
      <c r="B87" s="95" t="s">
        <v>1057</v>
      </c>
      <c r="C87" s="96"/>
      <c r="D87" s="96"/>
      <c r="E87" s="96"/>
      <c r="F87" s="96"/>
      <c r="G87" s="96"/>
      <c r="H87" s="96"/>
      <c r="I87" s="93"/>
      <c r="J87" s="94"/>
      <c r="K87" s="314">
        <v>0.05</v>
      </c>
      <c r="L87" s="854">
        <f>N81*K87</f>
        <v>753.52678752588406</v>
      </c>
      <c r="M87" s="855"/>
      <c r="N87" s="57"/>
    </row>
    <row r="88" spans="1:14" ht="15.75" thickBot="1">
      <c r="B88" s="97" t="s">
        <v>1058</v>
      </c>
      <c r="C88" s="98"/>
      <c r="D88" s="98"/>
      <c r="E88" s="98"/>
      <c r="F88" s="98"/>
      <c r="G88" s="98"/>
      <c r="H88" s="98"/>
      <c r="I88" s="99"/>
      <c r="J88" s="100"/>
      <c r="K88" s="315">
        <v>0.05</v>
      </c>
      <c r="L88" s="856">
        <f>N81*K88</f>
        <v>753.52678752588406</v>
      </c>
      <c r="M88" s="857"/>
      <c r="N88" s="57"/>
    </row>
    <row r="89" spans="1:14" ht="15.75" thickBot="1">
      <c r="B89" s="819" t="s">
        <v>1037</v>
      </c>
      <c r="C89" s="820"/>
      <c r="D89" s="820"/>
      <c r="E89" s="820"/>
      <c r="F89" s="820"/>
      <c r="G89" s="820"/>
      <c r="H89" s="820"/>
      <c r="I89" s="820"/>
      <c r="J89" s="820"/>
      <c r="K89" s="820"/>
      <c r="L89" s="820"/>
      <c r="M89" s="821"/>
      <c r="N89" s="58">
        <f>L86+L87+L88</f>
        <v>4521.1607251553041</v>
      </c>
    </row>
    <row r="90" spans="1:14" ht="15.75" thickBot="1">
      <c r="B90" s="39"/>
      <c r="C90" s="40"/>
      <c r="D90" s="40"/>
      <c r="E90" s="40"/>
      <c r="F90" s="40"/>
      <c r="G90" s="40"/>
      <c r="H90" s="40"/>
      <c r="I90" s="40"/>
      <c r="J90" s="40"/>
      <c r="K90" s="40"/>
      <c r="L90" s="40"/>
      <c r="M90" s="40"/>
      <c r="N90" s="41"/>
    </row>
    <row r="91" spans="1:14" ht="15.75" thickBot="1">
      <c r="A91" t="s">
        <v>2122</v>
      </c>
      <c r="B91" s="819" t="s">
        <v>1059</v>
      </c>
      <c r="C91" s="820"/>
      <c r="D91" s="820"/>
      <c r="E91" s="820"/>
      <c r="F91" s="820"/>
      <c r="G91" s="820"/>
      <c r="H91" s="820"/>
      <c r="I91" s="820"/>
      <c r="J91" s="820"/>
      <c r="K91" s="820"/>
      <c r="L91" s="820"/>
      <c r="M91" s="821"/>
      <c r="N91" s="197">
        <f>N81+N89</f>
        <v>19591.696475672983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7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22" t="s">
        <v>2324</v>
      </c>
      <c r="C108" s="823"/>
      <c r="D108" s="823"/>
      <c r="E108" s="823"/>
      <c r="F108" s="823"/>
      <c r="G108" s="823"/>
      <c r="H108" s="823"/>
      <c r="I108" s="823"/>
      <c r="J108" s="823"/>
      <c r="K108" s="823"/>
      <c r="L108" s="823"/>
      <c r="M108" s="823"/>
      <c r="N108" s="824"/>
    </row>
    <row r="109" spans="2:14" ht="15" customHeight="1">
      <c r="B109" s="822"/>
      <c r="C109" s="823"/>
      <c r="D109" s="823"/>
      <c r="E109" s="823"/>
      <c r="F109" s="823"/>
      <c r="G109" s="823"/>
      <c r="H109" s="823"/>
      <c r="I109" s="823"/>
      <c r="J109" s="823"/>
      <c r="K109" s="823"/>
      <c r="L109" s="823"/>
      <c r="M109" s="823"/>
      <c r="N109" s="824"/>
    </row>
    <row r="110" spans="2:14" ht="32.25" customHeight="1">
      <c r="B110" s="825" t="s">
        <v>2325</v>
      </c>
      <c r="C110" s="826"/>
      <c r="D110" s="826"/>
      <c r="E110" s="826"/>
      <c r="F110" s="826"/>
      <c r="G110" s="826"/>
      <c r="H110" s="826"/>
      <c r="I110" s="826"/>
      <c r="J110" s="826"/>
      <c r="K110" s="826"/>
      <c r="L110" s="826"/>
      <c r="M110" s="826"/>
      <c r="N110" s="827"/>
    </row>
    <row r="111" spans="2:14">
      <c r="B111" s="825"/>
      <c r="C111" s="826"/>
      <c r="D111" s="826"/>
      <c r="E111" s="826"/>
      <c r="F111" s="826"/>
      <c r="G111" s="826"/>
      <c r="H111" s="826"/>
      <c r="I111" s="826"/>
      <c r="J111" s="826"/>
      <c r="K111" s="826"/>
      <c r="L111" s="826"/>
      <c r="M111" s="826"/>
      <c r="N111" s="827"/>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5"/>
      <c r="K121" s="885"/>
      <c r="L121" s="885"/>
      <c r="M121" s="885"/>
      <c r="N121" s="886"/>
    </row>
    <row r="122" spans="2:14" ht="15.75" thickBot="1">
      <c r="B122" s="271" t="s">
        <v>2327</v>
      </c>
      <c r="C122" s="403"/>
      <c r="D122" s="403"/>
      <c r="E122" s="63"/>
      <c r="F122" s="63"/>
      <c r="G122" s="63"/>
      <c r="H122" s="63"/>
      <c r="I122" s="63"/>
      <c r="J122" s="887"/>
      <c r="K122" s="887"/>
      <c r="L122" s="887"/>
      <c r="M122" s="887"/>
      <c r="N122" s="888"/>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7"/>
      <c r="J36" s="278"/>
      <c r="K36" s="279">
        <f>VLOOKUP(A36,EQUIPOS!A6:D163,4,FALSE)</f>
        <v>169323.11621966798</v>
      </c>
      <c r="L36" s="280"/>
      <c r="M36" s="281">
        <v>66</v>
      </c>
      <c r="N36" s="282">
        <f>K36/M36</f>
        <v>2565.5017609040601</v>
      </c>
    </row>
    <row r="37" spans="1:14">
      <c r="A37" 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4">
        <f>SUM(N36:N42)</f>
        <v>2566.4689428208421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2663.1871344990618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532.63742689981234</v>
      </c>
      <c r="M83" s="855"/>
      <c r="N83" s="57"/>
    </row>
    <row r="84" spans="1:14">
      <c r="B84" s="95" t="s">
        <v>1057</v>
      </c>
      <c r="C84" s="96"/>
      <c r="D84" s="96"/>
      <c r="E84" s="96"/>
      <c r="F84" s="96"/>
      <c r="G84" s="96"/>
      <c r="H84" s="96"/>
      <c r="I84" s="93"/>
      <c r="J84" s="94"/>
      <c r="K84" s="314">
        <v>0.05</v>
      </c>
      <c r="L84" s="854">
        <f>N78*K84</f>
        <v>133.15935672495308</v>
      </c>
      <c r="M84" s="855"/>
      <c r="N84" s="57"/>
    </row>
    <row r="85" spans="1:14" ht="15.75" thickBot="1">
      <c r="B85" s="97" t="s">
        <v>1058</v>
      </c>
      <c r="C85" s="98"/>
      <c r="D85" s="98"/>
      <c r="E85" s="98"/>
      <c r="F85" s="98"/>
      <c r="G85" s="98"/>
      <c r="H85" s="98"/>
      <c r="I85" s="99"/>
      <c r="J85" s="100"/>
      <c r="K85" s="315">
        <v>0.05</v>
      </c>
      <c r="L85" s="856">
        <f>N78*K85</f>
        <v>133.15935672495308</v>
      </c>
      <c r="M85" s="857"/>
      <c r="N85" s="57"/>
    </row>
    <row r="86" spans="1:14" ht="15.75" thickBot="1">
      <c r="B86" s="819" t="s">
        <v>1037</v>
      </c>
      <c r="C86" s="820"/>
      <c r="D86" s="820"/>
      <c r="E86" s="820"/>
      <c r="F86" s="820"/>
      <c r="G86" s="820"/>
      <c r="H86" s="820"/>
      <c r="I86" s="820"/>
      <c r="J86" s="820"/>
      <c r="K86" s="820"/>
      <c r="L86" s="820"/>
      <c r="M86" s="821"/>
      <c r="N86" s="58">
        <f>L83+L84+L85</f>
        <v>798.95614034971857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3462.1432748487805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148</v>
      </c>
      <c r="B36" s="868" t="str">
        <f>VLOOKUP(A36,EQUIPOS!A6:D154,3,FALSE)</f>
        <v>Cargador : Potencia en el volante 110 hp, Clasificación de RPM del motor 2300.</v>
      </c>
      <c r="C36" s="869"/>
      <c r="D36" s="869"/>
      <c r="E36" s="869"/>
      <c r="F36" s="869"/>
      <c r="G36" s="869"/>
      <c r="H36" s="870"/>
      <c r="I36" s="277"/>
      <c r="J36" s="278"/>
      <c r="K36" s="279">
        <f>VLOOKUP(A36,EQUIPOS!A6:D163,4,FALSE)</f>
        <v>90000</v>
      </c>
      <c r="L36" s="280"/>
      <c r="M36" s="281">
        <v>66</v>
      </c>
      <c r="N36" s="282">
        <f>K36/M36</f>
        <v>1363.6363636363637</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7"/>
      <c r="J37" s="278"/>
      <c r="K37" s="279">
        <f>VLOOKUP(A37,EQUIPOS!A7:D164,4,FALSE)</f>
        <v>130000</v>
      </c>
      <c r="L37" s="280"/>
      <c r="M37" s="281">
        <v>100</v>
      </c>
      <c r="N37" s="282">
        <f>K37/M37</f>
        <v>1300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84"/>
      <c r="L39" s="873"/>
      <c r="M39" s="874"/>
      <c r="N39" s="283"/>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1.934363833564394</v>
      </c>
    </row>
    <row r="43" spans="1:14" ht="15.75" thickBot="1">
      <c r="B43" s="819" t="s">
        <v>1037</v>
      </c>
      <c r="C43" s="820"/>
      <c r="D43" s="820"/>
      <c r="E43" s="820"/>
      <c r="F43" s="820"/>
      <c r="G43" s="820"/>
      <c r="H43" s="820"/>
      <c r="I43" s="820"/>
      <c r="J43" s="820"/>
      <c r="K43" s="820"/>
      <c r="L43" s="820"/>
      <c r="M43" s="821"/>
      <c r="N43" s="404">
        <f>SUM(N36:N42)</f>
        <v>2665.5707274699284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2314.9406356635941</v>
      </c>
      <c r="N48" s="282">
        <f>K48*M48</f>
        <v>2314.9406356635941</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2314.9406356635941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193.43638335643939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5173.9477464899619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1034.7895492979924</v>
      </c>
      <c r="M83" s="855"/>
      <c r="N83" s="57"/>
    </row>
    <row r="84" spans="1:14">
      <c r="B84" s="95" t="s">
        <v>1057</v>
      </c>
      <c r="C84" s="96"/>
      <c r="D84" s="96"/>
      <c r="E84" s="96"/>
      <c r="F84" s="96"/>
      <c r="G84" s="96"/>
      <c r="H84" s="96"/>
      <c r="I84" s="93"/>
      <c r="J84" s="94"/>
      <c r="K84" s="314">
        <v>0.05</v>
      </c>
      <c r="L84" s="854">
        <f>N78*K84</f>
        <v>258.6973873244981</v>
      </c>
      <c r="M84" s="855"/>
      <c r="N84" s="57"/>
    </row>
    <row r="85" spans="1:14" ht="15.75" thickBot="1">
      <c r="B85" s="97" t="s">
        <v>1058</v>
      </c>
      <c r="C85" s="98"/>
      <c r="D85" s="98"/>
      <c r="E85" s="98"/>
      <c r="F85" s="98"/>
      <c r="G85" s="98"/>
      <c r="H85" s="98"/>
      <c r="I85" s="99"/>
      <c r="J85" s="100"/>
      <c r="K85" s="315">
        <v>0.05</v>
      </c>
      <c r="L85" s="856">
        <f>N78*K85</f>
        <v>258.6973873244981</v>
      </c>
      <c r="M85" s="857"/>
      <c r="N85" s="57"/>
    </row>
    <row r="86" spans="1:14" ht="15.75" thickBot="1">
      <c r="B86" s="819" t="s">
        <v>1037</v>
      </c>
      <c r="C86" s="820"/>
      <c r="D86" s="820"/>
      <c r="E86" s="820"/>
      <c r="F86" s="820"/>
      <c r="G86" s="820"/>
      <c r="H86" s="820"/>
      <c r="I86" s="820"/>
      <c r="J86" s="820"/>
      <c r="K86" s="820"/>
      <c r="L86" s="820"/>
      <c r="M86" s="821"/>
      <c r="N86" s="58">
        <f>L83+L84+L85</f>
        <v>1552.1843239469886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6726.13207043695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129</v>
      </c>
      <c r="B36" s="868" t="str">
        <f>VLOOKUP(A36,EQUIPOS!A6:D154,3,FALSE)</f>
        <v xml:space="preserve">Buldozer, Potencia al volante de 140 HP, motor de 2200 RPM, longitud de hoja 4,80m. </v>
      </c>
      <c r="C36" s="869"/>
      <c r="D36" s="869"/>
      <c r="E36" s="869"/>
      <c r="F36" s="869"/>
      <c r="G36" s="869"/>
      <c r="H36" s="870"/>
      <c r="I36" s="277"/>
      <c r="J36" s="278"/>
      <c r="K36" s="279">
        <f>VLOOKUP(A36,EQUIPOS!A6:D163,4,FALSE)</f>
        <v>130000</v>
      </c>
      <c r="L36" s="474"/>
      <c r="M36" s="293">
        <v>50</v>
      </c>
      <c r="N36" s="282">
        <f>K36/M36</f>
        <v>2600</v>
      </c>
    </row>
    <row r="37" spans="1:14">
      <c r="A37" s="114" t="s">
        <v>152</v>
      </c>
      <c r="B37" s="868" t="str">
        <f>VLOOKUP(A37,EQUIPOS!A7:D154,3,FALSE)</f>
        <v xml:space="preserve">Carrotanque de agua(1000 Galones) </v>
      </c>
      <c r="C37" s="869"/>
      <c r="D37" s="869"/>
      <c r="E37" s="869"/>
      <c r="F37" s="869"/>
      <c r="G37" s="869"/>
      <c r="H37" s="870"/>
      <c r="I37" s="277"/>
      <c r="J37" s="278"/>
      <c r="K37" s="279">
        <f>VLOOKUP(A37,EQUIPOS!A7:D164,4,FALSE)</f>
        <v>50000</v>
      </c>
      <c r="L37" s="474"/>
      <c r="M37" s="293">
        <v>50</v>
      </c>
      <c r="N37" s="282">
        <f>K37/M37</f>
        <v>1000</v>
      </c>
    </row>
    <row r="38" spans="1:14">
      <c r="A38" s="215"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474"/>
      <c r="M38" s="293">
        <v>50</v>
      </c>
      <c r="N38" s="282">
        <f>K38/M38</f>
        <v>3600</v>
      </c>
    </row>
    <row r="39" spans="1:14">
      <c r="A39" s="215" t="s">
        <v>365</v>
      </c>
      <c r="B39" s="868" t="str">
        <f>VLOOKUP(A39,EQUIPOS!A9:D154,3,FALSE)</f>
        <v xml:space="preserve">Vibrocompatador, potencia 153 HP, peso 10 Ton. </v>
      </c>
      <c r="C39" s="869"/>
      <c r="D39" s="869"/>
      <c r="E39" s="869"/>
      <c r="F39" s="869"/>
      <c r="G39" s="869"/>
      <c r="H39" s="870"/>
      <c r="I39" s="871"/>
      <c r="J39" s="872"/>
      <c r="K39" s="279">
        <f>VLOOKUP(A39,EQUIPOS!A9:D166,4,FALSE)</f>
        <v>116409.64240102173</v>
      </c>
      <c r="L39" s="949">
        <v>50</v>
      </c>
      <c r="M39" s="950"/>
      <c r="N39" s="282">
        <f>K39/L39</f>
        <v>2328.1928480204347</v>
      </c>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9528.1928480204351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383.00403904575001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9911.1968870661858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1982.2393774132372</v>
      </c>
      <c r="M83" s="855"/>
      <c r="N83" s="57"/>
    </row>
    <row r="84" spans="1:14">
      <c r="B84" s="95" t="s">
        <v>1057</v>
      </c>
      <c r="C84" s="96"/>
      <c r="D84" s="96"/>
      <c r="E84" s="96"/>
      <c r="F84" s="96"/>
      <c r="G84" s="96"/>
      <c r="H84" s="96"/>
      <c r="I84" s="93"/>
      <c r="J84" s="94"/>
      <c r="K84" s="314">
        <v>0.05</v>
      </c>
      <c r="L84" s="854">
        <f>N78*K84</f>
        <v>495.5598443533093</v>
      </c>
      <c r="M84" s="855"/>
      <c r="N84" s="57"/>
    </row>
    <row r="85" spans="1:14" ht="15.75" thickBot="1">
      <c r="B85" s="97" t="s">
        <v>1058</v>
      </c>
      <c r="C85" s="98"/>
      <c r="D85" s="98"/>
      <c r="E85" s="98"/>
      <c r="F85" s="98"/>
      <c r="G85" s="98"/>
      <c r="H85" s="98"/>
      <c r="I85" s="99"/>
      <c r="J85" s="100"/>
      <c r="K85" s="315">
        <v>0.05</v>
      </c>
      <c r="L85" s="856">
        <f>N78*K85</f>
        <v>495.5598443533093</v>
      </c>
      <c r="M85" s="857"/>
      <c r="N85" s="57"/>
    </row>
    <row r="86" spans="1:14" ht="15.75" thickBot="1">
      <c r="B86" s="819" t="s">
        <v>1037</v>
      </c>
      <c r="C86" s="820"/>
      <c r="D86" s="820"/>
      <c r="E86" s="820"/>
      <c r="F86" s="820"/>
      <c r="G86" s="820"/>
      <c r="H86" s="820"/>
      <c r="I86" s="820"/>
      <c r="J86" s="820"/>
      <c r="K86" s="820"/>
      <c r="L86" s="820"/>
      <c r="M86" s="821"/>
      <c r="N86" s="58">
        <f>L83+L84+L85</f>
        <v>2973.3590661198559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12884.555953186042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129</v>
      </c>
      <c r="B36" s="868" t="str">
        <f>VLOOKUP(A36,EQUIPOS!A6:D154,3,FALSE)</f>
        <v xml:space="preserve">Buldozer, Potencia al volante de 140 HP, motor de 2200 RPM, longitud de hoja 4,80m. </v>
      </c>
      <c r="C36" s="869"/>
      <c r="D36" s="869"/>
      <c r="E36" s="869"/>
      <c r="F36" s="869"/>
      <c r="G36" s="869"/>
      <c r="H36" s="870"/>
      <c r="I36" s="277"/>
      <c r="J36" s="278"/>
      <c r="K36" s="279">
        <f>VLOOKUP(A36,EQUIPOS!A6:D163,4,FALSE)</f>
        <v>130000</v>
      </c>
      <c r="L36" s="280"/>
      <c r="M36" s="281">
        <v>40</v>
      </c>
      <c r="N36" s="282">
        <f>K36/M36</f>
        <v>3250</v>
      </c>
    </row>
    <row r="37" spans="1:14">
      <c r="A37" s="119" t="s">
        <v>365</v>
      </c>
      <c r="B37" s="868" t="str">
        <f>VLOOKUP(A37,EQUIPOS!A7:D154,3,FALSE)</f>
        <v xml:space="preserve">Vibrocompatador, potencia 153 HP, peso 10 Ton. </v>
      </c>
      <c r="C37" s="869"/>
      <c r="D37" s="869"/>
      <c r="E37" s="869"/>
      <c r="F37" s="869"/>
      <c r="G37" s="869"/>
      <c r="H37" s="870"/>
      <c r="I37" s="277"/>
      <c r="J37" s="278"/>
      <c r="K37" s="279">
        <f>VLOOKUP(A37,EQUIPOS!A7:D164,4,FALSE)</f>
        <v>116409.64240102173</v>
      </c>
      <c r="L37" s="280"/>
      <c r="M37" s="281">
        <v>40</v>
      </c>
      <c r="N37" s="282">
        <f>K37/M37</f>
        <v>2910.2410600255434</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6160.2410600255434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478.75504880718745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6638.9961088327309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1327.7992217665462</v>
      </c>
      <c r="M83" s="855"/>
      <c r="N83" s="57"/>
    </row>
    <row r="84" spans="1:14">
      <c r="B84" s="95" t="s">
        <v>1057</v>
      </c>
      <c r="C84" s="96"/>
      <c r="D84" s="96"/>
      <c r="E84" s="96"/>
      <c r="F84" s="96"/>
      <c r="G84" s="96"/>
      <c r="H84" s="96"/>
      <c r="I84" s="93"/>
      <c r="J84" s="94"/>
      <c r="K84" s="314">
        <v>0.05</v>
      </c>
      <c r="L84" s="854">
        <f>N78*K84</f>
        <v>331.94980544163656</v>
      </c>
      <c r="M84" s="855"/>
      <c r="N84" s="57"/>
    </row>
    <row r="85" spans="1:14" ht="15.75" thickBot="1">
      <c r="B85" s="97" t="s">
        <v>1058</v>
      </c>
      <c r="C85" s="98"/>
      <c r="D85" s="98"/>
      <c r="E85" s="98"/>
      <c r="F85" s="98"/>
      <c r="G85" s="98"/>
      <c r="H85" s="98"/>
      <c r="I85" s="99"/>
      <c r="J85" s="100"/>
      <c r="K85" s="315">
        <v>0.05</v>
      </c>
      <c r="L85" s="856">
        <f>N78*K85</f>
        <v>331.94980544163656</v>
      </c>
      <c r="M85" s="857"/>
      <c r="N85" s="57"/>
    </row>
    <row r="86" spans="1:14" ht="15.75" thickBot="1">
      <c r="B86" s="819" t="s">
        <v>1037</v>
      </c>
      <c r="C86" s="820"/>
      <c r="D86" s="820"/>
      <c r="E86" s="820"/>
      <c r="F86" s="820"/>
      <c r="G86" s="820"/>
      <c r="H86" s="820"/>
      <c r="I86" s="820"/>
      <c r="J86" s="820"/>
      <c r="K86" s="820"/>
      <c r="L86" s="820"/>
      <c r="M86" s="821"/>
      <c r="N86" s="58">
        <f>L83+L84+L85</f>
        <v>1991.6988326498192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8630.6949414825503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129</v>
      </c>
      <c r="B36" s="868" t="str">
        <f>VLOOKUP(A36,EQUIPOS!A6:D154,3,FALSE)</f>
        <v xml:space="preserve">Buldozer, Potencia al volante de 140 HP, motor de 2200 RPM, longitud de hoja 4,80m. </v>
      </c>
      <c r="C36" s="869"/>
      <c r="D36" s="869"/>
      <c r="E36" s="869"/>
      <c r="F36" s="869"/>
      <c r="G36" s="869"/>
      <c r="H36" s="870"/>
      <c r="I36" s="277"/>
      <c r="J36" s="278"/>
      <c r="K36" s="279">
        <f>VLOOKUP(A36,EQUIPOS!A6:D163,4,FALSE)</f>
        <v>130000</v>
      </c>
      <c r="L36" s="280"/>
      <c r="M36" s="281">
        <v>40</v>
      </c>
      <c r="N36" s="282">
        <f>K36/M36</f>
        <v>3250</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3250</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478.75504880718745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3728.7550488071874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745.75100976143756</v>
      </c>
      <c r="M83" s="855"/>
      <c r="N83" s="57"/>
    </row>
    <row r="84" spans="1:14">
      <c r="B84" s="95" t="s">
        <v>1057</v>
      </c>
      <c r="C84" s="96"/>
      <c r="D84" s="96"/>
      <c r="E84" s="96"/>
      <c r="F84" s="96"/>
      <c r="G84" s="96"/>
      <c r="H84" s="96"/>
      <c r="I84" s="93"/>
      <c r="J84" s="94"/>
      <c r="K84" s="314">
        <v>0.05</v>
      </c>
      <c r="L84" s="854">
        <f>N78*K84</f>
        <v>186.43775244035939</v>
      </c>
      <c r="M84" s="855"/>
      <c r="N84" s="57"/>
    </row>
    <row r="85" spans="1:14" ht="15.75" thickBot="1">
      <c r="B85" s="97" t="s">
        <v>1058</v>
      </c>
      <c r="C85" s="98"/>
      <c r="D85" s="98"/>
      <c r="E85" s="98"/>
      <c r="F85" s="98"/>
      <c r="G85" s="98"/>
      <c r="H85" s="98"/>
      <c r="I85" s="99"/>
      <c r="J85" s="100"/>
      <c r="K85" s="315">
        <v>0.05</v>
      </c>
      <c r="L85" s="856">
        <f>N78*K85</f>
        <v>186.43775244035939</v>
      </c>
      <c r="M85" s="857"/>
      <c r="N85" s="57"/>
    </row>
    <row r="86" spans="1:14" ht="15.75" thickBot="1">
      <c r="B86" s="819" t="s">
        <v>1037</v>
      </c>
      <c r="C86" s="820"/>
      <c r="D86" s="820"/>
      <c r="E86" s="820"/>
      <c r="F86" s="820"/>
      <c r="G86" s="820"/>
      <c r="H86" s="820"/>
      <c r="I86" s="820"/>
      <c r="J86" s="820"/>
      <c r="K86" s="820"/>
      <c r="L86" s="820"/>
      <c r="M86" s="821"/>
      <c r="N86" s="58">
        <f>L83+L84+L85</f>
        <v>1118.6265146421563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4847.381563449344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2.0426882082439999</v>
      </c>
    </row>
    <row r="43" spans="1:14" ht="15.75" thickBot="1">
      <c r="B43" s="819" t="s">
        <v>1037</v>
      </c>
      <c r="C43" s="820"/>
      <c r="D43" s="820"/>
      <c r="E43" s="820"/>
      <c r="F43" s="820"/>
      <c r="G43" s="820"/>
      <c r="H43" s="820"/>
      <c r="I43" s="820"/>
      <c r="J43" s="820"/>
      <c r="K43" s="820"/>
      <c r="L43" s="820"/>
      <c r="M43" s="821"/>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5731.0400000000009</v>
      </c>
      <c r="N48" s="282">
        <f>K48*M48</f>
        <v>7450.3520000000017</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7450.3520000000017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53"/>
      <c r="D59" s="53"/>
      <c r="E59" s="53"/>
      <c r="F59" s="53"/>
      <c r="G59" s="53"/>
      <c r="H59" s="298"/>
      <c r="I59" s="289"/>
      <c r="J59" s="289"/>
      <c r="K59" s="289"/>
      <c r="L59" s="906"/>
      <c r="M59" s="907"/>
      <c r="N59" s="301"/>
    </row>
    <row r="60" spans="1:14" ht="24.75" customHeight="1">
      <c r="B60" s="52"/>
      <c r="C60" s="327"/>
      <c r="D60" s="327"/>
      <c r="E60" s="327"/>
      <c r="F60" s="327"/>
      <c r="G60" s="327"/>
      <c r="H60" s="321"/>
      <c r="I60" s="409"/>
      <c r="J60" s="296"/>
      <c r="K60" s="289"/>
      <c r="L60" s="906"/>
      <c r="M60" s="907"/>
      <c r="N60" s="297"/>
    </row>
    <row r="61" spans="1:14">
      <c r="B61" s="52"/>
      <c r="C61" s="53"/>
      <c r="D61" s="53"/>
      <c r="E61" s="53"/>
      <c r="F61" s="53"/>
      <c r="G61" s="327"/>
      <c r="H61" s="321"/>
      <c r="I61" s="409"/>
      <c r="J61" s="296"/>
      <c r="K61" s="289"/>
      <c r="L61" s="906"/>
      <c r="M61" s="907"/>
      <c r="N61" s="301"/>
    </row>
    <row r="62" spans="1:14">
      <c r="B62" s="52"/>
      <c r="C62" s="53"/>
      <c r="D62" s="53"/>
      <c r="E62" s="53"/>
      <c r="F62" s="53"/>
      <c r="G62" s="53"/>
      <c r="H62" s="298"/>
      <c r="I62" s="289"/>
      <c r="J62" s="289"/>
      <c r="K62" s="289"/>
      <c r="L62" s="906"/>
      <c r="M62" s="907"/>
      <c r="N62" s="301"/>
    </row>
    <row r="63" spans="1:14">
      <c r="B63" s="52"/>
      <c r="C63" s="53"/>
      <c r="D63" s="53"/>
      <c r="E63" s="53"/>
      <c r="F63" s="53"/>
      <c r="G63" s="53"/>
      <c r="H63" s="298"/>
      <c r="I63" s="289"/>
      <c r="J63" s="289"/>
      <c r="K63" s="289"/>
      <c r="L63" s="906"/>
      <c r="M63" s="907"/>
      <c r="N63" s="301"/>
    </row>
    <row r="64" spans="1:14" ht="15.75" thickBot="1">
      <c r="B64" s="475"/>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7656.6635090326454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1531.3327018065293</v>
      </c>
      <c r="M83" s="855"/>
      <c r="N83" s="57"/>
    </row>
    <row r="84" spans="1:14">
      <c r="B84" s="95" t="s">
        <v>1057</v>
      </c>
      <c r="C84" s="96"/>
      <c r="D84" s="96"/>
      <c r="E84" s="96"/>
      <c r="F84" s="96"/>
      <c r="G84" s="96"/>
      <c r="H84" s="96"/>
      <c r="I84" s="93"/>
      <c r="J84" s="94"/>
      <c r="K84" s="314">
        <v>0.05</v>
      </c>
      <c r="L84" s="854">
        <f>N78*K84</f>
        <v>382.83317545163231</v>
      </c>
      <c r="M84" s="855"/>
      <c r="N84" s="57"/>
    </row>
    <row r="85" spans="1:14" ht="15.75" thickBot="1">
      <c r="B85" s="97" t="s">
        <v>1058</v>
      </c>
      <c r="C85" s="98"/>
      <c r="D85" s="98"/>
      <c r="E85" s="98"/>
      <c r="F85" s="98"/>
      <c r="G85" s="98"/>
      <c r="H85" s="98"/>
      <c r="I85" s="99"/>
      <c r="J85" s="100"/>
      <c r="K85" s="315">
        <v>0.05</v>
      </c>
      <c r="L85" s="856">
        <f>N78*K85</f>
        <v>382.83317545163231</v>
      </c>
      <c r="M85" s="857"/>
      <c r="N85" s="57"/>
    </row>
    <row r="86" spans="1:14" ht="15.75" thickBot="1">
      <c r="B86" s="819" t="s">
        <v>1037</v>
      </c>
      <c r="C86" s="820"/>
      <c r="D86" s="820"/>
      <c r="E86" s="820"/>
      <c r="F86" s="820"/>
      <c r="G86" s="820"/>
      <c r="H86" s="820"/>
      <c r="I86" s="820"/>
      <c r="J86" s="820"/>
      <c r="K86" s="820"/>
      <c r="L86" s="820"/>
      <c r="M86" s="821"/>
      <c r="N86" s="58">
        <f>L83+L84+L85</f>
        <v>2296.9990527097939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9953.6625617424397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0.01</v>
      </c>
      <c r="M42" s="881"/>
      <c r="N42" s="111">
        <f>N76*L42</f>
        <v>2.0426882082439999</v>
      </c>
    </row>
    <row r="43" spans="1:14" ht="15.75" thickBot="1">
      <c r="B43" s="819" t="s">
        <v>1037</v>
      </c>
      <c r="C43" s="820"/>
      <c r="D43" s="820"/>
      <c r="E43" s="820"/>
      <c r="F43" s="820"/>
      <c r="G43" s="820"/>
      <c r="H43" s="820"/>
      <c r="I43" s="820"/>
      <c r="J43" s="820"/>
      <c r="K43" s="820"/>
      <c r="L43" s="820"/>
      <c r="M43" s="821"/>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6852.2242815642394</v>
      </c>
      <c r="N48" s="282">
        <f>K48*M48</f>
        <v>8222.6691378770865</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8222.6691378770865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53"/>
      <c r="D59" s="53"/>
      <c r="E59" s="53"/>
      <c r="F59" s="53"/>
      <c r="G59" s="53"/>
      <c r="H59" s="298"/>
      <c r="I59" s="289"/>
      <c r="J59" s="289"/>
      <c r="K59" s="289"/>
      <c r="L59" s="906"/>
      <c r="M59" s="907"/>
      <c r="N59" s="301"/>
    </row>
    <row r="60" spans="1:14" ht="24.75" customHeight="1">
      <c r="B60" s="52"/>
      <c r="C60" s="327"/>
      <c r="D60" s="327"/>
      <c r="E60" s="327"/>
      <c r="F60" s="327"/>
      <c r="G60" s="327"/>
      <c r="H60" s="321"/>
      <c r="I60" s="409"/>
      <c r="J60" s="296"/>
      <c r="K60" s="289"/>
      <c r="L60" s="906"/>
      <c r="M60" s="907"/>
      <c r="N60" s="297"/>
    </row>
    <row r="61" spans="1:14">
      <c r="B61" s="52"/>
      <c r="C61" s="53"/>
      <c r="D61" s="53"/>
      <c r="E61" s="53"/>
      <c r="F61" s="53"/>
      <c r="G61" s="327"/>
      <c r="H61" s="321"/>
      <c r="I61" s="409"/>
      <c r="J61" s="296"/>
      <c r="K61" s="289"/>
      <c r="L61" s="906"/>
      <c r="M61" s="907"/>
      <c r="N61" s="301"/>
    </row>
    <row r="62" spans="1:14">
      <c r="B62" s="52"/>
      <c r="C62" s="53"/>
      <c r="D62" s="53"/>
      <c r="E62" s="53"/>
      <c r="F62" s="53"/>
      <c r="G62" s="53"/>
      <c r="H62" s="298"/>
      <c r="I62" s="289"/>
      <c r="J62" s="289"/>
      <c r="K62" s="289"/>
      <c r="L62" s="906"/>
      <c r="M62" s="907"/>
      <c r="N62" s="301"/>
    </row>
    <row r="63" spans="1:14">
      <c r="B63" s="52"/>
      <c r="C63" s="53"/>
      <c r="D63" s="53"/>
      <c r="E63" s="53"/>
      <c r="F63" s="53"/>
      <c r="G63" s="53"/>
      <c r="H63" s="298"/>
      <c r="I63" s="289"/>
      <c r="J63" s="289"/>
      <c r="K63" s="289"/>
      <c r="L63" s="906"/>
      <c r="M63" s="907"/>
      <c r="N63" s="301"/>
    </row>
    <row r="64" spans="1:14" ht="15.75" thickBot="1">
      <c r="B64" s="475"/>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8428.9806469097311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1685.7961293819462</v>
      </c>
      <c r="M83" s="855"/>
      <c r="N83" s="57"/>
    </row>
    <row r="84" spans="1:14">
      <c r="B84" s="95" t="s">
        <v>1057</v>
      </c>
      <c r="C84" s="96"/>
      <c r="D84" s="96"/>
      <c r="E84" s="96"/>
      <c r="F84" s="96"/>
      <c r="G84" s="96"/>
      <c r="H84" s="96"/>
      <c r="I84" s="93"/>
      <c r="J84" s="94"/>
      <c r="K84" s="314">
        <v>0.05</v>
      </c>
      <c r="L84" s="854">
        <f>N78*K84</f>
        <v>421.44903234548656</v>
      </c>
      <c r="M84" s="855"/>
      <c r="N84" s="57"/>
    </row>
    <row r="85" spans="1:14" ht="15.75" thickBot="1">
      <c r="B85" s="97" t="s">
        <v>1058</v>
      </c>
      <c r="C85" s="98"/>
      <c r="D85" s="98"/>
      <c r="E85" s="98"/>
      <c r="F85" s="98"/>
      <c r="G85" s="98"/>
      <c r="H85" s="98"/>
      <c r="I85" s="99"/>
      <c r="J85" s="100"/>
      <c r="K85" s="315">
        <v>0.05</v>
      </c>
      <c r="L85" s="856">
        <f>N78*K85</f>
        <v>421.44903234548656</v>
      </c>
      <c r="M85" s="857"/>
      <c r="N85" s="57"/>
    </row>
    <row r="86" spans="1:14" ht="15.75" thickBot="1">
      <c r="B86" s="819" t="s">
        <v>1037</v>
      </c>
      <c r="C86" s="820"/>
      <c r="D86" s="820"/>
      <c r="E86" s="820"/>
      <c r="F86" s="820"/>
      <c r="G86" s="820"/>
      <c r="H86" s="820"/>
      <c r="I86" s="820"/>
      <c r="J86" s="820"/>
      <c r="K86" s="820"/>
      <c r="L86" s="820"/>
      <c r="M86" s="821"/>
      <c r="N86" s="58">
        <f>L83+L84+L85</f>
        <v>2528.6941940729193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10957.67484098265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129</v>
      </c>
      <c r="B36" s="868" t="str">
        <f>VLOOKUP(A36,EQUIPOS!A6:D186,3,FALSE)</f>
        <v xml:space="preserve">Buldozer, Potencia al volante de 140 HP, motor de 2200 RPM, longitud de hoja 4,80m. </v>
      </c>
      <c r="C36" s="869"/>
      <c r="D36" s="869"/>
      <c r="E36" s="869"/>
      <c r="F36" s="869"/>
      <c r="G36" s="869"/>
      <c r="H36" s="870"/>
      <c r="I36" s="277"/>
      <c r="J36" s="278"/>
      <c r="K36" s="279">
        <f>VLOOKUP(A36,EQUIPOS!A6:D186,4,FALSE)</f>
        <v>130000</v>
      </c>
      <c r="L36" s="280"/>
      <c r="M36" s="281">
        <v>45</v>
      </c>
      <c r="N36" s="282">
        <f>K36/M36</f>
        <v>2888.8888888888887</v>
      </c>
    </row>
    <row r="37" spans="1:14">
      <c r="A37" s="119" t="s">
        <v>152</v>
      </c>
      <c r="B37" s="868" t="str">
        <f>VLOOKUP(A37,EQUIPOS!A7:D187,3,FALSE)</f>
        <v xml:space="preserve">Carrotanque de agua(1000 Galones) </v>
      </c>
      <c r="C37" s="869"/>
      <c r="D37" s="869"/>
      <c r="E37" s="869"/>
      <c r="F37" s="869"/>
      <c r="G37" s="869"/>
      <c r="H37" s="870"/>
      <c r="I37" s="277"/>
      <c r="J37" s="278"/>
      <c r="K37" s="279">
        <f>VLOOKUP(A37,EQUIPOS!A7:D187,4,FALSE)</f>
        <v>50000</v>
      </c>
      <c r="L37" s="280"/>
      <c r="M37" s="281">
        <v>45</v>
      </c>
      <c r="N37" s="282">
        <f>K37/M37</f>
        <v>1111.1111111111111</v>
      </c>
    </row>
    <row r="38" spans="1:14">
      <c r="A38" t="s">
        <v>269</v>
      </c>
      <c r="B38" s="868" t="str">
        <f>VLOOKUP(A38,EQUIPOS!A8:D188,3,FALSE)</f>
        <v>Motoniveladora  potencia 215 HP, ancho de cuchilla 4,27 m, peso 18 ton.</v>
      </c>
      <c r="C38" s="869"/>
      <c r="D38" s="869"/>
      <c r="E38" s="869"/>
      <c r="F38" s="869"/>
      <c r="G38" s="869"/>
      <c r="H38" s="870"/>
      <c r="I38" s="277"/>
      <c r="J38" s="278"/>
      <c r="K38" s="279">
        <f>VLOOKUP(A38,EQUIPOS!A8:D188,4,FALSE)</f>
        <v>180000</v>
      </c>
      <c r="L38" s="280"/>
      <c r="M38" s="281">
        <v>45</v>
      </c>
      <c r="N38" s="282">
        <f>K38/M38</f>
        <v>4000</v>
      </c>
    </row>
    <row r="39" spans="1:14">
      <c r="A39" t="s">
        <v>365</v>
      </c>
      <c r="B39" s="868" t="str">
        <f>VLOOKUP(A39,EQUIPOS!A9:D189,3,FALSE)</f>
        <v xml:space="preserve">Vibrocompatador, potencia 153 HP, peso 10 Ton. </v>
      </c>
      <c r="C39" s="869"/>
      <c r="D39" s="869"/>
      <c r="E39" s="869"/>
      <c r="F39" s="869"/>
      <c r="G39" s="869"/>
      <c r="H39" s="870"/>
      <c r="I39" s="871"/>
      <c r="J39" s="872"/>
      <c r="K39" s="279">
        <f>VLOOKUP(A39,EQUIPOS!A9:D189,4,FALSE)</f>
        <v>116409.64240102173</v>
      </c>
      <c r="L39" s="873">
        <v>45</v>
      </c>
      <c r="M39" s="874"/>
      <c r="N39" s="282">
        <f>K39/L39</f>
        <v>2586.8809422449272</v>
      </c>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11.348267823577778</v>
      </c>
    </row>
    <row r="43" spans="1:14" ht="15.75" thickBot="1">
      <c r="B43" s="819" t="s">
        <v>1037</v>
      </c>
      <c r="C43" s="820"/>
      <c r="D43" s="820"/>
      <c r="E43" s="820"/>
      <c r="F43" s="820"/>
      <c r="G43" s="820"/>
      <c r="H43" s="820"/>
      <c r="I43" s="820"/>
      <c r="J43" s="820"/>
      <c r="K43" s="820"/>
      <c r="L43" s="820"/>
      <c r="M43" s="821"/>
      <c r="N43" s="404">
        <f>SUM(N36:N42)</f>
        <v>10598.229210068504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17362.054767476959</v>
      </c>
      <c r="N48" s="282">
        <f>K48*M48</f>
        <v>21702.568459346199</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21702.568459346199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906">
        <f>VLOOKUP(A59,TRANSPORTE!A5:D123,4,FALSE)</f>
        <v>1086.9145197319433</v>
      </c>
      <c r="M59" s="907"/>
      <c r="N59" s="301">
        <f>K59*L59</f>
        <v>1358.6431496649291</v>
      </c>
    </row>
    <row r="60" spans="1:14" ht="24.75" customHeight="1">
      <c r="B60" s="52"/>
      <c r="C60" s="327"/>
      <c r="D60" s="327"/>
      <c r="E60" s="327"/>
      <c r="F60" s="327"/>
      <c r="G60" s="327"/>
      <c r="H60" s="321"/>
      <c r="I60" s="409"/>
      <c r="J60" s="296"/>
      <c r="K60" s="289"/>
      <c r="L60" s="906"/>
      <c r="M60" s="907"/>
      <c r="N60" s="297"/>
    </row>
    <row r="61" spans="1:14">
      <c r="B61" s="52"/>
      <c r="C61" s="53"/>
      <c r="D61" s="53"/>
      <c r="E61" s="53"/>
      <c r="F61" s="53"/>
      <c r="G61" s="327"/>
      <c r="H61" s="321"/>
      <c r="I61" s="409"/>
      <c r="J61" s="296"/>
      <c r="K61" s="289"/>
      <c r="L61" s="906"/>
      <c r="M61" s="907"/>
      <c r="N61" s="301"/>
    </row>
    <row r="62" spans="1:14">
      <c r="B62" s="52"/>
      <c r="C62" s="53"/>
      <c r="D62" s="53"/>
      <c r="E62" s="53"/>
      <c r="F62" s="53"/>
      <c r="G62" s="53"/>
      <c r="H62" s="298"/>
      <c r="I62" s="289"/>
      <c r="J62" s="289"/>
      <c r="K62" s="289"/>
      <c r="L62" s="906"/>
      <c r="M62" s="907"/>
      <c r="N62" s="301"/>
    </row>
    <row r="63" spans="1:14">
      <c r="B63" s="52"/>
      <c r="C63" s="53"/>
      <c r="D63" s="53"/>
      <c r="E63" s="53"/>
      <c r="F63" s="53"/>
      <c r="G63" s="53"/>
      <c r="H63" s="298"/>
      <c r="I63" s="289"/>
      <c r="J63" s="289"/>
      <c r="K63" s="289"/>
      <c r="L63" s="906"/>
      <c r="M63" s="907"/>
      <c r="N63" s="301"/>
    </row>
    <row r="64" spans="1:14" ht="15.75" thickBot="1">
      <c r="B64" s="475"/>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SUM(N59:N64)</f>
        <v>1358.6431496649291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34226.85421025852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6845.3708420517041</v>
      </c>
      <c r="M83" s="855"/>
      <c r="N83" s="57"/>
    </row>
    <row r="84" spans="1:14">
      <c r="B84" s="95" t="s">
        <v>1057</v>
      </c>
      <c r="C84" s="96"/>
      <c r="D84" s="96"/>
      <c r="E84" s="96"/>
      <c r="F84" s="96"/>
      <c r="G84" s="96"/>
      <c r="H84" s="96"/>
      <c r="I84" s="93"/>
      <c r="J84" s="94"/>
      <c r="K84" s="314">
        <v>0.05</v>
      </c>
      <c r="L84" s="854">
        <f>N78*K84</f>
        <v>1711.342710512926</v>
      </c>
      <c r="M84" s="855"/>
      <c r="N84" s="57"/>
    </row>
    <row r="85" spans="1:14" ht="15.75" thickBot="1">
      <c r="B85" s="97" t="s">
        <v>1058</v>
      </c>
      <c r="C85" s="98"/>
      <c r="D85" s="98"/>
      <c r="E85" s="98"/>
      <c r="F85" s="98"/>
      <c r="G85" s="98"/>
      <c r="H85" s="98"/>
      <c r="I85" s="99"/>
      <c r="J85" s="100"/>
      <c r="K85" s="315">
        <v>0.05</v>
      </c>
      <c r="L85" s="856">
        <f>N78*K85</f>
        <v>1711.342710512926</v>
      </c>
      <c r="M85" s="857"/>
      <c r="N85" s="57"/>
    </row>
    <row r="86" spans="1:14" ht="15.75" thickBot="1">
      <c r="B86" s="819" t="s">
        <v>1037</v>
      </c>
      <c r="C86" s="820"/>
      <c r="D86" s="820"/>
      <c r="E86" s="820"/>
      <c r="F86" s="820"/>
      <c r="G86" s="820"/>
      <c r="H86" s="820"/>
      <c r="I86" s="820"/>
      <c r="J86" s="820"/>
      <c r="K86" s="820"/>
      <c r="L86" s="820"/>
      <c r="M86" s="821"/>
      <c r="N86" s="58">
        <f>L83+L84+L85</f>
        <v>10268.056263077557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ROUND((N78+N86),0)</f>
        <v>44495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67"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129</v>
      </c>
      <c r="B36" s="868" t="str">
        <f>VLOOKUP(A36,EQUIPOS!A6:D186,3,FALSE)</f>
        <v xml:space="preserve">Buldozer, Potencia al volante de 140 HP, motor de 2200 RPM, longitud de hoja 4,80m. </v>
      </c>
      <c r="C36" s="869"/>
      <c r="D36" s="869"/>
      <c r="E36" s="869"/>
      <c r="F36" s="869"/>
      <c r="G36" s="869"/>
      <c r="H36" s="870"/>
      <c r="I36" s="277"/>
      <c r="J36" s="278"/>
      <c r="K36" s="279">
        <f>VLOOKUP(A36,EQUIPOS!A6:D186,4,FALSE)</f>
        <v>130000</v>
      </c>
      <c r="L36" s="280"/>
      <c r="M36" s="281">
        <v>45</v>
      </c>
      <c r="N36" s="282">
        <f>K36/M36</f>
        <v>2888.8888888888887</v>
      </c>
    </row>
    <row r="37" spans="1:14">
      <c r="A37" s="119" t="s">
        <v>152</v>
      </c>
      <c r="B37" s="868" t="str">
        <f>VLOOKUP(A37,EQUIPOS!A7:D187,3,FALSE)</f>
        <v xml:space="preserve">Carrotanque de agua(1000 Galones) </v>
      </c>
      <c r="C37" s="869"/>
      <c r="D37" s="869"/>
      <c r="E37" s="869"/>
      <c r="F37" s="869"/>
      <c r="G37" s="869"/>
      <c r="H37" s="870"/>
      <c r="I37" s="277"/>
      <c r="J37" s="278"/>
      <c r="K37" s="279">
        <f>VLOOKUP(A37,EQUIPOS!A7:D187,4,FALSE)</f>
        <v>50000</v>
      </c>
      <c r="L37" s="280"/>
      <c r="M37" s="281">
        <v>45</v>
      </c>
      <c r="N37" s="282">
        <f>K37/M37</f>
        <v>1111.1111111111111</v>
      </c>
    </row>
    <row r="38" spans="1:14">
      <c r="A38" t="s">
        <v>269</v>
      </c>
      <c r="B38" s="868" t="str">
        <f>VLOOKUP(A38,EQUIPOS!A8:D188,3,FALSE)</f>
        <v>Motoniveladora  potencia 215 HP, ancho de cuchilla 4,27 m, peso 18 ton.</v>
      </c>
      <c r="C38" s="869"/>
      <c r="D38" s="869"/>
      <c r="E38" s="869"/>
      <c r="F38" s="869"/>
      <c r="G38" s="869"/>
      <c r="H38" s="870"/>
      <c r="I38" s="277"/>
      <c r="J38" s="278"/>
      <c r="K38" s="279">
        <f>VLOOKUP(A38,EQUIPOS!A8:D188,4,FALSE)</f>
        <v>180000</v>
      </c>
      <c r="L38" s="280"/>
      <c r="M38" s="281">
        <v>45</v>
      </c>
      <c r="N38" s="282">
        <f>K38/M38</f>
        <v>4000</v>
      </c>
    </row>
    <row r="39" spans="1:14">
      <c r="A39" t="s">
        <v>365</v>
      </c>
      <c r="B39" s="868" t="str">
        <f>VLOOKUP(A39,EQUIPOS!A9:D189,3,FALSE)</f>
        <v xml:space="preserve">Vibrocompatador, potencia 153 HP, peso 10 Ton. </v>
      </c>
      <c r="C39" s="869"/>
      <c r="D39" s="869"/>
      <c r="E39" s="869"/>
      <c r="F39" s="869"/>
      <c r="G39" s="869"/>
      <c r="H39" s="870"/>
      <c r="I39" s="871"/>
      <c r="J39" s="872"/>
      <c r="K39" s="279">
        <f>VLOOKUP(A39,EQUIPOS!A9:D189,4,FALSE)</f>
        <v>116409.64240102173</v>
      </c>
      <c r="L39" s="873">
        <v>45</v>
      </c>
      <c r="M39" s="874"/>
      <c r="N39" s="282">
        <f>K39/L39</f>
        <v>2586.8809422449272</v>
      </c>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11.348267823577778</v>
      </c>
    </row>
    <row r="43" spans="1:14" ht="15.75" thickBot="1">
      <c r="B43" s="819" t="s">
        <v>1037</v>
      </c>
      <c r="C43" s="820"/>
      <c r="D43" s="820"/>
      <c r="E43" s="820"/>
      <c r="F43" s="820"/>
      <c r="G43" s="820"/>
      <c r="H43" s="820"/>
      <c r="I43" s="820"/>
      <c r="J43" s="820"/>
      <c r="K43" s="820"/>
      <c r="L43" s="820"/>
      <c r="M43" s="821"/>
      <c r="N43" s="404">
        <f>SUM(N36:N42)</f>
        <v>10598.229210068504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60690</v>
      </c>
      <c r="N48" s="282">
        <f>K48*M48</f>
        <v>75862.5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75862.5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6">
        <f>VLOOKUP(A59,TRANSPORTE!A5:D123,4,FALSE)</f>
        <v>1100</v>
      </c>
      <c r="M59" s="907"/>
      <c r="N59" s="301">
        <f>K59*L59</f>
        <v>1375</v>
      </c>
    </row>
    <row r="60" spans="1:14" ht="24.75" customHeight="1">
      <c r="B60" s="52"/>
      <c r="C60" s="327"/>
      <c r="D60" s="327"/>
      <c r="E60" s="327"/>
      <c r="F60" s="327"/>
      <c r="G60" s="327"/>
      <c r="H60" s="321"/>
      <c r="I60" s="409"/>
      <c r="J60" s="296"/>
      <c r="K60" s="289"/>
      <c r="L60" s="906"/>
      <c r="M60" s="907"/>
      <c r="N60" s="297"/>
    </row>
    <row r="61" spans="1:14">
      <c r="B61" s="52"/>
      <c r="C61" s="53"/>
      <c r="D61" s="53"/>
      <c r="E61" s="53"/>
      <c r="F61" s="53"/>
      <c r="G61" s="327"/>
      <c r="H61" s="321"/>
      <c r="I61" s="409"/>
      <c r="J61" s="296"/>
      <c r="K61" s="289"/>
      <c r="L61" s="906"/>
      <c r="M61" s="907"/>
      <c r="N61" s="301"/>
    </row>
    <row r="62" spans="1:14">
      <c r="B62" s="52"/>
      <c r="C62" s="53"/>
      <c r="D62" s="53"/>
      <c r="E62" s="53"/>
      <c r="F62" s="53"/>
      <c r="G62" s="53"/>
      <c r="H62" s="298"/>
      <c r="I62" s="289"/>
      <c r="J62" s="289"/>
      <c r="K62" s="289"/>
      <c r="L62" s="906"/>
      <c r="M62" s="907"/>
      <c r="N62" s="301"/>
    </row>
    <row r="63" spans="1:14">
      <c r="B63" s="52"/>
      <c r="C63" s="53"/>
      <c r="D63" s="53"/>
      <c r="E63" s="53"/>
      <c r="F63" s="53"/>
      <c r="G63" s="53"/>
      <c r="H63" s="298"/>
      <c r="I63" s="289"/>
      <c r="J63" s="289"/>
      <c r="K63" s="289"/>
      <c r="L63" s="906"/>
      <c r="M63" s="907"/>
      <c r="N63" s="301"/>
    </row>
    <row r="64" spans="1:14" ht="15.75" thickBot="1">
      <c r="B64" s="475"/>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88403.142601247397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17680.62852024948</v>
      </c>
      <c r="M83" s="855"/>
      <c r="N83" s="57"/>
    </row>
    <row r="84" spans="1:14">
      <c r="B84" s="95" t="s">
        <v>1057</v>
      </c>
      <c r="C84" s="96"/>
      <c r="D84" s="96"/>
      <c r="E84" s="96"/>
      <c r="F84" s="96"/>
      <c r="G84" s="96"/>
      <c r="H84" s="96"/>
      <c r="I84" s="93"/>
      <c r="J84" s="94"/>
      <c r="K84" s="314">
        <v>0.05</v>
      </c>
      <c r="L84" s="854">
        <f>N78*K84</f>
        <v>4420.15713006237</v>
      </c>
      <c r="M84" s="855"/>
      <c r="N84" s="57"/>
    </row>
    <row r="85" spans="1:14" ht="15.75" thickBot="1">
      <c r="B85" s="97" t="s">
        <v>1058</v>
      </c>
      <c r="C85" s="98"/>
      <c r="D85" s="98"/>
      <c r="E85" s="98"/>
      <c r="F85" s="98"/>
      <c r="G85" s="98"/>
      <c r="H85" s="98"/>
      <c r="I85" s="99"/>
      <c r="J85" s="100"/>
      <c r="K85" s="315">
        <v>0.05</v>
      </c>
      <c r="L85" s="856">
        <f>N78*K85</f>
        <v>4420.15713006237</v>
      </c>
      <c r="M85" s="857"/>
      <c r="N85" s="57"/>
    </row>
    <row r="86" spans="1:14" ht="15.75" thickBot="1">
      <c r="B86" s="819" t="s">
        <v>1037</v>
      </c>
      <c r="C86" s="820"/>
      <c r="D86" s="820"/>
      <c r="E86" s="820"/>
      <c r="F86" s="820"/>
      <c r="G86" s="820"/>
      <c r="H86" s="820"/>
      <c r="I86" s="820"/>
      <c r="J86" s="820"/>
      <c r="K86" s="820"/>
      <c r="L86" s="820"/>
      <c r="M86" s="821"/>
      <c r="N86" s="58">
        <f>L83+L84+L85</f>
        <v>26520.942780374218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114924.08538162161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129</v>
      </c>
      <c r="B36" s="868" t="str">
        <f>VLOOKUP(A36,EQUIPOS!A6:D186,3,FALSE)</f>
        <v xml:space="preserve">Buldozer, Potencia al volante de 140 HP, motor de 2200 RPM, longitud de hoja 4,80m. </v>
      </c>
      <c r="C36" s="869"/>
      <c r="D36" s="869"/>
      <c r="E36" s="869"/>
      <c r="F36" s="869"/>
      <c r="G36" s="869"/>
      <c r="H36" s="870"/>
      <c r="I36" s="277"/>
      <c r="J36" s="278"/>
      <c r="K36" s="279">
        <f>VLOOKUP(A36,EQUIPOS!A6:D186,4,FALSE)</f>
        <v>130000</v>
      </c>
      <c r="L36" s="280"/>
      <c r="M36" s="281">
        <v>45</v>
      </c>
      <c r="N36" s="282">
        <f>K36/M36</f>
        <v>2888.8888888888887</v>
      </c>
    </row>
    <row r="37" spans="1:14">
      <c r="A37" s="119" t="s">
        <v>152</v>
      </c>
      <c r="B37" s="868" t="str">
        <f>VLOOKUP(A37,EQUIPOS!A7:D187,3,FALSE)</f>
        <v xml:space="preserve">Carrotanque de agua(1000 Galones) </v>
      </c>
      <c r="C37" s="869"/>
      <c r="D37" s="869"/>
      <c r="E37" s="869"/>
      <c r="F37" s="869"/>
      <c r="G37" s="869"/>
      <c r="H37" s="870"/>
      <c r="I37" s="277"/>
      <c r="J37" s="278"/>
      <c r="K37" s="279">
        <f>VLOOKUP(A37,EQUIPOS!A7:D187,4,FALSE)</f>
        <v>50000</v>
      </c>
      <c r="L37" s="280"/>
      <c r="M37" s="281">
        <v>45</v>
      </c>
      <c r="N37" s="282">
        <f>K37/M37</f>
        <v>1111.1111111111111</v>
      </c>
    </row>
    <row r="38" spans="1:14">
      <c r="A38" t="s">
        <v>269</v>
      </c>
      <c r="B38" s="868" t="str">
        <f>VLOOKUP(A38,EQUIPOS!A8:D188,3,FALSE)</f>
        <v>Motoniveladora  potencia 215 HP, ancho de cuchilla 4,27 m, peso 18 ton.</v>
      </c>
      <c r="C38" s="869"/>
      <c r="D38" s="869"/>
      <c r="E38" s="869"/>
      <c r="F38" s="869"/>
      <c r="G38" s="869"/>
      <c r="H38" s="870"/>
      <c r="I38" s="277"/>
      <c r="J38" s="278"/>
      <c r="K38" s="279">
        <f>VLOOKUP(A38,EQUIPOS!A8:D188,4,FALSE)</f>
        <v>180000</v>
      </c>
      <c r="L38" s="280"/>
      <c r="M38" s="281">
        <v>45</v>
      </c>
      <c r="N38" s="282">
        <f>K38/M38</f>
        <v>4000</v>
      </c>
    </row>
    <row r="39" spans="1:14">
      <c r="A39" t="s">
        <v>365</v>
      </c>
      <c r="B39" s="868" t="str">
        <f>VLOOKUP(A39,EQUIPOS!A9:D189,3,FALSE)</f>
        <v xml:space="preserve">Vibrocompatador, potencia 153 HP, peso 10 Ton. </v>
      </c>
      <c r="C39" s="869"/>
      <c r="D39" s="869"/>
      <c r="E39" s="869"/>
      <c r="F39" s="869"/>
      <c r="G39" s="869"/>
      <c r="H39" s="870"/>
      <c r="I39" s="871"/>
      <c r="J39" s="872"/>
      <c r="K39" s="279">
        <f>VLOOKUP(A39,EQUIPOS!A9:D189,4,FALSE)</f>
        <v>116409.64240102173</v>
      </c>
      <c r="L39" s="873">
        <v>45</v>
      </c>
      <c r="M39" s="874"/>
      <c r="N39" s="282">
        <f>K39/L39</f>
        <v>2586.8809422449272</v>
      </c>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t="s">
        <v>1036</v>
      </c>
      <c r="C42" s="869"/>
      <c r="D42" s="869"/>
      <c r="E42" s="869"/>
      <c r="F42" s="869"/>
      <c r="G42" s="869"/>
      <c r="H42" s="870"/>
      <c r="I42" s="878"/>
      <c r="J42" s="879"/>
      <c r="K42" s="47"/>
      <c r="L42" s="880">
        <v>0.02</v>
      </c>
      <c r="M42" s="881"/>
      <c r="N42" s="111">
        <f>N76*L42</f>
        <v>11.348267823577778</v>
      </c>
    </row>
    <row r="43" spans="1:14" ht="15.75" thickBot="1">
      <c r="B43" s="819" t="s">
        <v>1037</v>
      </c>
      <c r="C43" s="820"/>
      <c r="D43" s="820"/>
      <c r="E43" s="820"/>
      <c r="F43" s="820"/>
      <c r="G43" s="820"/>
      <c r="H43" s="820"/>
      <c r="I43" s="820"/>
      <c r="J43" s="820"/>
      <c r="K43" s="820"/>
      <c r="L43" s="820"/>
      <c r="M43" s="821"/>
      <c r="N43" s="404">
        <f>SUM(N36:N42)</f>
        <v>10598.229210068504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67235</v>
      </c>
      <c r="N48" s="282">
        <f>K48*M48</f>
        <v>84043.75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84043.75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6">
        <f>VLOOKUP(A59,TRANSPORTE!A5:D123,4,FALSE)</f>
        <v>1100</v>
      </c>
      <c r="M59" s="907"/>
      <c r="N59" s="301">
        <f>K59*L59</f>
        <v>1375</v>
      </c>
    </row>
    <row r="60" spans="1:14" ht="24.75" customHeight="1">
      <c r="B60" s="52"/>
      <c r="C60" s="327"/>
      <c r="D60" s="327"/>
      <c r="E60" s="327"/>
      <c r="F60" s="327"/>
      <c r="G60" s="327"/>
      <c r="H60" s="321"/>
      <c r="I60" s="409"/>
      <c r="J60" s="296"/>
      <c r="K60" s="289"/>
      <c r="L60" s="906"/>
      <c r="M60" s="907"/>
      <c r="N60" s="297"/>
    </row>
    <row r="61" spans="1:14">
      <c r="B61" s="52"/>
      <c r="C61" s="53"/>
      <c r="D61" s="53"/>
      <c r="E61" s="53"/>
      <c r="F61" s="53"/>
      <c r="G61" s="327"/>
      <c r="H61" s="321"/>
      <c r="I61" s="409"/>
      <c r="J61" s="296"/>
      <c r="K61" s="289"/>
      <c r="L61" s="906"/>
      <c r="M61" s="907"/>
      <c r="N61" s="301"/>
    </row>
    <row r="62" spans="1:14">
      <c r="B62" s="52"/>
      <c r="C62" s="53"/>
      <c r="D62" s="53"/>
      <c r="E62" s="53"/>
      <c r="F62" s="53"/>
      <c r="G62" s="53"/>
      <c r="H62" s="298"/>
      <c r="I62" s="289"/>
      <c r="J62" s="289"/>
      <c r="K62" s="289"/>
      <c r="L62" s="906"/>
      <c r="M62" s="907"/>
      <c r="N62" s="301"/>
    </row>
    <row r="63" spans="1:14">
      <c r="B63" s="52"/>
      <c r="C63" s="53"/>
      <c r="D63" s="53"/>
      <c r="E63" s="53"/>
      <c r="F63" s="53"/>
      <c r="G63" s="53"/>
      <c r="H63" s="298"/>
      <c r="I63" s="289"/>
      <c r="J63" s="289"/>
      <c r="K63" s="289"/>
      <c r="L63" s="906"/>
      <c r="M63" s="907"/>
      <c r="N63" s="301"/>
    </row>
    <row r="64" spans="1:14" ht="15.75" thickBot="1">
      <c r="B64" s="475"/>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96584.392601247397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19316.87852024948</v>
      </c>
      <c r="M83" s="855"/>
      <c r="N83" s="57"/>
    </row>
    <row r="84" spans="1:14">
      <c r="B84" s="95" t="s">
        <v>1057</v>
      </c>
      <c r="C84" s="96"/>
      <c r="D84" s="96"/>
      <c r="E84" s="96"/>
      <c r="F84" s="96"/>
      <c r="G84" s="96"/>
      <c r="H84" s="96"/>
      <c r="I84" s="93"/>
      <c r="J84" s="94"/>
      <c r="K84" s="314">
        <v>0.05</v>
      </c>
      <c r="L84" s="854">
        <f>N78*K84</f>
        <v>4829.21963006237</v>
      </c>
      <c r="M84" s="855"/>
      <c r="N84" s="57"/>
    </row>
    <row r="85" spans="1:14" ht="15.75" thickBot="1">
      <c r="B85" s="97" t="s">
        <v>1058</v>
      </c>
      <c r="C85" s="98"/>
      <c r="D85" s="98"/>
      <c r="E85" s="98"/>
      <c r="F85" s="98"/>
      <c r="G85" s="98"/>
      <c r="H85" s="98"/>
      <c r="I85" s="99"/>
      <c r="J85" s="100"/>
      <c r="K85" s="315">
        <v>0.05</v>
      </c>
      <c r="L85" s="856">
        <f>N78*K85</f>
        <v>4829.21963006237</v>
      </c>
      <c r="M85" s="857"/>
      <c r="N85" s="57"/>
    </row>
    <row r="86" spans="1:14" ht="15.75" thickBot="1">
      <c r="B86" s="819" t="s">
        <v>1037</v>
      </c>
      <c r="C86" s="820"/>
      <c r="D86" s="820"/>
      <c r="E86" s="820"/>
      <c r="F86" s="820"/>
      <c r="G86" s="820"/>
      <c r="H86" s="820"/>
      <c r="I86" s="820"/>
      <c r="J86" s="820"/>
      <c r="K86" s="820"/>
      <c r="L86" s="820"/>
      <c r="M86" s="821"/>
      <c r="N86" s="58">
        <f>L83+L84+L85</f>
        <v>28975.317780374218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125559.71038162161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129</v>
      </c>
      <c r="B36" s="868" t="str">
        <f>VLOOKUP(A36,EQUIPOS!A6:D154,3,FALSE)</f>
        <v xml:space="preserve">Buldozer, Potencia al volante de 140 HP, motor de 2200 RPM, longitud de hoja 4,80m. </v>
      </c>
      <c r="C36" s="869"/>
      <c r="D36" s="869"/>
      <c r="E36" s="869"/>
      <c r="F36" s="869"/>
      <c r="G36" s="869"/>
      <c r="H36" s="870"/>
      <c r="I36" s="277"/>
      <c r="J36" s="278"/>
      <c r="K36" s="279">
        <f>VLOOKUP(A36,EQUIPOS!A6:D163,4,FALSE)</f>
        <v>130000</v>
      </c>
      <c r="L36" s="280"/>
      <c r="M36" s="281">
        <v>400</v>
      </c>
      <c r="N36" s="282">
        <f>K36/M36</f>
        <v>325</v>
      </c>
    </row>
    <row r="37" spans="1:14">
      <c r="A37" s="119" t="s">
        <v>152</v>
      </c>
      <c r="B37" s="868" t="str">
        <f>VLOOKUP(A37,EQUIPOS!A7:D154,3,FALSE)</f>
        <v xml:space="preserve">Carrotanque de agua(1000 Galones) </v>
      </c>
      <c r="C37" s="869"/>
      <c r="D37" s="869"/>
      <c r="E37" s="869"/>
      <c r="F37" s="869"/>
      <c r="G37" s="869"/>
      <c r="H37" s="870"/>
      <c r="I37" s="277"/>
      <c r="J37" s="278"/>
      <c r="K37" s="279">
        <f>VLOOKUP(A37,EQUIPOS!A7:D164,4,FALSE)</f>
        <v>50000</v>
      </c>
      <c r="L37" s="280"/>
      <c r="M37" s="281">
        <v>200</v>
      </c>
      <c r="N37" s="282">
        <f>K37/M37</f>
        <v>250</v>
      </c>
    </row>
    <row r="38" spans="1:14">
      <c r="A38"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280"/>
      <c r="M38" s="281">
        <v>200</v>
      </c>
      <c r="N38" s="282">
        <f>K38/M38</f>
        <v>900</v>
      </c>
    </row>
    <row r="39" spans="1:14">
      <c r="A39" t="s">
        <v>365</v>
      </c>
      <c r="B39" s="868" t="str">
        <f>VLOOKUP(A39,EQUIPOS!A9:D155,3,FALSE)</f>
        <v xml:space="preserve">Vibrocompatador, potencia 153 HP, peso 10 Ton. </v>
      </c>
      <c r="C39" s="869"/>
      <c r="D39" s="869"/>
      <c r="E39" s="869"/>
      <c r="F39" s="869"/>
      <c r="G39" s="869"/>
      <c r="H39" s="870"/>
      <c r="I39" s="871"/>
      <c r="J39" s="872"/>
      <c r="K39" s="279">
        <f>VLOOKUP(A39,EQUIPOS!A9:D166,4,FALSE)</f>
        <v>116409.64240102173</v>
      </c>
      <c r="L39" s="873">
        <v>200</v>
      </c>
      <c r="M39" s="874"/>
      <c r="N39" s="282">
        <f>K39/L39</f>
        <v>582.04821200510867</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0.02</v>
      </c>
      <c r="N41" s="354">
        <f>N76*M41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2059.6015722654138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2187.2695852806637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437.45391705613275</v>
      </c>
      <c r="M83" s="855"/>
      <c r="N83" s="57"/>
    </row>
    <row r="84" spans="1:14">
      <c r="B84" s="95" t="s">
        <v>1057</v>
      </c>
      <c r="C84" s="96"/>
      <c r="D84" s="96"/>
      <c r="E84" s="96"/>
      <c r="F84" s="96"/>
      <c r="G84" s="96"/>
      <c r="H84" s="96"/>
      <c r="I84" s="93"/>
      <c r="J84" s="94"/>
      <c r="K84" s="314">
        <v>0.05</v>
      </c>
      <c r="L84" s="854">
        <f>N78*K84</f>
        <v>109.36347926403319</v>
      </c>
      <c r="M84" s="855"/>
      <c r="N84" s="57"/>
    </row>
    <row r="85" spans="1:14" ht="15.75" thickBot="1">
      <c r="B85" s="97" t="s">
        <v>1058</v>
      </c>
      <c r="C85" s="98"/>
      <c r="D85" s="98"/>
      <c r="E85" s="98"/>
      <c r="F85" s="98"/>
      <c r="G85" s="98"/>
      <c r="H85" s="98"/>
      <c r="I85" s="99"/>
      <c r="J85" s="100"/>
      <c r="K85" s="315">
        <v>0.05</v>
      </c>
      <c r="L85" s="856">
        <f>N78*K85</f>
        <v>109.36347926403319</v>
      </c>
      <c r="M85" s="857"/>
      <c r="N85" s="57"/>
    </row>
    <row r="86" spans="1:14" ht="15.75" thickBot="1">
      <c r="B86" s="819" t="s">
        <v>1037</v>
      </c>
      <c r="C86" s="820"/>
      <c r="D86" s="820"/>
      <c r="E86" s="820"/>
      <c r="F86" s="820"/>
      <c r="G86" s="820"/>
      <c r="H86" s="820"/>
      <c r="I86" s="820"/>
      <c r="J86" s="820"/>
      <c r="K86" s="820"/>
      <c r="L86" s="820"/>
      <c r="M86" s="821"/>
      <c r="N86" s="58">
        <f>L83+L84+L85</f>
        <v>656.18087558419916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2843.4504608648631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6292.72</v>
      </c>
      <c r="N48" s="282">
        <f>K48*M48</f>
        <v>7551.2640000000001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7551.2640000000001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7757.5755090326438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1551.5151018065289</v>
      </c>
      <c r="M83" s="855"/>
      <c r="N83" s="57"/>
    </row>
    <row r="84" spans="1:14">
      <c r="B84" s="95" t="s">
        <v>1057</v>
      </c>
      <c r="C84" s="96"/>
      <c r="D84" s="96"/>
      <c r="E84" s="96"/>
      <c r="F84" s="96"/>
      <c r="G84" s="96"/>
      <c r="H84" s="96"/>
      <c r="I84" s="93"/>
      <c r="J84" s="94"/>
      <c r="K84" s="314">
        <v>0.05</v>
      </c>
      <c r="L84" s="854">
        <f>N78*K84</f>
        <v>387.87877545163224</v>
      </c>
      <c r="M84" s="855"/>
      <c r="N84" s="57"/>
    </row>
    <row r="85" spans="1:14" ht="15.75" thickBot="1">
      <c r="B85" s="97" t="s">
        <v>1058</v>
      </c>
      <c r="C85" s="98"/>
      <c r="D85" s="98"/>
      <c r="E85" s="98"/>
      <c r="F85" s="98"/>
      <c r="G85" s="98"/>
      <c r="H85" s="98"/>
      <c r="I85" s="99"/>
      <c r="J85" s="100"/>
      <c r="K85" s="315">
        <v>0.05</v>
      </c>
      <c r="L85" s="856">
        <f>N78*K85</f>
        <v>387.87877545163224</v>
      </c>
      <c r="M85" s="857"/>
      <c r="N85" s="57"/>
    </row>
    <row r="86" spans="1:14" ht="15.75" thickBot="1">
      <c r="B86" s="819" t="s">
        <v>1037</v>
      </c>
      <c r="C86" s="820"/>
      <c r="D86" s="820"/>
      <c r="E86" s="820"/>
      <c r="F86" s="820"/>
      <c r="G86" s="820"/>
      <c r="H86" s="820"/>
      <c r="I86" s="820"/>
      <c r="J86" s="820"/>
      <c r="K86" s="820"/>
      <c r="L86" s="820"/>
      <c r="M86" s="821"/>
      <c r="N86" s="58">
        <f>L83+L84+L85</f>
        <v>2327.2726527097934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10084.848161742437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1158.3343018065289</v>
      </c>
      <c r="M83" s="855"/>
      <c r="N83" s="57"/>
    </row>
    <row r="84" spans="1:14">
      <c r="B84" s="95" t="s">
        <v>1057</v>
      </c>
      <c r="C84" s="96"/>
      <c r="D84" s="96"/>
      <c r="E84" s="96"/>
      <c r="F84" s="96"/>
      <c r="G84" s="96"/>
      <c r="H84" s="96"/>
      <c r="I84" s="93"/>
      <c r="J84" s="94"/>
      <c r="K84" s="314">
        <v>0.05</v>
      </c>
      <c r="L84" s="854">
        <f>N78*K84</f>
        <v>289.58357545163221</v>
      </c>
      <c r="M84" s="855"/>
      <c r="N84" s="57"/>
    </row>
    <row r="85" spans="1:14" ht="15.75" thickBot="1">
      <c r="B85" s="97" t="s">
        <v>1058</v>
      </c>
      <c r="C85" s="98"/>
      <c r="D85" s="98"/>
      <c r="E85" s="98"/>
      <c r="F85" s="98"/>
      <c r="G85" s="98"/>
      <c r="H85" s="98"/>
      <c r="I85" s="99"/>
      <c r="J85" s="100"/>
      <c r="K85" s="315">
        <v>0.05</v>
      </c>
      <c r="L85" s="856">
        <f>N78*K85</f>
        <v>289.58357545163221</v>
      </c>
      <c r="M85" s="857"/>
      <c r="N85" s="57"/>
    </row>
    <row r="86" spans="1:14" ht="15.75" thickBot="1">
      <c r="B86" s="819" t="s">
        <v>1037</v>
      </c>
      <c r="C86" s="820"/>
      <c r="D86" s="820"/>
      <c r="E86" s="820"/>
      <c r="F86" s="820"/>
      <c r="G86" s="820"/>
      <c r="H86" s="820"/>
      <c r="I86" s="820"/>
      <c r="J86" s="820"/>
      <c r="K86" s="820"/>
      <c r="L86" s="820"/>
      <c r="M86" s="821"/>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5849.049633606106</v>
      </c>
      <c r="N48" s="282">
        <f>K48*M48</f>
        <v>7018.859560327327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7018.859560327327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7225.1710693599707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1445.0342138719943</v>
      </c>
      <c r="M83" s="855"/>
      <c r="N83" s="57"/>
    </row>
    <row r="84" spans="1:14">
      <c r="B84" s="95" t="s">
        <v>1057</v>
      </c>
      <c r="C84" s="96"/>
      <c r="D84" s="96"/>
      <c r="E84" s="96"/>
      <c r="F84" s="96"/>
      <c r="G84" s="96"/>
      <c r="H84" s="96"/>
      <c r="I84" s="93"/>
      <c r="J84" s="94"/>
      <c r="K84" s="314">
        <v>0.05</v>
      </c>
      <c r="L84" s="854">
        <f>N78*K84</f>
        <v>361.25855346799858</v>
      </c>
      <c r="M84" s="855"/>
      <c r="N84" s="57"/>
    </row>
    <row r="85" spans="1:14" ht="15.75" thickBot="1">
      <c r="B85" s="97" t="s">
        <v>1058</v>
      </c>
      <c r="C85" s="98"/>
      <c r="D85" s="98"/>
      <c r="E85" s="98"/>
      <c r="F85" s="98"/>
      <c r="G85" s="98"/>
      <c r="H85" s="98"/>
      <c r="I85" s="99"/>
      <c r="J85" s="100"/>
      <c r="K85" s="315">
        <v>0.05</v>
      </c>
      <c r="L85" s="856">
        <f>N78*K85</f>
        <v>361.25855346799858</v>
      </c>
      <c r="M85" s="857"/>
      <c r="N85" s="57"/>
    </row>
    <row r="86" spans="1:14" ht="15.75" thickBot="1">
      <c r="B86" s="819" t="s">
        <v>1037</v>
      </c>
      <c r="C86" s="820"/>
      <c r="D86" s="820"/>
      <c r="E86" s="820"/>
      <c r="F86" s="820"/>
      <c r="G86" s="820"/>
      <c r="H86" s="820"/>
      <c r="I86" s="820"/>
      <c r="J86" s="820"/>
      <c r="K86" s="820"/>
      <c r="L86" s="820"/>
      <c r="M86" s="821"/>
      <c r="N86" s="58">
        <f>L83+L84+L85</f>
        <v>2167.5513208079915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9392.7223901679627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13846.65205931924</v>
      </c>
      <c r="N48" s="282">
        <f>K48*M48</f>
        <v>18000.647677115012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18000.647677115012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18206.959186147655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3641.3918372295311</v>
      </c>
      <c r="M83" s="855"/>
      <c r="N83" s="57"/>
    </row>
    <row r="84" spans="1:14">
      <c r="B84" s="95" t="s">
        <v>1057</v>
      </c>
      <c r="C84" s="96"/>
      <c r="D84" s="96"/>
      <c r="E84" s="96"/>
      <c r="F84" s="96"/>
      <c r="G84" s="96"/>
      <c r="H84" s="96"/>
      <c r="I84" s="93"/>
      <c r="J84" s="94"/>
      <c r="K84" s="314">
        <v>0.05</v>
      </c>
      <c r="L84" s="854">
        <f>N78*K84</f>
        <v>910.34795930738278</v>
      </c>
      <c r="M84" s="855"/>
      <c r="N84" s="57"/>
    </row>
    <row r="85" spans="1:14" ht="15.75" thickBot="1">
      <c r="B85" s="97" t="s">
        <v>1058</v>
      </c>
      <c r="C85" s="98"/>
      <c r="D85" s="98"/>
      <c r="E85" s="98"/>
      <c r="F85" s="98"/>
      <c r="G85" s="98"/>
      <c r="H85" s="98"/>
      <c r="I85" s="99"/>
      <c r="J85" s="100"/>
      <c r="K85" s="315">
        <v>0.05</v>
      </c>
      <c r="L85" s="856">
        <f>N78*K85</f>
        <v>910.34795930738278</v>
      </c>
      <c r="M85" s="857"/>
      <c r="N85" s="57"/>
    </row>
    <row r="86" spans="1:14" ht="15.75" thickBot="1">
      <c r="B86" s="819" t="s">
        <v>1037</v>
      </c>
      <c r="C86" s="820"/>
      <c r="D86" s="820"/>
      <c r="E86" s="820"/>
      <c r="F86" s="820"/>
      <c r="G86" s="820"/>
      <c r="H86" s="820"/>
      <c r="I86" s="820"/>
      <c r="J86" s="820"/>
      <c r="K86" s="820"/>
      <c r="L86" s="820"/>
      <c r="M86" s="821"/>
      <c r="N86" s="58">
        <f>L83+L84+L85</f>
        <v>5462.0877558442962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23669.04694199195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303</v>
      </c>
      <c r="B36" s="868" t="str">
        <f>VLOOKUP(A36,EQUIPOS!A6:D154,3,FALSE)</f>
        <v>Retrocargador, pala de 1,1 m3 de capacidad, profundidad de excavación de 4.400 mm y una altura de 5.680 mm</v>
      </c>
      <c r="C36" s="869"/>
      <c r="D36" s="869"/>
      <c r="E36" s="869"/>
      <c r="F36" s="869"/>
      <c r="G36" s="869"/>
      <c r="H36" s="870"/>
      <c r="I36" s="277"/>
      <c r="J36" s="278"/>
      <c r="K36" s="279">
        <f>VLOOKUP(A36,EQUIPOS!A6:D163,4,FALSE)</f>
        <v>120000</v>
      </c>
      <c r="L36" s="280"/>
      <c r="M36" s="281">
        <v>250</v>
      </c>
      <c r="N36" s="282">
        <f>K36/M36</f>
        <v>480</v>
      </c>
    </row>
    <row r="37" spans="1:14">
      <c r="A37" s="119" t="s">
        <v>373</v>
      </c>
      <c r="B37" s="868" t="str">
        <f>VLOOKUP(A37,EQUIPOS!A7:D154,3,FALSE)</f>
        <v>Volqueta 6 m3</v>
      </c>
      <c r="C37" s="869"/>
      <c r="D37" s="869"/>
      <c r="E37" s="869"/>
      <c r="F37" s="869"/>
      <c r="G37" s="869"/>
      <c r="H37" s="870"/>
      <c r="I37" s="277"/>
      <c r="J37" s="278"/>
      <c r="K37" s="279">
        <f>VLOOKUP(A37,EQUIPOS!A7:D164,4,FALSE)</f>
        <v>90000</v>
      </c>
      <c r="L37" s="280"/>
      <c r="M37" s="281">
        <v>250</v>
      </c>
      <c r="N37" s="282">
        <f>K37/M37</f>
        <v>360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5.1067205206100006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845.10672052061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102.1344104122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947.24113093280994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189.44822618656201</v>
      </c>
      <c r="M83" s="855"/>
      <c r="N83" s="57"/>
    </row>
    <row r="84" spans="1:14">
      <c r="B84" s="95" t="s">
        <v>1057</v>
      </c>
      <c r="C84" s="96"/>
      <c r="D84" s="96"/>
      <c r="E84" s="96"/>
      <c r="F84" s="96"/>
      <c r="G84" s="96"/>
      <c r="H84" s="96"/>
      <c r="I84" s="93"/>
      <c r="J84" s="94"/>
      <c r="K84" s="314">
        <v>0.05</v>
      </c>
      <c r="L84" s="854">
        <f>N78*K84</f>
        <v>47.362056546640503</v>
      </c>
      <c r="M84" s="855"/>
      <c r="N84" s="57"/>
    </row>
    <row r="85" spans="1:14" ht="15.75" thickBot="1">
      <c r="B85" s="97" t="s">
        <v>1058</v>
      </c>
      <c r="C85" s="98"/>
      <c r="D85" s="98"/>
      <c r="E85" s="98"/>
      <c r="F85" s="98"/>
      <c r="G85" s="98"/>
      <c r="H85" s="98"/>
      <c r="I85" s="99"/>
      <c r="J85" s="100"/>
      <c r="K85" s="315">
        <v>0.05</v>
      </c>
      <c r="L85" s="856">
        <f>N78*K85</f>
        <v>47.362056546640503</v>
      </c>
      <c r="M85" s="857"/>
      <c r="N85" s="57"/>
    </row>
    <row r="86" spans="1:14" ht="15.75" thickBot="1">
      <c r="B86" s="819" t="s">
        <v>1037</v>
      </c>
      <c r="C86" s="820"/>
      <c r="D86" s="820"/>
      <c r="E86" s="820"/>
      <c r="F86" s="820"/>
      <c r="G86" s="820"/>
      <c r="H86" s="820"/>
      <c r="I86" s="820"/>
      <c r="J86" s="820"/>
      <c r="K86" s="820"/>
      <c r="L86" s="820"/>
      <c r="M86" s="821"/>
      <c r="N86" s="58">
        <f>L83+L84+L85</f>
        <v>284.17233927984302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1231.413470212653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35</v>
      </c>
      <c r="N36" s="282">
        <f>K36/M36</f>
        <v>1428.5714285714287</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35</v>
      </c>
      <c r="N37" s="282">
        <f>K37/M37</f>
        <v>5142.8571428571431</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35</v>
      </c>
      <c r="N38" s="282">
        <f>K38/M38</f>
        <v>3325.989782886335</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0.02</v>
      </c>
      <c r="N41" s="354">
        <f>N76*M41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9912.0089843737915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12</v>
      </c>
      <c r="N48" s="282">
        <f>K48*M48</f>
        <v>300</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400</v>
      </c>
      <c r="N49" s="282">
        <f>K49*M49</f>
        <v>32000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32300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729.53150294428576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42941.540487318081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8588.3080974636159</v>
      </c>
      <c r="M83" s="855"/>
      <c r="N83" s="57"/>
    </row>
    <row r="84" spans="1:14">
      <c r="B84" s="95" t="s">
        <v>1057</v>
      </c>
      <c r="C84" s="96"/>
      <c r="D84" s="96"/>
      <c r="E84" s="96"/>
      <c r="F84" s="96"/>
      <c r="G84" s="96"/>
      <c r="H84" s="96"/>
      <c r="I84" s="93"/>
      <c r="J84" s="94"/>
      <c r="K84" s="314">
        <v>0.05</v>
      </c>
      <c r="L84" s="854">
        <f>N78*K84</f>
        <v>2147.077024365904</v>
      </c>
      <c r="M84" s="855"/>
      <c r="N84" s="57"/>
    </row>
    <row r="85" spans="1:14" ht="15.75" thickBot="1">
      <c r="B85" s="97" t="s">
        <v>1058</v>
      </c>
      <c r="C85" s="98"/>
      <c r="D85" s="98"/>
      <c r="E85" s="98"/>
      <c r="F85" s="98"/>
      <c r="G85" s="98"/>
      <c r="H85" s="98"/>
      <c r="I85" s="99"/>
      <c r="J85" s="100"/>
      <c r="K85" s="315">
        <v>0.05</v>
      </c>
      <c r="L85" s="856">
        <f>N78*K85</f>
        <v>2147.077024365904</v>
      </c>
      <c r="M85" s="857"/>
      <c r="N85" s="57"/>
    </row>
    <row r="86" spans="1:14" ht="15.75" thickBot="1">
      <c r="B86" s="819" t="s">
        <v>1037</v>
      </c>
      <c r="C86" s="820"/>
      <c r="D86" s="820"/>
      <c r="E86" s="820"/>
      <c r="F86" s="820"/>
      <c r="G86" s="820"/>
      <c r="H86" s="820"/>
      <c r="I86" s="820"/>
      <c r="J86" s="820"/>
      <c r="K86" s="820"/>
      <c r="L86" s="820"/>
      <c r="M86" s="821"/>
      <c r="N86" s="58">
        <f>L83+L84+L85</f>
        <v>12882.462146195425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55824.002633513504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35</v>
      </c>
      <c r="N36" s="282">
        <f>K36/M36</f>
        <v>1428.5714285714287</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35</v>
      </c>
      <c r="N37" s="282">
        <f>K37/M37</f>
        <v>5142.8571428571431</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35</v>
      </c>
      <c r="N38" s="282">
        <f>K38/M38</f>
        <v>3325.989782886335</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0.02</v>
      </c>
      <c r="N41" s="354">
        <f>N76*M41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9912.0089843737915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12</v>
      </c>
      <c r="N48" s="282">
        <f>K48*M48</f>
        <v>300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729.53150294428576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10941.540487318078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2188.3080974636155</v>
      </c>
      <c r="M83" s="855"/>
      <c r="N83" s="57"/>
    </row>
    <row r="84" spans="1:14">
      <c r="B84" s="95" t="s">
        <v>1057</v>
      </c>
      <c r="C84" s="96"/>
      <c r="D84" s="96"/>
      <c r="E84" s="96"/>
      <c r="F84" s="96"/>
      <c r="G84" s="96"/>
      <c r="H84" s="96"/>
      <c r="I84" s="93"/>
      <c r="J84" s="94"/>
      <c r="K84" s="314">
        <v>0.05</v>
      </c>
      <c r="L84" s="854">
        <f>N78*K84</f>
        <v>547.07702436590387</v>
      </c>
      <c r="M84" s="855"/>
      <c r="N84" s="57"/>
    </row>
    <row r="85" spans="1:14" ht="15.75" thickBot="1">
      <c r="B85" s="97" t="s">
        <v>1058</v>
      </c>
      <c r="C85" s="98"/>
      <c r="D85" s="98"/>
      <c r="E85" s="98"/>
      <c r="F85" s="98"/>
      <c r="G85" s="98"/>
      <c r="H85" s="98"/>
      <c r="I85" s="99"/>
      <c r="J85" s="100"/>
      <c r="K85" s="315">
        <v>0.05</v>
      </c>
      <c r="L85" s="856">
        <f>N78*K85</f>
        <v>547.07702436590387</v>
      </c>
      <c r="M85" s="857"/>
      <c r="N85" s="57"/>
    </row>
    <row r="86" spans="1:14" ht="15.75" thickBot="1">
      <c r="B86" s="819" t="s">
        <v>1037</v>
      </c>
      <c r="C86" s="820"/>
      <c r="D86" s="820"/>
      <c r="E86" s="820"/>
      <c r="F86" s="820"/>
      <c r="G86" s="820"/>
      <c r="H86" s="820"/>
      <c r="I86" s="820"/>
      <c r="J86" s="820"/>
      <c r="K86" s="820"/>
      <c r="L86" s="820"/>
      <c r="M86" s="821"/>
      <c r="N86" s="58">
        <f>L83+L84+L85</f>
        <v>3282.4621461954234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14224.002633513501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400</v>
      </c>
      <c r="N48" s="282">
        <f>K48*M48</f>
        <v>400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f>SUM(N70:N75)</f>
        <v>0</v>
      </c>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80</v>
      </c>
      <c r="M83" s="855"/>
      <c r="N83" s="57"/>
    </row>
    <row r="84" spans="1:14">
      <c r="B84" s="95" t="s">
        <v>1057</v>
      </c>
      <c r="C84" s="96"/>
      <c r="D84" s="96"/>
      <c r="E84" s="96"/>
      <c r="F84" s="96"/>
      <c r="G84" s="96"/>
      <c r="H84" s="96"/>
      <c r="I84" s="93"/>
      <c r="J84" s="94"/>
      <c r="K84" s="314">
        <v>0.05</v>
      </c>
      <c r="L84" s="854">
        <f>N78*K84</f>
        <v>20</v>
      </c>
      <c r="M84" s="855"/>
      <c r="N84" s="57"/>
    </row>
    <row r="85" spans="1:14" ht="15.75" thickBot="1">
      <c r="B85" s="97" t="s">
        <v>1058</v>
      </c>
      <c r="C85" s="98"/>
      <c r="D85" s="98"/>
      <c r="E85" s="98"/>
      <c r="F85" s="98"/>
      <c r="G85" s="98"/>
      <c r="H85" s="98"/>
      <c r="I85" s="99"/>
      <c r="J85" s="100"/>
      <c r="K85" s="315">
        <v>0.05</v>
      </c>
      <c r="L85" s="856">
        <f>N78*K85</f>
        <v>20</v>
      </c>
      <c r="M85" s="857"/>
      <c r="N85" s="57"/>
    </row>
    <row r="86" spans="1:14" ht="15.75" thickBot="1">
      <c r="B86" s="819" t="s">
        <v>1037</v>
      </c>
      <c r="C86" s="820"/>
      <c r="D86" s="820"/>
      <c r="E86" s="820"/>
      <c r="F86" s="820"/>
      <c r="G86" s="820"/>
      <c r="H86" s="820"/>
      <c r="I86" s="820"/>
      <c r="J86" s="820"/>
      <c r="K86" s="820"/>
      <c r="L86" s="820"/>
      <c r="M86" s="821"/>
      <c r="N86" s="58">
        <f>L83+L84+L85</f>
        <v>120</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520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35</v>
      </c>
      <c r="N36" s="282">
        <f>K36/M36</f>
        <v>1428.5714285714287</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35</v>
      </c>
      <c r="N37" s="282">
        <f>K37/M37</f>
        <v>5142.8571428571431</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35</v>
      </c>
      <c r="N38" s="282">
        <f>K38/M38</f>
        <v>3325.989782886335</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0.02</v>
      </c>
      <c r="N41" s="354">
        <f>N76*M41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9912.0089843737915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980</v>
      </c>
      <c r="N48" s="282">
        <f>K48*M48</f>
        <v>78400</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12</v>
      </c>
      <c r="N49" s="282">
        <f>K49*M49</f>
        <v>300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78700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729.53150294428576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89341.540487318081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17868.308097463618</v>
      </c>
      <c r="M83" s="855"/>
      <c r="N83" s="57"/>
    </row>
    <row r="84" spans="1:14">
      <c r="B84" s="95" t="s">
        <v>1057</v>
      </c>
      <c r="C84" s="96"/>
      <c r="D84" s="96"/>
      <c r="E84" s="96"/>
      <c r="F84" s="96"/>
      <c r="G84" s="96"/>
      <c r="H84" s="96"/>
      <c r="I84" s="93"/>
      <c r="J84" s="94"/>
      <c r="K84" s="314">
        <v>0.05</v>
      </c>
      <c r="L84" s="854">
        <f>N78*K84</f>
        <v>4467.0770243659044</v>
      </c>
      <c r="M84" s="855"/>
      <c r="N84" s="57"/>
    </row>
    <row r="85" spans="1:14" ht="15.75" thickBot="1">
      <c r="B85" s="97" t="s">
        <v>1058</v>
      </c>
      <c r="C85" s="98"/>
      <c r="D85" s="98"/>
      <c r="E85" s="98"/>
      <c r="F85" s="98"/>
      <c r="G85" s="98"/>
      <c r="H85" s="98"/>
      <c r="I85" s="99"/>
      <c r="J85" s="100"/>
      <c r="K85" s="315">
        <v>0.05</v>
      </c>
      <c r="L85" s="856">
        <f>N78*K85</f>
        <v>4467.0770243659044</v>
      </c>
      <c r="M85" s="857"/>
      <c r="N85" s="57"/>
    </row>
    <row r="86" spans="1:14" ht="15.75" thickBot="1">
      <c r="B86" s="819" t="s">
        <v>1037</v>
      </c>
      <c r="C86" s="820"/>
      <c r="D86" s="820"/>
      <c r="E86" s="820"/>
      <c r="F86" s="820"/>
      <c r="G86" s="820"/>
      <c r="H86" s="820"/>
      <c r="I86" s="820"/>
      <c r="J86" s="820"/>
      <c r="K86" s="820"/>
      <c r="L86" s="820"/>
      <c r="M86" s="821"/>
      <c r="N86" s="58">
        <f>L83+L84+L85</f>
        <v>26802.46214619543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116144.0026335135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35</v>
      </c>
      <c r="N36" s="282">
        <f>K36/M36</f>
        <v>1428.5714285714287</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35</v>
      </c>
      <c r="N37" s="282">
        <f>K37/M37</f>
        <v>5142.8571428571431</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35</v>
      </c>
      <c r="N38" s="282">
        <f>K38/M38</f>
        <v>3325.989782886335</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0.02</v>
      </c>
      <c r="N41" s="354">
        <f>N75*M41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9912.0089843737915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12</v>
      </c>
      <c r="N48" s="282">
        <f>K48*M48</f>
        <v>300</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300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319"/>
      <c r="C63" s="320"/>
      <c r="D63" s="320"/>
      <c r="E63" s="320"/>
      <c r="F63" s="320"/>
      <c r="G63" s="320"/>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819" t="s">
        <v>1037</v>
      </c>
      <c r="C75" s="820"/>
      <c r="D75" s="820"/>
      <c r="E75" s="820"/>
      <c r="F75" s="820"/>
      <c r="G75" s="820"/>
      <c r="H75" s="820"/>
      <c r="I75" s="862"/>
      <c r="J75" s="862"/>
      <c r="K75" s="862"/>
      <c r="L75" s="862"/>
      <c r="M75" s="863"/>
      <c r="N75" s="311">
        <f>SUM(N69:N74)</f>
        <v>729.53150294428576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10941.540487318078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2188.3080974636155</v>
      </c>
      <c r="M82" s="855"/>
      <c r="N82" s="57"/>
    </row>
    <row r="83" spans="1:14">
      <c r="B83" s="95" t="s">
        <v>1057</v>
      </c>
      <c r="C83" s="96"/>
      <c r="D83" s="96"/>
      <c r="E83" s="96"/>
      <c r="F83" s="96"/>
      <c r="G83" s="96"/>
      <c r="H83" s="96"/>
      <c r="I83" s="93"/>
      <c r="J83" s="94"/>
      <c r="K83" s="314">
        <v>0.05</v>
      </c>
      <c r="L83" s="854">
        <f>N77*K83</f>
        <v>547.07702436590387</v>
      </c>
      <c r="M83" s="855"/>
      <c r="N83" s="57"/>
    </row>
    <row r="84" spans="1:14" ht="15.75" thickBot="1">
      <c r="B84" s="97" t="s">
        <v>1058</v>
      </c>
      <c r="C84" s="98"/>
      <c r="D84" s="98"/>
      <c r="E84" s="98"/>
      <c r="F84" s="98"/>
      <c r="G84" s="98"/>
      <c r="H84" s="98"/>
      <c r="I84" s="99"/>
      <c r="J84" s="100"/>
      <c r="K84" s="315">
        <v>0.05</v>
      </c>
      <c r="L84" s="856">
        <f>N77*K84</f>
        <v>547.07702436590387</v>
      </c>
      <c r="M84" s="857"/>
      <c r="N84" s="57"/>
    </row>
    <row r="85" spans="1:14" ht="15.75" thickBot="1">
      <c r="B85" s="819" t="s">
        <v>1037</v>
      </c>
      <c r="C85" s="820"/>
      <c r="D85" s="820"/>
      <c r="E85" s="820"/>
      <c r="F85" s="820"/>
      <c r="G85" s="820"/>
      <c r="H85" s="820"/>
      <c r="I85" s="820"/>
      <c r="J85" s="820"/>
      <c r="K85" s="820"/>
      <c r="L85" s="820"/>
      <c r="M85" s="821"/>
      <c r="N85" s="58">
        <f>L82+L83+L84</f>
        <v>3282.4621461954234</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14224.002633513501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ht="21"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980</v>
      </c>
      <c r="N48" s="282">
        <f>K48*M48</f>
        <v>980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980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196</v>
      </c>
      <c r="M83" s="855"/>
      <c r="N83" s="57"/>
    </row>
    <row r="84" spans="1:14">
      <c r="B84" s="95" t="s">
        <v>1057</v>
      </c>
      <c r="C84" s="96"/>
      <c r="D84" s="96"/>
      <c r="E84" s="96"/>
      <c r="F84" s="96"/>
      <c r="G84" s="96"/>
      <c r="H84" s="96"/>
      <c r="I84" s="93"/>
      <c r="J84" s="94"/>
      <c r="K84" s="314">
        <v>0.05</v>
      </c>
      <c r="L84" s="854">
        <f>N78*K84</f>
        <v>49</v>
      </c>
      <c r="M84" s="855"/>
      <c r="N84" s="57"/>
    </row>
    <row r="85" spans="1:14" ht="15.75" thickBot="1">
      <c r="B85" s="97" t="s">
        <v>1058</v>
      </c>
      <c r="C85" s="98"/>
      <c r="D85" s="98"/>
      <c r="E85" s="98"/>
      <c r="F85" s="98"/>
      <c r="G85" s="98"/>
      <c r="H85" s="98"/>
      <c r="I85" s="99"/>
      <c r="J85" s="100"/>
      <c r="K85" s="315">
        <v>0.05</v>
      </c>
      <c r="L85" s="856">
        <f>N78*K85</f>
        <v>49</v>
      </c>
      <c r="M85" s="857"/>
      <c r="N85" s="57"/>
    </row>
    <row r="86" spans="1:14" ht="15.75" thickBot="1">
      <c r="B86" s="819" t="s">
        <v>1037</v>
      </c>
      <c r="C86" s="820"/>
      <c r="D86" s="820"/>
      <c r="E86" s="820"/>
      <c r="F86" s="820"/>
      <c r="G86" s="820"/>
      <c r="H86" s="820"/>
      <c r="I86" s="820"/>
      <c r="J86" s="820"/>
      <c r="K86" s="820"/>
      <c r="L86" s="820"/>
      <c r="M86" s="821"/>
      <c r="N86" s="58">
        <f>L83+L84+L85</f>
        <v>294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600</v>
      </c>
      <c r="N36" s="282">
        <f>K36/M36</f>
        <v>83.333333333333329</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600</v>
      </c>
      <c r="N37" s="282">
        <f>K37/M37</f>
        <v>300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600</v>
      </c>
      <c r="N38" s="282">
        <f>K38/M38</f>
        <v>194.01607066836957</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N75*M41</f>
        <v>0.42556004338416664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577.77496404508702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12</v>
      </c>
      <c r="N48" s="282">
        <f>K48*M48</f>
        <v>36</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319"/>
      <c r="C63" s="320"/>
      <c r="D63" s="320"/>
      <c r="E63" s="320"/>
      <c r="F63" s="320"/>
      <c r="G63" s="320"/>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819" t="s">
        <v>1037</v>
      </c>
      <c r="C75" s="820"/>
      <c r="D75" s="820"/>
      <c r="E75" s="820"/>
      <c r="F75" s="820"/>
      <c r="G75" s="820"/>
      <c r="H75" s="820"/>
      <c r="I75" s="862"/>
      <c r="J75" s="862"/>
      <c r="K75" s="862"/>
      <c r="L75" s="862"/>
      <c r="M75" s="863"/>
      <c r="N75" s="311">
        <f>SUM(N69:N74)</f>
        <v>42.556004338416663</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656.33096838350366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131.26619367670074</v>
      </c>
      <c r="M82" s="855"/>
      <c r="N82" s="57"/>
    </row>
    <row r="83" spans="1:14">
      <c r="B83" s="95" t="s">
        <v>1057</v>
      </c>
      <c r="C83" s="96"/>
      <c r="D83" s="96"/>
      <c r="E83" s="96"/>
      <c r="F83" s="96"/>
      <c r="G83" s="96"/>
      <c r="H83" s="96"/>
      <c r="I83" s="93"/>
      <c r="J83" s="94"/>
      <c r="K83" s="314">
        <v>0.05</v>
      </c>
      <c r="L83" s="854">
        <f>N77*K83</f>
        <v>32.816548419175184</v>
      </c>
      <c r="M83" s="855"/>
      <c r="N83" s="57"/>
    </row>
    <row r="84" spans="1:14" ht="15.75" thickBot="1">
      <c r="B84" s="97" t="s">
        <v>1058</v>
      </c>
      <c r="C84" s="98"/>
      <c r="D84" s="98"/>
      <c r="E84" s="98"/>
      <c r="F84" s="98"/>
      <c r="G84" s="98"/>
      <c r="H84" s="98"/>
      <c r="I84" s="99"/>
      <c r="J84" s="100"/>
      <c r="K84" s="315">
        <v>0.05</v>
      </c>
      <c r="L84" s="856">
        <f>N77*K84</f>
        <v>32.816548419175184</v>
      </c>
      <c r="M84" s="857"/>
      <c r="N84" s="57"/>
    </row>
    <row r="85" spans="1:14" ht="15.75" thickBot="1">
      <c r="B85" s="819" t="s">
        <v>1037</v>
      </c>
      <c r="C85" s="820"/>
      <c r="D85" s="820"/>
      <c r="E85" s="820"/>
      <c r="F85" s="820"/>
      <c r="G85" s="820"/>
      <c r="H85" s="820"/>
      <c r="I85" s="820"/>
      <c r="J85" s="820"/>
      <c r="K85" s="820"/>
      <c r="L85" s="820"/>
      <c r="M85" s="821"/>
      <c r="N85" s="58">
        <f>L82+L83+L84</f>
        <v>196.89929051505109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853.23025889855478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0.02</v>
      </c>
      <c r="N41" s="354">
        <f>N75*M41</f>
        <v>11.348267823577778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7709.3403211796158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12</v>
      </c>
      <c r="N48" s="282">
        <f>K48*M48</f>
        <v>300</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14875</v>
      </c>
      <c r="N49" s="282">
        <f>K49*M49</f>
        <v>18593.75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18893.75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906">
        <f>VLOOKUP(A58,TRANSPORTE!A5:D117,4,FALSE)</f>
        <v>1086.9145197319433</v>
      </c>
      <c r="M58" s="907"/>
      <c r="N58" s="297">
        <f>K58*L58</f>
        <v>1358.6431496649291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319"/>
      <c r="C63" s="320"/>
      <c r="D63" s="320"/>
      <c r="E63" s="320"/>
      <c r="F63" s="320"/>
      <c r="G63" s="320"/>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1358.6431496649291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819" t="s">
        <v>1037</v>
      </c>
      <c r="C75" s="820"/>
      <c r="D75" s="820"/>
      <c r="E75" s="820"/>
      <c r="F75" s="820"/>
      <c r="G75" s="820"/>
      <c r="H75" s="820"/>
      <c r="I75" s="862"/>
      <c r="J75" s="862"/>
      <c r="K75" s="862"/>
      <c r="L75" s="862"/>
      <c r="M75" s="863"/>
      <c r="N75" s="311">
        <f>SUM(N69:N74)</f>
        <v>567.4133911788889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28529.146862023434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5705.8293724046871</v>
      </c>
      <c r="M82" s="855"/>
      <c r="N82" s="57"/>
    </row>
    <row r="83" spans="1:14">
      <c r="B83" s="95" t="s">
        <v>1057</v>
      </c>
      <c r="C83" s="96"/>
      <c r="D83" s="96"/>
      <c r="E83" s="96"/>
      <c r="F83" s="96"/>
      <c r="G83" s="96"/>
      <c r="H83" s="96"/>
      <c r="I83" s="93"/>
      <c r="J83" s="94"/>
      <c r="K83" s="314">
        <v>0.05</v>
      </c>
      <c r="L83" s="854">
        <f>N77*K83</f>
        <v>1426.4573431011718</v>
      </c>
      <c r="M83" s="855"/>
      <c r="N83" s="57"/>
    </row>
    <row r="84" spans="1:14" ht="15.75" thickBot="1">
      <c r="B84" s="97" t="s">
        <v>1058</v>
      </c>
      <c r="C84" s="98"/>
      <c r="D84" s="98"/>
      <c r="E84" s="98"/>
      <c r="F84" s="98"/>
      <c r="G84" s="98"/>
      <c r="H84" s="98"/>
      <c r="I84" s="99"/>
      <c r="J84" s="100"/>
      <c r="K84" s="315">
        <v>0.05</v>
      </c>
      <c r="L84" s="856">
        <f>N77*K84</f>
        <v>1426.4573431011718</v>
      </c>
      <c r="M84" s="857"/>
      <c r="N84" s="57"/>
    </row>
    <row r="85" spans="1:14" ht="15.75" thickBot="1">
      <c r="B85" s="819" t="s">
        <v>1037</v>
      </c>
      <c r="C85" s="820"/>
      <c r="D85" s="820"/>
      <c r="E85" s="820"/>
      <c r="F85" s="820"/>
      <c r="G85" s="820"/>
      <c r="H85" s="820"/>
      <c r="I85" s="820"/>
      <c r="J85" s="820"/>
      <c r="K85" s="820"/>
      <c r="L85" s="820"/>
      <c r="M85" s="821"/>
      <c r="N85" s="58">
        <f>L82+L83+L84</f>
        <v>8558.7440586070315</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37087.890920630467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29.25"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5128.1446843366857</v>
      </c>
      <c r="N48" s="282">
        <f>K48*M48</f>
        <v>5128.1446843366857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5128.1446843366857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5128.1446843366857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1025.6289368673372</v>
      </c>
      <c r="M83" s="855"/>
      <c r="N83" s="57"/>
    </row>
    <row r="84" spans="1:14">
      <c r="B84" s="95" t="s">
        <v>1057</v>
      </c>
      <c r="C84" s="96"/>
      <c r="D84" s="96"/>
      <c r="E84" s="96"/>
      <c r="F84" s="96"/>
      <c r="G84" s="96"/>
      <c r="H84" s="96"/>
      <c r="I84" s="93"/>
      <c r="J84" s="94"/>
      <c r="K84" s="314">
        <v>0.05</v>
      </c>
      <c r="L84" s="854">
        <f>N78*K84</f>
        <v>256.4072342168343</v>
      </c>
      <c r="M84" s="855"/>
      <c r="N84" s="57"/>
    </row>
    <row r="85" spans="1:14" ht="15.75" thickBot="1">
      <c r="B85" s="97" t="s">
        <v>1058</v>
      </c>
      <c r="C85" s="98"/>
      <c r="D85" s="98"/>
      <c r="E85" s="98"/>
      <c r="F85" s="98"/>
      <c r="G85" s="98"/>
      <c r="H85" s="98"/>
      <c r="I85" s="99"/>
      <c r="J85" s="100"/>
      <c r="K85" s="315">
        <v>0.05</v>
      </c>
      <c r="L85" s="856">
        <f>N78*K85</f>
        <v>256.4072342168343</v>
      </c>
      <c r="M85" s="857"/>
      <c r="N85" s="57"/>
    </row>
    <row r="86" spans="1:14" ht="15.75" thickBot="1">
      <c r="B86" s="819" t="s">
        <v>1037</v>
      </c>
      <c r="C86" s="820"/>
      <c r="D86" s="820"/>
      <c r="E86" s="820"/>
      <c r="F86" s="820"/>
      <c r="G86" s="820"/>
      <c r="H86" s="820"/>
      <c r="I86" s="820"/>
      <c r="J86" s="820"/>
      <c r="K86" s="820"/>
      <c r="L86" s="820"/>
      <c r="M86" s="821"/>
      <c r="N86" s="58">
        <f>L83+L84+L85</f>
        <v>1538.4434053010057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6666.5880896376912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3253.0427694491746</v>
      </c>
      <c r="N48" s="282">
        <f>K48*M48</f>
        <v>3253.0427694491746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3253.0427694491746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3253.0427694491746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650.60855388983498</v>
      </c>
      <c r="M83" s="855"/>
      <c r="N83" s="57"/>
    </row>
    <row r="84" spans="1:14">
      <c r="B84" s="95" t="s">
        <v>1057</v>
      </c>
      <c r="C84" s="96"/>
      <c r="D84" s="96"/>
      <c r="E84" s="96"/>
      <c r="F84" s="96"/>
      <c r="G84" s="96"/>
      <c r="H84" s="96"/>
      <c r="I84" s="93"/>
      <c r="J84" s="94"/>
      <c r="K84" s="314">
        <v>0.05</v>
      </c>
      <c r="L84" s="854">
        <f>N78*K84</f>
        <v>162.65213847245874</v>
      </c>
      <c r="M84" s="855"/>
      <c r="N84" s="57"/>
    </row>
    <row r="85" spans="1:14" ht="15.75" thickBot="1">
      <c r="B85" s="97" t="s">
        <v>1058</v>
      </c>
      <c r="C85" s="98"/>
      <c r="D85" s="98"/>
      <c r="E85" s="98"/>
      <c r="F85" s="98"/>
      <c r="G85" s="98"/>
      <c r="H85" s="98"/>
      <c r="I85" s="99"/>
      <c r="J85" s="100"/>
      <c r="K85" s="315">
        <v>0.05</v>
      </c>
      <c r="L85" s="856">
        <f>N78*K85</f>
        <v>162.65213847245874</v>
      </c>
      <c r="M85" s="857"/>
      <c r="N85" s="57"/>
    </row>
    <row r="86" spans="1:14" ht="15.75" thickBot="1">
      <c r="B86" s="819" t="s">
        <v>1037</v>
      </c>
      <c r="C86" s="820"/>
      <c r="D86" s="820"/>
      <c r="E86" s="820"/>
      <c r="F86" s="820"/>
      <c r="G86" s="820"/>
      <c r="H86" s="820"/>
      <c r="I86" s="820"/>
      <c r="J86" s="820"/>
      <c r="K86" s="820"/>
      <c r="L86" s="820"/>
      <c r="M86" s="821"/>
      <c r="N86" s="58">
        <f>L83+L84+L85</f>
        <v>975.91283083475253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4228.9556002839272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ht="18.7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12</v>
      </c>
      <c r="N48" s="282">
        <f>K48*M48</f>
        <v>12</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3253.0427694491746</v>
      </c>
      <c r="N49" s="282">
        <f>K49*M49</f>
        <v>1171.0953970017028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1183.0953970017028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319"/>
      <c r="C63" s="320"/>
      <c r="D63" s="320"/>
      <c r="E63" s="320"/>
      <c r="F63" s="320"/>
      <c r="G63" s="320"/>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8" t="s">
        <v>1047</v>
      </c>
      <c r="C68" s="859"/>
      <c r="D68" s="859"/>
      <c r="E68" s="859"/>
      <c r="F68" s="859"/>
      <c r="G68" s="859"/>
      <c r="H68" s="859"/>
      <c r="I68" s="79" t="s">
        <v>1048</v>
      </c>
      <c r="J68" s="81" t="s">
        <v>1494</v>
      </c>
      <c r="K68" s="80" t="s">
        <v>1050</v>
      </c>
      <c r="L68" s="860" t="s">
        <v>1034</v>
      </c>
      <c r="M68" s="861"/>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75" thickBot="1">
      <c r="B74" s="895"/>
      <c r="C74" s="896"/>
      <c r="D74" s="896"/>
      <c r="E74" s="896"/>
      <c r="F74" s="896"/>
      <c r="G74" s="896"/>
      <c r="H74" s="896"/>
      <c r="I74" s="132"/>
      <c r="J74" s="132"/>
      <c r="K74" s="132"/>
      <c r="L74" s="909"/>
      <c r="M74" s="909"/>
      <c r="N74" s="51"/>
    </row>
    <row r="75" spans="2:15" ht="15.75" thickBot="1">
      <c r="B75" s="819" t="s">
        <v>1037</v>
      </c>
      <c r="C75" s="820"/>
      <c r="D75" s="820"/>
      <c r="E75" s="820"/>
      <c r="F75" s="820"/>
      <c r="G75" s="820"/>
      <c r="H75" s="820"/>
      <c r="I75" s="862"/>
      <c r="J75" s="862"/>
      <c r="K75" s="862"/>
      <c r="L75" s="862"/>
      <c r="M75" s="863"/>
      <c r="N75" s="311"/>
    </row>
    <row r="76" spans="2:15" ht="15.75" thickBot="1">
      <c r="B76" s="39"/>
      <c r="C76" s="40"/>
      <c r="D76" s="40"/>
      <c r="E76" s="40"/>
      <c r="F76" s="40"/>
      <c r="G76" s="40"/>
      <c r="H76" s="40"/>
      <c r="I76" s="40"/>
      <c r="J76" s="40"/>
      <c r="K76" s="40"/>
      <c r="L76" s="40"/>
      <c r="M76" s="40"/>
      <c r="N76" s="41"/>
    </row>
    <row r="77" spans="2:15" ht="15.75" thickBot="1">
      <c r="B77" s="819" t="s">
        <v>1051</v>
      </c>
      <c r="C77" s="820"/>
      <c r="D77" s="820"/>
      <c r="E77" s="820"/>
      <c r="F77" s="820"/>
      <c r="G77" s="820"/>
      <c r="H77" s="820"/>
      <c r="I77" s="820"/>
      <c r="J77" s="820"/>
      <c r="K77" s="820"/>
      <c r="L77" s="820"/>
      <c r="M77" s="821"/>
      <c r="N77" s="105">
        <f>N43+N53+N64+N75</f>
        <v>1183.0953970017028</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236.61907940034058</v>
      </c>
      <c r="M82" s="855"/>
      <c r="N82" s="57"/>
    </row>
    <row r="83" spans="1:14">
      <c r="B83" s="95" t="s">
        <v>1057</v>
      </c>
      <c r="C83" s="96"/>
      <c r="D83" s="96"/>
      <c r="E83" s="96"/>
      <c r="F83" s="96"/>
      <c r="G83" s="96"/>
      <c r="H83" s="96"/>
      <c r="I83" s="93"/>
      <c r="J83" s="94"/>
      <c r="K83" s="314">
        <v>0.05</v>
      </c>
      <c r="L83" s="854">
        <f>N77*K83</f>
        <v>59.154769850085145</v>
      </c>
      <c r="M83" s="855"/>
      <c r="N83" s="57"/>
    </row>
    <row r="84" spans="1:14" ht="15.75" thickBot="1">
      <c r="B84" s="97" t="s">
        <v>1058</v>
      </c>
      <c r="C84" s="98"/>
      <c r="D84" s="98"/>
      <c r="E84" s="98"/>
      <c r="F84" s="98"/>
      <c r="G84" s="98"/>
      <c r="H84" s="98"/>
      <c r="I84" s="99"/>
      <c r="J84" s="100"/>
      <c r="K84" s="315">
        <v>0.05</v>
      </c>
      <c r="L84" s="856">
        <f>N77*K84</f>
        <v>59.154769850085145</v>
      </c>
      <c r="M84" s="857"/>
      <c r="N84" s="57"/>
    </row>
    <row r="85" spans="1:14" ht="15.75" thickBot="1">
      <c r="B85" s="819" t="s">
        <v>1037</v>
      </c>
      <c r="C85" s="820"/>
      <c r="D85" s="820"/>
      <c r="E85" s="820"/>
      <c r="F85" s="820"/>
      <c r="G85" s="820"/>
      <c r="H85" s="820"/>
      <c r="I85" s="820"/>
      <c r="J85" s="820"/>
      <c r="K85" s="820"/>
      <c r="L85" s="820"/>
      <c r="M85" s="821"/>
      <c r="N85" s="58">
        <f>L82+L83+L84</f>
        <v>354.92861910051084</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1538.0240161022136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14875</v>
      </c>
      <c r="N48" s="282">
        <f>K48*M48</f>
        <v>18593.75</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12</v>
      </c>
      <c r="N49" s="282">
        <f>K49*M49</f>
        <v>300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18893.75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906">
        <f>VLOOKUP(A59,TRANSPORTE!A5:D123,4,FALSE)</f>
        <v>1100</v>
      </c>
      <c r="M59" s="907"/>
      <c r="N59" s="297">
        <f>K59*L59</f>
        <v>1375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28539.829578446715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5707.9659156893431</v>
      </c>
      <c r="M83" s="855"/>
      <c r="N83" s="57"/>
    </row>
    <row r="84" spans="1:14">
      <c r="B84" s="95" t="s">
        <v>1057</v>
      </c>
      <c r="C84" s="96"/>
      <c r="D84" s="96"/>
      <c r="E84" s="96"/>
      <c r="F84" s="96"/>
      <c r="G84" s="96"/>
      <c r="H84" s="96"/>
      <c r="I84" s="93"/>
      <c r="J84" s="94"/>
      <c r="K84" s="314">
        <v>0.05</v>
      </c>
      <c r="L84" s="854">
        <f>N78*K84</f>
        <v>1426.9914789223358</v>
      </c>
      <c r="M84" s="855"/>
      <c r="N84" s="57"/>
    </row>
    <row r="85" spans="1:14" ht="15.75" thickBot="1">
      <c r="B85" s="97" t="s">
        <v>1058</v>
      </c>
      <c r="C85" s="98"/>
      <c r="D85" s="98"/>
      <c r="E85" s="98"/>
      <c r="F85" s="98"/>
      <c r="G85" s="98"/>
      <c r="H85" s="98"/>
      <c r="I85" s="99"/>
      <c r="J85" s="100"/>
      <c r="K85" s="315">
        <v>0.05</v>
      </c>
      <c r="L85" s="856">
        <f>N78*K85</f>
        <v>1426.9914789223358</v>
      </c>
      <c r="M85" s="857"/>
      <c r="N85" s="57"/>
    </row>
    <row r="86" spans="1:14" ht="15.75" thickBot="1">
      <c r="B86" s="819" t="s">
        <v>1037</v>
      </c>
      <c r="C86" s="820"/>
      <c r="D86" s="820"/>
      <c r="E86" s="820"/>
      <c r="F86" s="820"/>
      <c r="G86" s="820"/>
      <c r="H86" s="820"/>
      <c r="I86" s="820"/>
      <c r="J86" s="820"/>
      <c r="K86" s="820"/>
      <c r="L86" s="820"/>
      <c r="M86" s="821"/>
      <c r="N86" s="58">
        <f>L83+L84+L85</f>
        <v>8561.9488735340146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37101.778451980732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60690</v>
      </c>
      <c r="N48" s="282">
        <f>K48*M48</f>
        <v>78897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79185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88886.079578446719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17777.215915689343</v>
      </c>
      <c r="M83" s="855"/>
      <c r="N83" s="57"/>
    </row>
    <row r="84" spans="1:14">
      <c r="B84" s="95" t="s">
        <v>1057</v>
      </c>
      <c r="C84" s="96"/>
      <c r="D84" s="96"/>
      <c r="E84" s="96"/>
      <c r="F84" s="96"/>
      <c r="G84" s="96"/>
      <c r="H84" s="96"/>
      <c r="I84" s="93"/>
      <c r="J84" s="94"/>
      <c r="K84" s="314">
        <v>0.05</v>
      </c>
      <c r="L84" s="854">
        <f>N78*K84</f>
        <v>4444.3039789223358</v>
      </c>
      <c r="M84" s="855"/>
      <c r="N84" s="57"/>
    </row>
    <row r="85" spans="1:14" ht="15.75" thickBot="1">
      <c r="B85" s="97" t="s">
        <v>1058</v>
      </c>
      <c r="C85" s="98"/>
      <c r="D85" s="98"/>
      <c r="E85" s="98"/>
      <c r="F85" s="98"/>
      <c r="G85" s="98"/>
      <c r="H85" s="98"/>
      <c r="I85" s="99"/>
      <c r="J85" s="100"/>
      <c r="K85" s="315">
        <v>0.05</v>
      </c>
      <c r="L85" s="856">
        <f>N78*K85</f>
        <v>4444.3039789223358</v>
      </c>
      <c r="M85" s="857"/>
      <c r="N85" s="57"/>
    </row>
    <row r="86" spans="1:14" ht="15.75" thickBot="1">
      <c r="B86" s="819" t="s">
        <v>1037</v>
      </c>
      <c r="C86" s="820"/>
      <c r="D86" s="820"/>
      <c r="E86" s="820"/>
      <c r="F86" s="820"/>
      <c r="G86" s="820"/>
      <c r="H86" s="820"/>
      <c r="I86" s="820"/>
      <c r="J86" s="820"/>
      <c r="K86" s="820"/>
      <c r="L86" s="820"/>
      <c r="M86" s="821"/>
      <c r="N86" s="58">
        <f>L83+L84+L85</f>
        <v>26665.823873534016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115551.90345198073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60690</v>
      </c>
      <c r="N48" s="282">
        <f>K48*M48</f>
        <v>78897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79185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88886.079578446719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17777.215915689343</v>
      </c>
      <c r="M83" s="855"/>
      <c r="N83" s="57"/>
    </row>
    <row r="84" spans="1:14">
      <c r="B84" s="95" t="s">
        <v>1057</v>
      </c>
      <c r="C84" s="96"/>
      <c r="D84" s="96"/>
      <c r="E84" s="96"/>
      <c r="F84" s="96"/>
      <c r="G84" s="96"/>
      <c r="H84" s="96"/>
      <c r="I84" s="93"/>
      <c r="J84" s="94"/>
      <c r="K84" s="314">
        <v>0.05</v>
      </c>
      <c r="L84" s="854">
        <f>N78*K84</f>
        <v>4444.3039789223358</v>
      </c>
      <c r="M84" s="855"/>
      <c r="N84" s="57"/>
    </row>
    <row r="85" spans="1:14" ht="15.75" thickBot="1">
      <c r="B85" s="97" t="s">
        <v>1058</v>
      </c>
      <c r="C85" s="98"/>
      <c r="D85" s="98"/>
      <c r="E85" s="98"/>
      <c r="F85" s="98"/>
      <c r="G85" s="98"/>
      <c r="H85" s="98"/>
      <c r="I85" s="99"/>
      <c r="J85" s="100"/>
      <c r="K85" s="315">
        <v>0.05</v>
      </c>
      <c r="L85" s="856">
        <f>N78*K85</f>
        <v>4444.3039789223358</v>
      </c>
      <c r="M85" s="857"/>
      <c r="N85" s="57"/>
    </row>
    <row r="86" spans="1:14" ht="15.75" thickBot="1">
      <c r="B86" s="819" t="s">
        <v>1037</v>
      </c>
      <c r="C86" s="820"/>
      <c r="D86" s="820"/>
      <c r="E86" s="820"/>
      <c r="F86" s="820"/>
      <c r="G86" s="820"/>
      <c r="H86" s="820"/>
      <c r="I86" s="820"/>
      <c r="J86" s="820"/>
      <c r="K86" s="820"/>
      <c r="L86" s="820"/>
      <c r="M86" s="821"/>
      <c r="N86" s="58">
        <f>L83+L84+L85</f>
        <v>26665.823873534016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115551.90345198073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60690</v>
      </c>
      <c r="N48" s="282">
        <f>K48*M48</f>
        <v>78897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79185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88886.079578446719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17777.215915689343</v>
      </c>
      <c r="M83" s="855"/>
      <c r="N83" s="57"/>
    </row>
    <row r="84" spans="1:14">
      <c r="B84" s="95" t="s">
        <v>1057</v>
      </c>
      <c r="C84" s="96"/>
      <c r="D84" s="96"/>
      <c r="E84" s="96"/>
      <c r="F84" s="96"/>
      <c r="G84" s="96"/>
      <c r="H84" s="96"/>
      <c r="I84" s="93"/>
      <c r="J84" s="94"/>
      <c r="K84" s="314">
        <v>0.05</v>
      </c>
      <c r="L84" s="854">
        <f>N78*K84</f>
        <v>4444.3039789223358</v>
      </c>
      <c r="M84" s="855"/>
      <c r="N84" s="57"/>
    </row>
    <row r="85" spans="1:14" ht="15.75" thickBot="1">
      <c r="B85" s="97" t="s">
        <v>1058</v>
      </c>
      <c r="C85" s="98"/>
      <c r="D85" s="98"/>
      <c r="E85" s="98"/>
      <c r="F85" s="98"/>
      <c r="G85" s="98"/>
      <c r="H85" s="98"/>
      <c r="I85" s="99"/>
      <c r="J85" s="100"/>
      <c r="K85" s="315">
        <v>0.05</v>
      </c>
      <c r="L85" s="856">
        <f>N78*K85</f>
        <v>4444.3039789223358</v>
      </c>
      <c r="M85" s="857"/>
      <c r="N85" s="57"/>
    </row>
    <row r="86" spans="1:14" ht="15.75" thickBot="1">
      <c r="B86" s="819" t="s">
        <v>1037</v>
      </c>
      <c r="C86" s="820"/>
      <c r="D86" s="820"/>
      <c r="E86" s="820"/>
      <c r="F86" s="820"/>
      <c r="G86" s="820"/>
      <c r="H86" s="820"/>
      <c r="I86" s="820"/>
      <c r="J86" s="820"/>
      <c r="K86" s="820"/>
      <c r="L86" s="820"/>
      <c r="M86" s="821"/>
      <c r="N86" s="58">
        <f>L83+L84+L85</f>
        <v>26665.823873534016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115551.90345198073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281">
        <v>2.5</v>
      </c>
      <c r="N36" s="282">
        <f>K36/M36</f>
        <v>4333.6119108475377</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413"/>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5099.6199889390373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60690</v>
      </c>
      <c r="N48" s="282">
        <f>K48*M48</f>
        <v>78897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79185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101034.78155076904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20206.956310153808</v>
      </c>
      <c r="M83" s="855"/>
      <c r="N83" s="57"/>
    </row>
    <row r="84" spans="1:14">
      <c r="B84" s="95" t="s">
        <v>1057</v>
      </c>
      <c r="C84" s="96"/>
      <c r="D84" s="96"/>
      <c r="E84" s="96"/>
      <c r="F84" s="96"/>
      <c r="G84" s="96"/>
      <c r="H84" s="96"/>
      <c r="I84" s="93"/>
      <c r="J84" s="94"/>
      <c r="K84" s="314">
        <v>0.05</v>
      </c>
      <c r="L84" s="854">
        <f>N78*K84</f>
        <v>5051.739077538452</v>
      </c>
      <c r="M84" s="855"/>
      <c r="N84" s="57"/>
    </row>
    <row r="85" spans="1:14" ht="15.75" thickBot="1">
      <c r="B85" s="97" t="s">
        <v>1058</v>
      </c>
      <c r="C85" s="98"/>
      <c r="D85" s="98"/>
      <c r="E85" s="98"/>
      <c r="F85" s="98"/>
      <c r="G85" s="98"/>
      <c r="H85" s="98"/>
      <c r="I85" s="99"/>
      <c r="J85" s="100"/>
      <c r="K85" s="315">
        <v>0.05</v>
      </c>
      <c r="L85" s="856">
        <f>N78*K85</f>
        <v>5051.739077538452</v>
      </c>
      <c r="M85" s="857"/>
      <c r="N85" s="57"/>
    </row>
    <row r="86" spans="1:14" ht="15.75" thickBot="1">
      <c r="B86" s="819" t="s">
        <v>1037</v>
      </c>
      <c r="C86" s="820"/>
      <c r="D86" s="820"/>
      <c r="E86" s="820"/>
      <c r="F86" s="820"/>
      <c r="G86" s="820"/>
      <c r="H86" s="820"/>
      <c r="I86" s="820"/>
      <c r="J86" s="820"/>
      <c r="K86" s="820"/>
      <c r="L86" s="820"/>
      <c r="M86" s="821"/>
      <c r="N86" s="58">
        <f>L83+L84+L85</f>
        <v>30310.434465230712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131345.21601599976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281">
        <v>2.5</v>
      </c>
      <c r="N36" s="282">
        <f>K36/M36</f>
        <v>4333.6119108475377</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5099.6199889390373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60690</v>
      </c>
      <c r="N48" s="282">
        <f>K48*M48</f>
        <v>78897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79185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101034.78155076904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20206.956310153808</v>
      </c>
      <c r="M83" s="855"/>
      <c r="N83" s="57"/>
    </row>
    <row r="84" spans="1:14">
      <c r="B84" s="95" t="s">
        <v>1057</v>
      </c>
      <c r="C84" s="96"/>
      <c r="D84" s="96"/>
      <c r="E84" s="96"/>
      <c r="F84" s="96"/>
      <c r="G84" s="96"/>
      <c r="H84" s="96"/>
      <c r="I84" s="93"/>
      <c r="J84" s="94"/>
      <c r="K84" s="314">
        <v>0.05</v>
      </c>
      <c r="L84" s="854">
        <f>N78*K84</f>
        <v>5051.739077538452</v>
      </c>
      <c r="M84" s="855"/>
      <c r="N84" s="57"/>
    </row>
    <row r="85" spans="1:14" ht="15.75" thickBot="1">
      <c r="B85" s="97" t="s">
        <v>1058</v>
      </c>
      <c r="C85" s="98"/>
      <c r="D85" s="98"/>
      <c r="E85" s="98"/>
      <c r="F85" s="98"/>
      <c r="G85" s="98"/>
      <c r="H85" s="98"/>
      <c r="I85" s="99"/>
      <c r="J85" s="100"/>
      <c r="K85" s="315">
        <v>0.05</v>
      </c>
      <c r="L85" s="856">
        <f>N78*K85</f>
        <v>5051.739077538452</v>
      </c>
      <c r="M85" s="857"/>
      <c r="N85" s="57"/>
    </row>
    <row r="86" spans="1:14" ht="15.75" thickBot="1">
      <c r="B86" s="819" t="s">
        <v>1037</v>
      </c>
      <c r="C86" s="820"/>
      <c r="D86" s="820"/>
      <c r="E86" s="820"/>
      <c r="F86" s="820"/>
      <c r="G86" s="820"/>
      <c r="H86" s="820"/>
      <c r="I86" s="820"/>
      <c r="J86" s="820"/>
      <c r="K86" s="820"/>
      <c r="L86" s="820"/>
      <c r="M86" s="821"/>
      <c r="N86" s="58">
        <f>L83+L84+L85</f>
        <v>30310.434465230712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131345.21601599976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281">
        <v>2.5</v>
      </c>
      <c r="N36" s="282">
        <f>K36/M36</f>
        <v>4333.6119108475377</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5099.6199889390373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60690</v>
      </c>
      <c r="N48" s="282">
        <f>K48*M48</f>
        <v>78897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79185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101034.78155076904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20206.956310153808</v>
      </c>
      <c r="M83" s="855"/>
      <c r="N83" s="57"/>
    </row>
    <row r="84" spans="1:14">
      <c r="B84" s="95" t="s">
        <v>1057</v>
      </c>
      <c r="C84" s="96"/>
      <c r="D84" s="96"/>
      <c r="E84" s="96"/>
      <c r="F84" s="96"/>
      <c r="G84" s="96"/>
      <c r="H84" s="96"/>
      <c r="I84" s="93"/>
      <c r="J84" s="94"/>
      <c r="K84" s="314">
        <v>0.05</v>
      </c>
      <c r="L84" s="854">
        <f>N78*K84</f>
        <v>5051.739077538452</v>
      </c>
      <c r="M84" s="855"/>
      <c r="N84" s="57"/>
    </row>
    <row r="85" spans="1:14" ht="15.75" thickBot="1">
      <c r="B85" s="97" t="s">
        <v>1058</v>
      </c>
      <c r="C85" s="98"/>
      <c r="D85" s="98"/>
      <c r="E85" s="98"/>
      <c r="F85" s="98"/>
      <c r="G85" s="98"/>
      <c r="H85" s="98"/>
      <c r="I85" s="99"/>
      <c r="J85" s="100"/>
      <c r="K85" s="315">
        <v>0.05</v>
      </c>
      <c r="L85" s="856">
        <f>N78*K85</f>
        <v>5051.739077538452</v>
      </c>
      <c r="M85" s="857"/>
      <c r="N85" s="57"/>
    </row>
    <row r="86" spans="1:14" ht="15.75" thickBot="1">
      <c r="B86" s="819" t="s">
        <v>1037</v>
      </c>
      <c r="C86" s="820"/>
      <c r="D86" s="820"/>
      <c r="E86" s="820"/>
      <c r="F86" s="820"/>
      <c r="G86" s="820"/>
      <c r="H86" s="820"/>
      <c r="I86" s="820"/>
      <c r="J86" s="820"/>
      <c r="K86" s="820"/>
      <c r="L86" s="820"/>
      <c r="M86" s="821"/>
      <c r="N86" s="58">
        <f>L83+L84+L85</f>
        <v>30310.434465230712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131345.21601599976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91045.333333333328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100746.41291178005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20149.282582356012</v>
      </c>
      <c r="M83" s="855"/>
      <c r="N83" s="57"/>
    </row>
    <row r="84" spans="1:14">
      <c r="B84" s="95" t="s">
        <v>1057</v>
      </c>
      <c r="C84" s="96"/>
      <c r="D84" s="96"/>
      <c r="E84" s="96"/>
      <c r="F84" s="96"/>
      <c r="G84" s="96"/>
      <c r="H84" s="96"/>
      <c r="I84" s="93"/>
      <c r="J84" s="94"/>
      <c r="K84" s="314">
        <v>0.05</v>
      </c>
      <c r="L84" s="854">
        <f>N78*K84</f>
        <v>5037.3206455890031</v>
      </c>
      <c r="M84" s="855"/>
      <c r="N84" s="57"/>
    </row>
    <row r="85" spans="1:14" ht="15.75" thickBot="1">
      <c r="B85" s="97" t="s">
        <v>1058</v>
      </c>
      <c r="C85" s="98"/>
      <c r="D85" s="98"/>
      <c r="E85" s="98"/>
      <c r="F85" s="98"/>
      <c r="G85" s="98"/>
      <c r="H85" s="98"/>
      <c r="I85" s="99"/>
      <c r="J85" s="100"/>
      <c r="K85" s="315">
        <v>0.05</v>
      </c>
      <c r="L85" s="856">
        <f>N78*K85</f>
        <v>5037.3206455890031</v>
      </c>
      <c r="M85" s="857"/>
      <c r="N85" s="57"/>
    </row>
    <row r="86" spans="1:14" ht="15.75" thickBot="1">
      <c r="B86" s="819" t="s">
        <v>1037</v>
      </c>
      <c r="C86" s="820"/>
      <c r="D86" s="820"/>
      <c r="E86" s="820"/>
      <c r="F86" s="820"/>
      <c r="G86" s="820"/>
      <c r="H86" s="820"/>
      <c r="I86" s="820"/>
      <c r="J86" s="820"/>
      <c r="K86" s="820"/>
      <c r="L86" s="820"/>
      <c r="M86" s="821"/>
      <c r="N86" s="58">
        <f>L83+L84+L85</f>
        <v>30223.923873534019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130970.33678531407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91045.333333333328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100746.41291178005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20149.282582356012</v>
      </c>
      <c r="M83" s="855"/>
      <c r="N83" s="57"/>
    </row>
    <row r="84" spans="1:14">
      <c r="B84" s="95" t="s">
        <v>1057</v>
      </c>
      <c r="C84" s="96"/>
      <c r="D84" s="96"/>
      <c r="E84" s="96"/>
      <c r="F84" s="96"/>
      <c r="G84" s="96"/>
      <c r="H84" s="96"/>
      <c r="I84" s="93"/>
      <c r="J84" s="94"/>
      <c r="K84" s="314">
        <v>0.05</v>
      </c>
      <c r="L84" s="854">
        <f>N78*K84</f>
        <v>5037.3206455890031</v>
      </c>
      <c r="M84" s="855"/>
      <c r="N84" s="57"/>
    </row>
    <row r="85" spans="1:14" ht="15.75" thickBot="1">
      <c r="B85" s="97" t="s">
        <v>1058</v>
      </c>
      <c r="C85" s="98"/>
      <c r="D85" s="98"/>
      <c r="E85" s="98"/>
      <c r="F85" s="98"/>
      <c r="G85" s="98"/>
      <c r="H85" s="98"/>
      <c r="I85" s="99"/>
      <c r="J85" s="100"/>
      <c r="K85" s="315">
        <v>0.05</v>
      </c>
      <c r="L85" s="856">
        <f>N78*K85</f>
        <v>5037.3206455890031</v>
      </c>
      <c r="M85" s="857"/>
      <c r="N85" s="57"/>
    </row>
    <row r="86" spans="1:14" ht="15.75" thickBot="1">
      <c r="B86" s="819" t="s">
        <v>1037</v>
      </c>
      <c r="C86" s="820"/>
      <c r="D86" s="820"/>
      <c r="E86" s="820"/>
      <c r="F86" s="820"/>
      <c r="G86" s="820"/>
      <c r="H86" s="820"/>
      <c r="I86" s="820"/>
      <c r="J86" s="820"/>
      <c r="K86" s="820"/>
      <c r="L86" s="820"/>
      <c r="M86" s="821"/>
      <c r="N86" s="58">
        <f>L83+L84+L85</f>
        <v>30223.923873534019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130970.33678531407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269</v>
      </c>
      <c r="B37" s="868" t="str">
        <f>VLOOKUP(A37,EQUIPOS!A7:D154,3,FALSE)</f>
        <v>Motoniveladora  potencia 215 HP, ancho de cuchilla 4,27 m, peso 18 ton.</v>
      </c>
      <c r="C37" s="869"/>
      <c r="D37" s="869"/>
      <c r="E37" s="869"/>
      <c r="F37" s="869"/>
      <c r="G37" s="869"/>
      <c r="H37" s="870"/>
      <c r="I37" s="277"/>
      <c r="J37" s="278"/>
      <c r="K37" s="279">
        <f>VLOOKUP(A37,EQUIPOS!A7:D164,4,FALSE)</f>
        <v>180000</v>
      </c>
      <c r="L37" s="280"/>
      <c r="M37" s="281">
        <v>45</v>
      </c>
      <c r="N37" s="282">
        <f>K37/M37</f>
        <v>4000</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7703.6661872678269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91045.333333333328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100746.41291178005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20149.282582356012</v>
      </c>
      <c r="M83" s="855"/>
      <c r="N83" s="57"/>
    </row>
    <row r="84" spans="1:14">
      <c r="B84" s="95" t="s">
        <v>1057</v>
      </c>
      <c r="C84" s="96"/>
      <c r="D84" s="96"/>
      <c r="E84" s="96"/>
      <c r="F84" s="96"/>
      <c r="G84" s="96"/>
      <c r="H84" s="96"/>
      <c r="I84" s="93"/>
      <c r="J84" s="94"/>
      <c r="K84" s="314">
        <v>0.05</v>
      </c>
      <c r="L84" s="854">
        <f>N78*K84</f>
        <v>5037.3206455890031</v>
      </c>
      <c r="M84" s="855"/>
      <c r="N84" s="57"/>
    </row>
    <row r="85" spans="1:14" ht="15.75" thickBot="1">
      <c r="B85" s="97" t="s">
        <v>1058</v>
      </c>
      <c r="C85" s="98"/>
      <c r="D85" s="98"/>
      <c r="E85" s="98"/>
      <c r="F85" s="98"/>
      <c r="G85" s="98"/>
      <c r="H85" s="98"/>
      <c r="I85" s="99"/>
      <c r="J85" s="100"/>
      <c r="K85" s="315">
        <v>0.05</v>
      </c>
      <c r="L85" s="856">
        <f>N78*K85</f>
        <v>5037.3206455890031</v>
      </c>
      <c r="M85" s="857"/>
      <c r="N85" s="57"/>
    </row>
    <row r="86" spans="1:14" ht="15.75" thickBot="1">
      <c r="B86" s="819" t="s">
        <v>1037</v>
      </c>
      <c r="C86" s="820"/>
      <c r="D86" s="820"/>
      <c r="E86" s="820"/>
      <c r="F86" s="820"/>
      <c r="G86" s="820"/>
      <c r="H86" s="820"/>
      <c r="I86" s="820"/>
      <c r="J86" s="820"/>
      <c r="K86" s="820"/>
      <c r="L86" s="820"/>
      <c r="M86" s="821"/>
      <c r="N86" s="58">
        <f>L83+L84+L85</f>
        <v>30223.923873534019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130970.33678531407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281">
        <v>2.5</v>
      </c>
      <c r="N36" s="282">
        <f>K36/M36</f>
        <v>4333.6119108475377</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5099.6199889390373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91045.333333333328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112895.11488410237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22579.022976820474</v>
      </c>
      <c r="M83" s="855"/>
      <c r="N83" s="57"/>
    </row>
    <row r="84" spans="1:14">
      <c r="B84" s="95" t="s">
        <v>1057</v>
      </c>
      <c r="C84" s="96"/>
      <c r="D84" s="96"/>
      <c r="E84" s="96"/>
      <c r="F84" s="96"/>
      <c r="G84" s="96"/>
      <c r="H84" s="96"/>
      <c r="I84" s="93"/>
      <c r="J84" s="94"/>
      <c r="K84" s="314">
        <v>0.05</v>
      </c>
      <c r="L84" s="854">
        <f>N78*K84</f>
        <v>5644.7557442051184</v>
      </c>
      <c r="M84" s="855"/>
      <c r="N84" s="57"/>
    </row>
    <row r="85" spans="1:14" ht="15.75" thickBot="1">
      <c r="B85" s="97" t="s">
        <v>1058</v>
      </c>
      <c r="C85" s="98"/>
      <c r="D85" s="98"/>
      <c r="E85" s="98"/>
      <c r="F85" s="98"/>
      <c r="G85" s="98"/>
      <c r="H85" s="98"/>
      <c r="I85" s="99"/>
      <c r="J85" s="100"/>
      <c r="K85" s="315">
        <v>0.05</v>
      </c>
      <c r="L85" s="856">
        <f>N78*K85</f>
        <v>5644.7557442051184</v>
      </c>
      <c r="M85" s="857"/>
      <c r="N85" s="57"/>
    </row>
    <row r="86" spans="1:14" ht="15.75" thickBot="1">
      <c r="B86" s="819" t="s">
        <v>1037</v>
      </c>
      <c r="C86" s="820"/>
      <c r="D86" s="820"/>
      <c r="E86" s="820"/>
      <c r="F86" s="820"/>
      <c r="G86" s="820"/>
      <c r="H86" s="820"/>
      <c r="I86" s="820"/>
      <c r="J86" s="820"/>
      <c r="K86" s="820"/>
      <c r="L86" s="820"/>
      <c r="M86" s="821"/>
      <c r="N86" s="58">
        <f>L83+L84+L85</f>
        <v>33868.53446523071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146763.64934933308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281">
        <v>2.5</v>
      </c>
      <c r="N36" s="282">
        <f>K36/M36</f>
        <v>4333.6119108475377</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5099.6199889390373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91045.333333333328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112895.11488410237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22579.022976820474</v>
      </c>
      <c r="M83" s="855"/>
      <c r="N83" s="57"/>
    </row>
    <row r="84" spans="1:14">
      <c r="B84" s="95" t="s">
        <v>1057</v>
      </c>
      <c r="C84" s="96"/>
      <c r="D84" s="96"/>
      <c r="E84" s="96"/>
      <c r="F84" s="96"/>
      <c r="G84" s="96"/>
      <c r="H84" s="96"/>
      <c r="I84" s="93"/>
      <c r="J84" s="94"/>
      <c r="K84" s="314">
        <v>0.05</v>
      </c>
      <c r="L84" s="854">
        <f>N78*K84</f>
        <v>5644.7557442051184</v>
      </c>
      <c r="M84" s="855"/>
      <c r="N84" s="57"/>
    </row>
    <row r="85" spans="1:14" ht="15.75" thickBot="1">
      <c r="B85" s="97" t="s">
        <v>1058</v>
      </c>
      <c r="C85" s="98"/>
      <c r="D85" s="98"/>
      <c r="E85" s="98"/>
      <c r="F85" s="98"/>
      <c r="G85" s="98"/>
      <c r="H85" s="98"/>
      <c r="I85" s="99"/>
      <c r="J85" s="100"/>
      <c r="K85" s="315">
        <v>0.05</v>
      </c>
      <c r="L85" s="856">
        <f>N78*K85</f>
        <v>5644.7557442051184</v>
      </c>
      <c r="M85" s="857"/>
      <c r="N85" s="57"/>
    </row>
    <row r="86" spans="1:14" ht="15.75" thickBot="1">
      <c r="B86" s="819" t="s">
        <v>1037</v>
      </c>
      <c r="C86" s="820"/>
      <c r="D86" s="820"/>
      <c r="E86" s="820"/>
      <c r="F86" s="820"/>
      <c r="G86" s="820"/>
      <c r="H86" s="820"/>
      <c r="I86" s="820"/>
      <c r="J86" s="820"/>
      <c r="K86" s="820"/>
      <c r="L86" s="820"/>
      <c r="M86" s="821"/>
      <c r="N86" s="58">
        <f>L83+L84+L85</f>
        <v>33868.53446523071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146763.64934933308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281">
        <v>2.5</v>
      </c>
      <c r="N36" s="282">
        <f>K36/M36</f>
        <v>4333.6119108475377</v>
      </c>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0.05</v>
      </c>
      <c r="N41" s="354">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5099.6199889390373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12</v>
      </c>
      <c r="N49" s="282">
        <f>K49*M49</f>
        <v>288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91045.333333333328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112895.11488410237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22579.022976820474</v>
      </c>
      <c r="M83" s="855"/>
      <c r="N83" s="57"/>
    </row>
    <row r="84" spans="1:14">
      <c r="B84" s="95" t="s">
        <v>1057</v>
      </c>
      <c r="C84" s="96"/>
      <c r="D84" s="96"/>
      <c r="E84" s="96"/>
      <c r="F84" s="96"/>
      <c r="G84" s="96"/>
      <c r="H84" s="96"/>
      <c r="I84" s="93"/>
      <c r="J84" s="94"/>
      <c r="K84" s="314">
        <v>0.05</v>
      </c>
      <c r="L84" s="854">
        <f>N78*K84</f>
        <v>5644.7557442051184</v>
      </c>
      <c r="M84" s="855"/>
      <c r="N84" s="57"/>
    </row>
    <row r="85" spans="1:14" ht="15.75" thickBot="1">
      <c r="B85" s="97" t="s">
        <v>1058</v>
      </c>
      <c r="C85" s="98"/>
      <c r="D85" s="98"/>
      <c r="E85" s="98"/>
      <c r="F85" s="98"/>
      <c r="G85" s="98"/>
      <c r="H85" s="98"/>
      <c r="I85" s="99"/>
      <c r="J85" s="100"/>
      <c r="K85" s="315">
        <v>0.05</v>
      </c>
      <c r="L85" s="856">
        <f>N78*K85</f>
        <v>5644.7557442051184</v>
      </c>
      <c r="M85" s="857"/>
      <c r="N85" s="57"/>
    </row>
    <row r="86" spans="1:14" ht="15.75" thickBot="1">
      <c r="B86" s="819" t="s">
        <v>1037</v>
      </c>
      <c r="C86" s="820"/>
      <c r="D86" s="820"/>
      <c r="E86" s="820"/>
      <c r="F86" s="820"/>
      <c r="G86" s="820"/>
      <c r="H86" s="820"/>
      <c r="I86" s="820"/>
      <c r="J86" s="820"/>
      <c r="K86" s="820"/>
      <c r="L86" s="820"/>
      <c r="M86" s="821"/>
      <c r="N86" s="58">
        <f>L83+L84+L85</f>
        <v>33868.53446523071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146763.64934933308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30</v>
      </c>
      <c r="N36" s="282">
        <f>K36/M36</f>
        <v>2666.6666666666665</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30</v>
      </c>
      <c r="N37" s="282">
        <f>K37/M37</f>
        <v>4333.333333333333</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30</v>
      </c>
      <c r="N38" s="282">
        <f>K38/M38</f>
        <v>3880.321413367391</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8.5112008676833337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10888.832614235074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69813.333333333328</v>
      </c>
      <c r="N48" s="282">
        <f>K48*M48</f>
        <v>87266.666666666657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87266.666666666657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6">
        <f>VLOOKUP(A59,TRANSPORTE!A5:D123,4,FALSE)</f>
        <v>1100</v>
      </c>
      <c r="M59" s="907"/>
      <c r="N59" s="297">
        <f>K59*L59</f>
        <v>1375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851.12008676833329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100381.61936767006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20076.323873534013</v>
      </c>
      <c r="M83" s="855"/>
      <c r="N83" s="57"/>
    </row>
    <row r="84" spans="1:14">
      <c r="B84" s="95" t="s">
        <v>1057</v>
      </c>
      <c r="C84" s="96"/>
      <c r="D84" s="96"/>
      <c r="E84" s="96"/>
      <c r="F84" s="96"/>
      <c r="G84" s="96"/>
      <c r="H84" s="96"/>
      <c r="I84" s="93"/>
      <c r="J84" s="94"/>
      <c r="K84" s="314">
        <v>0.05</v>
      </c>
      <c r="L84" s="854">
        <f>N78*K84</f>
        <v>5019.0809683835032</v>
      </c>
      <c r="M84" s="855"/>
      <c r="N84" s="57"/>
    </row>
    <row r="85" spans="1:14" ht="15.75" thickBot="1">
      <c r="B85" s="97" t="s">
        <v>1058</v>
      </c>
      <c r="C85" s="98"/>
      <c r="D85" s="98"/>
      <c r="E85" s="98"/>
      <c r="F85" s="98"/>
      <c r="G85" s="98"/>
      <c r="H85" s="98"/>
      <c r="I85" s="99"/>
      <c r="J85" s="100"/>
      <c r="K85" s="315">
        <v>0.05</v>
      </c>
      <c r="L85" s="856">
        <f>N78*K85</f>
        <v>5019.0809683835032</v>
      </c>
      <c r="M85" s="857"/>
      <c r="N85" s="57"/>
    </row>
    <row r="86" spans="1:14" ht="15.75" thickBot="1">
      <c r="B86" s="819" t="s">
        <v>1037</v>
      </c>
      <c r="C86" s="820"/>
      <c r="D86" s="820"/>
      <c r="E86" s="820"/>
      <c r="F86" s="820"/>
      <c r="G86" s="820"/>
      <c r="H86" s="820"/>
      <c r="I86" s="820"/>
      <c r="J86" s="820"/>
      <c r="K86" s="820"/>
      <c r="L86" s="820"/>
      <c r="M86" s="821"/>
      <c r="N86" s="58">
        <f>L83+L84+L85</f>
        <v>30114.485810301019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130496.10517797108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30</v>
      </c>
      <c r="N36" s="282">
        <f>K36/M36</f>
        <v>2666.6666666666665</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30</v>
      </c>
      <c r="N37" s="282">
        <f>K37/M37</f>
        <v>4333.333333333333</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30</v>
      </c>
      <c r="N38" s="282">
        <f>K38/M38</f>
        <v>3880.321413367391</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8.5112008676833337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10888.832614235074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69813.333333333328</v>
      </c>
      <c r="N48" s="282">
        <f>K48*M48</f>
        <v>87266.666666666657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87266.666666666657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6">
        <f>VLOOKUP(A59,TRANSPORTE!A5:D123,4,FALSE)</f>
        <v>1100</v>
      </c>
      <c r="M59" s="907"/>
      <c r="N59" s="297">
        <f>K59*L59</f>
        <v>1375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851.12008676833329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100381.61936767006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20076.323873534013</v>
      </c>
      <c r="M83" s="855"/>
      <c r="N83" s="57"/>
    </row>
    <row r="84" spans="1:14">
      <c r="B84" s="95" t="s">
        <v>1057</v>
      </c>
      <c r="C84" s="96"/>
      <c r="D84" s="96"/>
      <c r="E84" s="96"/>
      <c r="F84" s="96"/>
      <c r="G84" s="96"/>
      <c r="H84" s="96"/>
      <c r="I84" s="93"/>
      <c r="J84" s="94"/>
      <c r="K84" s="314">
        <v>0.05</v>
      </c>
      <c r="L84" s="854">
        <f>N78*K84</f>
        <v>5019.0809683835032</v>
      </c>
      <c r="M84" s="855"/>
      <c r="N84" s="57"/>
    </row>
    <row r="85" spans="1:14" ht="15.75" thickBot="1">
      <c r="B85" s="97" t="s">
        <v>1058</v>
      </c>
      <c r="C85" s="98"/>
      <c r="D85" s="98"/>
      <c r="E85" s="98"/>
      <c r="F85" s="98"/>
      <c r="G85" s="98"/>
      <c r="H85" s="98"/>
      <c r="I85" s="99"/>
      <c r="J85" s="100"/>
      <c r="K85" s="315">
        <v>0.05</v>
      </c>
      <c r="L85" s="856">
        <f>N78*K85</f>
        <v>5019.0809683835032</v>
      </c>
      <c r="M85" s="857"/>
      <c r="N85" s="57"/>
    </row>
    <row r="86" spans="1:14" ht="15.75" thickBot="1">
      <c r="B86" s="819" t="s">
        <v>1037</v>
      </c>
      <c r="C86" s="820"/>
      <c r="D86" s="820"/>
      <c r="E86" s="820"/>
      <c r="F86" s="820"/>
      <c r="G86" s="820"/>
      <c r="H86" s="820"/>
      <c r="I86" s="820"/>
      <c r="J86" s="820"/>
      <c r="K86" s="820"/>
      <c r="L86" s="820"/>
      <c r="M86" s="821"/>
      <c r="N86" s="58">
        <f>L83+L84+L85</f>
        <v>30114.485810301019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130496.10517797108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30</v>
      </c>
      <c r="N36" s="282">
        <f>K36/M36</f>
        <v>2666.6666666666665</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30</v>
      </c>
      <c r="N37" s="282">
        <f>K37/M37</f>
        <v>4333.333333333333</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30</v>
      </c>
      <c r="N38" s="282">
        <f>K38/M38</f>
        <v>3880.321413367391</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8.5112008676833337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10888.832614235074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69813.333333333328</v>
      </c>
      <c r="N48" s="282">
        <f>K48*M48</f>
        <v>87266.666666666657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87266.666666666657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6">
        <f>VLOOKUP(A59,TRANSPORTE!A5:D123,4,FALSE)</f>
        <v>1100</v>
      </c>
      <c r="M59" s="907"/>
      <c r="N59" s="297">
        <f>K59*L59</f>
        <v>1375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851.12008676833329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100381.61936767006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20076.323873534013</v>
      </c>
      <c r="M83" s="855"/>
      <c r="N83" s="57"/>
    </row>
    <row r="84" spans="1:14">
      <c r="B84" s="95" t="s">
        <v>1057</v>
      </c>
      <c r="C84" s="96"/>
      <c r="D84" s="96"/>
      <c r="E84" s="96"/>
      <c r="F84" s="96"/>
      <c r="G84" s="96"/>
      <c r="H84" s="96"/>
      <c r="I84" s="93"/>
      <c r="J84" s="94"/>
      <c r="K84" s="314">
        <v>0.05</v>
      </c>
      <c r="L84" s="854">
        <f>N78*K84</f>
        <v>5019.0809683835032</v>
      </c>
      <c r="M84" s="855"/>
      <c r="N84" s="57"/>
    </row>
    <row r="85" spans="1:14" ht="15.75" thickBot="1">
      <c r="B85" s="97" t="s">
        <v>1058</v>
      </c>
      <c r="C85" s="98"/>
      <c r="D85" s="98"/>
      <c r="E85" s="98"/>
      <c r="F85" s="98"/>
      <c r="G85" s="98"/>
      <c r="H85" s="98"/>
      <c r="I85" s="99"/>
      <c r="J85" s="100"/>
      <c r="K85" s="315">
        <v>0.05</v>
      </c>
      <c r="L85" s="856">
        <f>N78*K85</f>
        <v>5019.0809683835032</v>
      </c>
      <c r="M85" s="857"/>
      <c r="N85" s="57"/>
    </row>
    <row r="86" spans="1:14" ht="15.75" thickBot="1">
      <c r="B86" s="819" t="s">
        <v>1037</v>
      </c>
      <c r="C86" s="820"/>
      <c r="D86" s="820"/>
      <c r="E86" s="820"/>
      <c r="F86" s="820"/>
      <c r="G86" s="820"/>
      <c r="H86" s="820"/>
      <c r="I86" s="820"/>
      <c r="J86" s="820"/>
      <c r="K86" s="820"/>
      <c r="L86" s="820"/>
      <c r="M86" s="821"/>
      <c r="N86" s="58">
        <f>L83+L84+L85</f>
        <v>30114.485810301019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130496.10517797108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400</v>
      </c>
      <c r="N49" s="282">
        <f>K49*M49</f>
        <v>36000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126757.33333333333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135347.30180066894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27069.460360133788</v>
      </c>
      <c r="M83" s="855"/>
      <c r="N83" s="57"/>
    </row>
    <row r="84" spans="1:14">
      <c r="B84" s="95" t="s">
        <v>1057</v>
      </c>
      <c r="C84" s="96"/>
      <c r="D84" s="96"/>
      <c r="E84" s="96"/>
      <c r="F84" s="96"/>
      <c r="G84" s="96"/>
      <c r="H84" s="96"/>
      <c r="I84" s="93"/>
      <c r="J84" s="94"/>
      <c r="K84" s="314">
        <v>0.05</v>
      </c>
      <c r="L84" s="854">
        <f>N78*K84</f>
        <v>6767.3650900334469</v>
      </c>
      <c r="M84" s="855"/>
      <c r="N84" s="57"/>
    </row>
    <row r="85" spans="1:14" ht="15.75" thickBot="1">
      <c r="B85" s="97" t="s">
        <v>1058</v>
      </c>
      <c r="C85" s="98"/>
      <c r="D85" s="98"/>
      <c r="E85" s="98"/>
      <c r="F85" s="98"/>
      <c r="G85" s="98"/>
      <c r="H85" s="98"/>
      <c r="I85" s="99"/>
      <c r="J85" s="100"/>
      <c r="K85" s="315">
        <v>0.05</v>
      </c>
      <c r="L85" s="856">
        <f>N78*K85</f>
        <v>6767.3650900334469</v>
      </c>
      <c r="M85" s="857"/>
      <c r="N85" s="57"/>
    </row>
    <row r="86" spans="1:14" ht="15.75" thickBot="1">
      <c r="B86" s="819" t="s">
        <v>1037</v>
      </c>
      <c r="C86" s="820"/>
      <c r="D86" s="820"/>
      <c r="E86" s="820"/>
      <c r="F86" s="820"/>
      <c r="G86" s="820"/>
      <c r="H86" s="820"/>
      <c r="I86" s="820"/>
      <c r="J86" s="820"/>
      <c r="K86" s="820"/>
      <c r="L86" s="820"/>
      <c r="M86" s="821"/>
      <c r="N86" s="58">
        <f>L83+L84+L85</f>
        <v>40604.190540200681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175951.49234086962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400</v>
      </c>
      <c r="N49" s="282">
        <f>K49*M49</f>
        <v>36000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126757.33333333333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135347.30180066894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27069.460360133788</v>
      </c>
      <c r="M83" s="855"/>
      <c r="N83" s="57"/>
    </row>
    <row r="84" spans="1:14">
      <c r="B84" s="95" t="s">
        <v>1057</v>
      </c>
      <c r="C84" s="96"/>
      <c r="D84" s="96"/>
      <c r="E84" s="96"/>
      <c r="F84" s="96"/>
      <c r="G84" s="96"/>
      <c r="H84" s="96"/>
      <c r="I84" s="93"/>
      <c r="J84" s="94"/>
      <c r="K84" s="314">
        <v>0.05</v>
      </c>
      <c r="L84" s="854">
        <f>N78*K84</f>
        <v>6767.3650900334469</v>
      </c>
      <c r="M84" s="855"/>
      <c r="N84" s="57"/>
    </row>
    <row r="85" spans="1:14" ht="15.75" thickBot="1">
      <c r="B85" s="97" t="s">
        <v>1058</v>
      </c>
      <c r="C85" s="98"/>
      <c r="D85" s="98"/>
      <c r="E85" s="98"/>
      <c r="F85" s="98"/>
      <c r="G85" s="98"/>
      <c r="H85" s="98"/>
      <c r="I85" s="99"/>
      <c r="J85" s="100"/>
      <c r="K85" s="315">
        <v>0.05</v>
      </c>
      <c r="L85" s="856">
        <f>N78*K85</f>
        <v>6767.3650900334469</v>
      </c>
      <c r="M85" s="857"/>
      <c r="N85" s="57"/>
    </row>
    <row r="86" spans="1:14" ht="15.75" thickBot="1">
      <c r="B86" s="819" t="s">
        <v>1037</v>
      </c>
      <c r="C86" s="820"/>
      <c r="D86" s="820"/>
      <c r="E86" s="820"/>
      <c r="F86" s="820"/>
      <c r="G86" s="820"/>
      <c r="H86" s="820"/>
      <c r="I86" s="820"/>
      <c r="J86" s="820"/>
      <c r="K86" s="820"/>
      <c r="L86" s="820"/>
      <c r="M86" s="821"/>
      <c r="N86" s="58">
        <f>L83+L84+L85</f>
        <v>40604.190540200681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175951.49234086962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400</v>
      </c>
      <c r="N49" s="282">
        <f>K49*M49</f>
        <v>36000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126757.33333333333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135347.30180066894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27069.460360133788</v>
      </c>
      <c r="M83" s="855"/>
      <c r="N83" s="57"/>
    </row>
    <row r="84" spans="1:14">
      <c r="B84" s="95" t="s">
        <v>1057</v>
      </c>
      <c r="C84" s="96"/>
      <c r="D84" s="96"/>
      <c r="E84" s="96"/>
      <c r="F84" s="96"/>
      <c r="G84" s="96"/>
      <c r="H84" s="96"/>
      <c r="I84" s="93"/>
      <c r="J84" s="94"/>
      <c r="K84" s="314">
        <v>0.05</v>
      </c>
      <c r="L84" s="854">
        <f>N78*K84</f>
        <v>6767.3650900334469</v>
      </c>
      <c r="M84" s="855"/>
      <c r="N84" s="57"/>
    </row>
    <row r="85" spans="1:14" ht="15.75" thickBot="1">
      <c r="B85" s="97" t="s">
        <v>1058</v>
      </c>
      <c r="C85" s="98"/>
      <c r="D85" s="98"/>
      <c r="E85" s="98"/>
      <c r="F85" s="98"/>
      <c r="G85" s="98"/>
      <c r="H85" s="98"/>
      <c r="I85" s="99"/>
      <c r="J85" s="100"/>
      <c r="K85" s="315">
        <v>0.05</v>
      </c>
      <c r="L85" s="856">
        <f>N78*K85</f>
        <v>6767.3650900334469</v>
      </c>
      <c r="M85" s="857"/>
      <c r="N85" s="57"/>
    </row>
    <row r="86" spans="1:14" ht="15.75" thickBot="1">
      <c r="B86" s="819" t="s">
        <v>1037</v>
      </c>
      <c r="C86" s="820"/>
      <c r="D86" s="820"/>
      <c r="E86" s="820"/>
      <c r="F86" s="820"/>
      <c r="G86" s="820"/>
      <c r="H86" s="820"/>
      <c r="I86" s="820"/>
      <c r="J86" s="820"/>
      <c r="K86" s="820"/>
      <c r="L86" s="820"/>
      <c r="M86" s="821"/>
      <c r="N86" s="58">
        <f>L83+L84+L85</f>
        <v>40604.190540200681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175951.49234086962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400</v>
      </c>
      <c r="N49" s="282">
        <f>K49*M49</f>
        <v>36000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126757.33333333333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135347.30180066894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27069.460360133788</v>
      </c>
      <c r="M83" s="855"/>
      <c r="N83" s="57"/>
    </row>
    <row r="84" spans="1:14">
      <c r="B84" s="95" t="s">
        <v>1057</v>
      </c>
      <c r="C84" s="96"/>
      <c r="D84" s="96"/>
      <c r="E84" s="96"/>
      <c r="F84" s="96"/>
      <c r="G84" s="96"/>
      <c r="H84" s="96"/>
      <c r="I84" s="93"/>
      <c r="J84" s="94"/>
      <c r="K84" s="314">
        <v>0.05</v>
      </c>
      <c r="L84" s="854">
        <f>N78*K84</f>
        <v>6767.3650900334469</v>
      </c>
      <c r="M84" s="855"/>
      <c r="N84" s="57"/>
    </row>
    <row r="85" spans="1:14" ht="15.75" thickBot="1">
      <c r="B85" s="97" t="s">
        <v>1058</v>
      </c>
      <c r="C85" s="98"/>
      <c r="D85" s="98"/>
      <c r="E85" s="98"/>
      <c r="F85" s="98"/>
      <c r="G85" s="98"/>
      <c r="H85" s="98"/>
      <c r="I85" s="99"/>
      <c r="J85" s="100"/>
      <c r="K85" s="315">
        <v>0.05</v>
      </c>
      <c r="L85" s="856">
        <f>N78*K85</f>
        <v>6767.3650900334469</v>
      </c>
      <c r="M85" s="857"/>
      <c r="N85" s="57"/>
    </row>
    <row r="86" spans="1:14" ht="15.75" thickBot="1">
      <c r="B86" s="819" t="s">
        <v>1037</v>
      </c>
      <c r="C86" s="820"/>
      <c r="D86" s="820"/>
      <c r="E86" s="820"/>
      <c r="F86" s="820"/>
      <c r="G86" s="820"/>
      <c r="H86" s="820"/>
      <c r="I86" s="820"/>
      <c r="J86" s="820"/>
      <c r="K86" s="820"/>
      <c r="L86" s="820"/>
      <c r="M86" s="821"/>
      <c r="N86" s="58">
        <f>L83+L84+L85</f>
        <v>40604.190540200681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175951.49234086962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90757.333333333328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99347.301800668938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19869.460360133788</v>
      </c>
      <c r="M83" s="855"/>
      <c r="N83" s="57"/>
    </row>
    <row r="84" spans="1:14">
      <c r="B84" s="95" t="s">
        <v>1057</v>
      </c>
      <c r="C84" s="96"/>
      <c r="D84" s="96"/>
      <c r="E84" s="96"/>
      <c r="F84" s="96"/>
      <c r="G84" s="96"/>
      <c r="H84" s="96"/>
      <c r="I84" s="93"/>
      <c r="J84" s="94"/>
      <c r="K84" s="314">
        <v>0.05</v>
      </c>
      <c r="L84" s="854">
        <f>N78*K84</f>
        <v>4967.3650900334469</v>
      </c>
      <c r="M84" s="855"/>
      <c r="N84" s="57"/>
    </row>
    <row r="85" spans="1:14" ht="15.75" thickBot="1">
      <c r="B85" s="97" t="s">
        <v>1058</v>
      </c>
      <c r="C85" s="98"/>
      <c r="D85" s="98"/>
      <c r="E85" s="98"/>
      <c r="F85" s="98"/>
      <c r="G85" s="98"/>
      <c r="H85" s="98"/>
      <c r="I85" s="99"/>
      <c r="J85" s="100"/>
      <c r="K85" s="315">
        <v>0.05</v>
      </c>
      <c r="L85" s="856">
        <f>N78*K85</f>
        <v>4967.3650900334469</v>
      </c>
      <c r="M85" s="857"/>
      <c r="N85" s="57"/>
    </row>
    <row r="86" spans="1:14" ht="15.75" thickBot="1">
      <c r="B86" s="819" t="s">
        <v>1037</v>
      </c>
      <c r="C86" s="820"/>
      <c r="D86" s="820"/>
      <c r="E86" s="820"/>
      <c r="F86" s="820"/>
      <c r="G86" s="820"/>
      <c r="H86" s="820"/>
      <c r="I86" s="820"/>
      <c r="J86" s="820"/>
      <c r="K86" s="820"/>
      <c r="L86" s="820"/>
      <c r="M86" s="821"/>
      <c r="N86" s="58">
        <f>L83+L84+L85</f>
        <v>29804.190540200681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129151.49234086962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90757.333333333328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99347.301800668938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19869.460360133788</v>
      </c>
      <c r="M83" s="855"/>
      <c r="N83" s="57"/>
    </row>
    <row r="84" spans="1:14">
      <c r="B84" s="95" t="s">
        <v>1057</v>
      </c>
      <c r="C84" s="96"/>
      <c r="D84" s="96"/>
      <c r="E84" s="96"/>
      <c r="F84" s="96"/>
      <c r="G84" s="96"/>
      <c r="H84" s="96"/>
      <c r="I84" s="93"/>
      <c r="J84" s="94"/>
      <c r="K84" s="314">
        <v>0.05</v>
      </c>
      <c r="L84" s="854">
        <f>N78*K84</f>
        <v>4967.3650900334469</v>
      </c>
      <c r="M84" s="855"/>
      <c r="N84" s="57"/>
    </row>
    <row r="85" spans="1:14" ht="15.75" thickBot="1">
      <c r="B85" s="97" t="s">
        <v>1058</v>
      </c>
      <c r="C85" s="98"/>
      <c r="D85" s="98"/>
      <c r="E85" s="98"/>
      <c r="F85" s="98"/>
      <c r="G85" s="98"/>
      <c r="H85" s="98"/>
      <c r="I85" s="99"/>
      <c r="J85" s="100"/>
      <c r="K85" s="315">
        <v>0.05</v>
      </c>
      <c r="L85" s="856">
        <f>N78*K85</f>
        <v>4967.3650900334469</v>
      </c>
      <c r="M85" s="857"/>
      <c r="N85" s="57"/>
    </row>
    <row r="86" spans="1:14" ht="15.75" thickBot="1">
      <c r="B86" s="819" t="s">
        <v>1037</v>
      </c>
      <c r="C86" s="820"/>
      <c r="D86" s="820"/>
      <c r="E86" s="820"/>
      <c r="F86" s="820"/>
      <c r="G86" s="820"/>
      <c r="H86" s="820"/>
      <c r="I86" s="820"/>
      <c r="J86" s="820"/>
      <c r="K86" s="820"/>
      <c r="L86" s="820"/>
      <c r="M86" s="821"/>
      <c r="N86" s="58">
        <f>L83+L84+L85</f>
        <v>29804.190540200681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129151.49234086962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22" zoomScale="78" zoomScaleNormal="78" workbookViewId="0">
      <selection activeCell="K36" sqref="K36:K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90757.333333333328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99347.301800668938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19869.460360133788</v>
      </c>
      <c r="M83" s="855"/>
      <c r="N83" s="57"/>
    </row>
    <row r="84" spans="1:14">
      <c r="B84" s="95" t="s">
        <v>1057</v>
      </c>
      <c r="C84" s="96"/>
      <c r="D84" s="96"/>
      <c r="E84" s="96"/>
      <c r="F84" s="96"/>
      <c r="G84" s="96"/>
      <c r="H84" s="96"/>
      <c r="I84" s="93"/>
      <c r="J84" s="94"/>
      <c r="K84" s="314">
        <v>0.05</v>
      </c>
      <c r="L84" s="854">
        <f>N78*K84</f>
        <v>4967.3650900334469</v>
      </c>
      <c r="M84" s="855"/>
      <c r="N84" s="57"/>
    </row>
    <row r="85" spans="1:14" ht="15.75" thickBot="1">
      <c r="B85" s="97" t="s">
        <v>1058</v>
      </c>
      <c r="C85" s="98"/>
      <c r="D85" s="98"/>
      <c r="E85" s="98"/>
      <c r="F85" s="98"/>
      <c r="G85" s="98"/>
      <c r="H85" s="98"/>
      <c r="I85" s="99"/>
      <c r="J85" s="100"/>
      <c r="K85" s="315">
        <v>0.05</v>
      </c>
      <c r="L85" s="856">
        <f>N78*K85</f>
        <v>4967.3650900334469</v>
      </c>
      <c r="M85" s="857"/>
      <c r="N85" s="57"/>
    </row>
    <row r="86" spans="1:14" ht="15.75" thickBot="1">
      <c r="B86" s="819" t="s">
        <v>1037</v>
      </c>
      <c r="C86" s="820"/>
      <c r="D86" s="820"/>
      <c r="E86" s="820"/>
      <c r="F86" s="820"/>
      <c r="G86" s="820"/>
      <c r="H86" s="820"/>
      <c r="I86" s="820"/>
      <c r="J86" s="820"/>
      <c r="K86" s="820"/>
      <c r="L86" s="820"/>
      <c r="M86" s="821"/>
      <c r="N86" s="58">
        <f>L83+L84+L85</f>
        <v>29804.190540200681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129151.49234086962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90757.333333333328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99347.301800668938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19869.460360133788</v>
      </c>
      <c r="M83" s="855"/>
      <c r="N83" s="57"/>
    </row>
    <row r="84" spans="1:14">
      <c r="B84" s="95" t="s">
        <v>1057</v>
      </c>
      <c r="C84" s="96"/>
      <c r="D84" s="96"/>
      <c r="E84" s="96"/>
      <c r="F84" s="96"/>
      <c r="G84" s="96"/>
      <c r="H84" s="96"/>
      <c r="I84" s="93"/>
      <c r="J84" s="94"/>
      <c r="K84" s="314">
        <v>0.05</v>
      </c>
      <c r="L84" s="854">
        <f>N78*K84</f>
        <v>4967.3650900334469</v>
      </c>
      <c r="M84" s="855"/>
      <c r="N84" s="57"/>
    </row>
    <row r="85" spans="1:14" ht="15.75" thickBot="1">
      <c r="B85" s="97" t="s">
        <v>1058</v>
      </c>
      <c r="C85" s="98"/>
      <c r="D85" s="98"/>
      <c r="E85" s="98"/>
      <c r="F85" s="98"/>
      <c r="G85" s="98"/>
      <c r="H85" s="98"/>
      <c r="I85" s="99"/>
      <c r="J85" s="100"/>
      <c r="K85" s="315">
        <v>0.05</v>
      </c>
      <c r="L85" s="856">
        <f>N78*K85</f>
        <v>4967.3650900334469</v>
      </c>
      <c r="M85" s="857"/>
      <c r="N85" s="57"/>
    </row>
    <row r="86" spans="1:14" ht="15.75" thickBot="1">
      <c r="B86" s="819" t="s">
        <v>1037</v>
      </c>
      <c r="C86" s="820"/>
      <c r="D86" s="820"/>
      <c r="E86" s="820"/>
      <c r="F86" s="820"/>
      <c r="G86" s="820"/>
      <c r="H86" s="820"/>
      <c r="I86" s="820"/>
      <c r="J86" s="820"/>
      <c r="K86" s="820"/>
      <c r="L86" s="820"/>
      <c r="M86" s="821"/>
      <c r="N86" s="58">
        <f>L83+L84+L85</f>
        <v>29804.190540200681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129151.49234086962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400</v>
      </c>
      <c r="N48" s="282">
        <f>K48*M48</f>
        <v>400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80</v>
      </c>
      <c r="M83" s="855"/>
      <c r="N83" s="57"/>
    </row>
    <row r="84" spans="1:14">
      <c r="B84" s="95" t="s">
        <v>1057</v>
      </c>
      <c r="C84" s="96"/>
      <c r="D84" s="96"/>
      <c r="E84" s="96"/>
      <c r="F84" s="96"/>
      <c r="G84" s="96"/>
      <c r="H84" s="96"/>
      <c r="I84" s="93"/>
      <c r="J84" s="94"/>
      <c r="K84" s="314">
        <v>0.05</v>
      </c>
      <c r="L84" s="854">
        <f>N78*K84</f>
        <v>20</v>
      </c>
      <c r="M84" s="855"/>
      <c r="N84" s="57"/>
    </row>
    <row r="85" spans="1:14" ht="15.75" thickBot="1">
      <c r="B85" s="97" t="s">
        <v>1058</v>
      </c>
      <c r="C85" s="98"/>
      <c r="D85" s="98"/>
      <c r="E85" s="98"/>
      <c r="F85" s="98"/>
      <c r="G85" s="98"/>
      <c r="H85" s="98"/>
      <c r="I85" s="99"/>
      <c r="J85" s="100"/>
      <c r="K85" s="315">
        <v>0.05</v>
      </c>
      <c r="L85" s="856">
        <f>N78*K85</f>
        <v>20</v>
      </c>
      <c r="M85" s="857"/>
      <c r="N85" s="57"/>
    </row>
    <row r="86" spans="1:14" ht="15.75" thickBot="1">
      <c r="B86" s="819" t="s">
        <v>1037</v>
      </c>
      <c r="C86" s="820"/>
      <c r="D86" s="820"/>
      <c r="E86" s="820"/>
      <c r="F86" s="820"/>
      <c r="G86" s="820"/>
      <c r="H86" s="820"/>
      <c r="I86" s="820"/>
      <c r="J86" s="820"/>
      <c r="K86" s="820"/>
      <c r="L86" s="820"/>
      <c r="M86" s="821"/>
      <c r="N86" s="58">
        <f>L83+L84+L85</f>
        <v>120</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520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400</v>
      </c>
      <c r="N49" s="282">
        <f>K49*M49</f>
        <v>36000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126757.33333333333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135347.30180066894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27069.460360133788</v>
      </c>
      <c r="M83" s="855"/>
      <c r="N83" s="57"/>
    </row>
    <row r="84" spans="1:14">
      <c r="B84" s="95" t="s">
        <v>1057</v>
      </c>
      <c r="C84" s="96"/>
      <c r="D84" s="96"/>
      <c r="E84" s="96"/>
      <c r="F84" s="96"/>
      <c r="G84" s="96"/>
      <c r="H84" s="96"/>
      <c r="I84" s="93"/>
      <c r="J84" s="94"/>
      <c r="K84" s="314">
        <v>0.05</v>
      </c>
      <c r="L84" s="854">
        <f>N78*K84</f>
        <v>6767.3650900334469</v>
      </c>
      <c r="M84" s="855"/>
      <c r="N84" s="57"/>
    </row>
    <row r="85" spans="1:14" ht="15.75" thickBot="1">
      <c r="B85" s="97" t="s">
        <v>1058</v>
      </c>
      <c r="C85" s="98"/>
      <c r="D85" s="98"/>
      <c r="E85" s="98"/>
      <c r="F85" s="98"/>
      <c r="G85" s="98"/>
      <c r="H85" s="98"/>
      <c r="I85" s="99"/>
      <c r="J85" s="100"/>
      <c r="K85" s="315">
        <v>0.05</v>
      </c>
      <c r="L85" s="856">
        <f>N78*K85</f>
        <v>6767.3650900334469</v>
      </c>
      <c r="M85" s="857"/>
      <c r="N85" s="57"/>
    </row>
    <row r="86" spans="1:14" ht="15.75" thickBot="1">
      <c r="B86" s="819" t="s">
        <v>1037</v>
      </c>
      <c r="C86" s="820"/>
      <c r="D86" s="820"/>
      <c r="E86" s="820"/>
      <c r="F86" s="820"/>
      <c r="G86" s="820"/>
      <c r="H86" s="820"/>
      <c r="I86" s="820"/>
      <c r="J86" s="820"/>
      <c r="K86" s="820"/>
      <c r="L86" s="820"/>
      <c r="M86" s="821"/>
      <c r="N86" s="58">
        <f>L83+L84+L85</f>
        <v>40604.190540200681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175951.49234086962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400</v>
      </c>
      <c r="N49" s="282">
        <f>K49*M49</f>
        <v>36000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126757.33333333333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135347.30180066894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27069.460360133788</v>
      </c>
      <c r="M83" s="855"/>
      <c r="N83" s="57"/>
    </row>
    <row r="84" spans="1:14">
      <c r="B84" s="95" t="s">
        <v>1057</v>
      </c>
      <c r="C84" s="96"/>
      <c r="D84" s="96"/>
      <c r="E84" s="96"/>
      <c r="F84" s="96"/>
      <c r="G84" s="96"/>
      <c r="H84" s="96"/>
      <c r="I84" s="93"/>
      <c r="J84" s="94"/>
      <c r="K84" s="314">
        <v>0.05</v>
      </c>
      <c r="L84" s="854">
        <f>N78*K84</f>
        <v>6767.3650900334469</v>
      </c>
      <c r="M84" s="855"/>
      <c r="N84" s="57"/>
    </row>
    <row r="85" spans="1:14" ht="15.75" thickBot="1">
      <c r="B85" s="97" t="s">
        <v>1058</v>
      </c>
      <c r="C85" s="98"/>
      <c r="D85" s="98"/>
      <c r="E85" s="98"/>
      <c r="F85" s="98"/>
      <c r="G85" s="98"/>
      <c r="H85" s="98"/>
      <c r="I85" s="99"/>
      <c r="J85" s="100"/>
      <c r="K85" s="315">
        <v>0.05</v>
      </c>
      <c r="L85" s="856">
        <f>N78*K85</f>
        <v>6767.3650900334469</v>
      </c>
      <c r="M85" s="857"/>
      <c r="N85" s="57"/>
    </row>
    <row r="86" spans="1:14" ht="15.75" thickBot="1">
      <c r="B86" s="819" t="s">
        <v>1037</v>
      </c>
      <c r="C86" s="820"/>
      <c r="D86" s="820"/>
      <c r="E86" s="820"/>
      <c r="F86" s="820"/>
      <c r="G86" s="820"/>
      <c r="H86" s="820"/>
      <c r="I86" s="820"/>
      <c r="J86" s="820"/>
      <c r="K86" s="820"/>
      <c r="L86" s="820"/>
      <c r="M86" s="821"/>
      <c r="N86" s="58">
        <f>L83+L84+L85</f>
        <v>40604.190540200681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175951.49234086962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90757.333333333328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99347.301800668938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19869.460360133788</v>
      </c>
      <c r="M83" s="855"/>
      <c r="N83" s="57"/>
    </row>
    <row r="84" spans="1:14">
      <c r="B84" s="95" t="s">
        <v>1057</v>
      </c>
      <c r="C84" s="96"/>
      <c r="D84" s="96"/>
      <c r="E84" s="96"/>
      <c r="F84" s="96"/>
      <c r="G84" s="96"/>
      <c r="H84" s="96"/>
      <c r="I84" s="93"/>
      <c r="J84" s="94"/>
      <c r="K84" s="314">
        <v>0.05</v>
      </c>
      <c r="L84" s="854">
        <f>N78*K84</f>
        <v>4967.3650900334469</v>
      </c>
      <c r="M84" s="855"/>
      <c r="N84" s="57"/>
    </row>
    <row r="85" spans="1:14" ht="15.75" thickBot="1">
      <c r="B85" s="97" t="s">
        <v>1058</v>
      </c>
      <c r="C85" s="98"/>
      <c r="D85" s="98"/>
      <c r="E85" s="98"/>
      <c r="F85" s="98"/>
      <c r="G85" s="98"/>
      <c r="H85" s="98"/>
      <c r="I85" s="99"/>
      <c r="J85" s="100"/>
      <c r="K85" s="315">
        <v>0.05</v>
      </c>
      <c r="L85" s="856">
        <f>N78*K85</f>
        <v>4967.3650900334469</v>
      </c>
      <c r="M85" s="857"/>
      <c r="N85" s="57"/>
    </row>
    <row r="86" spans="1:14" ht="15.75" thickBot="1">
      <c r="B86" s="819" t="s">
        <v>1037</v>
      </c>
      <c r="C86" s="820"/>
      <c r="D86" s="820"/>
      <c r="E86" s="820"/>
      <c r="F86" s="820"/>
      <c r="G86" s="820"/>
      <c r="H86" s="820"/>
      <c r="I86" s="820"/>
      <c r="J86" s="820"/>
      <c r="K86" s="820"/>
      <c r="L86" s="820"/>
      <c r="M86" s="821"/>
      <c r="N86" s="58">
        <f>L83+L84+L85</f>
        <v>29804.190540200681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129151.49234086962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45</v>
      </c>
      <c r="N36" s="282">
        <f>K36/M36</f>
        <v>1111.1111111111111</v>
      </c>
    </row>
    <row r="37" spans="1:14">
      <c r="A37" s="119" t="s">
        <v>271</v>
      </c>
      <c r="B37" s="868" t="str">
        <f>VLOOKUP(A37,EQUIPOS!A7:D154,3,FALSE)</f>
        <v>Motoniveladora, potencia 140 HP, ancho de cuchilla 3,66 m, peso 11 ton.</v>
      </c>
      <c r="C37" s="869"/>
      <c r="D37" s="869"/>
      <c r="E37" s="869"/>
      <c r="F37" s="869"/>
      <c r="G37" s="869"/>
      <c r="H37" s="870"/>
      <c r="I37" s="277"/>
      <c r="J37" s="278"/>
      <c r="K37" s="279">
        <f>VLOOKUP(A37,EQUIPOS!A7:D164,4,FALSE)</f>
        <v>130000</v>
      </c>
      <c r="L37" s="280"/>
      <c r="M37" s="281">
        <v>45</v>
      </c>
      <c r="N37" s="282">
        <f>K37/M37</f>
        <v>2888.8888888888887</v>
      </c>
    </row>
    <row r="38" spans="1:14">
      <c r="A38" t="s">
        <v>365</v>
      </c>
      <c r="B38" s="868" t="str">
        <f>VLOOKUP(A38,EQUIPOS!A8:D154,3,FALSE)</f>
        <v xml:space="preserve">Vibrocompatador, potencia 153 HP, peso 10 Ton. </v>
      </c>
      <c r="C38" s="869"/>
      <c r="D38" s="869"/>
      <c r="E38" s="869"/>
      <c r="F38" s="869"/>
      <c r="G38" s="869"/>
      <c r="H38" s="870"/>
      <c r="I38" s="277"/>
      <c r="J38" s="278"/>
      <c r="K38" s="279">
        <f>VLOOKUP(A38,EQUIPOS!A8:D165,4,FALSE)</f>
        <v>116409.64240102173</v>
      </c>
      <c r="L38" s="280"/>
      <c r="M38" s="281">
        <v>45</v>
      </c>
      <c r="N38" s="282">
        <f>K38/M38</f>
        <v>2586.8809422449272</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6592.5550761567156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69813.333333333328</v>
      </c>
      <c r="N48" s="282">
        <f>K48*M48</f>
        <v>90757.333333333328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90757.333333333328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6">
        <f>VLOOKUP(A59,TRANSPORTE!A5:D123,4,FALSE)</f>
        <v>1100</v>
      </c>
      <c r="M59" s="907"/>
      <c r="N59" s="297">
        <f>K59*L59</f>
        <v>1430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7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99347.301800668938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19869.460360133788</v>
      </c>
      <c r="M83" s="855"/>
      <c r="N83" s="57"/>
    </row>
    <row r="84" spans="1:14">
      <c r="B84" s="95" t="s">
        <v>1057</v>
      </c>
      <c r="C84" s="96"/>
      <c r="D84" s="96"/>
      <c r="E84" s="96"/>
      <c r="F84" s="96"/>
      <c r="G84" s="96"/>
      <c r="H84" s="96"/>
      <c r="I84" s="93"/>
      <c r="J84" s="94"/>
      <c r="K84" s="314">
        <v>0.05</v>
      </c>
      <c r="L84" s="854">
        <f>N78*K84</f>
        <v>4967.3650900334469</v>
      </c>
      <c r="M84" s="855"/>
      <c r="N84" s="57"/>
    </row>
    <row r="85" spans="1:14" ht="15.75" thickBot="1">
      <c r="B85" s="97" t="s">
        <v>1058</v>
      </c>
      <c r="C85" s="98"/>
      <c r="D85" s="98"/>
      <c r="E85" s="98"/>
      <c r="F85" s="98"/>
      <c r="G85" s="98"/>
      <c r="H85" s="98"/>
      <c r="I85" s="99"/>
      <c r="J85" s="100"/>
      <c r="K85" s="315">
        <v>0.05</v>
      </c>
      <c r="L85" s="856">
        <f>N78*K85</f>
        <v>4967.3650900334469</v>
      </c>
      <c r="M85" s="857"/>
      <c r="N85" s="57"/>
    </row>
    <row r="86" spans="1:14" ht="15.75" thickBot="1">
      <c r="B86" s="819" t="s">
        <v>1037</v>
      </c>
      <c r="C86" s="820"/>
      <c r="D86" s="820"/>
      <c r="E86" s="820"/>
      <c r="F86" s="820"/>
      <c r="G86" s="820"/>
      <c r="H86" s="820"/>
      <c r="I86" s="820"/>
      <c r="J86" s="820"/>
      <c r="K86" s="820"/>
      <c r="L86" s="820"/>
      <c r="M86" s="821"/>
      <c r="N86" s="58">
        <f>L83+L84+L85</f>
        <v>29804.190540200681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129151.49234086962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400</v>
      </c>
      <c r="N48" s="282">
        <f>K48*M48</f>
        <v>400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80</v>
      </c>
      <c r="M83" s="855"/>
      <c r="N83" s="57"/>
    </row>
    <row r="84" spans="1:14">
      <c r="B84" s="95" t="s">
        <v>1057</v>
      </c>
      <c r="C84" s="96"/>
      <c r="D84" s="96"/>
      <c r="E84" s="96"/>
      <c r="F84" s="96"/>
      <c r="G84" s="96"/>
      <c r="H84" s="96"/>
      <c r="I84" s="93"/>
      <c r="J84" s="94"/>
      <c r="K84" s="314">
        <v>0.05</v>
      </c>
      <c r="L84" s="854">
        <f>N78*K84</f>
        <v>20</v>
      </c>
      <c r="M84" s="855"/>
      <c r="N84" s="57"/>
    </row>
    <row r="85" spans="1:14" ht="15.75" thickBot="1">
      <c r="B85" s="97" t="s">
        <v>1058</v>
      </c>
      <c r="C85" s="98"/>
      <c r="D85" s="98"/>
      <c r="E85" s="98"/>
      <c r="F85" s="98"/>
      <c r="G85" s="98"/>
      <c r="H85" s="98"/>
      <c r="I85" s="99"/>
      <c r="J85" s="100"/>
      <c r="K85" s="315">
        <v>0.05</v>
      </c>
      <c r="L85" s="856">
        <f>N78*K85</f>
        <v>20</v>
      </c>
      <c r="M85" s="857"/>
      <c r="N85" s="57"/>
    </row>
    <row r="86" spans="1:14" ht="15.75" thickBot="1">
      <c r="B86" s="819" t="s">
        <v>1037</v>
      </c>
      <c r="C86" s="820"/>
      <c r="D86" s="820"/>
      <c r="E86" s="820"/>
      <c r="F86" s="820"/>
      <c r="G86" s="820"/>
      <c r="H86" s="820"/>
      <c r="I86" s="820"/>
      <c r="J86" s="820"/>
      <c r="K86" s="820"/>
      <c r="L86" s="820"/>
      <c r="M86" s="821"/>
      <c r="N86" s="58">
        <f>L83+L84+L85</f>
        <v>120</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520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462"/>
      <c r="L30" s="795" t="s">
        <v>1029</v>
      </c>
      <c r="M30" s="796"/>
      <c r="N30" s="77" t="s">
        <v>1030</v>
      </c>
    </row>
    <row r="31" spans="1:14" ht="15.7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1605.4967530633166</v>
      </c>
      <c r="N48" s="282">
        <f>K48*M48</f>
        <v>1605.4967530633166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1605.4967530633166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1605.4967530633166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321.09935061266333</v>
      </c>
      <c r="M83" s="855"/>
      <c r="N83" s="57"/>
    </row>
    <row r="84" spans="1:14">
      <c r="B84" s="95" t="s">
        <v>1057</v>
      </c>
      <c r="C84" s="96"/>
      <c r="D84" s="96"/>
      <c r="E84" s="96"/>
      <c r="F84" s="96"/>
      <c r="G84" s="96"/>
      <c r="H84" s="96"/>
      <c r="I84" s="93"/>
      <c r="J84" s="94"/>
      <c r="K84" s="314">
        <v>0.05</v>
      </c>
      <c r="L84" s="854">
        <f>N78*K84</f>
        <v>80.274837653165832</v>
      </c>
      <c r="M84" s="855"/>
      <c r="N84" s="57"/>
    </row>
    <row r="85" spans="1:14" ht="15.75" thickBot="1">
      <c r="B85" s="97" t="s">
        <v>1058</v>
      </c>
      <c r="C85" s="98"/>
      <c r="D85" s="98"/>
      <c r="E85" s="98"/>
      <c r="F85" s="98"/>
      <c r="G85" s="98"/>
      <c r="H85" s="98"/>
      <c r="I85" s="99"/>
      <c r="J85" s="100"/>
      <c r="K85" s="315">
        <v>0.05</v>
      </c>
      <c r="L85" s="856">
        <f>N78*K85</f>
        <v>80.274837653165832</v>
      </c>
      <c r="M85" s="857"/>
      <c r="N85" s="57"/>
    </row>
    <row r="86" spans="1:14" ht="15.75" thickBot="1">
      <c r="B86" s="819" t="s">
        <v>1037</v>
      </c>
      <c r="C86" s="820"/>
      <c r="D86" s="820"/>
      <c r="E86" s="820"/>
      <c r="F86" s="820"/>
      <c r="G86" s="820"/>
      <c r="H86" s="820"/>
      <c r="I86" s="820"/>
      <c r="J86" s="820"/>
      <c r="K86" s="820"/>
      <c r="L86" s="820"/>
      <c r="M86" s="821"/>
      <c r="N86" s="58">
        <f>L83+L84+L85</f>
        <v>481.64902591899499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2087.1457789823116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1603.263758974741</v>
      </c>
      <c r="N48" s="282">
        <f>K48*M48</f>
        <v>1603.263758974741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1603.263758974741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1603.263758974741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320.65275179494824</v>
      </c>
      <c r="M83" s="855"/>
      <c r="N83" s="57"/>
    </row>
    <row r="84" spans="1:14">
      <c r="B84" s="95" t="s">
        <v>1057</v>
      </c>
      <c r="C84" s="96"/>
      <c r="D84" s="96"/>
      <c r="E84" s="96"/>
      <c r="F84" s="96"/>
      <c r="G84" s="96"/>
      <c r="H84" s="96"/>
      <c r="I84" s="93"/>
      <c r="J84" s="94"/>
      <c r="K84" s="314">
        <v>0.05</v>
      </c>
      <c r="L84" s="854">
        <f>N78*K84</f>
        <v>80.163187948737061</v>
      </c>
      <c r="M84" s="855"/>
      <c r="N84" s="57"/>
    </row>
    <row r="85" spans="1:14" ht="15.75" thickBot="1">
      <c r="B85" s="97" t="s">
        <v>1058</v>
      </c>
      <c r="C85" s="98"/>
      <c r="D85" s="98"/>
      <c r="E85" s="98"/>
      <c r="F85" s="98"/>
      <c r="G85" s="98"/>
      <c r="H85" s="98"/>
      <c r="I85" s="99"/>
      <c r="J85" s="100"/>
      <c r="K85" s="315">
        <v>0.05</v>
      </c>
      <c r="L85" s="856">
        <f>N78*K85</f>
        <v>80.163187948737061</v>
      </c>
      <c r="M85" s="857"/>
      <c r="N85" s="57"/>
    </row>
    <row r="86" spans="1:14" ht="15.75" thickBot="1">
      <c r="B86" s="819" t="s">
        <v>1037</v>
      </c>
      <c r="C86" s="820"/>
      <c r="D86" s="820"/>
      <c r="E86" s="820"/>
      <c r="F86" s="820"/>
      <c r="G86" s="820"/>
      <c r="H86" s="820"/>
      <c r="I86" s="820"/>
      <c r="J86" s="820"/>
      <c r="K86" s="820"/>
      <c r="L86" s="820"/>
      <c r="M86" s="821"/>
      <c r="N86" s="58">
        <f>L83+L84+L85</f>
        <v>480.97912769242237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2084.2428866671635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1613.2673229917909</v>
      </c>
      <c r="N48" s="282">
        <f>K48*M48</f>
        <v>1613.2673229917909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1613.2673229917909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1613.2673229917909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322.6534645983582</v>
      </c>
      <c r="M83" s="855"/>
      <c r="N83" s="57"/>
    </row>
    <row r="84" spans="1:14">
      <c r="B84" s="95" t="s">
        <v>1057</v>
      </c>
      <c r="C84" s="96"/>
      <c r="D84" s="96"/>
      <c r="E84" s="96"/>
      <c r="F84" s="96"/>
      <c r="G84" s="96"/>
      <c r="H84" s="96"/>
      <c r="I84" s="93"/>
      <c r="J84" s="94"/>
      <c r="K84" s="314">
        <v>0.05</v>
      </c>
      <c r="L84" s="854">
        <f>N78*K84</f>
        <v>80.66336614958955</v>
      </c>
      <c r="M84" s="855"/>
      <c r="N84" s="57"/>
    </row>
    <row r="85" spans="1:14" ht="15.75" thickBot="1">
      <c r="B85" s="97" t="s">
        <v>1058</v>
      </c>
      <c r="C85" s="98"/>
      <c r="D85" s="98"/>
      <c r="E85" s="98"/>
      <c r="F85" s="98"/>
      <c r="G85" s="98"/>
      <c r="H85" s="98"/>
      <c r="I85" s="99"/>
      <c r="J85" s="100"/>
      <c r="K85" s="315">
        <v>0.05</v>
      </c>
      <c r="L85" s="856">
        <f>N78*K85</f>
        <v>80.66336614958955</v>
      </c>
      <c r="M85" s="857"/>
      <c r="N85" s="57"/>
    </row>
    <row r="86" spans="1:14" ht="15.75" thickBot="1">
      <c r="B86" s="819" t="s">
        <v>1037</v>
      </c>
      <c r="C86" s="820"/>
      <c r="D86" s="820"/>
      <c r="E86" s="820"/>
      <c r="F86" s="820"/>
      <c r="G86" s="820"/>
      <c r="H86" s="820"/>
      <c r="I86" s="820"/>
      <c r="J86" s="820"/>
      <c r="K86" s="820"/>
      <c r="L86" s="820"/>
      <c r="M86" s="821"/>
      <c r="N86" s="58">
        <f>L83+L84+L85</f>
        <v>483.98019689753727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2097.247519889328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17204.53203157958</v>
      </c>
      <c r="N48" s="282">
        <f>K48*M48</f>
        <v>17204.53203157958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17204.53203157958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17204.53203157958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3440.9064063159162</v>
      </c>
      <c r="M83" s="855"/>
      <c r="N83" s="57"/>
    </row>
    <row r="84" spans="1:14">
      <c r="B84" s="95" t="s">
        <v>1057</v>
      </c>
      <c r="C84" s="96"/>
      <c r="D84" s="96"/>
      <c r="E84" s="96"/>
      <c r="F84" s="96"/>
      <c r="G84" s="96"/>
      <c r="H84" s="96"/>
      <c r="I84" s="93"/>
      <c r="J84" s="94"/>
      <c r="K84" s="314">
        <v>0.05</v>
      </c>
      <c r="L84" s="854">
        <f>N78*K84</f>
        <v>860.22660157897906</v>
      </c>
      <c r="M84" s="855"/>
      <c r="N84" s="57"/>
    </row>
    <row r="85" spans="1:14" ht="15.75" thickBot="1">
      <c r="B85" s="97" t="s">
        <v>1058</v>
      </c>
      <c r="C85" s="98"/>
      <c r="D85" s="98"/>
      <c r="E85" s="98"/>
      <c r="F85" s="98"/>
      <c r="G85" s="98"/>
      <c r="H85" s="98"/>
      <c r="I85" s="99"/>
      <c r="J85" s="100"/>
      <c r="K85" s="315">
        <v>0.05</v>
      </c>
      <c r="L85" s="856">
        <f>N78*K85</f>
        <v>860.22660157897906</v>
      </c>
      <c r="M85" s="857"/>
      <c r="N85" s="57"/>
    </row>
    <row r="86" spans="1:14" ht="15.75" thickBot="1">
      <c r="B86" s="819" t="s">
        <v>1037</v>
      </c>
      <c r="C86" s="820"/>
      <c r="D86" s="820"/>
      <c r="E86" s="820"/>
      <c r="F86" s="820"/>
      <c r="G86" s="820"/>
      <c r="H86" s="820"/>
      <c r="I86" s="820"/>
      <c r="J86" s="820"/>
      <c r="K86" s="820"/>
      <c r="L86" s="820"/>
      <c r="M86" s="821"/>
      <c r="N86" s="58">
        <f>L83+L84+L85</f>
        <v>5161.3596094738741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22365.891641053455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1934.3720055444753</v>
      </c>
      <c r="N48" s="282">
        <f>K48*M48</f>
        <v>1934.3720055444753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1934.3720055444753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1934.3720055444753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386.87440110889509</v>
      </c>
      <c r="M83" s="855"/>
      <c r="N83" s="57"/>
    </row>
    <row r="84" spans="1:14">
      <c r="B84" s="95" t="s">
        <v>1057</v>
      </c>
      <c r="C84" s="96"/>
      <c r="D84" s="96"/>
      <c r="E84" s="96"/>
      <c r="F84" s="96"/>
      <c r="G84" s="96"/>
      <c r="H84" s="96"/>
      <c r="I84" s="93"/>
      <c r="J84" s="94"/>
      <c r="K84" s="314">
        <v>0.05</v>
      </c>
      <c r="L84" s="854">
        <f>N78*K84</f>
        <v>96.718600277223771</v>
      </c>
      <c r="M84" s="855"/>
      <c r="N84" s="57"/>
    </row>
    <row r="85" spans="1:14" ht="15.75" thickBot="1">
      <c r="B85" s="97" t="s">
        <v>1058</v>
      </c>
      <c r="C85" s="98"/>
      <c r="D85" s="98"/>
      <c r="E85" s="98"/>
      <c r="F85" s="98"/>
      <c r="G85" s="98"/>
      <c r="H85" s="98"/>
      <c r="I85" s="99"/>
      <c r="J85" s="100"/>
      <c r="K85" s="315">
        <v>0.05</v>
      </c>
      <c r="L85" s="856">
        <f>N78*K85</f>
        <v>96.718600277223771</v>
      </c>
      <c r="M85" s="857"/>
      <c r="N85" s="57"/>
    </row>
    <row r="86" spans="1:14" ht="15.75" thickBot="1">
      <c r="B86" s="819" t="s">
        <v>1037</v>
      </c>
      <c r="C86" s="820"/>
      <c r="D86" s="820"/>
      <c r="E86" s="820"/>
      <c r="F86" s="820"/>
      <c r="G86" s="820"/>
      <c r="H86" s="820"/>
      <c r="I86" s="820"/>
      <c r="J86" s="820"/>
      <c r="K86" s="820"/>
      <c r="L86" s="820"/>
      <c r="M86" s="821"/>
      <c r="N86" s="58">
        <f>L83+L84+L85</f>
        <v>580.31160166334269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2514.6836072078181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3600</v>
      </c>
      <c r="N48" s="282">
        <f>K48*M48</f>
        <v>3600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3600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3600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720</v>
      </c>
      <c r="M83" s="855"/>
      <c r="N83" s="57"/>
    </row>
    <row r="84" spans="1:14">
      <c r="B84" s="95" t="s">
        <v>1057</v>
      </c>
      <c r="C84" s="96"/>
      <c r="D84" s="96"/>
      <c r="E84" s="96"/>
      <c r="F84" s="96"/>
      <c r="G84" s="96"/>
      <c r="H84" s="96"/>
      <c r="I84" s="93"/>
      <c r="J84" s="94"/>
      <c r="K84" s="314">
        <v>0.05</v>
      </c>
      <c r="L84" s="854">
        <f>N78*K84</f>
        <v>180</v>
      </c>
      <c r="M84" s="855"/>
      <c r="N84" s="57"/>
    </row>
    <row r="85" spans="1:14" ht="15.75" thickBot="1">
      <c r="B85" s="97" t="s">
        <v>1058</v>
      </c>
      <c r="C85" s="98"/>
      <c r="D85" s="98"/>
      <c r="E85" s="98"/>
      <c r="F85" s="98"/>
      <c r="G85" s="98"/>
      <c r="H85" s="98"/>
      <c r="I85" s="99"/>
      <c r="J85" s="100"/>
      <c r="K85" s="315">
        <v>0.05</v>
      </c>
      <c r="L85" s="856">
        <f>N78*K85</f>
        <v>180</v>
      </c>
      <c r="M85" s="857"/>
      <c r="N85" s="57"/>
    </row>
    <row r="86" spans="1:14" ht="15.75" thickBot="1">
      <c r="B86" s="819" t="s">
        <v>1037</v>
      </c>
      <c r="C86" s="820"/>
      <c r="D86" s="820"/>
      <c r="E86" s="820"/>
      <c r="F86" s="820"/>
      <c r="G86" s="820"/>
      <c r="H86" s="820"/>
      <c r="I86" s="820"/>
      <c r="J86" s="820"/>
      <c r="K86" s="820"/>
      <c r="L86" s="820"/>
      <c r="M86" s="821"/>
      <c r="N86" s="58">
        <f>L83+L84+L85</f>
        <v>1080</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4680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3200</v>
      </c>
      <c r="N48" s="282">
        <f>K48*M48</f>
        <v>3200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3200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3200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640</v>
      </c>
      <c r="M83" s="855"/>
      <c r="N83" s="57"/>
    </row>
    <row r="84" spans="1:14">
      <c r="B84" s="95" t="s">
        <v>1057</v>
      </c>
      <c r="C84" s="96"/>
      <c r="D84" s="96"/>
      <c r="E84" s="96"/>
      <c r="F84" s="96"/>
      <c r="G84" s="96"/>
      <c r="H84" s="96"/>
      <c r="I84" s="93"/>
      <c r="J84" s="94"/>
      <c r="K84" s="314">
        <v>0.05</v>
      </c>
      <c r="L84" s="854">
        <f>N78*K84</f>
        <v>160</v>
      </c>
      <c r="M84" s="855"/>
      <c r="N84" s="57"/>
    </row>
    <row r="85" spans="1:14" ht="15.75" thickBot="1">
      <c r="B85" s="97" t="s">
        <v>1058</v>
      </c>
      <c r="C85" s="98"/>
      <c r="D85" s="98"/>
      <c r="E85" s="98"/>
      <c r="F85" s="98"/>
      <c r="G85" s="98"/>
      <c r="H85" s="98"/>
      <c r="I85" s="99"/>
      <c r="J85" s="100"/>
      <c r="K85" s="315">
        <v>0.05</v>
      </c>
      <c r="L85" s="856">
        <f>N78*K85</f>
        <v>160</v>
      </c>
      <c r="M85" s="857"/>
      <c r="N85" s="57"/>
    </row>
    <row r="86" spans="1:14" ht="15.75" thickBot="1">
      <c r="B86" s="819" t="s">
        <v>1037</v>
      </c>
      <c r="C86" s="820"/>
      <c r="D86" s="820"/>
      <c r="E86" s="820"/>
      <c r="F86" s="820"/>
      <c r="G86" s="820"/>
      <c r="H86" s="820"/>
      <c r="I86" s="820"/>
      <c r="J86" s="820"/>
      <c r="K86" s="820"/>
      <c r="L86" s="820"/>
      <c r="M86" s="821"/>
      <c r="N86" s="58">
        <f>L83+L84+L85</f>
        <v>960</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4160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2687.5358427370684</v>
      </c>
      <c r="N48" s="282">
        <f>K48*M48</f>
        <v>2687.5358427370684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2687.5358427370684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2687.5358427370684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537.5071685474137</v>
      </c>
      <c r="M83" s="855"/>
      <c r="N83" s="57"/>
    </row>
    <row r="84" spans="1:14">
      <c r="B84" s="95" t="s">
        <v>1057</v>
      </c>
      <c r="C84" s="96"/>
      <c r="D84" s="96"/>
      <c r="E84" s="96"/>
      <c r="F84" s="96"/>
      <c r="G84" s="96"/>
      <c r="H84" s="96"/>
      <c r="I84" s="93"/>
      <c r="J84" s="94"/>
      <c r="K84" s="314">
        <v>0.05</v>
      </c>
      <c r="L84" s="854">
        <f>N78*K84</f>
        <v>134.37679213685342</v>
      </c>
      <c r="M84" s="855"/>
      <c r="N84" s="57"/>
    </row>
    <row r="85" spans="1:14" ht="15.75" thickBot="1">
      <c r="B85" s="97" t="s">
        <v>1058</v>
      </c>
      <c r="C85" s="98"/>
      <c r="D85" s="98"/>
      <c r="E85" s="98"/>
      <c r="F85" s="98"/>
      <c r="G85" s="98"/>
      <c r="H85" s="98"/>
      <c r="I85" s="99"/>
      <c r="J85" s="100"/>
      <c r="K85" s="315">
        <v>0.05</v>
      </c>
      <c r="L85" s="856">
        <f>N78*K85</f>
        <v>134.37679213685342</v>
      </c>
      <c r="M85" s="857"/>
      <c r="N85" s="57"/>
    </row>
    <row r="86" spans="1:14" ht="15.75" thickBot="1">
      <c r="B86" s="819" t="s">
        <v>1037</v>
      </c>
      <c r="C86" s="820"/>
      <c r="D86" s="820"/>
      <c r="E86" s="820"/>
      <c r="F86" s="820"/>
      <c r="G86" s="820"/>
      <c r="H86" s="820"/>
      <c r="I86" s="820"/>
      <c r="J86" s="820"/>
      <c r="K86" s="820"/>
      <c r="L86" s="820"/>
      <c r="M86" s="821"/>
      <c r="N86" s="58">
        <f>L83+L84+L85</f>
        <v>806.26075282112049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3493.796595558189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2421.3200669014996</v>
      </c>
      <c r="N48" s="282">
        <f>K48*M48</f>
        <v>2421.3200669014996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2421.3200669014996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2421.3200669014996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484.26401338029996</v>
      </c>
      <c r="M83" s="855"/>
      <c r="N83" s="57"/>
    </row>
    <row r="84" spans="1:14">
      <c r="B84" s="95" t="s">
        <v>1057</v>
      </c>
      <c r="C84" s="96"/>
      <c r="D84" s="96"/>
      <c r="E84" s="96"/>
      <c r="F84" s="96"/>
      <c r="G84" s="96"/>
      <c r="H84" s="96"/>
      <c r="I84" s="93"/>
      <c r="J84" s="94"/>
      <c r="K84" s="314">
        <v>0.05</v>
      </c>
      <c r="L84" s="854">
        <f>N78*K84</f>
        <v>121.06600334507499</v>
      </c>
      <c r="M84" s="855"/>
      <c r="N84" s="57"/>
    </row>
    <row r="85" spans="1:14" ht="15.75" thickBot="1">
      <c r="B85" s="97" t="s">
        <v>1058</v>
      </c>
      <c r="C85" s="98"/>
      <c r="D85" s="98"/>
      <c r="E85" s="98"/>
      <c r="F85" s="98"/>
      <c r="G85" s="98"/>
      <c r="H85" s="98"/>
      <c r="I85" s="99"/>
      <c r="J85" s="100"/>
      <c r="K85" s="315">
        <v>0.05</v>
      </c>
      <c r="L85" s="856">
        <f>N78*K85</f>
        <v>121.06600334507499</v>
      </c>
      <c r="M85" s="857"/>
      <c r="N85" s="57"/>
    </row>
    <row r="86" spans="1:14" ht="15.75" thickBot="1">
      <c r="B86" s="819" t="s">
        <v>1037</v>
      </c>
      <c r="C86" s="820"/>
      <c r="D86" s="820"/>
      <c r="E86" s="820"/>
      <c r="F86" s="820"/>
      <c r="G86" s="820"/>
      <c r="H86" s="820"/>
      <c r="I86" s="820"/>
      <c r="J86" s="820"/>
      <c r="K86" s="820"/>
      <c r="L86" s="820"/>
      <c r="M86" s="821"/>
      <c r="N86" s="58">
        <f>L83+L84+L85</f>
        <v>726.39602007044982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3147.7160869719492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2493.3354210565603</v>
      </c>
      <c r="N48" s="282">
        <f>K48*M48</f>
        <v>2493.3354210565603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2493.3354210565603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2493.3354210565603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498.6670842113121</v>
      </c>
      <c r="M83" s="855"/>
      <c r="N83" s="57"/>
    </row>
    <row r="84" spans="1:14">
      <c r="B84" s="95" t="s">
        <v>1057</v>
      </c>
      <c r="C84" s="96"/>
      <c r="D84" s="96"/>
      <c r="E84" s="96"/>
      <c r="F84" s="96"/>
      <c r="G84" s="96"/>
      <c r="H84" s="96"/>
      <c r="I84" s="93"/>
      <c r="J84" s="94"/>
      <c r="K84" s="314">
        <v>0.05</v>
      </c>
      <c r="L84" s="854">
        <f>N78*K84</f>
        <v>124.66677105282803</v>
      </c>
      <c r="M84" s="855"/>
      <c r="N84" s="57"/>
    </row>
    <row r="85" spans="1:14" ht="15.75" thickBot="1">
      <c r="B85" s="97" t="s">
        <v>1058</v>
      </c>
      <c r="C85" s="98"/>
      <c r="D85" s="98"/>
      <c r="E85" s="98"/>
      <c r="F85" s="98"/>
      <c r="G85" s="98"/>
      <c r="H85" s="98"/>
      <c r="I85" s="99"/>
      <c r="J85" s="100"/>
      <c r="K85" s="315">
        <v>0.05</v>
      </c>
      <c r="L85" s="856">
        <f>N78*K85</f>
        <v>124.66677105282803</v>
      </c>
      <c r="M85" s="857"/>
      <c r="N85" s="57"/>
    </row>
    <row r="86" spans="1:14" ht="15.75" thickBot="1">
      <c r="B86" s="819" t="s">
        <v>1037</v>
      </c>
      <c r="C86" s="820"/>
      <c r="D86" s="820"/>
      <c r="E86" s="820"/>
      <c r="F86" s="820"/>
      <c r="G86" s="820"/>
      <c r="H86" s="820"/>
      <c r="I86" s="820"/>
      <c r="J86" s="820"/>
      <c r="K86" s="820"/>
      <c r="L86" s="820"/>
      <c r="M86" s="821"/>
      <c r="N86" s="58">
        <f>L83+L84+L85</f>
        <v>748.00062631696812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3241.3360473735283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1843.6838442093567</v>
      </c>
      <c r="N48" s="282">
        <f>K48*M48</f>
        <v>1843.6838442093567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1843.6838442093567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1843.6838442093567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368.73676884187137</v>
      </c>
      <c r="M83" s="855"/>
      <c r="N83" s="57"/>
    </row>
    <row r="84" spans="1:14">
      <c r="B84" s="95" t="s">
        <v>1057</v>
      </c>
      <c r="C84" s="96"/>
      <c r="D84" s="96"/>
      <c r="E84" s="96"/>
      <c r="F84" s="96"/>
      <c r="G84" s="96"/>
      <c r="H84" s="96"/>
      <c r="I84" s="93"/>
      <c r="J84" s="94"/>
      <c r="K84" s="314">
        <v>0.05</v>
      </c>
      <c r="L84" s="854">
        <f>N78*K84</f>
        <v>92.184192210467842</v>
      </c>
      <c r="M84" s="855"/>
      <c r="N84" s="57"/>
    </row>
    <row r="85" spans="1:14" ht="15.75" thickBot="1">
      <c r="B85" s="97" t="s">
        <v>1058</v>
      </c>
      <c r="C85" s="98"/>
      <c r="D85" s="98"/>
      <c r="E85" s="98"/>
      <c r="F85" s="98"/>
      <c r="G85" s="98"/>
      <c r="H85" s="98"/>
      <c r="I85" s="99"/>
      <c r="J85" s="100"/>
      <c r="K85" s="315">
        <v>0.05</v>
      </c>
      <c r="L85" s="856">
        <f>N78*K85</f>
        <v>92.184192210467842</v>
      </c>
      <c r="M85" s="857"/>
      <c r="N85" s="57"/>
    </row>
    <row r="86" spans="1:14" ht="15.75" thickBot="1">
      <c r="B86" s="819" t="s">
        <v>1037</v>
      </c>
      <c r="C86" s="820"/>
      <c r="D86" s="820"/>
      <c r="E86" s="820"/>
      <c r="F86" s="820"/>
      <c r="G86" s="820"/>
      <c r="H86" s="820"/>
      <c r="I86" s="820"/>
      <c r="J86" s="820"/>
      <c r="K86" s="820"/>
      <c r="L86" s="820"/>
      <c r="M86" s="821"/>
      <c r="N86" s="58">
        <f>L83+L84+L85</f>
        <v>553.10515326280699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2396.7889974721638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2770.3019235294992</v>
      </c>
      <c r="N48" s="282">
        <f>K48*M48</f>
        <v>2770.3019235294992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2770.3019235294992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2770.3019235294992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554.06038470589988</v>
      </c>
      <c r="M83" s="855"/>
      <c r="N83" s="57"/>
    </row>
    <row r="84" spans="1:14">
      <c r="B84" s="95" t="s">
        <v>1057</v>
      </c>
      <c r="C84" s="96"/>
      <c r="D84" s="96"/>
      <c r="E84" s="96"/>
      <c r="F84" s="96"/>
      <c r="G84" s="96"/>
      <c r="H84" s="96"/>
      <c r="I84" s="93"/>
      <c r="J84" s="94"/>
      <c r="K84" s="314">
        <v>0.05</v>
      </c>
      <c r="L84" s="854">
        <f>N78*K84</f>
        <v>138.51509617647497</v>
      </c>
      <c r="M84" s="855"/>
      <c r="N84" s="57"/>
    </row>
    <row r="85" spans="1:14" ht="15.75" thickBot="1">
      <c r="B85" s="97" t="s">
        <v>1058</v>
      </c>
      <c r="C85" s="98"/>
      <c r="D85" s="98"/>
      <c r="E85" s="98"/>
      <c r="F85" s="98"/>
      <c r="G85" s="98"/>
      <c r="H85" s="98"/>
      <c r="I85" s="99"/>
      <c r="J85" s="100"/>
      <c r="K85" s="315">
        <v>0.05</v>
      </c>
      <c r="L85" s="856">
        <f>N78*K85</f>
        <v>138.51509617647497</v>
      </c>
      <c r="M85" s="857"/>
      <c r="N85" s="57"/>
    </row>
    <row r="86" spans="1:14" ht="15.75" thickBot="1">
      <c r="B86" s="819" t="s">
        <v>1037</v>
      </c>
      <c r="C86" s="820"/>
      <c r="D86" s="820"/>
      <c r="E86" s="820"/>
      <c r="F86" s="820"/>
      <c r="G86" s="820"/>
      <c r="H86" s="820"/>
      <c r="I86" s="820"/>
      <c r="J86" s="820"/>
      <c r="K86" s="820"/>
      <c r="L86" s="820"/>
      <c r="M86" s="821"/>
      <c r="N86" s="58">
        <f>L83+L84+L85</f>
        <v>831.09057705884993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3601.3925005883493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2770.3019235294992</v>
      </c>
      <c r="N48" s="282">
        <f>K48*M48</f>
        <v>2770.3019235294992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2770.3019235294992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2770.3019235294992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554.06038470589988</v>
      </c>
      <c r="M83" s="855"/>
      <c r="N83" s="57"/>
    </row>
    <row r="84" spans="1:14">
      <c r="B84" s="95" t="s">
        <v>1057</v>
      </c>
      <c r="C84" s="96"/>
      <c r="D84" s="96"/>
      <c r="E84" s="96"/>
      <c r="F84" s="96"/>
      <c r="G84" s="96"/>
      <c r="H84" s="96"/>
      <c r="I84" s="93"/>
      <c r="J84" s="94"/>
      <c r="K84" s="314">
        <v>0.05</v>
      </c>
      <c r="L84" s="854">
        <f>N78*K84</f>
        <v>138.51509617647497</v>
      </c>
      <c r="M84" s="855"/>
      <c r="N84" s="57"/>
    </row>
    <row r="85" spans="1:14" ht="15.75" thickBot="1">
      <c r="B85" s="97" t="s">
        <v>1058</v>
      </c>
      <c r="C85" s="98"/>
      <c r="D85" s="98"/>
      <c r="E85" s="98"/>
      <c r="F85" s="98"/>
      <c r="G85" s="98"/>
      <c r="H85" s="98"/>
      <c r="I85" s="99"/>
      <c r="J85" s="100"/>
      <c r="K85" s="315">
        <v>0.05</v>
      </c>
      <c r="L85" s="856">
        <f>N78*K85</f>
        <v>138.51509617647497</v>
      </c>
      <c r="M85" s="857"/>
      <c r="N85" s="57"/>
    </row>
    <row r="86" spans="1:14" ht="15.75" thickBot="1">
      <c r="B86" s="819" t="s">
        <v>1037</v>
      </c>
      <c r="C86" s="820"/>
      <c r="D86" s="820"/>
      <c r="E86" s="820"/>
      <c r="F86" s="820"/>
      <c r="G86" s="820"/>
      <c r="H86" s="820"/>
      <c r="I86" s="820"/>
      <c r="J86" s="820"/>
      <c r="K86" s="820"/>
      <c r="L86" s="820"/>
      <c r="M86" s="821"/>
      <c r="N86" s="58">
        <f>L83+L84+L85</f>
        <v>831.09057705884993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3601.3925005883493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2739.8355286086935</v>
      </c>
      <c r="N48" s="282">
        <f>K48*M48</f>
        <v>2739.8355286086935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2739.8355286086935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2739.8355286086935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547.96710572173868</v>
      </c>
      <c r="M83" s="855"/>
      <c r="N83" s="57"/>
    </row>
    <row r="84" spans="1:14">
      <c r="B84" s="95" t="s">
        <v>1057</v>
      </c>
      <c r="C84" s="96"/>
      <c r="D84" s="96"/>
      <c r="E84" s="96"/>
      <c r="F84" s="96"/>
      <c r="G84" s="96"/>
      <c r="H84" s="96"/>
      <c r="I84" s="93"/>
      <c r="J84" s="94"/>
      <c r="K84" s="314">
        <v>0.05</v>
      </c>
      <c r="L84" s="854">
        <f>N78*K84</f>
        <v>136.99177643043467</v>
      </c>
      <c r="M84" s="855"/>
      <c r="N84" s="57"/>
    </row>
    <row r="85" spans="1:14" ht="15.75" thickBot="1">
      <c r="B85" s="97" t="s">
        <v>1058</v>
      </c>
      <c r="C85" s="98"/>
      <c r="D85" s="98"/>
      <c r="E85" s="98"/>
      <c r="F85" s="98"/>
      <c r="G85" s="98"/>
      <c r="H85" s="98"/>
      <c r="I85" s="99"/>
      <c r="J85" s="100"/>
      <c r="K85" s="315">
        <v>0.05</v>
      </c>
      <c r="L85" s="856">
        <f>N78*K85</f>
        <v>136.99177643043467</v>
      </c>
      <c r="M85" s="857"/>
      <c r="N85" s="57"/>
    </row>
    <row r="86" spans="1:14" ht="15.75" thickBot="1">
      <c r="B86" s="819" t="s">
        <v>1037</v>
      </c>
      <c r="C86" s="820"/>
      <c r="D86" s="820"/>
      <c r="E86" s="820"/>
      <c r="F86" s="820"/>
      <c r="G86" s="820"/>
      <c r="H86" s="820"/>
      <c r="I86" s="820"/>
      <c r="J86" s="820"/>
      <c r="K86" s="820"/>
      <c r="L86" s="820"/>
      <c r="M86" s="821"/>
      <c r="N86" s="58">
        <f>L83+L84+L85</f>
        <v>821.95065858260807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3561.7861871913015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2836.0701974142253</v>
      </c>
      <c r="N48" s="282">
        <f>K48*M48</f>
        <v>2836.0701974142253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2836.0701974142253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2836.0701974142253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567.21403948284512</v>
      </c>
      <c r="M83" s="855"/>
      <c r="N83" s="57"/>
    </row>
    <row r="84" spans="1:14">
      <c r="B84" s="95" t="s">
        <v>1057</v>
      </c>
      <c r="C84" s="96"/>
      <c r="D84" s="96"/>
      <c r="E84" s="96"/>
      <c r="F84" s="96"/>
      <c r="G84" s="96"/>
      <c r="H84" s="96"/>
      <c r="I84" s="93"/>
      <c r="J84" s="94"/>
      <c r="K84" s="314">
        <v>0.05</v>
      </c>
      <c r="L84" s="854">
        <f>N78*K84</f>
        <v>141.80350987071128</v>
      </c>
      <c r="M84" s="855"/>
      <c r="N84" s="57"/>
    </row>
    <row r="85" spans="1:14" ht="15.75" thickBot="1">
      <c r="B85" s="97" t="s">
        <v>1058</v>
      </c>
      <c r="C85" s="98"/>
      <c r="D85" s="98"/>
      <c r="E85" s="98"/>
      <c r="F85" s="98"/>
      <c r="G85" s="98"/>
      <c r="H85" s="98"/>
      <c r="I85" s="99"/>
      <c r="J85" s="100"/>
      <c r="K85" s="315">
        <v>0.05</v>
      </c>
      <c r="L85" s="856">
        <f>N78*K85</f>
        <v>141.80350987071128</v>
      </c>
      <c r="M85" s="857"/>
      <c r="N85" s="57"/>
    </row>
    <row r="86" spans="1:14" ht="15.75" thickBot="1">
      <c r="B86" s="819" t="s">
        <v>1037</v>
      </c>
      <c r="C86" s="820"/>
      <c r="D86" s="820"/>
      <c r="E86" s="820"/>
      <c r="F86" s="820"/>
      <c r="G86" s="820"/>
      <c r="H86" s="820"/>
      <c r="I86" s="820"/>
      <c r="J86" s="820"/>
      <c r="K86" s="820"/>
      <c r="L86" s="820"/>
      <c r="M86" s="821"/>
      <c r="N86" s="58">
        <f>L83+L84+L85</f>
        <v>850.82105922426774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3686.8912566384929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2913.6357052379176</v>
      </c>
      <c r="N48" s="282">
        <f>K48*M48</f>
        <v>2913.6357052379176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2913.6357052379176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2913.6357052379176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582.72714104758359</v>
      </c>
      <c r="M83" s="855"/>
      <c r="N83" s="57"/>
    </row>
    <row r="84" spans="1:14">
      <c r="B84" s="95" t="s">
        <v>1057</v>
      </c>
      <c r="C84" s="96"/>
      <c r="D84" s="96"/>
      <c r="E84" s="96"/>
      <c r="F84" s="96"/>
      <c r="G84" s="96"/>
      <c r="H84" s="96"/>
      <c r="I84" s="93"/>
      <c r="J84" s="94"/>
      <c r="K84" s="314">
        <v>0.05</v>
      </c>
      <c r="L84" s="854">
        <f>N78*K84</f>
        <v>145.6817852618959</v>
      </c>
      <c r="M84" s="855"/>
      <c r="N84" s="57"/>
    </row>
    <row r="85" spans="1:14" ht="15.75" thickBot="1">
      <c r="B85" s="97" t="s">
        <v>1058</v>
      </c>
      <c r="C85" s="98"/>
      <c r="D85" s="98"/>
      <c r="E85" s="98"/>
      <c r="F85" s="98"/>
      <c r="G85" s="98"/>
      <c r="H85" s="98"/>
      <c r="I85" s="99"/>
      <c r="J85" s="100"/>
      <c r="K85" s="315">
        <v>0.05</v>
      </c>
      <c r="L85" s="856">
        <f>N78*K85</f>
        <v>145.6817852618959</v>
      </c>
      <c r="M85" s="857"/>
      <c r="N85" s="57"/>
    </row>
    <row r="86" spans="1:14" ht="15.75" thickBot="1">
      <c r="B86" s="819" t="s">
        <v>1037</v>
      </c>
      <c r="C86" s="820"/>
      <c r="D86" s="820"/>
      <c r="E86" s="820"/>
      <c r="F86" s="820"/>
      <c r="G86" s="820"/>
      <c r="H86" s="820"/>
      <c r="I86" s="820"/>
      <c r="J86" s="820"/>
      <c r="K86" s="820"/>
      <c r="L86" s="820"/>
      <c r="M86" s="821"/>
      <c r="N86" s="58">
        <f>L83+L84+L85</f>
        <v>874.09071157137544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3787.7264168092929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2890.3687365285446</v>
      </c>
      <c r="N48" s="282">
        <f>K48*M48</f>
        <v>2890.3687365285446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2890.3687365285446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2890.3687365285446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578.07374730570893</v>
      </c>
      <c r="M83" s="855"/>
      <c r="N83" s="57"/>
    </row>
    <row r="84" spans="1:14">
      <c r="B84" s="95" t="s">
        <v>1057</v>
      </c>
      <c r="C84" s="96"/>
      <c r="D84" s="96"/>
      <c r="E84" s="96"/>
      <c r="F84" s="96"/>
      <c r="G84" s="96"/>
      <c r="H84" s="96"/>
      <c r="I84" s="93"/>
      <c r="J84" s="94"/>
      <c r="K84" s="314">
        <v>0.05</v>
      </c>
      <c r="L84" s="854">
        <f>N78*K84</f>
        <v>144.51843682642723</v>
      </c>
      <c r="M84" s="855"/>
      <c r="N84" s="57"/>
    </row>
    <row r="85" spans="1:14" ht="15.75" thickBot="1">
      <c r="B85" s="97" t="s">
        <v>1058</v>
      </c>
      <c r="C85" s="98"/>
      <c r="D85" s="98"/>
      <c r="E85" s="98"/>
      <c r="F85" s="98"/>
      <c r="G85" s="98"/>
      <c r="H85" s="98"/>
      <c r="I85" s="99"/>
      <c r="J85" s="100"/>
      <c r="K85" s="315">
        <v>0.05</v>
      </c>
      <c r="L85" s="856">
        <f>N78*K85</f>
        <v>144.51843682642723</v>
      </c>
      <c r="M85" s="857"/>
      <c r="N85" s="57"/>
    </row>
    <row r="86" spans="1:14" ht="15.75" thickBot="1">
      <c r="B86" s="819" t="s">
        <v>1037</v>
      </c>
      <c r="C86" s="820"/>
      <c r="D86" s="820"/>
      <c r="E86" s="820"/>
      <c r="F86" s="820"/>
      <c r="G86" s="820"/>
      <c r="H86" s="820"/>
      <c r="I86" s="820"/>
      <c r="J86" s="820"/>
      <c r="K86" s="820"/>
      <c r="L86" s="820"/>
      <c r="M86" s="821"/>
      <c r="N86" s="58">
        <f>L83+L84+L85</f>
        <v>867.11062095856335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3757.4793574871078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500</v>
      </c>
      <c r="N36" s="282">
        <f>K36/M36</f>
        <v>160</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N75*M41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2042.6595228022095</v>
      </c>
      <c r="N48" s="282">
        <f>K48*M48</f>
        <v>2042.6595228022095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2042.6595228022095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320"/>
      <c r="H64" s="54"/>
      <c r="I64" s="132"/>
      <c r="J64" s="132"/>
      <c r="K64" s="132"/>
      <c r="L64" s="897"/>
      <c r="M64" s="898"/>
      <c r="N64" s="133"/>
    </row>
    <row r="65" spans="1:14" ht="15.75" thickBot="1">
      <c r="B65" s="908" t="s">
        <v>1037</v>
      </c>
      <c r="C65" s="862"/>
      <c r="D65" s="862"/>
      <c r="E65" s="862"/>
      <c r="F65" s="862"/>
      <c r="G65" s="862"/>
      <c r="H65" s="862"/>
      <c r="I65" s="862"/>
      <c r="J65" s="862"/>
      <c r="K65" s="862"/>
      <c r="L65" s="862"/>
      <c r="M65" s="863"/>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8" t="s">
        <v>1047</v>
      </c>
      <c r="C69" s="859"/>
      <c r="D69" s="859"/>
      <c r="E69" s="859"/>
      <c r="F69" s="859"/>
      <c r="G69" s="859"/>
      <c r="H69" s="859"/>
      <c r="I69" s="79" t="s">
        <v>1048</v>
      </c>
      <c r="J69" s="81" t="s">
        <v>1494</v>
      </c>
      <c r="K69" s="80" t="s">
        <v>1050</v>
      </c>
      <c r="L69" s="860" t="s">
        <v>1034</v>
      </c>
      <c r="M69" s="861"/>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75" thickBot="1">
      <c r="B74" s="895"/>
      <c r="C74" s="896"/>
      <c r="D74" s="896"/>
      <c r="E74" s="896"/>
      <c r="F74" s="896"/>
      <c r="G74" s="896"/>
      <c r="H74" s="896"/>
      <c r="I74" s="132"/>
      <c r="J74" s="132"/>
      <c r="K74" s="132"/>
      <c r="L74" s="909"/>
      <c r="M74" s="909"/>
      <c r="N74" s="51"/>
    </row>
    <row r="75" spans="1:14" ht="15.75" thickBot="1">
      <c r="B75" s="908" t="s">
        <v>1037</v>
      </c>
      <c r="C75" s="862"/>
      <c r="D75" s="862"/>
      <c r="E75" s="862"/>
      <c r="F75" s="862"/>
      <c r="G75" s="862"/>
      <c r="H75" s="862"/>
      <c r="I75" s="862"/>
      <c r="J75" s="862"/>
      <c r="K75" s="862"/>
      <c r="L75" s="862"/>
      <c r="M75" s="863"/>
      <c r="N75" s="311">
        <f>SUM(N70:N74)</f>
        <v>51.067205206099999</v>
      </c>
    </row>
    <row r="76" spans="1:14" ht="15.75" thickBot="1">
      <c r="B76" s="39"/>
      <c r="C76" s="40"/>
      <c r="D76" s="40"/>
      <c r="E76" s="40"/>
      <c r="F76" s="40"/>
      <c r="G76" s="40"/>
      <c r="H76" s="40"/>
      <c r="I76" s="40"/>
      <c r="J76" s="40"/>
      <c r="K76" s="40"/>
      <c r="L76" s="40"/>
      <c r="M76" s="40"/>
      <c r="N76" s="41"/>
    </row>
    <row r="77" spans="1:14" ht="15.75" thickBot="1">
      <c r="B77" s="819" t="s">
        <v>1051</v>
      </c>
      <c r="C77" s="820"/>
      <c r="D77" s="820"/>
      <c r="E77" s="820"/>
      <c r="F77" s="820"/>
      <c r="G77" s="820"/>
      <c r="H77" s="820"/>
      <c r="I77" s="820"/>
      <c r="J77" s="820"/>
      <c r="K77" s="820"/>
      <c r="L77" s="820"/>
      <c r="M77" s="821"/>
      <c r="N77" s="105">
        <f>N43+N54+N65+N75</f>
        <v>2401.3872510607962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480.27745021215924</v>
      </c>
      <c r="M82" s="855"/>
      <c r="N82" s="57"/>
    </row>
    <row r="83" spans="1:14">
      <c r="B83" s="95" t="s">
        <v>1057</v>
      </c>
      <c r="C83" s="96"/>
      <c r="D83" s="96"/>
      <c r="E83" s="96"/>
      <c r="F83" s="96"/>
      <c r="G83" s="96"/>
      <c r="H83" s="96"/>
      <c r="I83" s="93"/>
      <c r="J83" s="94"/>
      <c r="K83" s="314">
        <v>0.05</v>
      </c>
      <c r="L83" s="854">
        <f>N77*K83</f>
        <v>120.06936255303981</v>
      </c>
      <c r="M83" s="855"/>
      <c r="N83" s="57"/>
    </row>
    <row r="84" spans="1:14" ht="15.75" thickBot="1">
      <c r="B84" s="97" t="s">
        <v>1058</v>
      </c>
      <c r="C84" s="98"/>
      <c r="D84" s="98"/>
      <c r="E84" s="98"/>
      <c r="F84" s="98"/>
      <c r="G84" s="98"/>
      <c r="H84" s="98"/>
      <c r="I84" s="99"/>
      <c r="J84" s="100"/>
      <c r="K84" s="315">
        <v>0.05</v>
      </c>
      <c r="L84" s="856">
        <f>N77*K84</f>
        <v>120.06936255303981</v>
      </c>
      <c r="M84" s="857"/>
      <c r="N84" s="57"/>
    </row>
    <row r="85" spans="1:14" ht="15.75" thickBot="1">
      <c r="B85" s="819" t="s">
        <v>1037</v>
      </c>
      <c r="C85" s="820"/>
      <c r="D85" s="820"/>
      <c r="E85" s="820"/>
      <c r="F85" s="820"/>
      <c r="G85" s="820"/>
      <c r="H85" s="820"/>
      <c r="I85" s="820"/>
      <c r="J85" s="820"/>
      <c r="K85" s="820"/>
      <c r="L85" s="820"/>
      <c r="M85" s="821"/>
      <c r="N85" s="58">
        <f>L82+L83+L84</f>
        <v>720.41617531823886</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3121.803426379035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500</v>
      </c>
      <c r="N36" s="282">
        <f>K36/M36</f>
        <v>160</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2700.3963011889036</v>
      </c>
      <c r="N48" s="282">
        <f>K48*M48</f>
        <v>2700.3963011889036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2700.3963011889036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3059.1240294474901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611.82480588949807</v>
      </c>
      <c r="M83" s="855"/>
      <c r="N83" s="57"/>
    </row>
    <row r="84" spans="1:14">
      <c r="B84" s="95" t="s">
        <v>1057</v>
      </c>
      <c r="C84" s="96"/>
      <c r="D84" s="96"/>
      <c r="E84" s="96"/>
      <c r="F84" s="96"/>
      <c r="G84" s="96"/>
      <c r="H84" s="96"/>
      <c r="I84" s="93"/>
      <c r="J84" s="94"/>
      <c r="K84" s="314">
        <v>0.05</v>
      </c>
      <c r="L84" s="854">
        <f>N78*K84</f>
        <v>152.95620147237452</v>
      </c>
      <c r="M84" s="855"/>
      <c r="N84" s="57"/>
    </row>
    <row r="85" spans="1:14" ht="15.75" thickBot="1">
      <c r="B85" s="97" t="s">
        <v>1058</v>
      </c>
      <c r="C85" s="98"/>
      <c r="D85" s="98"/>
      <c r="E85" s="98"/>
      <c r="F85" s="98"/>
      <c r="G85" s="98"/>
      <c r="H85" s="98"/>
      <c r="I85" s="99"/>
      <c r="J85" s="100"/>
      <c r="K85" s="315">
        <v>0.05</v>
      </c>
      <c r="L85" s="856">
        <f>N78*K85</f>
        <v>152.95620147237452</v>
      </c>
      <c r="M85" s="857"/>
      <c r="N85" s="57"/>
    </row>
    <row r="86" spans="1:14" ht="15.75" thickBot="1">
      <c r="B86" s="819" t="s">
        <v>1037</v>
      </c>
      <c r="C86" s="820"/>
      <c r="D86" s="820"/>
      <c r="E86" s="820"/>
      <c r="F86" s="820"/>
      <c r="G86" s="820"/>
      <c r="H86" s="820"/>
      <c r="I86" s="820"/>
      <c r="J86" s="820"/>
      <c r="K86" s="820"/>
      <c r="L86" s="820"/>
      <c r="M86" s="821"/>
      <c r="N86" s="58">
        <f>L83+L84+L85</f>
        <v>917.73720883424699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3976.8612382817373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500</v>
      </c>
      <c r="N36" s="282">
        <f>K36/M36</f>
        <v>160</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7923.8200163295196</v>
      </c>
      <c r="N48" s="282">
        <f>K48*M48</f>
        <v>2377.1460048988556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2377.1460048988556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2735.8737331574421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547.17474663148846</v>
      </c>
      <c r="M83" s="855"/>
      <c r="N83" s="57"/>
    </row>
    <row r="84" spans="1:14">
      <c r="B84" s="95" t="s">
        <v>1057</v>
      </c>
      <c r="C84" s="96"/>
      <c r="D84" s="96"/>
      <c r="E84" s="96"/>
      <c r="F84" s="96"/>
      <c r="G84" s="96"/>
      <c r="H84" s="96"/>
      <c r="I84" s="93"/>
      <c r="J84" s="94"/>
      <c r="K84" s="314">
        <v>0.05</v>
      </c>
      <c r="L84" s="854">
        <f>N78*K84</f>
        <v>136.79368665787212</v>
      </c>
      <c r="M84" s="855"/>
      <c r="N84" s="57"/>
    </row>
    <row r="85" spans="1:14" ht="15.75" thickBot="1">
      <c r="B85" s="97" t="s">
        <v>1058</v>
      </c>
      <c r="C85" s="98"/>
      <c r="D85" s="98"/>
      <c r="E85" s="98"/>
      <c r="F85" s="98"/>
      <c r="G85" s="98"/>
      <c r="H85" s="98"/>
      <c r="I85" s="99"/>
      <c r="J85" s="100"/>
      <c r="K85" s="315">
        <v>0.05</v>
      </c>
      <c r="L85" s="856">
        <f>N78*K85</f>
        <v>136.79368665787212</v>
      </c>
      <c r="M85" s="857"/>
      <c r="N85" s="57"/>
    </row>
    <row r="86" spans="1:14" ht="15.75" thickBot="1">
      <c r="B86" s="819" t="s">
        <v>1037</v>
      </c>
      <c r="C86" s="820"/>
      <c r="D86" s="820"/>
      <c r="E86" s="820"/>
      <c r="F86" s="820"/>
      <c r="G86" s="820"/>
      <c r="H86" s="820"/>
      <c r="I86" s="820"/>
      <c r="J86" s="820"/>
      <c r="K86" s="820"/>
      <c r="L86" s="820"/>
      <c r="M86" s="821"/>
      <c r="N86" s="58">
        <f>L83+L84+L85</f>
        <v>820.76211994723258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3556.6358531046744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951" t="str">
        <f>VLOOKUP(A36,EQUIPOS!A6:D154,3,FALSE)</f>
        <v>Carrotanque Irrigador de asfalto, 1000 GALONES DE CAPACIDAD</v>
      </c>
      <c r="C36" s="952"/>
      <c r="D36" s="952"/>
      <c r="E36" s="952"/>
      <c r="F36" s="952"/>
      <c r="G36" s="952"/>
      <c r="H36" s="953"/>
      <c r="I36" s="277"/>
      <c r="J36" s="278"/>
      <c r="K36" s="279">
        <f>VLOOKUP(A36,EQUIPOS!A6:D163,4,FALSE)</f>
        <v>80000</v>
      </c>
      <c r="L36" s="280"/>
      <c r="M36" s="281">
        <v>500</v>
      </c>
      <c r="N36" s="282">
        <f>K36/M36</f>
        <v>160</v>
      </c>
    </row>
    <row r="37" spans="1:14">
      <c r="A37" s="119" t="s">
        <v>176</v>
      </c>
      <c r="B37" s="951" t="str">
        <f>VLOOKUP(A37,EQUIPOS!A7:D154,3,FALSE)</f>
        <v xml:space="preserve">Compresor (barrido y soplado)
</v>
      </c>
      <c r="C37" s="952"/>
      <c r="D37" s="952"/>
      <c r="E37" s="952"/>
      <c r="F37" s="952"/>
      <c r="G37" s="952"/>
      <c r="H37" s="953"/>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1998.5654154562365</v>
      </c>
      <c r="N48" s="282">
        <f>K48*M48</f>
        <v>899.35443695530637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899.35443695530637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1258.0821652138929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251.6164330427786</v>
      </c>
      <c r="M83" s="855"/>
      <c r="N83" s="57"/>
    </row>
    <row r="84" spans="1:14">
      <c r="B84" s="95" t="s">
        <v>1057</v>
      </c>
      <c r="C84" s="96"/>
      <c r="D84" s="96"/>
      <c r="E84" s="96"/>
      <c r="F84" s="96"/>
      <c r="G84" s="96"/>
      <c r="H84" s="96"/>
      <c r="I84" s="93"/>
      <c r="J84" s="94"/>
      <c r="K84" s="314">
        <v>0.05</v>
      </c>
      <c r="L84" s="854">
        <f>N78*K84</f>
        <v>62.904108260694649</v>
      </c>
      <c r="M84" s="855"/>
      <c r="N84" s="57"/>
    </row>
    <row r="85" spans="1:14" ht="15.75" thickBot="1">
      <c r="B85" s="97" t="s">
        <v>1058</v>
      </c>
      <c r="C85" s="98"/>
      <c r="D85" s="98"/>
      <c r="E85" s="98"/>
      <c r="F85" s="98"/>
      <c r="G85" s="98"/>
      <c r="H85" s="98"/>
      <c r="I85" s="99"/>
      <c r="J85" s="100"/>
      <c r="K85" s="315">
        <v>0.05</v>
      </c>
      <c r="L85" s="856">
        <f>N78*K85</f>
        <v>62.904108260694649</v>
      </c>
      <c r="M85" s="857"/>
      <c r="N85" s="57"/>
    </row>
    <row r="86" spans="1:14" ht="15.75" thickBot="1">
      <c r="B86" s="819" t="s">
        <v>1037</v>
      </c>
      <c r="C86" s="820"/>
      <c r="D86" s="820"/>
      <c r="E86" s="820"/>
      <c r="F86" s="820"/>
      <c r="G86" s="820"/>
      <c r="H86" s="820"/>
      <c r="I86" s="820"/>
      <c r="J86" s="820"/>
      <c r="K86" s="820"/>
      <c r="L86" s="820"/>
      <c r="M86" s="821"/>
      <c r="N86" s="58">
        <f>L83+L84+L85</f>
        <v>377.42464956416791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1635.5068147780607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6"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500</v>
      </c>
      <c r="N36" s="282">
        <f>K36/M36</f>
        <v>160</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2286.2794658887119</v>
      </c>
      <c r="N48" s="282">
        <f>K48*M48</f>
        <v>1028.8257596499204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1028.8257596499204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1387.5534879085071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277.51069758170144</v>
      </c>
      <c r="M83" s="855"/>
      <c r="N83" s="57"/>
    </row>
    <row r="84" spans="1:14">
      <c r="B84" s="95" t="s">
        <v>1057</v>
      </c>
      <c r="C84" s="96"/>
      <c r="D84" s="96"/>
      <c r="E84" s="96"/>
      <c r="F84" s="96"/>
      <c r="G84" s="96"/>
      <c r="H84" s="96"/>
      <c r="I84" s="93"/>
      <c r="J84" s="94"/>
      <c r="K84" s="314">
        <v>0.05</v>
      </c>
      <c r="L84" s="854">
        <f>N78*K84</f>
        <v>69.377674395425359</v>
      </c>
      <c r="M84" s="855"/>
      <c r="N84" s="57"/>
    </row>
    <row r="85" spans="1:14" ht="15.75" thickBot="1">
      <c r="B85" s="97" t="s">
        <v>1058</v>
      </c>
      <c r="C85" s="98"/>
      <c r="D85" s="98"/>
      <c r="E85" s="98"/>
      <c r="F85" s="98"/>
      <c r="G85" s="98"/>
      <c r="H85" s="98"/>
      <c r="I85" s="99"/>
      <c r="J85" s="100"/>
      <c r="K85" s="315">
        <v>0.05</v>
      </c>
      <c r="L85" s="856">
        <f>N78*K85</f>
        <v>69.377674395425359</v>
      </c>
      <c r="M85" s="857"/>
      <c r="N85" s="57"/>
    </row>
    <row r="86" spans="1:14" ht="15.75" thickBot="1">
      <c r="B86" s="819" t="s">
        <v>1037</v>
      </c>
      <c r="C86" s="820"/>
      <c r="D86" s="820"/>
      <c r="E86" s="820"/>
      <c r="F86" s="820"/>
      <c r="G86" s="820"/>
      <c r="H86" s="820"/>
      <c r="I86" s="820"/>
      <c r="J86" s="820"/>
      <c r="K86" s="820"/>
      <c r="L86" s="820"/>
      <c r="M86" s="821"/>
      <c r="N86" s="58">
        <f>L83+L84+L85</f>
        <v>416.26604637255213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1803.8195342810593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500</v>
      </c>
      <c r="N36" s="282">
        <f>K36/M36</f>
        <v>160</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2146.2806750652467</v>
      </c>
      <c r="N48" s="282">
        <f>K48*M48</f>
        <v>965.82630377936107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965.82630377936107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1324.5540320379478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264.91080640758958</v>
      </c>
      <c r="M83" s="855"/>
      <c r="N83" s="57"/>
    </row>
    <row r="84" spans="1:14">
      <c r="B84" s="95" t="s">
        <v>1057</v>
      </c>
      <c r="C84" s="96"/>
      <c r="D84" s="96"/>
      <c r="E84" s="96"/>
      <c r="F84" s="96"/>
      <c r="G84" s="96"/>
      <c r="H84" s="96"/>
      <c r="I84" s="93"/>
      <c r="J84" s="94"/>
      <c r="K84" s="314">
        <v>0.05</v>
      </c>
      <c r="L84" s="854">
        <f>N78*K84</f>
        <v>66.227701601897394</v>
      </c>
      <c r="M84" s="855"/>
      <c r="N84" s="57"/>
    </row>
    <row r="85" spans="1:14" ht="15.75" thickBot="1">
      <c r="B85" s="97" t="s">
        <v>1058</v>
      </c>
      <c r="C85" s="98"/>
      <c r="D85" s="98"/>
      <c r="E85" s="98"/>
      <c r="F85" s="98"/>
      <c r="G85" s="98"/>
      <c r="H85" s="98"/>
      <c r="I85" s="99"/>
      <c r="J85" s="100"/>
      <c r="K85" s="315">
        <v>0.05</v>
      </c>
      <c r="L85" s="856">
        <f>N78*K85</f>
        <v>66.227701601897394</v>
      </c>
      <c r="M85" s="857"/>
      <c r="N85" s="57"/>
    </row>
    <row r="86" spans="1:14" ht="15.75" thickBot="1">
      <c r="B86" s="819" t="s">
        <v>1037</v>
      </c>
      <c r="C86" s="820"/>
      <c r="D86" s="820"/>
      <c r="E86" s="820"/>
      <c r="F86" s="820"/>
      <c r="G86" s="820"/>
      <c r="H86" s="820"/>
      <c r="I86" s="820"/>
      <c r="J86" s="820"/>
      <c r="K86" s="820"/>
      <c r="L86" s="820"/>
      <c r="M86" s="821"/>
      <c r="N86" s="58">
        <f>L83+L84+L85</f>
        <v>397.36620961138431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1721.9202416493322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500</v>
      </c>
      <c r="N36" s="282">
        <f>K36/M36</f>
        <v>160</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500</v>
      </c>
      <c r="N37" s="282">
        <f>K37/M37</f>
        <v>147.14985100042571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307.66052305248672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2339.1923947038799</v>
      </c>
      <c r="N48" s="282">
        <f>K48*M48</f>
        <v>1052.6365776167461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1052.6365776167461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319"/>
      <c r="C64" s="320"/>
      <c r="D64" s="320"/>
      <c r="E64" s="320"/>
      <c r="F64" s="320"/>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1411.3643058753328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282.27286117506657</v>
      </c>
      <c r="M83" s="855"/>
      <c r="N83" s="57"/>
    </row>
    <row r="84" spans="1:14">
      <c r="B84" s="95" t="s">
        <v>1057</v>
      </c>
      <c r="C84" s="96"/>
      <c r="D84" s="96"/>
      <c r="E84" s="96"/>
      <c r="F84" s="96"/>
      <c r="G84" s="96"/>
      <c r="H84" s="96"/>
      <c r="I84" s="93"/>
      <c r="J84" s="94"/>
      <c r="K84" s="314">
        <v>0.05</v>
      </c>
      <c r="L84" s="854">
        <f>N78*K84</f>
        <v>70.568215293766642</v>
      </c>
      <c r="M84" s="855"/>
      <c r="N84" s="57"/>
    </row>
    <row r="85" spans="1:14" ht="15.75" thickBot="1">
      <c r="B85" s="97" t="s">
        <v>1058</v>
      </c>
      <c r="C85" s="98"/>
      <c r="D85" s="98"/>
      <c r="E85" s="98"/>
      <c r="F85" s="98"/>
      <c r="G85" s="98"/>
      <c r="H85" s="98"/>
      <c r="I85" s="99"/>
      <c r="J85" s="100"/>
      <c r="K85" s="315">
        <v>0.05</v>
      </c>
      <c r="L85" s="856">
        <f>N78*K85</f>
        <v>70.568215293766642</v>
      </c>
      <c r="M85" s="857"/>
      <c r="N85" s="57"/>
    </row>
    <row r="86" spans="1:14" ht="15.75" thickBot="1">
      <c r="B86" s="819" t="s">
        <v>1037</v>
      </c>
      <c r="C86" s="820"/>
      <c r="D86" s="820"/>
      <c r="E86" s="820"/>
      <c r="F86" s="820"/>
      <c r="G86" s="820"/>
      <c r="H86" s="820"/>
      <c r="I86" s="820"/>
      <c r="J86" s="820"/>
      <c r="K86" s="820"/>
      <c r="L86" s="820"/>
      <c r="M86" s="821"/>
      <c r="N86" s="58">
        <f>L83+L84+L85</f>
        <v>423.40929176259982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1834.7735976379327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400</v>
      </c>
      <c r="N36" s="282">
        <f>K36/M36</f>
        <v>200</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400</v>
      </c>
      <c r="N37" s="282">
        <f>K37/M37</f>
        <v>434.64639208173702</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400</v>
      </c>
      <c r="N38" s="282">
        <f>K38/M38</f>
        <v>183.93731375053216</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873">
        <v>400</v>
      </c>
      <c r="M39" s="874"/>
      <c r="N39" s="282">
        <f>K39/L39</f>
        <v>224.88226372924652</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N75*M41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1044.4234796591302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2286.2794658887119</v>
      </c>
      <c r="N48" s="282">
        <f>K48*M48</f>
        <v>4183.8914225763428</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56219.986866115869</v>
      </c>
      <c r="N49" s="282">
        <f>K49*M49</f>
        <v>1068.1797504562014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5252.0711730325438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6">
        <f>VLOOKUP(A58,TRANSPORTE!A5:D117,4,FALSE)</f>
        <v>1086.9145197319433</v>
      </c>
      <c r="M58" s="907"/>
      <c r="N58" s="297">
        <f>K58*L58</f>
        <v>20.651375874906922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20.651375874906922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95.751009761437501</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6412.8970383280184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1282.5794076656039</v>
      </c>
      <c r="M82" s="855"/>
      <c r="N82" s="57"/>
    </row>
    <row r="83" spans="1:14">
      <c r="B83" s="95" t="s">
        <v>1057</v>
      </c>
      <c r="C83" s="96"/>
      <c r="D83" s="96"/>
      <c r="E83" s="96"/>
      <c r="F83" s="96"/>
      <c r="G83" s="96"/>
      <c r="H83" s="96"/>
      <c r="I83" s="93"/>
      <c r="J83" s="94"/>
      <c r="K83" s="314">
        <v>0.05</v>
      </c>
      <c r="L83" s="854">
        <f>N77*K83</f>
        <v>320.64485191640097</v>
      </c>
      <c r="M83" s="855"/>
      <c r="N83" s="57"/>
    </row>
    <row r="84" spans="1:14" ht="15.75" thickBot="1">
      <c r="B84" s="97" t="s">
        <v>1058</v>
      </c>
      <c r="C84" s="98"/>
      <c r="D84" s="98"/>
      <c r="E84" s="98"/>
      <c r="F84" s="98"/>
      <c r="G84" s="98"/>
      <c r="H84" s="98"/>
      <c r="I84" s="99"/>
      <c r="J84" s="100"/>
      <c r="K84" s="315">
        <v>0.05</v>
      </c>
      <c r="L84" s="856">
        <f>N77*K84</f>
        <v>320.64485191640097</v>
      </c>
      <c r="M84" s="857"/>
      <c r="N84" s="57"/>
    </row>
    <row r="85" spans="1:14" ht="15.75" thickBot="1">
      <c r="B85" s="819" t="s">
        <v>1037</v>
      </c>
      <c r="C85" s="820"/>
      <c r="D85" s="820"/>
      <c r="E85" s="820"/>
      <c r="F85" s="820"/>
      <c r="G85" s="820"/>
      <c r="H85" s="820"/>
      <c r="I85" s="820"/>
      <c r="J85" s="820"/>
      <c r="K85" s="820"/>
      <c r="L85" s="820"/>
      <c r="M85" s="821"/>
      <c r="N85" s="58">
        <f>L82+L83+L84</f>
        <v>1923.8691114984058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8336.7661498264242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400</v>
      </c>
      <c r="N36" s="282">
        <f>K36/M36</f>
        <v>200</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400</v>
      </c>
      <c r="N37" s="282">
        <f>K37/M37</f>
        <v>434.64639208173702</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400</v>
      </c>
      <c r="N38" s="282">
        <f>K38/M38</f>
        <v>183.93731375053216</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873">
        <v>400</v>
      </c>
      <c r="M39" s="874"/>
      <c r="N39" s="282">
        <f>K39/L39</f>
        <v>224.88226372924652</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1044.4234796591302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2286.2794658887119</v>
      </c>
      <c r="N48" s="282">
        <f>K48*M48</f>
        <v>3429.4191988330676</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56219.986866115869</v>
      </c>
      <c r="N49" s="282">
        <f>K49*M49</f>
        <v>730.85982925950623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4160.2790280925738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6">
        <f>VLOOKUP(A58,TRANSPORTE!A5:D117,4,FALSE)</f>
        <v>1086.9145197319433</v>
      </c>
      <c r="M58" s="907"/>
      <c r="N58" s="297">
        <f>K58*L58</f>
        <v>14.129888756515262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319"/>
      <c r="C63" s="320"/>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14.129888756515262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95.751009761437501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5314.5834062696567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1062.9166812539313</v>
      </c>
      <c r="M83" s="855"/>
      <c r="N83" s="57"/>
    </row>
    <row r="84" spans="1:14">
      <c r="B84" s="95" t="s">
        <v>1057</v>
      </c>
      <c r="C84" s="96"/>
      <c r="D84" s="96"/>
      <c r="E84" s="96"/>
      <c r="F84" s="96"/>
      <c r="G84" s="96"/>
      <c r="H84" s="96"/>
      <c r="I84" s="93"/>
      <c r="J84" s="94"/>
      <c r="K84" s="314">
        <v>0.05</v>
      </c>
      <c r="L84" s="854">
        <f>N78*K84</f>
        <v>265.72917031348283</v>
      </c>
      <c r="M84" s="855"/>
      <c r="N84" s="57"/>
    </row>
    <row r="85" spans="1:14" ht="15.75" thickBot="1">
      <c r="B85" s="97" t="s">
        <v>1058</v>
      </c>
      <c r="C85" s="98"/>
      <c r="D85" s="98"/>
      <c r="E85" s="98"/>
      <c r="F85" s="98"/>
      <c r="G85" s="98"/>
      <c r="H85" s="98"/>
      <c r="I85" s="99"/>
      <c r="J85" s="100"/>
      <c r="K85" s="315">
        <v>0.05</v>
      </c>
      <c r="L85" s="856">
        <f>N78*K85</f>
        <v>265.72917031348283</v>
      </c>
      <c r="M85" s="857"/>
      <c r="N85" s="57"/>
    </row>
    <row r="86" spans="1:14" ht="15.75" thickBot="1">
      <c r="B86" s="819" t="s">
        <v>1037</v>
      </c>
      <c r="C86" s="820"/>
      <c r="D86" s="820"/>
      <c r="E86" s="820"/>
      <c r="F86" s="820"/>
      <c r="G86" s="820"/>
      <c r="H86" s="820"/>
      <c r="I86" s="820"/>
      <c r="J86" s="820"/>
      <c r="K86" s="820"/>
      <c r="L86" s="820"/>
      <c r="M86" s="821"/>
      <c r="N86" s="58">
        <f>L83+L84+L85</f>
        <v>1594.3750218808971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6908.958428150554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400</v>
      </c>
      <c r="N36" s="282">
        <f>K36/M36</f>
        <v>200</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400</v>
      </c>
      <c r="N37" s="282">
        <f>K37/M37</f>
        <v>434.64639208173702</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400</v>
      </c>
      <c r="N38" s="282">
        <f>K38/M38</f>
        <v>183.93731375053216</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873">
        <v>400</v>
      </c>
      <c r="M39" s="874"/>
      <c r="N39" s="282">
        <f>K39/L39</f>
        <v>224.88226372924652</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1044.4234796591302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2286.2794658887119</v>
      </c>
      <c r="N48" s="282">
        <f>K48*M48</f>
        <v>4183.8914225763428</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56219.986866115869</v>
      </c>
      <c r="N49" s="282">
        <f>K49*M49</f>
        <v>1068.1797504562014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5252.0711730325438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6">
        <f>VLOOKUP(A58,TRANSPORTE!A5:D117,4,FALSE)</f>
        <v>1086.9145197319433</v>
      </c>
      <c r="M58" s="907"/>
      <c r="N58" s="297">
        <f>K58*L58</f>
        <v>20.651375874906922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20.651375874906922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SUM(N69:N75)</f>
        <v>95.751009761437501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6412.8970383280184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1282.5794076656039</v>
      </c>
      <c r="M83" s="855"/>
      <c r="N83" s="57"/>
    </row>
    <row r="84" spans="1:14">
      <c r="B84" s="95" t="s">
        <v>1057</v>
      </c>
      <c r="C84" s="96"/>
      <c r="D84" s="96"/>
      <c r="E84" s="96"/>
      <c r="F84" s="96"/>
      <c r="G84" s="96"/>
      <c r="H84" s="96"/>
      <c r="I84" s="93"/>
      <c r="J84" s="94"/>
      <c r="K84" s="314">
        <v>0.05</v>
      </c>
      <c r="L84" s="854">
        <f>N78*K84</f>
        <v>320.64485191640097</v>
      </c>
      <c r="M84" s="855"/>
      <c r="N84" s="57"/>
    </row>
    <row r="85" spans="1:14" ht="15.75" thickBot="1">
      <c r="B85" s="97" t="s">
        <v>1058</v>
      </c>
      <c r="C85" s="98"/>
      <c r="D85" s="98"/>
      <c r="E85" s="98"/>
      <c r="F85" s="98"/>
      <c r="G85" s="98"/>
      <c r="H85" s="98"/>
      <c r="I85" s="99"/>
      <c r="J85" s="100"/>
      <c r="K85" s="315">
        <v>0.05</v>
      </c>
      <c r="L85" s="856">
        <f>N78*K85</f>
        <v>320.64485191640097</v>
      </c>
      <c r="M85" s="857"/>
      <c r="N85" s="57"/>
    </row>
    <row r="86" spans="1:14" ht="15.75" thickBot="1">
      <c r="B86" s="819" t="s">
        <v>1037</v>
      </c>
      <c r="C86" s="820"/>
      <c r="D86" s="820"/>
      <c r="E86" s="820"/>
      <c r="F86" s="820"/>
      <c r="G86" s="820"/>
      <c r="H86" s="820"/>
      <c r="I86" s="820"/>
      <c r="J86" s="820"/>
      <c r="K86" s="820"/>
      <c r="L86" s="820"/>
      <c r="M86" s="821"/>
      <c r="N86" s="58">
        <f>L83+L84+L85</f>
        <v>1923.8691114984058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8336.7661498264242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5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400</v>
      </c>
      <c r="N36" s="282">
        <f>K36/M36</f>
        <v>200</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400</v>
      </c>
      <c r="N37" s="282">
        <f>K37/M37</f>
        <v>434.64639208173702</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400</v>
      </c>
      <c r="N38" s="282">
        <f>K38/M38</f>
        <v>183.93731375053216</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873">
        <v>400</v>
      </c>
      <c r="M39" s="874"/>
      <c r="N39" s="282">
        <f>K39/L39</f>
        <v>224.88226372924652</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1044.4234796591302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56219.986866115869</v>
      </c>
      <c r="N48" s="282">
        <f>K48*M48</f>
        <v>730.85982925950623</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2286.2794658887119</v>
      </c>
      <c r="N49" s="282">
        <f>K49*M49</f>
        <v>3429.4191988330676</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4160.2790280925738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6">
        <f>VLOOKUP(A58,TRANSPORTE!A5:D117,4,FALSE)</f>
        <v>1086.9145197319433</v>
      </c>
      <c r="M58" s="907"/>
      <c r="N58" s="297">
        <f>K58*L58</f>
        <v>14.129888756515262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14.129888756515262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95.751009761437501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5314.5834062696567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1062.9166812539313</v>
      </c>
      <c r="M83" s="855"/>
      <c r="N83" s="57"/>
    </row>
    <row r="84" spans="1:14">
      <c r="B84" s="95" t="s">
        <v>1057</v>
      </c>
      <c r="C84" s="96"/>
      <c r="D84" s="96"/>
      <c r="E84" s="96"/>
      <c r="F84" s="96"/>
      <c r="G84" s="96"/>
      <c r="H84" s="96"/>
      <c r="I84" s="93"/>
      <c r="J84" s="94"/>
      <c r="K84" s="314">
        <v>0.05</v>
      </c>
      <c r="L84" s="854">
        <f>N78*K84</f>
        <v>265.72917031348283</v>
      </c>
      <c r="M84" s="855"/>
      <c r="N84" s="57"/>
    </row>
    <row r="85" spans="1:14" ht="15.75" thickBot="1">
      <c r="B85" s="97" t="s">
        <v>1058</v>
      </c>
      <c r="C85" s="98"/>
      <c r="D85" s="98"/>
      <c r="E85" s="98"/>
      <c r="F85" s="98"/>
      <c r="G85" s="98"/>
      <c r="H85" s="98"/>
      <c r="I85" s="99"/>
      <c r="J85" s="100"/>
      <c r="K85" s="315">
        <v>0.05</v>
      </c>
      <c r="L85" s="856">
        <f>N78*K85</f>
        <v>265.72917031348283</v>
      </c>
      <c r="M85" s="857"/>
      <c r="N85" s="57"/>
    </row>
    <row r="86" spans="1:14" ht="15.75" thickBot="1">
      <c r="B86" s="819" t="s">
        <v>1037</v>
      </c>
      <c r="C86" s="820"/>
      <c r="D86" s="820"/>
      <c r="E86" s="820"/>
      <c r="F86" s="820"/>
      <c r="G86" s="820"/>
      <c r="H86" s="820"/>
      <c r="I86" s="820"/>
      <c r="J86" s="820"/>
      <c r="K86" s="820"/>
      <c r="L86" s="820"/>
      <c r="M86" s="821"/>
      <c r="N86" s="58">
        <f>L83+L84+L85</f>
        <v>1594.3750218808971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6908.958428150554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93">
        <v>275</v>
      </c>
      <c r="N36" s="282">
        <f>K36/M36</f>
        <v>290.90909090909093</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93">
        <f>M36</f>
        <v>275</v>
      </c>
      <c r="N37" s="282">
        <f>K37/M37</f>
        <v>632.21293393707197</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93">
        <v>275</v>
      </c>
      <c r="N38" s="282">
        <f>K38/M38</f>
        <v>267.54518363713771</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949">
        <v>275</v>
      </c>
      <c r="M39" s="950"/>
      <c r="N39" s="282">
        <f>K39/L39</f>
        <v>327.10147451526768</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1519.1614249587349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45187.366029499863</v>
      </c>
      <c r="N48" s="282">
        <f>K48*M48</f>
        <v>1129.6841507374966</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46492.971252126677</v>
      </c>
      <c r="N49" s="282">
        <f>K49*M49</f>
        <v>604.40862627764682</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2286.2794658887119</v>
      </c>
      <c r="N50" s="282">
        <f>K50*M50</f>
        <v>9693.8249353681385</v>
      </c>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11427.917712383281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6">
        <f>VLOOKUP(A58,TRANSPORTE!A5:D117,4,FALSE)</f>
        <v>1086.9145197319433</v>
      </c>
      <c r="M58" s="907"/>
      <c r="N58" s="297">
        <f>K58*L58</f>
        <v>41.302751749813844</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41.302751749813844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13127.656085108467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2625.5312170216935</v>
      </c>
      <c r="M83" s="855"/>
      <c r="N83" s="57"/>
    </row>
    <row r="84" spans="1:14">
      <c r="B84" s="95" t="s">
        <v>1057</v>
      </c>
      <c r="C84" s="96"/>
      <c r="D84" s="96"/>
      <c r="E84" s="96"/>
      <c r="F84" s="96"/>
      <c r="G84" s="96"/>
      <c r="H84" s="96"/>
      <c r="I84" s="93"/>
      <c r="J84" s="94"/>
      <c r="K84" s="314">
        <v>0.05</v>
      </c>
      <c r="L84" s="854">
        <f>N78*K84</f>
        <v>656.38280425542337</v>
      </c>
      <c r="M84" s="855"/>
      <c r="N84" s="57"/>
    </row>
    <row r="85" spans="1:14" ht="15.75" thickBot="1">
      <c r="B85" s="97" t="s">
        <v>1058</v>
      </c>
      <c r="C85" s="98"/>
      <c r="D85" s="98"/>
      <c r="E85" s="98"/>
      <c r="F85" s="98"/>
      <c r="G85" s="98"/>
      <c r="H85" s="98"/>
      <c r="I85" s="99"/>
      <c r="J85" s="100"/>
      <c r="K85" s="315">
        <v>0.05</v>
      </c>
      <c r="L85" s="856">
        <f>N78*K85</f>
        <v>656.38280425542337</v>
      </c>
      <c r="M85" s="857"/>
      <c r="N85" s="57"/>
    </row>
    <row r="86" spans="1:14" ht="15.75" thickBot="1">
      <c r="B86" s="819" t="s">
        <v>1037</v>
      </c>
      <c r="C86" s="820"/>
      <c r="D86" s="820"/>
      <c r="E86" s="820"/>
      <c r="F86" s="820"/>
      <c r="G86" s="820"/>
      <c r="H86" s="820"/>
      <c r="I86" s="820"/>
      <c r="J86" s="820"/>
      <c r="K86" s="820"/>
      <c r="L86" s="820"/>
      <c r="M86" s="821"/>
      <c r="N86" s="58">
        <f>L83+L84+L85</f>
        <v>3938.29682553254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17065.952910641008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93">
        <v>275</v>
      </c>
      <c r="N36" s="282">
        <f>K36/M36</f>
        <v>290.90909090909093</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93">
        <v>275</v>
      </c>
      <c r="N37" s="282">
        <f>K37/M37</f>
        <v>632.21293393707197</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93">
        <v>275</v>
      </c>
      <c r="N38" s="282">
        <f>K38/M38</f>
        <v>267.54518363713771</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949">
        <v>275</v>
      </c>
      <c r="M39" s="950"/>
      <c r="N39" s="282">
        <f>K39/L39</f>
        <v>327.10147451526768</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1519.1614249587349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45187.366029499863</v>
      </c>
      <c r="N48" s="282">
        <f>K48*M48</f>
        <v>858.55995456049732</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46492.971252126677</v>
      </c>
      <c r="N49" s="282">
        <f>K49*M49</f>
        <v>464.92971252126677</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2286.2794658887119</v>
      </c>
      <c r="N50" s="282">
        <f>K50*M50</f>
        <v>7407.5454694794271</v>
      </c>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8731.0351365611914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6">
        <f>VLOOKUP(A58,TRANSPORTE!A5:D117,4,FALSE)</f>
        <v>1086.9145197319433</v>
      </c>
      <c r="M58" s="907"/>
      <c r="N58" s="297">
        <f>K58*L58</f>
        <v>31.520521072226359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31.520521072226359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10420.99127860879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2084.198255721758</v>
      </c>
      <c r="M83" s="855"/>
      <c r="N83" s="57"/>
    </row>
    <row r="84" spans="1:14">
      <c r="B84" s="95" t="s">
        <v>1057</v>
      </c>
      <c r="C84" s="96"/>
      <c r="D84" s="96"/>
      <c r="E84" s="96"/>
      <c r="F84" s="96"/>
      <c r="G84" s="96"/>
      <c r="H84" s="96"/>
      <c r="I84" s="93"/>
      <c r="J84" s="94"/>
      <c r="K84" s="314">
        <v>0.05</v>
      </c>
      <c r="L84" s="854">
        <f>N78*K84</f>
        <v>521.04956393043949</v>
      </c>
      <c r="M84" s="855"/>
      <c r="N84" s="57"/>
    </row>
    <row r="85" spans="1:14" ht="15.75" thickBot="1">
      <c r="B85" s="97" t="s">
        <v>1058</v>
      </c>
      <c r="C85" s="98"/>
      <c r="D85" s="98"/>
      <c r="E85" s="98"/>
      <c r="F85" s="98"/>
      <c r="G85" s="98"/>
      <c r="H85" s="98"/>
      <c r="I85" s="99"/>
      <c r="J85" s="100"/>
      <c r="K85" s="315">
        <v>0.05</v>
      </c>
      <c r="L85" s="856">
        <f>N78*K85</f>
        <v>521.04956393043949</v>
      </c>
      <c r="M85" s="857"/>
      <c r="N85" s="57"/>
    </row>
    <row r="86" spans="1:14" ht="15.75" thickBot="1">
      <c r="B86" s="819" t="s">
        <v>1037</v>
      </c>
      <c r="C86" s="820"/>
      <c r="D86" s="820"/>
      <c r="E86" s="820"/>
      <c r="F86" s="820"/>
      <c r="G86" s="820"/>
      <c r="H86" s="820"/>
      <c r="I86" s="820"/>
      <c r="J86" s="820"/>
      <c r="K86" s="820"/>
      <c r="L86" s="820"/>
      <c r="M86" s="821"/>
      <c r="N86" s="58">
        <f>L83+L84+L85</f>
        <v>3126.2973835826369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13547.288662191426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275</v>
      </c>
      <c r="N36" s="282">
        <f>K36/M36</f>
        <v>290.90909090909093</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275</v>
      </c>
      <c r="N37" s="282">
        <f>K37/M37</f>
        <v>632.21293393707197</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275</v>
      </c>
      <c r="N38" s="282">
        <f>K38/M38</f>
        <v>267.54518363713771</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873">
        <v>275</v>
      </c>
      <c r="M39" s="874"/>
      <c r="N39" s="282">
        <f>K39/L39</f>
        <v>327.10147451526768</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1519.1614249587349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45187.366029499863</v>
      </c>
      <c r="N48" s="282">
        <f>K48*M48</f>
        <v>1129.6841507374966</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46492.971252126677</v>
      </c>
      <c r="N49" s="282">
        <f>K49*M49</f>
        <v>604.40862627764682</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2339.1923947038799</v>
      </c>
      <c r="N50" s="282">
        <f>K50*M50</f>
        <v>9918.1757535444522</v>
      </c>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11652.268530559595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6">
        <f>VLOOKUP(A58,TRANSPORTE!A5:D117,4,FALSE)</f>
        <v>1086.9145197319433</v>
      </c>
      <c r="M58" s="907"/>
      <c r="N58" s="297">
        <f>K58*L58</f>
        <v>41.302751749813844</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41.302751749813844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13352.00690328478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2670.4013806569565</v>
      </c>
      <c r="M83" s="855"/>
      <c r="N83" s="57"/>
    </row>
    <row r="84" spans="1:14">
      <c r="B84" s="95" t="s">
        <v>1057</v>
      </c>
      <c r="C84" s="96"/>
      <c r="D84" s="96"/>
      <c r="E84" s="96"/>
      <c r="F84" s="96"/>
      <c r="G84" s="96"/>
      <c r="H84" s="96"/>
      <c r="I84" s="93"/>
      <c r="J84" s="94"/>
      <c r="K84" s="314">
        <v>0.05</v>
      </c>
      <c r="L84" s="854">
        <f>N78*K84</f>
        <v>667.60034516423912</v>
      </c>
      <c r="M84" s="855"/>
      <c r="N84" s="57"/>
    </row>
    <row r="85" spans="1:14" ht="15.75" thickBot="1">
      <c r="B85" s="97" t="s">
        <v>1058</v>
      </c>
      <c r="C85" s="98"/>
      <c r="D85" s="98"/>
      <c r="E85" s="98"/>
      <c r="F85" s="98"/>
      <c r="G85" s="98"/>
      <c r="H85" s="98"/>
      <c r="I85" s="99"/>
      <c r="J85" s="100"/>
      <c r="K85" s="315">
        <v>0.05</v>
      </c>
      <c r="L85" s="856">
        <f>N78*K85</f>
        <v>667.60034516423912</v>
      </c>
      <c r="M85" s="857"/>
      <c r="N85" s="57"/>
    </row>
    <row r="86" spans="1:14" ht="15.75" thickBot="1">
      <c r="B86" s="819" t="s">
        <v>1037</v>
      </c>
      <c r="C86" s="820"/>
      <c r="D86" s="820"/>
      <c r="E86" s="820"/>
      <c r="F86" s="820"/>
      <c r="G86" s="820"/>
      <c r="H86" s="820"/>
      <c r="I86" s="820"/>
      <c r="J86" s="820"/>
      <c r="K86" s="820"/>
      <c r="L86" s="820"/>
      <c r="M86" s="821"/>
      <c r="N86" s="58">
        <f>L83+L84+L85</f>
        <v>4005.6020709854347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17357.608974270217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275</v>
      </c>
      <c r="N36" s="282">
        <f>K36/M36</f>
        <v>290.90909090909093</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275</v>
      </c>
      <c r="N37" s="282">
        <f>K37/M37</f>
        <v>632.21293393707197</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275</v>
      </c>
      <c r="N38" s="282">
        <f>K38/M38</f>
        <v>267.54518363713771</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9">
        <f>VLOOKUP(A39,EQUIPOS!A9:D166,4,FALSE)</f>
        <v>89952.905491698606</v>
      </c>
      <c r="L39" s="873">
        <v>275</v>
      </c>
      <c r="M39" s="874"/>
      <c r="N39" s="282">
        <f>K39/L39</f>
        <v>327.10147451526768</v>
      </c>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1519.1614249587349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45187.366029499863</v>
      </c>
      <c r="N48" s="282">
        <f>K48*M48</f>
        <v>858.55995456049732</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46492.971252126677</v>
      </c>
      <c r="N49" s="282">
        <f>K49*M49</f>
        <v>464.92971252126677</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2339.1923947038799</v>
      </c>
      <c r="N50" s="282">
        <f>K50*M50</f>
        <v>7578.9833588405718</v>
      </c>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8902.4730259223361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6">
        <f>VLOOKUP(A58,TRANSPORTE!A5:D117,4,FALSE)</f>
        <v>1086.9145197319433</v>
      </c>
      <c r="M58" s="907"/>
      <c r="N58" s="297">
        <f>K58*L58</f>
        <v>31.520521072226359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31.520521072226359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10592.429167969934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2118.4858335939871</v>
      </c>
      <c r="M83" s="855"/>
      <c r="N83" s="57"/>
    </row>
    <row r="84" spans="1:14">
      <c r="B84" s="95" t="s">
        <v>1057</v>
      </c>
      <c r="C84" s="96"/>
      <c r="D84" s="96"/>
      <c r="E84" s="96"/>
      <c r="F84" s="96"/>
      <c r="G84" s="96"/>
      <c r="H84" s="96"/>
      <c r="I84" s="93"/>
      <c r="J84" s="94"/>
      <c r="K84" s="314">
        <v>0.05</v>
      </c>
      <c r="L84" s="854">
        <f>N78*K84</f>
        <v>529.62145839849677</v>
      </c>
      <c r="M84" s="855"/>
      <c r="N84" s="57"/>
    </row>
    <row r="85" spans="1:14" ht="15.75" thickBot="1">
      <c r="B85" s="97" t="s">
        <v>1058</v>
      </c>
      <c r="C85" s="98"/>
      <c r="D85" s="98"/>
      <c r="E85" s="98"/>
      <c r="F85" s="98"/>
      <c r="G85" s="98"/>
      <c r="H85" s="98"/>
      <c r="I85" s="99"/>
      <c r="J85" s="100"/>
      <c r="K85" s="315">
        <v>0.05</v>
      </c>
      <c r="L85" s="856">
        <f>N78*K85</f>
        <v>529.62145839849677</v>
      </c>
      <c r="M85" s="857"/>
      <c r="N85" s="57"/>
    </row>
    <row r="86" spans="1:14" ht="15.75" thickBot="1">
      <c r="B86" s="819" t="s">
        <v>1037</v>
      </c>
      <c r="C86" s="820"/>
      <c r="D86" s="820"/>
      <c r="E86" s="820"/>
      <c r="F86" s="820"/>
      <c r="G86" s="820"/>
      <c r="H86" s="820"/>
      <c r="I86" s="820"/>
      <c r="J86" s="820"/>
      <c r="K86" s="820"/>
      <c r="L86" s="820"/>
      <c r="M86" s="821"/>
      <c r="N86" s="58">
        <f>L83+L84+L85</f>
        <v>3177.7287503909802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13770.157918360914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418</v>
      </c>
      <c r="N36" s="282">
        <f>K36/M36</f>
        <v>191.38755980861245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418</v>
      </c>
      <c r="N37" s="282">
        <f>K37/M37</f>
        <v>415.92956180070524</v>
      </c>
    </row>
    <row r="38" spans="1:14">
      <c r="A38" t="s">
        <v>225</v>
      </c>
      <c r="B38" s="868" t="str">
        <f>VLOOKUP(A38,EQUIPOS!A8:D154,3,FALSE)</f>
        <v>Esparcidor de gravilla, Ancho de esparcimiento 3100mm, Velocidad de trabajo 10—20km2/h</v>
      </c>
      <c r="C38" s="869"/>
      <c r="D38" s="869"/>
      <c r="E38" s="869"/>
      <c r="F38" s="869"/>
      <c r="G38" s="869"/>
      <c r="H38" s="870"/>
      <c r="I38" s="277"/>
      <c r="J38" s="278"/>
      <c r="K38" s="279">
        <f>VLOOKUP(A38,EQUIPOS!A8:D165,4,FALSE)</f>
        <v>89952.905491698606</v>
      </c>
      <c r="L38" s="280"/>
      <c r="M38" s="281">
        <v>418</v>
      </c>
      <c r="N38" s="282">
        <f>K38/M38</f>
        <v>215.19833849688661</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0.91627760537260772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823.43173771157683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46684.636152549152</v>
      </c>
      <c r="N48" s="282">
        <f>K48*M48</f>
        <v>466.84636152549155</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2286.2794658887119</v>
      </c>
      <c r="N49" s="282">
        <f>K49*M49</f>
        <v>2857.84933236089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3324.6956938863814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906">
        <f>VLOOKUP(A58,TRANSPORTE!A5:D117,4,FALSE)</f>
        <v>1100</v>
      </c>
      <c r="M58" s="907"/>
      <c r="N58" s="297">
        <f>K58*L58</f>
        <v>11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91.62776053726077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4250.7551921352187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850.15103842704377</v>
      </c>
      <c r="M83" s="855"/>
      <c r="N83" s="57"/>
    </row>
    <row r="84" spans="1:14">
      <c r="B84" s="95" t="s">
        <v>1057</v>
      </c>
      <c r="C84" s="96"/>
      <c r="D84" s="96"/>
      <c r="E84" s="96"/>
      <c r="F84" s="96"/>
      <c r="G84" s="96"/>
      <c r="H84" s="96"/>
      <c r="I84" s="93"/>
      <c r="J84" s="94"/>
      <c r="K84" s="314">
        <v>0.05</v>
      </c>
      <c r="L84" s="854">
        <f>N78*K84</f>
        <v>212.53775960676094</v>
      </c>
      <c r="M84" s="855"/>
      <c r="N84" s="57"/>
    </row>
    <row r="85" spans="1:14" ht="15.75" thickBot="1">
      <c r="B85" s="97" t="s">
        <v>1058</v>
      </c>
      <c r="C85" s="98"/>
      <c r="D85" s="98"/>
      <c r="E85" s="98"/>
      <c r="F85" s="98"/>
      <c r="G85" s="98"/>
      <c r="H85" s="98"/>
      <c r="I85" s="99"/>
      <c r="J85" s="100"/>
      <c r="K85" s="315">
        <v>0.05</v>
      </c>
      <c r="L85" s="856">
        <f>N78*K85</f>
        <v>212.53775960676094</v>
      </c>
      <c r="M85" s="857"/>
      <c r="N85" s="57"/>
    </row>
    <row r="86" spans="1:14" ht="15.75" thickBot="1">
      <c r="B86" s="819" t="s">
        <v>1037</v>
      </c>
      <c r="C86" s="820"/>
      <c r="D86" s="820"/>
      <c r="E86" s="820"/>
      <c r="F86" s="820"/>
      <c r="G86" s="820"/>
      <c r="H86" s="820"/>
      <c r="I86" s="820"/>
      <c r="J86" s="820"/>
      <c r="K86" s="820"/>
      <c r="L86" s="820"/>
      <c r="M86" s="821"/>
      <c r="N86" s="58">
        <f>L83+L84+L85</f>
        <v>1275.2265576405657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5525.9817497757849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7"/>
      <c r="J36" s="278"/>
      <c r="K36" s="279">
        <f>VLOOKUP(A36,EQUIPOS!A6:D163,4,FALSE)</f>
        <v>80000</v>
      </c>
      <c r="L36" s="280"/>
      <c r="M36" s="281">
        <v>418</v>
      </c>
      <c r="N36" s="282">
        <f>K36/M36</f>
        <v>191.38755980861245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418</v>
      </c>
      <c r="N37" s="282">
        <f>K37/M37</f>
        <v>415.92956180070524</v>
      </c>
    </row>
    <row r="38" spans="1:14">
      <c r="A38" t="s">
        <v>225</v>
      </c>
      <c r="B38" s="868" t="str">
        <f>VLOOKUP(A38,EQUIPOS!A8:D154,3,FALSE)</f>
        <v>Esparcidor de gravilla, Ancho de esparcimiento 3100mm, Velocidad de trabajo 10—20km2/h</v>
      </c>
      <c r="C38" s="869"/>
      <c r="D38" s="869"/>
      <c r="E38" s="869"/>
      <c r="F38" s="869"/>
      <c r="G38" s="869"/>
      <c r="H38" s="870"/>
      <c r="I38" s="277"/>
      <c r="J38" s="278"/>
      <c r="K38" s="279">
        <f>VLOOKUP(A38,EQUIPOS!A8:D165,4,FALSE)</f>
        <v>89952.905491698606</v>
      </c>
      <c r="L38" s="280"/>
      <c r="M38" s="281">
        <v>418</v>
      </c>
      <c r="N38" s="282">
        <f>K38/M38</f>
        <v>215.19833849688661</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0.91627760537260772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823.43173771157683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46684.636152549152</v>
      </c>
      <c r="N48" s="282">
        <f>K48*M48</f>
        <v>466.84636152549155</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1998.5654154562365</v>
      </c>
      <c r="N49" s="282">
        <f>K49*M49</f>
        <v>2498.2067693202957</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75" thickBot="1">
      <c r="B52" s="901"/>
      <c r="C52" s="902"/>
      <c r="D52" s="902"/>
      <c r="E52" s="902"/>
      <c r="F52" s="902"/>
      <c r="G52" s="902"/>
      <c r="H52" s="902"/>
      <c r="I52" s="872"/>
      <c r="J52" s="48"/>
      <c r="K52" s="50"/>
      <c r="L52" s="903"/>
      <c r="M52" s="904"/>
      <c r="N52" s="51"/>
    </row>
    <row r="53" spans="1:72" ht="15.75" thickBot="1">
      <c r="B53" s="819" t="s">
        <v>1037</v>
      </c>
      <c r="C53" s="820"/>
      <c r="D53" s="820"/>
      <c r="E53" s="820"/>
      <c r="F53" s="820"/>
      <c r="G53" s="820"/>
      <c r="H53" s="820"/>
      <c r="I53" s="820"/>
      <c r="J53" s="820"/>
      <c r="K53" s="820"/>
      <c r="L53" s="820"/>
      <c r="M53" s="821"/>
      <c r="N53" s="404">
        <f>SUM(N48:N52)</f>
        <v>2965.0531308457871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3" t="s">
        <v>1041</v>
      </c>
      <c r="C57" s="324"/>
      <c r="D57" s="324"/>
      <c r="E57" s="324"/>
      <c r="F57" s="324"/>
      <c r="G57" s="324"/>
      <c r="H57" s="79" t="s">
        <v>1029</v>
      </c>
      <c r="I57" s="80" t="s">
        <v>1042</v>
      </c>
      <c r="J57" s="81" t="s">
        <v>1043</v>
      </c>
      <c r="K57" s="79" t="s">
        <v>1044</v>
      </c>
      <c r="L57" s="905" t="s">
        <v>1045</v>
      </c>
      <c r="M57" s="884"/>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906">
        <f>VLOOKUP(A58,TRANSPORTE!A5:D117,4,FALSE)</f>
        <v>1100</v>
      </c>
      <c r="M58" s="907"/>
      <c r="N58" s="297">
        <f>K58*L58</f>
        <v>11</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75" thickBot="1">
      <c r="B63" s="457"/>
      <c r="C63" s="458"/>
      <c r="D63" s="458"/>
      <c r="E63" s="458"/>
      <c r="F63" s="458"/>
      <c r="G63" s="458"/>
      <c r="H63" s="54"/>
      <c r="I63" s="132"/>
      <c r="J63" s="132"/>
      <c r="K63" s="132"/>
      <c r="L63" s="897"/>
      <c r="M63" s="898"/>
      <c r="N63" s="133"/>
    </row>
    <row r="64" spans="1:72" ht="15.75" thickBot="1">
      <c r="B64" s="908" t="s">
        <v>1037</v>
      </c>
      <c r="C64" s="862"/>
      <c r="D64" s="862"/>
      <c r="E64" s="862"/>
      <c r="F64" s="862"/>
      <c r="G64" s="862"/>
      <c r="H64" s="862"/>
      <c r="I64" s="862"/>
      <c r="J64" s="862"/>
      <c r="K64" s="862"/>
      <c r="L64" s="862"/>
      <c r="M64" s="863"/>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91.62776053726077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3891.1126290946245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778.22252581892496</v>
      </c>
      <c r="M83" s="855"/>
      <c r="N83" s="57"/>
    </row>
    <row r="84" spans="1:14">
      <c r="B84" s="95" t="s">
        <v>1057</v>
      </c>
      <c r="C84" s="96"/>
      <c r="D84" s="96"/>
      <c r="E84" s="96"/>
      <c r="F84" s="96"/>
      <c r="G84" s="96"/>
      <c r="H84" s="96"/>
      <c r="I84" s="93"/>
      <c r="J84" s="94"/>
      <c r="K84" s="314">
        <v>0.05</v>
      </c>
      <c r="L84" s="854">
        <f>N78*K84</f>
        <v>194.55563145473124</v>
      </c>
      <c r="M84" s="855"/>
      <c r="N84" s="57"/>
    </row>
    <row r="85" spans="1:14" ht="15.75" thickBot="1">
      <c r="B85" s="97" t="s">
        <v>1058</v>
      </c>
      <c r="C85" s="98"/>
      <c r="D85" s="98"/>
      <c r="E85" s="98"/>
      <c r="F85" s="98"/>
      <c r="G85" s="98"/>
      <c r="H85" s="98"/>
      <c r="I85" s="99"/>
      <c r="J85" s="100"/>
      <c r="K85" s="315">
        <v>0.05</v>
      </c>
      <c r="L85" s="856">
        <f>N78*K85</f>
        <v>194.55563145473124</v>
      </c>
      <c r="M85" s="857"/>
      <c r="N85" s="57"/>
    </row>
    <row r="86" spans="1:14" ht="15.75" thickBot="1">
      <c r="B86" s="819" t="s">
        <v>1037</v>
      </c>
      <c r="C86" s="820"/>
      <c r="D86" s="820"/>
      <c r="E86" s="820"/>
      <c r="F86" s="820"/>
      <c r="G86" s="820"/>
      <c r="H86" s="820"/>
      <c r="I86" s="820"/>
      <c r="J86" s="820"/>
      <c r="K86" s="820"/>
      <c r="L86" s="820"/>
      <c r="M86" s="821"/>
      <c r="N86" s="58">
        <f>L83+L84+L85</f>
        <v>1167.3337887283874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5058.4464178230119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41633.656156067918</v>
      </c>
      <c r="N48" s="282">
        <f>K48*M48</f>
        <v>520.42070195084898</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3200</v>
      </c>
      <c r="N49" s="282">
        <f>K49*M49</f>
        <v>4680</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5200.4207019508485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6">
        <f>VLOOKUP(A58,TRANSPORTE!A5:D117,4,FALSE)</f>
        <v>1100</v>
      </c>
      <c r="M58" s="907"/>
      <c r="N58" s="297">
        <f>K58*L58</f>
        <v>13.75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5665.8352934504692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1133.1670586900939</v>
      </c>
      <c r="M83" s="855"/>
      <c r="N83" s="57"/>
    </row>
    <row r="84" spans="1:14">
      <c r="B84" s="95" t="s">
        <v>1057</v>
      </c>
      <c r="C84" s="96"/>
      <c r="D84" s="96"/>
      <c r="E84" s="96"/>
      <c r="F84" s="96"/>
      <c r="G84" s="96"/>
      <c r="H84" s="96"/>
      <c r="I84" s="93"/>
      <c r="J84" s="94"/>
      <c r="K84" s="314">
        <v>0.05</v>
      </c>
      <c r="L84" s="854">
        <f>N78*K84</f>
        <v>283.29176467252347</v>
      </c>
      <c r="M84" s="855"/>
      <c r="N84" s="57"/>
    </row>
    <row r="85" spans="1:14" ht="15.75" thickBot="1">
      <c r="B85" s="97" t="s">
        <v>1058</v>
      </c>
      <c r="C85" s="98"/>
      <c r="D85" s="98"/>
      <c r="E85" s="98"/>
      <c r="F85" s="98"/>
      <c r="G85" s="98"/>
      <c r="H85" s="98"/>
      <c r="I85" s="99"/>
      <c r="J85" s="100"/>
      <c r="K85" s="315">
        <v>0.05</v>
      </c>
      <c r="L85" s="856">
        <f>N78*K85</f>
        <v>283.29176467252347</v>
      </c>
      <c r="M85" s="857"/>
      <c r="N85" s="57"/>
    </row>
    <row r="86" spans="1:14" ht="15.75" thickBot="1">
      <c r="B86" s="819" t="s">
        <v>1037</v>
      </c>
      <c r="C86" s="820"/>
      <c r="D86" s="820"/>
      <c r="E86" s="820"/>
      <c r="F86" s="820"/>
      <c r="G86" s="820"/>
      <c r="H86" s="820"/>
      <c r="I86" s="820"/>
      <c r="J86" s="820"/>
      <c r="K86" s="820"/>
      <c r="L86" s="820"/>
      <c r="M86" s="821"/>
      <c r="N86" s="58">
        <f>L83+L84+L85</f>
        <v>1699.7505880351407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7365.5858814856101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42818.68529099095</v>
      </c>
      <c r="N48" s="282">
        <f>K48*M48</f>
        <v>406.77751026441399</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3200</v>
      </c>
      <c r="N49" s="282">
        <f>K49*M49</f>
        <v>4514.3999999999996</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4921.1775102644133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6">
        <f>VLOOKUP(A58,TRANSPORTE!A5:D117,4,FALSE)</f>
        <v>1100</v>
      </c>
      <c r="M58" s="907"/>
      <c r="N58" s="297">
        <f>K58*L58</f>
        <v>10.45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5383.2921017640338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1076.6584203528068</v>
      </c>
      <c r="M83" s="855"/>
      <c r="N83" s="57"/>
    </row>
    <row r="84" spans="1:14">
      <c r="B84" s="95" t="s">
        <v>1057</v>
      </c>
      <c r="C84" s="96"/>
      <c r="D84" s="96"/>
      <c r="E84" s="96"/>
      <c r="F84" s="96"/>
      <c r="G84" s="96"/>
      <c r="H84" s="96"/>
      <c r="I84" s="93"/>
      <c r="J84" s="94"/>
      <c r="K84" s="314">
        <v>0.05</v>
      </c>
      <c r="L84" s="854">
        <f>N78*K84</f>
        <v>269.16460508820171</v>
      </c>
      <c r="M84" s="855"/>
      <c r="N84" s="57"/>
    </row>
    <row r="85" spans="1:14" ht="15.75" thickBot="1">
      <c r="B85" s="97" t="s">
        <v>1058</v>
      </c>
      <c r="C85" s="98"/>
      <c r="D85" s="98"/>
      <c r="E85" s="98"/>
      <c r="F85" s="98"/>
      <c r="G85" s="98"/>
      <c r="H85" s="98"/>
      <c r="I85" s="99"/>
      <c r="J85" s="100"/>
      <c r="K85" s="315">
        <v>0.05</v>
      </c>
      <c r="L85" s="856">
        <f>N78*K85</f>
        <v>269.16460508820171</v>
      </c>
      <c r="M85" s="857"/>
      <c r="N85" s="57"/>
    </row>
    <row r="86" spans="1:14" ht="15.75" thickBot="1">
      <c r="B86" s="819" t="s">
        <v>1037</v>
      </c>
      <c r="C86" s="820"/>
      <c r="D86" s="820"/>
      <c r="E86" s="820"/>
      <c r="F86" s="820"/>
      <c r="G86" s="820"/>
      <c r="H86" s="820"/>
      <c r="I86" s="820"/>
      <c r="J86" s="820"/>
      <c r="K86" s="820"/>
      <c r="L86" s="820"/>
      <c r="M86" s="821"/>
      <c r="N86" s="58">
        <f>L83+L84+L85</f>
        <v>1614.9876305292105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6998.2797322932438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43412.853387477939</v>
      </c>
      <c r="N48" s="282">
        <f>K48*M48</f>
        <v>412.42210718104042</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3200</v>
      </c>
      <c r="N49" s="282">
        <f>K49*M49</f>
        <v>5472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SUM(N48:N53)</f>
        <v>5884.4221071810407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906">
        <f>VLOOKUP(A59,TRANSPORTE!A5:D117,4,FALSE)</f>
        <v>1100</v>
      </c>
      <c r="M59" s="907"/>
      <c r="N59" s="297">
        <f>K59*L59</f>
        <v>10.45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10.45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6346.5366986806612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1269.3073397361322</v>
      </c>
      <c r="M83" s="855"/>
      <c r="N83" s="57"/>
    </row>
    <row r="84" spans="1:14">
      <c r="B84" s="95" t="s">
        <v>1057</v>
      </c>
      <c r="C84" s="96"/>
      <c r="D84" s="96"/>
      <c r="E84" s="96"/>
      <c r="F84" s="96"/>
      <c r="G84" s="96"/>
      <c r="H84" s="96"/>
      <c r="I84" s="93"/>
      <c r="J84" s="94"/>
      <c r="K84" s="314">
        <v>0.05</v>
      </c>
      <c r="L84" s="854">
        <f>N78*K84</f>
        <v>317.32683493403306</v>
      </c>
      <c r="M84" s="855"/>
      <c r="N84" s="57"/>
    </row>
    <row r="85" spans="1:14" ht="15.75" thickBot="1">
      <c r="B85" s="97" t="s">
        <v>1058</v>
      </c>
      <c r="C85" s="98"/>
      <c r="D85" s="98"/>
      <c r="E85" s="98"/>
      <c r="F85" s="98"/>
      <c r="G85" s="98"/>
      <c r="H85" s="98"/>
      <c r="I85" s="99"/>
      <c r="J85" s="100"/>
      <c r="K85" s="315">
        <v>0.05</v>
      </c>
      <c r="L85" s="856">
        <f>N78*K85</f>
        <v>317.32683493403306</v>
      </c>
      <c r="M85" s="857"/>
      <c r="N85" s="57"/>
    </row>
    <row r="86" spans="1:14" ht="15.75" thickBot="1">
      <c r="B86" s="819" t="s">
        <v>1037</v>
      </c>
      <c r="C86" s="820"/>
      <c r="D86" s="820"/>
      <c r="E86" s="820"/>
      <c r="F86" s="820"/>
      <c r="G86" s="820"/>
      <c r="H86" s="820"/>
      <c r="I86" s="820"/>
      <c r="J86" s="820"/>
      <c r="K86" s="820"/>
      <c r="L86" s="820"/>
      <c r="M86" s="821"/>
      <c r="N86" s="58">
        <f>L83+L84+L85</f>
        <v>1903.9610096041984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8250.49770828486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topLeftCell="A8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46385.898575280189</v>
      </c>
      <c r="N48" s="282">
        <f>K48*M48</f>
        <v>220.33301823258088</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3200</v>
      </c>
      <c r="N49" s="282">
        <f>K49*M49</f>
        <v>3419.9999999999995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3640.3330182325803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6">
        <f>VLOOKUP(A58,TRANSPORTE!A5:D117,4,FALSE)</f>
        <v>1100</v>
      </c>
      <c r="M58" s="907"/>
      <c r="N58" s="297">
        <f>K58*L58</f>
        <v>5.2249999999999996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5.2249999999999996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4097.2226097322009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819.4445219464402</v>
      </c>
      <c r="M83" s="855"/>
      <c r="N83" s="57"/>
    </row>
    <row r="84" spans="1:14">
      <c r="B84" s="95" t="s">
        <v>1057</v>
      </c>
      <c r="C84" s="96"/>
      <c r="D84" s="96"/>
      <c r="E84" s="96"/>
      <c r="F84" s="96"/>
      <c r="G84" s="96"/>
      <c r="H84" s="96"/>
      <c r="I84" s="93"/>
      <c r="J84" s="94"/>
      <c r="K84" s="314">
        <v>0.05</v>
      </c>
      <c r="L84" s="854">
        <f>N78*K84</f>
        <v>204.86113048661005</v>
      </c>
      <c r="M84" s="855"/>
      <c r="N84" s="57"/>
    </row>
    <row r="85" spans="1:14" ht="15.75" thickBot="1">
      <c r="B85" s="97" t="s">
        <v>1058</v>
      </c>
      <c r="C85" s="98"/>
      <c r="D85" s="98"/>
      <c r="E85" s="98"/>
      <c r="F85" s="98"/>
      <c r="G85" s="98"/>
      <c r="H85" s="98"/>
      <c r="I85" s="99"/>
      <c r="J85" s="100"/>
      <c r="K85" s="315">
        <v>0.05</v>
      </c>
      <c r="L85" s="856">
        <f>N78*K85</f>
        <v>204.86113048661005</v>
      </c>
      <c r="M85" s="857"/>
      <c r="N85" s="57"/>
    </row>
    <row r="86" spans="1:14" ht="15.75" thickBot="1">
      <c r="B86" s="819" t="s">
        <v>1037</v>
      </c>
      <c r="C86" s="820"/>
      <c r="D86" s="820"/>
      <c r="E86" s="820"/>
      <c r="F86" s="820"/>
      <c r="G86" s="820"/>
      <c r="H86" s="820"/>
      <c r="I86" s="820"/>
      <c r="J86" s="820"/>
      <c r="K86" s="820"/>
      <c r="L86" s="820"/>
      <c r="M86" s="821"/>
      <c r="N86" s="58">
        <f>L83+L84+L85</f>
        <v>1229.1667829196604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5326.3893926518613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41633.656156067918</v>
      </c>
      <c r="N48" s="282">
        <f>K48*M48</f>
        <v>520.42070195084898</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3600</v>
      </c>
      <c r="N49" s="282">
        <f>K49*M49</f>
        <v>5265.0000000000009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5785.4207019508503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6">
        <f>VLOOKUP(A58,TRANSPORTE!A5:D117,4,FALSE)</f>
        <v>1100</v>
      </c>
      <c r="M58" s="907"/>
      <c r="N58" s="297">
        <f>K58*L58</f>
        <v>13.75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319"/>
      <c r="C63" s="320"/>
      <c r="D63" s="320"/>
      <c r="E63" s="320"/>
      <c r="F63" s="320"/>
      <c r="G63" s="320"/>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6250.835293450471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1250.1670586900943</v>
      </c>
      <c r="M83" s="855"/>
      <c r="N83" s="57"/>
    </row>
    <row r="84" spans="1:14">
      <c r="B84" s="95" t="s">
        <v>1057</v>
      </c>
      <c r="C84" s="96"/>
      <c r="D84" s="96"/>
      <c r="E84" s="96"/>
      <c r="F84" s="96"/>
      <c r="G84" s="96"/>
      <c r="H84" s="96"/>
      <c r="I84" s="93"/>
      <c r="J84" s="94"/>
      <c r="K84" s="314">
        <v>0.05</v>
      </c>
      <c r="L84" s="854">
        <f>N78*K84</f>
        <v>312.54176467252358</v>
      </c>
      <c r="M84" s="855"/>
      <c r="N84" s="57"/>
    </row>
    <row r="85" spans="1:14" ht="15.75" thickBot="1">
      <c r="B85" s="97" t="s">
        <v>1058</v>
      </c>
      <c r="C85" s="98"/>
      <c r="D85" s="98"/>
      <c r="E85" s="98"/>
      <c r="F85" s="98"/>
      <c r="G85" s="98"/>
      <c r="H85" s="98"/>
      <c r="I85" s="99"/>
      <c r="J85" s="100"/>
      <c r="K85" s="315">
        <v>0.05</v>
      </c>
      <c r="L85" s="856">
        <f>N78*K85</f>
        <v>312.54176467252358</v>
      </c>
      <c r="M85" s="857"/>
      <c r="N85" s="57"/>
    </row>
    <row r="86" spans="1:14" ht="15.75" thickBot="1">
      <c r="B86" s="819" t="s">
        <v>1037</v>
      </c>
      <c r="C86" s="820"/>
      <c r="D86" s="820"/>
      <c r="E86" s="820"/>
      <c r="F86" s="820"/>
      <c r="G86" s="820"/>
      <c r="H86" s="820"/>
      <c r="I86" s="820"/>
      <c r="J86" s="820"/>
      <c r="K86" s="820"/>
      <c r="L86" s="820"/>
      <c r="M86" s="821"/>
      <c r="N86" s="58">
        <f>L83+L84+L85</f>
        <v>1875.2505880351416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8126.0858814856128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42818.68529099095</v>
      </c>
      <c r="N48" s="282">
        <f>K48*M48</f>
        <v>406.77751026441399</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3600</v>
      </c>
      <c r="N49" s="282">
        <f>K49*M49</f>
        <v>5078.7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5485.4775102644135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6">
        <f>VLOOKUP(A58,TRANSPORTE!A5:D117,4,FALSE)</f>
        <v>1100</v>
      </c>
      <c r="M58" s="907"/>
      <c r="N58" s="297">
        <f>K58*L58</f>
        <v>10.45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5947.5921017640339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1189.5184203528067</v>
      </c>
      <c r="M83" s="855"/>
      <c r="N83" s="57"/>
    </row>
    <row r="84" spans="1:14">
      <c r="B84" s="95" t="s">
        <v>1057</v>
      </c>
      <c r="C84" s="96"/>
      <c r="D84" s="96"/>
      <c r="E84" s="96"/>
      <c r="F84" s="96"/>
      <c r="G84" s="96"/>
      <c r="H84" s="96"/>
      <c r="I84" s="93"/>
      <c r="J84" s="94"/>
      <c r="K84" s="314">
        <v>0.05</v>
      </c>
      <c r="L84" s="854">
        <f>N78*K84</f>
        <v>297.37960508820169</v>
      </c>
      <c r="M84" s="855"/>
      <c r="N84" s="57"/>
    </row>
    <row r="85" spans="1:14" ht="15.75" thickBot="1">
      <c r="B85" s="97" t="s">
        <v>1058</v>
      </c>
      <c r="C85" s="98"/>
      <c r="D85" s="98"/>
      <c r="E85" s="98"/>
      <c r="F85" s="98"/>
      <c r="G85" s="98"/>
      <c r="H85" s="98"/>
      <c r="I85" s="99"/>
      <c r="J85" s="100"/>
      <c r="K85" s="315">
        <v>0.05</v>
      </c>
      <c r="L85" s="856">
        <f>N78*K85</f>
        <v>297.37960508820169</v>
      </c>
      <c r="M85" s="857"/>
      <c r="N85" s="57"/>
    </row>
    <row r="86" spans="1:14" ht="15.75" thickBot="1">
      <c r="B86" s="819" t="s">
        <v>1037</v>
      </c>
      <c r="C86" s="820"/>
      <c r="D86" s="820"/>
      <c r="E86" s="820"/>
      <c r="F86" s="820"/>
      <c r="G86" s="820"/>
      <c r="H86" s="820"/>
      <c r="I86" s="820"/>
      <c r="J86" s="820"/>
      <c r="K86" s="820"/>
      <c r="L86" s="820"/>
      <c r="M86" s="821"/>
      <c r="N86" s="58">
        <f>L83+L84+L85</f>
        <v>1784.2776305292102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7731.8697322932439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43412.853387477939</v>
      </c>
      <c r="N48" s="282">
        <f>K48*M48</f>
        <v>412.42210718104042</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3600</v>
      </c>
      <c r="N49" s="282">
        <f>K49*M49</f>
        <v>6156</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6568.4221071810407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906">
        <f>VLOOKUP(A58,TRANSPORTE!A5:D117,4,FALSE)</f>
        <v>1100</v>
      </c>
      <c r="M58" s="907"/>
      <c r="N58" s="297">
        <f>K58*L58</f>
        <v>10.45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7030.5366986806612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1406.1073397361324</v>
      </c>
      <c r="M83" s="855"/>
      <c r="N83" s="57"/>
    </row>
    <row r="84" spans="1:14">
      <c r="B84" s="95" t="s">
        <v>1057</v>
      </c>
      <c r="C84" s="96"/>
      <c r="D84" s="96"/>
      <c r="E84" s="96"/>
      <c r="F84" s="96"/>
      <c r="G84" s="96"/>
      <c r="H84" s="96"/>
      <c r="I84" s="93"/>
      <c r="J84" s="94"/>
      <c r="K84" s="314">
        <v>0.05</v>
      </c>
      <c r="L84" s="854">
        <f>N78*K84</f>
        <v>351.5268349340331</v>
      </c>
      <c r="M84" s="855"/>
      <c r="N84" s="57"/>
    </row>
    <row r="85" spans="1:14" ht="15.75" thickBot="1">
      <c r="B85" s="97" t="s">
        <v>1058</v>
      </c>
      <c r="C85" s="98"/>
      <c r="D85" s="98"/>
      <c r="E85" s="98"/>
      <c r="F85" s="98"/>
      <c r="G85" s="98"/>
      <c r="H85" s="98"/>
      <c r="I85" s="99"/>
      <c r="J85" s="100"/>
      <c r="K85" s="315">
        <v>0.05</v>
      </c>
      <c r="L85" s="856">
        <f>N78*K85</f>
        <v>351.5268349340331</v>
      </c>
      <c r="M85" s="857"/>
      <c r="N85" s="57"/>
    </row>
    <row r="86" spans="1:14" ht="15.75" thickBot="1">
      <c r="B86" s="819" t="s">
        <v>1037</v>
      </c>
      <c r="C86" s="820"/>
      <c r="D86" s="820"/>
      <c r="E86" s="820"/>
      <c r="F86" s="820"/>
      <c r="G86" s="820"/>
      <c r="H86" s="820"/>
      <c r="I86" s="820"/>
      <c r="J86" s="820"/>
      <c r="K86" s="820"/>
      <c r="L86" s="820"/>
      <c r="M86" s="821"/>
      <c r="N86" s="58">
        <f>L83+L84+L85</f>
        <v>2109.1610096041986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9139.6977082848607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7"/>
      <c r="J36" s="278"/>
      <c r="K36" s="279">
        <f>VLOOKUP(A36,EQUIPOS!A6:D163,4,FALSE)</f>
        <v>158740.42145593872</v>
      </c>
      <c r="L36" s="280"/>
      <c r="M36" s="281">
        <v>600</v>
      </c>
      <c r="N36" s="282">
        <f>K36/M36</f>
        <v>264.56736909323121</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600</v>
      </c>
      <c r="N37" s="282">
        <f>K37/M37</f>
        <v>122.62487583368811</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387.83058499199558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46385.898575280189</v>
      </c>
      <c r="N48" s="282">
        <f>K48*M48</f>
        <v>220.33301823258088</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3600</v>
      </c>
      <c r="N49" s="282">
        <f>K49*M49</f>
        <v>3847.4999999999995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4067.8330182325803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6">
        <f>VLOOKUP(A58,TRANSPORTE!A5:D117,4,FALSE)</f>
        <v>1100</v>
      </c>
      <c r="M58" s="907"/>
      <c r="N58" s="297">
        <f>K58*L58</f>
        <v>5.2249999999999996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5.2249999999999996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4524.7226097322018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904.94452194644043</v>
      </c>
      <c r="M83" s="855"/>
      <c r="N83" s="57"/>
    </row>
    <row r="84" spans="1:14">
      <c r="B84" s="95" t="s">
        <v>1057</v>
      </c>
      <c r="C84" s="96"/>
      <c r="D84" s="96"/>
      <c r="E84" s="96"/>
      <c r="F84" s="96"/>
      <c r="G84" s="96"/>
      <c r="H84" s="96"/>
      <c r="I84" s="93"/>
      <c r="J84" s="94"/>
      <c r="K84" s="314">
        <v>0.05</v>
      </c>
      <c r="L84" s="854">
        <f>N78*K84</f>
        <v>226.23613048661011</v>
      </c>
      <c r="M84" s="855"/>
      <c r="N84" s="57"/>
    </row>
    <row r="85" spans="1:14" ht="15.75" thickBot="1">
      <c r="B85" s="97" t="s">
        <v>1058</v>
      </c>
      <c r="C85" s="98"/>
      <c r="D85" s="98"/>
      <c r="E85" s="98"/>
      <c r="F85" s="98"/>
      <c r="G85" s="98"/>
      <c r="H85" s="98"/>
      <c r="I85" s="99"/>
      <c r="J85" s="100"/>
      <c r="K85" s="315">
        <v>0.05</v>
      </c>
      <c r="L85" s="856">
        <f>N78*K85</f>
        <v>226.23613048661011</v>
      </c>
      <c r="M85" s="857"/>
      <c r="N85" s="57"/>
    </row>
    <row r="86" spans="1:14" ht="15.75" thickBot="1">
      <c r="B86" s="819" t="s">
        <v>1037</v>
      </c>
      <c r="C86" s="820"/>
      <c r="D86" s="820"/>
      <c r="E86" s="820"/>
      <c r="F86" s="820"/>
      <c r="G86" s="820"/>
      <c r="H86" s="820"/>
      <c r="I86" s="820"/>
      <c r="J86" s="820"/>
      <c r="K86" s="820"/>
      <c r="L86" s="820"/>
      <c r="M86" s="821"/>
      <c r="N86" s="58">
        <f>L83+L84+L85</f>
        <v>1357.4167829196606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5882.1393926518622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P120"/>
  <sheetViews>
    <sheetView topLeftCell="A19" zoomScale="78" zoomScaleNormal="78" workbookViewId="0">
      <selection activeCell="P44" sqref="P44"/>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7.7109375"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6"/>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t="s">
        <v>150</v>
      </c>
      <c r="B36" s="868" t="str">
        <f>VLOOKUP(A36,EQUIPOS!A6:D154,3,FALSE)</f>
        <v>Cargador : Potencia en el volante 125 hp, Clasificación de RPM del motor 2300.</v>
      </c>
      <c r="C36" s="869"/>
      <c r="D36" s="869"/>
      <c r="E36" s="869"/>
      <c r="F36" s="869"/>
      <c r="G36" s="869"/>
      <c r="H36" s="870"/>
      <c r="I36" s="277"/>
      <c r="J36" s="278"/>
      <c r="K36" s="660">
        <f>VLOOKUP(A36,EQUIPOS!A6:D163,4,FALSE)</f>
        <v>100000</v>
      </c>
      <c r="L36" s="280"/>
      <c r="M36" s="281">
        <v>30</v>
      </c>
      <c r="N36" s="282">
        <f>K36/M36</f>
        <v>3333.3333333333335</v>
      </c>
    </row>
    <row r="37" spans="1:16" ht="15.75">
      <c r="A37" s="119" t="s">
        <v>290</v>
      </c>
      <c r="B37" s="868" t="str">
        <f>VLOOKUP(A37,EQUIPOS!A7:D154,3,FALSE)</f>
        <v>Planta trituradora</v>
      </c>
      <c r="C37" s="869"/>
      <c r="D37" s="869"/>
      <c r="E37" s="869"/>
      <c r="F37" s="869"/>
      <c r="G37" s="869"/>
      <c r="H37" s="870"/>
      <c r="I37" s="277"/>
      <c r="J37" s="278"/>
      <c r="K37" s="279">
        <f>VLOOKUP(A37,EQUIPOS!A7:D164,4,FALSE)</f>
        <v>582048.21200510859</v>
      </c>
      <c r="L37" s="280"/>
      <c r="M37" s="281">
        <v>30</v>
      </c>
      <c r="N37" s="282">
        <f t="shared" ref="N37:N43" si="0">K37/M37</f>
        <v>19401.607066836954</v>
      </c>
      <c r="O37" s="660"/>
      <c r="P37" s="659"/>
    </row>
    <row r="38" spans="1:16" ht="15.75">
      <c r="A38" t="s">
        <v>168</v>
      </c>
      <c r="B38" s="868" t="str">
        <f>VLOOKUP(A38,EQUIPOS!A8:D154,3,FALSE)</f>
        <v>Compactador tipo  POTENCIA: 105 HP, PESO: 6 ton</v>
      </c>
      <c r="C38" s="869"/>
      <c r="D38" s="869"/>
      <c r="E38" s="869"/>
      <c r="F38" s="869"/>
      <c r="G38" s="869"/>
      <c r="H38" s="870"/>
      <c r="I38" s="277"/>
      <c r="J38" s="278"/>
      <c r="K38" s="279">
        <f>VLOOKUP(A38,EQUIPOS!A8:D165,4,FALSE)</f>
        <v>62795</v>
      </c>
      <c r="L38" s="280"/>
      <c r="M38" s="281">
        <v>9</v>
      </c>
      <c r="N38" s="282">
        <f t="shared" si="0"/>
        <v>6977.2222222222226</v>
      </c>
      <c r="O38" s="658"/>
      <c r="P38" s="659"/>
    </row>
    <row r="39" spans="1:16" ht="15.75">
      <c r="A39" t="s">
        <v>173</v>
      </c>
      <c r="B39" s="868" t="str">
        <f>VLOOKUP(A39,EQUIPOS!A9:D154,3,FALSE)</f>
        <v>Compactador neumático de Potencia 70 HP, peso de 13 ton</v>
      </c>
      <c r="C39" s="869"/>
      <c r="D39" s="869"/>
      <c r="E39" s="869"/>
      <c r="F39" s="869"/>
      <c r="G39" s="869"/>
      <c r="H39" s="870"/>
      <c r="I39" s="277"/>
      <c r="J39" s="278"/>
      <c r="K39" s="279">
        <f>VLOOKUP(A39,EQUIPOS!A9:D166,4,FALSE)</f>
        <v>173858.5568326948</v>
      </c>
      <c r="L39" s="280"/>
      <c r="M39" s="281">
        <v>9</v>
      </c>
      <c r="N39" s="282">
        <f t="shared" si="0"/>
        <v>19317.617425854976</v>
      </c>
      <c r="O39" s="658"/>
      <c r="P39" s="659"/>
    </row>
    <row r="40" spans="1:16" ht="15.75">
      <c r="A40" t="s">
        <v>286</v>
      </c>
      <c r="B40" s="868" t="str">
        <f>VLOOKUP(A40,EQUIPOS!A10:D154,3,FALSE)</f>
        <v>Planta de asfalto en frio</v>
      </c>
      <c r="C40" s="869"/>
      <c r="D40" s="869"/>
      <c r="E40" s="869"/>
      <c r="F40" s="869"/>
      <c r="G40" s="869"/>
      <c r="H40" s="870"/>
      <c r="I40" s="277"/>
      <c r="J40" s="278"/>
      <c r="K40" s="279">
        <f>VLOOKUP(A40,EQUIPOS!A10:D167,4,FALSE)</f>
        <v>220917.2807577693</v>
      </c>
      <c r="L40" s="280"/>
      <c r="M40" s="281">
        <v>9</v>
      </c>
      <c r="N40" s="282">
        <f t="shared" si="0"/>
        <v>24546.364528641032</v>
      </c>
      <c r="O40" s="658"/>
      <c r="P40" s="659"/>
    </row>
    <row r="41" spans="1:16" ht="15.75">
      <c r="A41" t="s">
        <v>314</v>
      </c>
      <c r="B41" s="868" t="str">
        <f>VLOOKUP(A41,EQUIPOS!A11:D155,3,FALSE)</f>
        <v xml:space="preserve">Retroexcavadora E-200 sobre orugas
</v>
      </c>
      <c r="C41" s="869"/>
      <c r="D41" s="869"/>
      <c r="E41" s="869"/>
      <c r="F41" s="869"/>
      <c r="G41" s="869"/>
      <c r="H41" s="870"/>
      <c r="I41" s="277"/>
      <c r="J41" s="278"/>
      <c r="K41" s="660">
        <f>VLOOKUP(A41,EQUIPOS!A11:D168,4,FALSE)</f>
        <v>179810.78249544284</v>
      </c>
      <c r="L41" s="280"/>
      <c r="M41" s="281">
        <v>30</v>
      </c>
      <c r="N41" s="282">
        <f t="shared" si="0"/>
        <v>5993.6927498480945</v>
      </c>
      <c r="O41" s="658"/>
      <c r="P41" s="659"/>
    </row>
    <row r="42" spans="1:16" ht="15.75">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9</v>
      </c>
      <c r="N42" s="282">
        <f t="shared" si="0"/>
        <v>33315.890922851337</v>
      </c>
      <c r="O42" s="658"/>
      <c r="P42" s="659"/>
    </row>
    <row r="43" spans="1:16" ht="15.75">
      <c r="A43" t="s">
        <v>373</v>
      </c>
      <c r="B43" s="868" t="str">
        <f>VLOOKUP(A43,EQUIPOS!A13:D157,3,FALSE)</f>
        <v>Volqueta 6 m3</v>
      </c>
      <c r="C43" s="869"/>
      <c r="D43" s="869"/>
      <c r="E43" s="869"/>
      <c r="F43" s="869"/>
      <c r="G43" s="869"/>
      <c r="H43" s="870"/>
      <c r="I43" s="277"/>
      <c r="J43" s="278"/>
      <c r="K43" s="660">
        <f>VLOOKUP(A43,EQUIPOS!A13:D170,4,FALSE)</f>
        <v>90000</v>
      </c>
      <c r="L43" s="280"/>
      <c r="M43" s="281">
        <v>9</v>
      </c>
      <c r="N43" s="282">
        <f t="shared" si="0"/>
        <v>10000</v>
      </c>
      <c r="O43" s="658"/>
      <c r="P43" s="659"/>
    </row>
    <row r="44" spans="1:16" ht="15.75">
      <c r="B44" s="868"/>
      <c r="C44" s="869"/>
      <c r="D44" s="869"/>
      <c r="E44" s="869"/>
      <c r="F44" s="869"/>
      <c r="G44" s="869"/>
      <c r="H44" s="870"/>
      <c r="I44" s="871"/>
      <c r="J44" s="872"/>
      <c r="K44" s="279"/>
      <c r="L44" s="873"/>
      <c r="M44" s="874"/>
      <c r="N44" s="282"/>
      <c r="O44" s="658"/>
      <c r="P44" s="658"/>
    </row>
    <row r="45" spans="1:16" ht="15.75">
      <c r="B45" s="868"/>
      <c r="C45" s="869"/>
      <c r="D45" s="869"/>
      <c r="E45" s="875"/>
      <c r="F45" s="869"/>
      <c r="G45" s="869"/>
      <c r="H45" s="870"/>
      <c r="I45" s="42"/>
      <c r="J45" s="43"/>
      <c r="K45" s="284"/>
      <c r="L45" s="286"/>
      <c r="M45" s="287"/>
      <c r="N45" s="288"/>
      <c r="O45" s="658"/>
      <c r="P45" s="658"/>
    </row>
    <row r="46" spans="1:16" ht="15.75">
      <c r="B46" s="876" t="s">
        <v>1036</v>
      </c>
      <c r="C46" s="877"/>
      <c r="D46" s="877"/>
      <c r="E46" s="44"/>
      <c r="F46" s="45"/>
      <c r="G46" s="45"/>
      <c r="H46" s="46"/>
      <c r="I46" s="42"/>
      <c r="J46" s="43"/>
      <c r="K46" s="289"/>
      <c r="L46" s="286"/>
      <c r="M46" s="411">
        <v>0.1</v>
      </c>
      <c r="N46" s="354">
        <f>N77*M46</f>
        <v>922.04676066569448</v>
      </c>
      <c r="O46" s="658"/>
      <c r="P46" s="658"/>
    </row>
    <row r="47" spans="1:16" ht="16.5" thickBot="1">
      <c r="B47" s="868"/>
      <c r="C47" s="869"/>
      <c r="D47" s="869"/>
      <c r="E47" s="869"/>
      <c r="F47" s="869"/>
      <c r="G47" s="869"/>
      <c r="H47" s="870"/>
      <c r="I47" s="878"/>
      <c r="J47" s="879"/>
      <c r="K47" s="47"/>
      <c r="L47" s="880"/>
      <c r="M47" s="881"/>
      <c r="N47" s="111"/>
      <c r="O47" s="658"/>
      <c r="P47" s="658"/>
    </row>
    <row r="48" spans="1:16" ht="15.75" thickBot="1">
      <c r="B48" s="819" t="s">
        <v>1037</v>
      </c>
      <c r="C48" s="820"/>
      <c r="D48" s="820"/>
      <c r="E48" s="820"/>
      <c r="F48" s="820"/>
      <c r="G48" s="820"/>
      <c r="H48" s="820"/>
      <c r="I48" s="820"/>
      <c r="J48" s="820"/>
      <c r="K48" s="820"/>
      <c r="L48" s="820"/>
      <c r="M48" s="821"/>
      <c r="N48" s="404">
        <f>SUM(N36:N47)</f>
        <v>123807.77501025364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12</v>
      </c>
      <c r="N54" s="282">
        <f>K54*M54</f>
        <v>300</v>
      </c>
    </row>
    <row r="55" spans="1:14" ht="15.75" thickBot="1">
      <c r="B55" s="49"/>
      <c r="C55" s="291"/>
      <c r="D55" s="291"/>
      <c r="E55" s="291"/>
      <c r="F55" s="291"/>
      <c r="G55" s="291"/>
      <c r="H55" s="291"/>
      <c r="I55" s="278"/>
      <c r="J55" s="234"/>
      <c r="K55" s="292"/>
      <c r="L55" s="277"/>
      <c r="M55" s="293"/>
      <c r="N55" s="294"/>
    </row>
    <row r="56" spans="1:14" ht="15.75" thickBot="1">
      <c r="B56" s="819" t="s">
        <v>1037</v>
      </c>
      <c r="C56" s="820"/>
      <c r="D56" s="820"/>
      <c r="E56" s="820"/>
      <c r="F56" s="820"/>
      <c r="G56" s="820"/>
      <c r="H56" s="820"/>
      <c r="I56" s="820"/>
      <c r="J56" s="820"/>
      <c r="K56" s="820"/>
      <c r="L56" s="820"/>
      <c r="M56" s="821"/>
      <c r="N56" s="404">
        <f>SUM(N53:N55)</f>
        <v>31040.969394676125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906">
        <f>VLOOKUP(A61,TRANSPORTE!A5:D117,4,FALSE)</f>
        <v>1100</v>
      </c>
      <c r="M61" s="907"/>
      <c r="N61" s="297">
        <f>K61*L61</f>
        <v>1375</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906">
        <f>VLOOKUP(A62,TRANSPORTE!A6:D117,4,FALSE)</f>
        <v>1100</v>
      </c>
      <c r="M62" s="907"/>
      <c r="N62" s="297">
        <f>K62*L62</f>
        <v>1540</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2915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SUM(N72:N76)</f>
        <v>9220.4676066569446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N48+N56+N67+N77</f>
        <v>166984.2120115867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33396.842402317343</v>
      </c>
      <c r="M84" s="855"/>
      <c r="N84" s="57"/>
    </row>
    <row r="85" spans="1:14">
      <c r="B85" s="95" t="s">
        <v>1057</v>
      </c>
      <c r="C85" s="96"/>
      <c r="D85" s="96"/>
      <c r="E85" s="96"/>
      <c r="F85" s="96"/>
      <c r="G85" s="96"/>
      <c r="H85" s="96"/>
      <c r="I85" s="93"/>
      <c r="J85" s="94"/>
      <c r="K85" s="314">
        <v>0.05</v>
      </c>
      <c r="L85" s="854">
        <f>N79*K85</f>
        <v>8349.2106005793357</v>
      </c>
      <c r="M85" s="855"/>
      <c r="N85" s="57"/>
    </row>
    <row r="86" spans="1:14" ht="15.75" thickBot="1">
      <c r="B86" s="97" t="s">
        <v>1058</v>
      </c>
      <c r="C86" s="98"/>
      <c r="D86" s="98"/>
      <c r="E86" s="98"/>
      <c r="F86" s="98"/>
      <c r="G86" s="98"/>
      <c r="H86" s="98"/>
      <c r="I86" s="99"/>
      <c r="J86" s="100"/>
      <c r="K86" s="315">
        <v>0.05</v>
      </c>
      <c r="L86" s="856">
        <f>N79*K86</f>
        <v>8349.2106005793357</v>
      </c>
      <c r="M86" s="857"/>
      <c r="N86" s="57"/>
    </row>
    <row r="87" spans="1:14" ht="15.75" thickBot="1">
      <c r="B87" s="819" t="s">
        <v>1037</v>
      </c>
      <c r="C87" s="820"/>
      <c r="D87" s="820"/>
      <c r="E87" s="820"/>
      <c r="F87" s="820"/>
      <c r="G87" s="820"/>
      <c r="H87" s="820"/>
      <c r="I87" s="820"/>
      <c r="J87" s="820"/>
      <c r="K87" s="820"/>
      <c r="L87" s="820"/>
      <c r="M87" s="821"/>
      <c r="N87" s="58">
        <f>L84+L85+L86</f>
        <v>50095.263603476007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217079.47561506269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7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2" t="s">
        <v>2324</v>
      </c>
      <c r="C106" s="823"/>
      <c r="D106" s="823"/>
      <c r="E106" s="823"/>
      <c r="F106" s="823"/>
      <c r="G106" s="823"/>
      <c r="H106" s="823"/>
      <c r="I106" s="823"/>
      <c r="J106" s="823"/>
      <c r="K106" s="823"/>
      <c r="L106" s="823"/>
      <c r="M106" s="823"/>
      <c r="N106" s="824"/>
    </row>
    <row r="107" spans="2:14" ht="15" customHeight="1">
      <c r="B107" s="822"/>
      <c r="C107" s="823"/>
      <c r="D107" s="823"/>
      <c r="E107" s="823"/>
      <c r="F107" s="823"/>
      <c r="G107" s="823"/>
      <c r="H107" s="823"/>
      <c r="I107" s="823"/>
      <c r="J107" s="823"/>
      <c r="K107" s="823"/>
      <c r="L107" s="823"/>
      <c r="M107" s="823"/>
      <c r="N107" s="824"/>
    </row>
    <row r="108" spans="2:14" ht="30" customHeight="1">
      <c r="B108" s="825" t="s">
        <v>2325</v>
      </c>
      <c r="C108" s="826"/>
      <c r="D108" s="826"/>
      <c r="E108" s="826"/>
      <c r="F108" s="826"/>
      <c r="G108" s="826"/>
      <c r="H108" s="826"/>
      <c r="I108" s="826"/>
      <c r="J108" s="826"/>
      <c r="K108" s="826"/>
      <c r="L108" s="826"/>
      <c r="M108" s="826"/>
      <c r="N108" s="827"/>
    </row>
    <row r="109" spans="2:14">
      <c r="B109" s="825"/>
      <c r="C109" s="826"/>
      <c r="D109" s="826"/>
      <c r="E109" s="826"/>
      <c r="F109" s="826"/>
      <c r="G109" s="826"/>
      <c r="H109" s="826"/>
      <c r="I109" s="826"/>
      <c r="J109" s="826"/>
      <c r="K109" s="826"/>
      <c r="L109" s="826"/>
      <c r="M109" s="826"/>
      <c r="N109" s="827"/>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5"/>
      <c r="K119" s="885"/>
      <c r="L119" s="885"/>
      <c r="M119" s="885"/>
      <c r="N119" s="886"/>
    </row>
    <row r="120" spans="2:14" ht="15.75" thickBot="1">
      <c r="B120" s="271" t="s">
        <v>2327</v>
      </c>
      <c r="C120" s="403"/>
      <c r="D120" s="403"/>
      <c r="E120" s="63"/>
      <c r="F120" s="63"/>
      <c r="G120" s="63"/>
      <c r="H120" s="63"/>
      <c r="I120" s="63"/>
      <c r="J120" s="887"/>
      <c r="K120" s="887"/>
      <c r="L120" s="887"/>
      <c r="M120" s="887"/>
      <c r="N120" s="888"/>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168</v>
      </c>
      <c r="B37" s="868" t="str">
        <f>VLOOKUP(A37,EQUIPOS!A7:D154,3,FALSE)</f>
        <v>Compactador tipo  POTENCIA: 105 HP, PESO: 6 ton</v>
      </c>
      <c r="C37" s="869"/>
      <c r="D37" s="869"/>
      <c r="E37" s="869"/>
      <c r="F37" s="869"/>
      <c r="G37" s="869"/>
      <c r="H37" s="870"/>
      <c r="I37" s="277"/>
      <c r="J37" s="278"/>
      <c r="K37" s="279">
        <f>VLOOKUP(A37,EQUIPOS!A7:D164,4,FALSE)</f>
        <v>62795</v>
      </c>
      <c r="L37" s="280"/>
      <c r="M37" s="281">
        <v>9</v>
      </c>
      <c r="N37" s="282">
        <f t="shared" ref="N37:N43" si="0">K37/M37</f>
        <v>6977.2222222222226</v>
      </c>
    </row>
    <row r="38" spans="1:14">
      <c r="A38" t="s">
        <v>173</v>
      </c>
      <c r="B38" s="868" t="str">
        <f>VLOOKUP(A38,EQUIPOS!A8:D154,3,FALSE)</f>
        <v>Compactador neumático de Potencia 70 HP, peso de 13 ton</v>
      </c>
      <c r="C38" s="869"/>
      <c r="D38" s="869"/>
      <c r="E38" s="869"/>
      <c r="F38" s="869"/>
      <c r="G38" s="869"/>
      <c r="H38" s="870"/>
      <c r="I38" s="277"/>
      <c r="J38" s="278"/>
      <c r="K38" s="279">
        <f>VLOOKUP(A38,EQUIPOS!A8:D165,4,FALSE)</f>
        <v>173858.5568326948</v>
      </c>
      <c r="L38" s="280"/>
      <c r="M38" s="281">
        <v>9</v>
      </c>
      <c r="N38" s="282">
        <f t="shared" si="0"/>
        <v>19317.617425854976</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9</v>
      </c>
      <c r="N42" s="282">
        <f t="shared" si="0"/>
        <v>33315.890922851337</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922.04676066569448</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123807.77501025364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166984.2120115867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33396.842402317343</v>
      </c>
      <c r="M88" s="855"/>
      <c r="N88" s="57"/>
    </row>
    <row r="89" spans="1:14">
      <c r="B89" s="95" t="s">
        <v>1057</v>
      </c>
      <c r="C89" s="96"/>
      <c r="D89" s="96"/>
      <c r="E89" s="96"/>
      <c r="F89" s="96"/>
      <c r="G89" s="96"/>
      <c r="H89" s="96"/>
      <c r="I89" s="93"/>
      <c r="J89" s="94"/>
      <c r="K89" s="314">
        <v>0.05</v>
      </c>
      <c r="L89" s="854">
        <f>N83*K89</f>
        <v>8349.2106005793357</v>
      </c>
      <c r="M89" s="855"/>
      <c r="N89" s="57"/>
    </row>
    <row r="90" spans="1:14" ht="15.75" thickBot="1">
      <c r="B90" s="97" t="s">
        <v>1058</v>
      </c>
      <c r="C90" s="98"/>
      <c r="D90" s="98"/>
      <c r="E90" s="98"/>
      <c r="F90" s="98"/>
      <c r="G90" s="98"/>
      <c r="H90" s="98"/>
      <c r="I90" s="99"/>
      <c r="J90" s="100"/>
      <c r="K90" s="315">
        <v>0.05</v>
      </c>
      <c r="L90" s="856">
        <f>N83*K90</f>
        <v>8349.2106005793357</v>
      </c>
      <c r="M90" s="857"/>
      <c r="N90" s="57"/>
    </row>
    <row r="91" spans="1:14" ht="15.75" thickBot="1">
      <c r="B91" s="819" t="s">
        <v>1037</v>
      </c>
      <c r="C91" s="820"/>
      <c r="D91" s="820"/>
      <c r="E91" s="820"/>
      <c r="F91" s="820"/>
      <c r="G91" s="820"/>
      <c r="H91" s="820"/>
      <c r="I91" s="820"/>
      <c r="J91" s="820"/>
      <c r="K91" s="820"/>
      <c r="L91" s="820"/>
      <c r="M91" s="821"/>
      <c r="N91" s="58">
        <f>L88+L89+L90</f>
        <v>50095.263603476007</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217079.47561506269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168</v>
      </c>
      <c r="B37" s="868" t="str">
        <f>VLOOKUP(A37,EQUIPOS!A7:D154,3,FALSE)</f>
        <v>Compactador tipo  POTENCIA: 105 HP, PESO: 6 ton</v>
      </c>
      <c r="C37" s="869"/>
      <c r="D37" s="869"/>
      <c r="E37" s="869"/>
      <c r="F37" s="869"/>
      <c r="G37" s="869"/>
      <c r="H37" s="870"/>
      <c r="I37" s="277"/>
      <c r="J37" s="278"/>
      <c r="K37" s="279">
        <f>VLOOKUP(A37,EQUIPOS!A7:D164,4,FALSE)</f>
        <v>62795</v>
      </c>
      <c r="L37" s="280"/>
      <c r="M37" s="281">
        <v>9</v>
      </c>
      <c r="N37" s="282">
        <f t="shared" ref="N37:N43" si="0">K37/M37</f>
        <v>6977.2222222222226</v>
      </c>
    </row>
    <row r="38" spans="1:14">
      <c r="A38" t="s">
        <v>173</v>
      </c>
      <c r="B38" s="868" t="str">
        <f>VLOOKUP(A38,EQUIPOS!A8:D154,3,FALSE)</f>
        <v>Compactador neumático de Potencia 70 HP, peso de 13 ton</v>
      </c>
      <c r="C38" s="869"/>
      <c r="D38" s="869"/>
      <c r="E38" s="869"/>
      <c r="F38" s="869"/>
      <c r="G38" s="869"/>
      <c r="H38" s="870"/>
      <c r="I38" s="277"/>
      <c r="J38" s="278"/>
      <c r="K38" s="279">
        <f>VLOOKUP(A38,EQUIPOS!A8:D165,4,FALSE)</f>
        <v>173858.5568326948</v>
      </c>
      <c r="L38" s="280"/>
      <c r="M38" s="281">
        <v>9</v>
      </c>
      <c r="N38" s="282">
        <f t="shared" si="0"/>
        <v>19317.617425854976</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9</v>
      </c>
      <c r="N42" s="282">
        <f t="shared" si="0"/>
        <v>33315.890922851337</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922.04676066569448</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123807.77501025364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21">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906">
        <f>VLOOKUP(A64,TRANSPORTE!A5:D117,4,FALSE)</f>
        <v>1100</v>
      </c>
      <c r="M64" s="907"/>
      <c r="N64" s="297">
        <f>K64*L64</f>
        <v>1540</v>
      </c>
    </row>
    <row r="65" spans="1:15">
      <c r="A65" t="s">
        <v>1433</v>
      </c>
      <c r="B65" s="52" t="str">
        <f>VLOOKUP(A65,TRANSPORTE!A6:D117,3,FALSE)</f>
        <v>Transporte de Mezcla en Frio DMF-19</v>
      </c>
      <c r="C65" s="53"/>
      <c r="D65" s="53"/>
      <c r="E65" s="53"/>
      <c r="F65" s="53"/>
      <c r="G65" s="53"/>
      <c r="H65" s="321" t="s">
        <v>1552</v>
      </c>
      <c r="I65" s="289">
        <v>1.25</v>
      </c>
      <c r="J65" s="296">
        <v>1</v>
      </c>
      <c r="K65" s="289">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166984.2120115867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33396.842402317343</v>
      </c>
      <c r="M88" s="855"/>
      <c r="N88" s="57"/>
    </row>
    <row r="89" spans="1:14">
      <c r="B89" s="95" t="s">
        <v>1057</v>
      </c>
      <c r="C89" s="96"/>
      <c r="D89" s="96"/>
      <c r="E89" s="96"/>
      <c r="F89" s="96"/>
      <c r="G89" s="96"/>
      <c r="H89" s="96"/>
      <c r="I89" s="93"/>
      <c r="J89" s="94"/>
      <c r="K89" s="314">
        <v>0.05</v>
      </c>
      <c r="L89" s="854">
        <f>N83*K89</f>
        <v>8349.2106005793357</v>
      </c>
      <c r="M89" s="855"/>
      <c r="N89" s="57"/>
    </row>
    <row r="90" spans="1:14" ht="15.75" thickBot="1">
      <c r="B90" s="97" t="s">
        <v>1058</v>
      </c>
      <c r="C90" s="98"/>
      <c r="D90" s="98"/>
      <c r="E90" s="98"/>
      <c r="F90" s="98"/>
      <c r="G90" s="98"/>
      <c r="H90" s="98"/>
      <c r="I90" s="99"/>
      <c r="J90" s="100"/>
      <c r="K90" s="315">
        <v>0.05</v>
      </c>
      <c r="L90" s="856">
        <f>N83*K90</f>
        <v>8349.2106005793357</v>
      </c>
      <c r="M90" s="857"/>
      <c r="N90" s="57"/>
    </row>
    <row r="91" spans="1:14" ht="15.75" thickBot="1">
      <c r="B91" s="819" t="s">
        <v>1037</v>
      </c>
      <c r="C91" s="820"/>
      <c r="D91" s="820"/>
      <c r="E91" s="820"/>
      <c r="F91" s="820"/>
      <c r="G91" s="820"/>
      <c r="H91" s="820"/>
      <c r="I91" s="820"/>
      <c r="J91" s="820"/>
      <c r="K91" s="820"/>
      <c r="L91" s="820"/>
      <c r="M91" s="821"/>
      <c r="N91" s="58">
        <f>L88+L89+L90</f>
        <v>50095.263603476007</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58">
        <f>N83+N91</f>
        <v>217079.47561506269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168</v>
      </c>
      <c r="B37" s="868" t="str">
        <f>VLOOKUP(A37,EQUIPOS!A7:D154,3,FALSE)</f>
        <v>Compactador tipo  POTENCIA: 105 HP, PESO: 6 ton</v>
      </c>
      <c r="C37" s="869"/>
      <c r="D37" s="869"/>
      <c r="E37" s="869"/>
      <c r="F37" s="869"/>
      <c r="G37" s="869"/>
      <c r="H37" s="870"/>
      <c r="I37" s="277"/>
      <c r="J37" s="278"/>
      <c r="K37" s="279">
        <f>VLOOKUP(A37,EQUIPOS!A7:D164,4,FALSE)</f>
        <v>62795</v>
      </c>
      <c r="L37" s="280"/>
      <c r="M37" s="281">
        <v>7</v>
      </c>
      <c r="N37" s="282">
        <f t="shared" ref="N37:N43" si="0">K37/M37</f>
        <v>8970.7142857142862</v>
      </c>
    </row>
    <row r="38" spans="1:14">
      <c r="A38" t="s">
        <v>173</v>
      </c>
      <c r="B38" s="868" t="str">
        <f>VLOOKUP(A38,EQUIPOS!A8:D154,3,FALSE)</f>
        <v>Compactador neumático de Potencia 70 HP, peso de 13 ton</v>
      </c>
      <c r="C38" s="869"/>
      <c r="D38" s="869"/>
      <c r="E38" s="869"/>
      <c r="F38" s="869"/>
      <c r="G38" s="869"/>
      <c r="H38" s="870"/>
      <c r="I38" s="277"/>
      <c r="J38" s="278"/>
      <c r="K38" s="279">
        <f>VLOOKUP(A38,EQUIPOS!A8:D165,4,FALSE)</f>
        <v>173858.5568326948</v>
      </c>
      <c r="L38" s="280"/>
      <c r="M38" s="281">
        <v>7</v>
      </c>
      <c r="N38" s="282">
        <f t="shared" si="0"/>
        <v>24836.93669038497</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7</v>
      </c>
      <c r="N42" s="282">
        <f t="shared" si="0"/>
        <v>42834.71690080886</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1053.7677264750794</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140971.1332820426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1100</v>
      </c>
      <c r="N65" s="422">
        <f>K65*M65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10537.677264750793</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185464.77994146952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37092.955988293907</v>
      </c>
      <c r="M88" s="855"/>
      <c r="N88" s="57"/>
    </row>
    <row r="89" spans="1:14">
      <c r="B89" s="95" t="s">
        <v>1057</v>
      </c>
      <c r="C89" s="96"/>
      <c r="D89" s="96"/>
      <c r="E89" s="96"/>
      <c r="F89" s="96"/>
      <c r="G89" s="96"/>
      <c r="H89" s="96"/>
      <c r="I89" s="93"/>
      <c r="J89" s="94"/>
      <c r="K89" s="314">
        <v>0.05</v>
      </c>
      <c r="L89" s="854">
        <f>N83*K89</f>
        <v>9273.2389970734766</v>
      </c>
      <c r="M89" s="855"/>
      <c r="N89" s="57"/>
    </row>
    <row r="90" spans="1:14" ht="15.75" thickBot="1">
      <c r="B90" s="97" t="s">
        <v>1058</v>
      </c>
      <c r="C90" s="98"/>
      <c r="D90" s="98"/>
      <c r="E90" s="98"/>
      <c r="F90" s="98"/>
      <c r="G90" s="98"/>
      <c r="H90" s="98"/>
      <c r="I90" s="99"/>
      <c r="J90" s="100"/>
      <c r="K90" s="315">
        <v>0.05</v>
      </c>
      <c r="L90" s="856">
        <f>N83*K90</f>
        <v>9273.2389970734766</v>
      </c>
      <c r="M90" s="857"/>
      <c r="N90" s="57"/>
    </row>
    <row r="91" spans="1:14" ht="15.75" thickBot="1">
      <c r="B91" s="819" t="s">
        <v>1037</v>
      </c>
      <c r="C91" s="820"/>
      <c r="D91" s="820"/>
      <c r="E91" s="820"/>
      <c r="F91" s="820"/>
      <c r="G91" s="820"/>
      <c r="H91" s="820"/>
      <c r="I91" s="820"/>
      <c r="J91" s="820"/>
      <c r="K91" s="820"/>
      <c r="L91" s="820"/>
      <c r="M91" s="821"/>
      <c r="N91" s="58">
        <f>L88+L89+L90</f>
        <v>55639.433982440867</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241104.2139239104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9</v>
      </c>
      <c r="N37" s="282">
        <f t="shared" ref="N37:N43" si="0">K37/M37</f>
        <v>19317.617425854976</v>
      </c>
    </row>
    <row r="38" spans="1:14">
      <c r="A38" t="s">
        <v>168</v>
      </c>
      <c r="B38" s="868" t="str">
        <f>VLOOKUP(A38,EQUIPOS!A8:D154,3,FALSE)</f>
        <v>Compactador tipo  POTENCIA: 105 HP, PESO: 6 ton</v>
      </c>
      <c r="C38" s="869"/>
      <c r="D38" s="869"/>
      <c r="E38" s="869"/>
      <c r="F38" s="869"/>
      <c r="G38" s="869"/>
      <c r="H38" s="870"/>
      <c r="I38" s="277"/>
      <c r="J38" s="278"/>
      <c r="K38" s="279">
        <f>VLOOKUP(A38,EQUIPOS!A8:D165,4,FALSE)</f>
        <v>62795</v>
      </c>
      <c r="L38" s="280"/>
      <c r="M38" s="281">
        <v>9</v>
      </c>
      <c r="N38" s="282">
        <f t="shared" si="0"/>
        <v>6977.2222222222226</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9</v>
      </c>
      <c r="N42" s="282">
        <f t="shared" si="0"/>
        <v>33315.890922851337</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69"/>
      <c r="F46" s="869"/>
      <c r="G46" s="869"/>
      <c r="H46" s="870"/>
      <c r="I46" s="42"/>
      <c r="J46" s="43"/>
      <c r="K46" s="284"/>
      <c r="L46" s="286"/>
      <c r="M46" s="287"/>
      <c r="N46" s="288"/>
    </row>
    <row r="47" spans="1:14">
      <c r="B47" s="876" t="s">
        <v>1036</v>
      </c>
      <c r="C47" s="954"/>
      <c r="D47" s="954"/>
      <c r="E47" s="44"/>
      <c r="F47" s="45"/>
      <c r="G47" s="45"/>
      <c r="H47" s="46"/>
      <c r="I47" s="42"/>
      <c r="J47" s="43"/>
      <c r="K47" s="289"/>
      <c r="L47" s="286"/>
      <c r="M47" s="411">
        <v>0.1</v>
      </c>
      <c r="N47" s="354">
        <f>N81*M47</f>
        <v>922.04676066569448</v>
      </c>
    </row>
    <row r="48" spans="1:14" ht="15.75" thickBot="1">
      <c r="B48" s="955"/>
      <c r="C48" s="956"/>
      <c r="D48" s="956"/>
      <c r="E48" s="956"/>
      <c r="F48" s="956"/>
      <c r="G48" s="956"/>
      <c r="H48" s="957"/>
      <c r="I48" s="878"/>
      <c r="J48" s="879"/>
      <c r="K48" s="47"/>
      <c r="L48" s="880"/>
      <c r="M48" s="958"/>
      <c r="N48" s="111"/>
    </row>
    <row r="49" spans="1:14" ht="15.75" thickBot="1">
      <c r="B49" s="819" t="s">
        <v>1037</v>
      </c>
      <c r="C49" s="820"/>
      <c r="D49" s="820"/>
      <c r="E49" s="820"/>
      <c r="F49" s="820"/>
      <c r="G49" s="820"/>
      <c r="H49" s="820"/>
      <c r="I49" s="820"/>
      <c r="J49" s="820"/>
      <c r="K49" s="820"/>
      <c r="L49" s="820"/>
      <c r="M49" s="821"/>
      <c r="N49" s="404">
        <f>SUM(N36:N48)</f>
        <v>123807.77501025364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166984.2120115867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33396.842402317343</v>
      </c>
      <c r="M88" s="855"/>
      <c r="N88" s="57"/>
    </row>
    <row r="89" spans="1:14">
      <c r="B89" s="95" t="s">
        <v>1057</v>
      </c>
      <c r="C89" s="96"/>
      <c r="D89" s="96"/>
      <c r="E89" s="96"/>
      <c r="F89" s="96"/>
      <c r="G89" s="96"/>
      <c r="H89" s="96"/>
      <c r="I89" s="93"/>
      <c r="J89" s="94"/>
      <c r="K89" s="314">
        <v>0.05</v>
      </c>
      <c r="L89" s="854">
        <f>N83*K89</f>
        <v>8349.2106005793357</v>
      </c>
      <c r="M89" s="855"/>
      <c r="N89" s="57"/>
    </row>
    <row r="90" spans="1:14" ht="15.75" thickBot="1">
      <c r="B90" s="97" t="s">
        <v>1058</v>
      </c>
      <c r="C90" s="98"/>
      <c r="D90" s="98"/>
      <c r="E90" s="98"/>
      <c r="F90" s="98"/>
      <c r="G90" s="98"/>
      <c r="H90" s="98"/>
      <c r="I90" s="99"/>
      <c r="J90" s="100"/>
      <c r="K90" s="315">
        <v>0.05</v>
      </c>
      <c r="L90" s="856">
        <f>N83*K90</f>
        <v>8349.2106005793357</v>
      </c>
      <c r="M90" s="857"/>
      <c r="N90" s="57"/>
    </row>
    <row r="91" spans="1:14" ht="15.75" thickBot="1">
      <c r="B91" s="819" t="s">
        <v>1037</v>
      </c>
      <c r="C91" s="820"/>
      <c r="D91" s="820"/>
      <c r="E91" s="820"/>
      <c r="F91" s="820"/>
      <c r="G91" s="820"/>
      <c r="H91" s="820"/>
      <c r="I91" s="820"/>
      <c r="J91" s="820"/>
      <c r="K91" s="820"/>
      <c r="L91" s="820"/>
      <c r="M91" s="821"/>
      <c r="N91" s="58">
        <f>L88+L89+L90</f>
        <v>50095.263603476007</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217079.47561506269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9</v>
      </c>
      <c r="N37" s="282">
        <f t="shared" ref="N37:N43" si="0">K37/M37</f>
        <v>19317.617425854976</v>
      </c>
    </row>
    <row r="38" spans="1:14">
      <c r="A38" t="s">
        <v>168</v>
      </c>
      <c r="B38" s="868" t="str">
        <f>VLOOKUP(A38,EQUIPOS!A8:D154,3,FALSE)</f>
        <v>Compactador tipo  POTENCIA: 105 HP, PESO: 6 ton</v>
      </c>
      <c r="C38" s="869"/>
      <c r="D38" s="869"/>
      <c r="E38" s="869"/>
      <c r="F38" s="869"/>
      <c r="G38" s="869"/>
      <c r="H38" s="870"/>
      <c r="I38" s="277"/>
      <c r="J38" s="278"/>
      <c r="K38" s="279">
        <f>VLOOKUP(A38,EQUIPOS!A8:D165,4,FALSE)</f>
        <v>62795</v>
      </c>
      <c r="L38" s="280"/>
      <c r="M38" s="281">
        <v>9</v>
      </c>
      <c r="N38" s="282">
        <f t="shared" si="0"/>
        <v>6977.2222222222226</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9</v>
      </c>
      <c r="N42" s="282">
        <f t="shared" si="0"/>
        <v>33315.890922851337</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123807.77501025364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166984.2120115867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33396.842402317343</v>
      </c>
      <c r="M87" s="855"/>
      <c r="N87" s="57"/>
    </row>
    <row r="88" spans="1:14">
      <c r="B88" s="95" t="s">
        <v>1057</v>
      </c>
      <c r="C88" s="96"/>
      <c r="D88" s="96"/>
      <c r="E88" s="96"/>
      <c r="F88" s="96"/>
      <c r="G88" s="96"/>
      <c r="H88" s="96"/>
      <c r="I88" s="93"/>
      <c r="J88" s="94"/>
      <c r="K88" s="314">
        <v>0.05</v>
      </c>
      <c r="L88" s="854">
        <f>N82*K88</f>
        <v>8349.2106005793357</v>
      </c>
      <c r="M88" s="855"/>
      <c r="N88" s="57"/>
    </row>
    <row r="89" spans="1:14" ht="15.75" thickBot="1">
      <c r="B89" s="97" t="s">
        <v>1058</v>
      </c>
      <c r="C89" s="98"/>
      <c r="D89" s="98"/>
      <c r="E89" s="98"/>
      <c r="F89" s="98"/>
      <c r="G89" s="98"/>
      <c r="H89" s="98"/>
      <c r="I89" s="99"/>
      <c r="J89" s="100"/>
      <c r="K89" s="315">
        <v>0.05</v>
      </c>
      <c r="L89" s="856">
        <f>N82*K89</f>
        <v>8349.2106005793357</v>
      </c>
      <c r="M89" s="857"/>
      <c r="N89" s="57"/>
    </row>
    <row r="90" spans="1:14" ht="15.75" thickBot="1">
      <c r="B90" s="819" t="s">
        <v>1037</v>
      </c>
      <c r="C90" s="820"/>
      <c r="D90" s="820"/>
      <c r="E90" s="820"/>
      <c r="F90" s="820"/>
      <c r="G90" s="820"/>
      <c r="H90" s="820"/>
      <c r="I90" s="820"/>
      <c r="J90" s="820"/>
      <c r="K90" s="820"/>
      <c r="L90" s="820"/>
      <c r="M90" s="821"/>
      <c r="N90" s="58">
        <f>L87+L88+L89</f>
        <v>50095.263603476007</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217079.47561506269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9</v>
      </c>
      <c r="N37" s="282">
        <f t="shared" ref="N37:N43" si="0">K37/M37</f>
        <v>19317.617425854976</v>
      </c>
    </row>
    <row r="38" spans="1:14">
      <c r="A38" t="s">
        <v>168</v>
      </c>
      <c r="B38" s="868" t="str">
        <f>VLOOKUP(A38,EQUIPOS!A8:D154,3,FALSE)</f>
        <v>Compactador tipo  POTENCIA: 105 HP, PESO: 6 ton</v>
      </c>
      <c r="C38" s="869"/>
      <c r="D38" s="869"/>
      <c r="E38" s="869"/>
      <c r="F38" s="869"/>
      <c r="G38" s="869"/>
      <c r="H38" s="870"/>
      <c r="I38" s="277"/>
      <c r="J38" s="278"/>
      <c r="K38" s="279">
        <f>VLOOKUP(A38,EQUIPOS!A8:D165,4,FALSE)</f>
        <v>62795</v>
      </c>
      <c r="L38" s="280"/>
      <c r="M38" s="281">
        <v>9</v>
      </c>
      <c r="N38" s="282">
        <f t="shared" si="0"/>
        <v>6977.2222222222226</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9</v>
      </c>
      <c r="N42" s="282">
        <f t="shared" si="0"/>
        <v>33315.890922851337</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69"/>
      <c r="F46" s="869"/>
      <c r="G46" s="869"/>
      <c r="H46" s="870"/>
      <c r="I46" s="42"/>
      <c r="J46" s="43"/>
      <c r="K46" s="284"/>
      <c r="L46" s="286"/>
      <c r="M46" s="287"/>
      <c r="N46" s="288"/>
    </row>
    <row r="47" spans="1:14">
      <c r="B47" s="876" t="s">
        <v>1036</v>
      </c>
      <c r="C47" s="954"/>
      <c r="D47" s="954"/>
      <c r="E47" s="44"/>
      <c r="F47" s="45"/>
      <c r="G47" s="45"/>
      <c r="H47" s="46"/>
      <c r="I47" s="42"/>
      <c r="J47" s="43"/>
      <c r="K47" s="289"/>
      <c r="L47" s="286"/>
      <c r="M47" s="411">
        <v>0.1</v>
      </c>
      <c r="N47" s="354">
        <f>N81*M47</f>
        <v>922.04676066569448</v>
      </c>
    </row>
    <row r="48" spans="1:14" ht="15.75" thickBot="1">
      <c r="B48" s="955"/>
      <c r="C48" s="956"/>
      <c r="D48" s="956"/>
      <c r="E48" s="956"/>
      <c r="F48" s="956"/>
      <c r="G48" s="956"/>
      <c r="H48" s="957"/>
      <c r="I48" s="878"/>
      <c r="J48" s="879"/>
      <c r="K48" s="47"/>
      <c r="L48" s="880"/>
      <c r="M48" s="958"/>
      <c r="N48" s="111"/>
    </row>
    <row r="49" spans="1:14" ht="15.75" thickBot="1">
      <c r="B49" s="819" t="s">
        <v>1037</v>
      </c>
      <c r="C49" s="820"/>
      <c r="D49" s="820"/>
      <c r="E49" s="820"/>
      <c r="F49" s="820"/>
      <c r="G49" s="820"/>
      <c r="H49" s="820"/>
      <c r="I49" s="820"/>
      <c r="J49" s="820"/>
      <c r="K49" s="820"/>
      <c r="L49" s="820"/>
      <c r="M49" s="821"/>
      <c r="N49" s="404">
        <f>SUM(N36:N48)</f>
        <v>123807.77501025364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906">
        <f>VLOOKUP(A65,TRANSPORTE!A6:D117,4,FALSE)</f>
        <v>1101.9826507818316</v>
      </c>
      <c r="M65" s="907"/>
      <c r="N65" s="297">
        <f>K65*L65</f>
        <v>1377.4783134772895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319"/>
      <c r="C69" s="320"/>
      <c r="D69" s="320"/>
      <c r="E69" s="320"/>
      <c r="F69" s="320"/>
      <c r="G69" s="320"/>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2917.4783134772897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166986.690325064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33397.338065012802</v>
      </c>
      <c r="M88" s="855"/>
      <c r="N88" s="57"/>
    </row>
    <row r="89" spans="1:14">
      <c r="B89" s="95" t="s">
        <v>1057</v>
      </c>
      <c r="C89" s="96"/>
      <c r="D89" s="96"/>
      <c r="E89" s="96"/>
      <c r="F89" s="96"/>
      <c r="G89" s="96"/>
      <c r="H89" s="96"/>
      <c r="I89" s="93"/>
      <c r="J89" s="94"/>
      <c r="K89" s="314">
        <v>0.05</v>
      </c>
      <c r="L89" s="854">
        <f>N83*K89</f>
        <v>8349.3345162532005</v>
      </c>
      <c r="M89" s="855"/>
      <c r="N89" s="57"/>
    </row>
    <row r="90" spans="1:14" ht="15.75" thickBot="1">
      <c r="B90" s="97" t="s">
        <v>1058</v>
      </c>
      <c r="C90" s="98"/>
      <c r="D90" s="98"/>
      <c r="E90" s="98"/>
      <c r="F90" s="98"/>
      <c r="G90" s="98"/>
      <c r="H90" s="98"/>
      <c r="I90" s="99"/>
      <c r="J90" s="100"/>
      <c r="K90" s="315">
        <v>0.05</v>
      </c>
      <c r="L90" s="856">
        <f>N83*K90</f>
        <v>8349.3345162532005</v>
      </c>
      <c r="M90" s="857"/>
      <c r="N90" s="57"/>
    </row>
    <row r="91" spans="1:14" ht="15.75" thickBot="1">
      <c r="B91" s="819" t="s">
        <v>1037</v>
      </c>
      <c r="C91" s="820"/>
      <c r="D91" s="820"/>
      <c r="E91" s="820"/>
      <c r="F91" s="820"/>
      <c r="G91" s="820"/>
      <c r="H91" s="820"/>
      <c r="I91" s="820"/>
      <c r="J91" s="820"/>
      <c r="K91" s="820"/>
      <c r="L91" s="820"/>
      <c r="M91" s="821"/>
      <c r="N91" s="58">
        <f>L88+L89+L90</f>
        <v>50096.007097519199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217082.69742258321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 customHeight="1" thickBot="1">
      <c r="A31" t="s">
        <v>1929</v>
      </c>
      <c r="B31" s="86" t="s">
        <v>1151</v>
      </c>
      <c r="C31" s="959" t="s">
        <v>1664</v>
      </c>
      <c r="D31" s="959"/>
      <c r="E31" s="959"/>
      <c r="F31" s="960"/>
      <c r="G31" s="960"/>
      <c r="H31" s="960"/>
      <c r="I31" s="960"/>
      <c r="J31" s="960"/>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7</v>
      </c>
      <c r="N37" s="282">
        <f t="shared" ref="N37:N43" si="0">K37/M37</f>
        <v>24836.93669038497</v>
      </c>
    </row>
    <row r="38" spans="1:14">
      <c r="A38" t="s">
        <v>168</v>
      </c>
      <c r="B38" s="868" t="str">
        <f>VLOOKUP(A38,EQUIPOS!A8:D154,3,FALSE)</f>
        <v>Compactador tipo  POTENCIA: 105 HP, PESO: 6 ton</v>
      </c>
      <c r="C38" s="869"/>
      <c r="D38" s="869"/>
      <c r="E38" s="869"/>
      <c r="F38" s="869"/>
      <c r="G38" s="869"/>
      <c r="H38" s="870"/>
      <c r="I38" s="277"/>
      <c r="J38" s="278"/>
      <c r="K38" s="279">
        <f>VLOOKUP(A38,EQUIPOS!A8:D165,4,FALSE)</f>
        <v>62795</v>
      </c>
      <c r="L38" s="280"/>
      <c r="M38" s="281">
        <v>7</v>
      </c>
      <c r="N38" s="282">
        <f t="shared" si="0"/>
        <v>8970.7142857142862</v>
      </c>
    </row>
    <row r="39" spans="1:14">
      <c r="A39" t="s">
        <v>286</v>
      </c>
      <c r="B39" s="868" t="str">
        <f>VLOOKUP(A39,EQUIPOS!A9:D154,3,FALSE)</f>
        <v>Planta de asfalto en frio</v>
      </c>
      <c r="C39" s="869"/>
      <c r="D39" s="869"/>
      <c r="E39" s="869"/>
      <c r="F39" s="869"/>
      <c r="G39" s="869"/>
      <c r="H39" s="870"/>
      <c r="I39" s="277"/>
      <c r="J39" s="278"/>
      <c r="K39" s="279">
        <f>VLOOKUP(A39,EQUIPOS!A9:D166,4,FALSE)</f>
        <v>220917.2807577693</v>
      </c>
      <c r="L39" s="280"/>
      <c r="M39" s="281">
        <v>9</v>
      </c>
      <c r="N39" s="282">
        <f t="shared" si="0"/>
        <v>24546.364528641032</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7</v>
      </c>
      <c r="N42" s="282">
        <f t="shared" si="0"/>
        <v>42834.71690080886</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9</v>
      </c>
      <c r="N43" s="282">
        <f t="shared" si="0"/>
        <v>10000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1053.7677264750794</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140971.1332820426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906">
        <f>VLOOKUP(A64,TRANSPORTE!A6:D117,4,FALSE)</f>
        <v>1101.9826507818316</v>
      </c>
      <c r="M64" s="907"/>
      <c r="N64" s="297">
        <f>K64*L64</f>
        <v>1377.4783134772895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319"/>
      <c r="C68" s="320"/>
      <c r="D68" s="320"/>
      <c r="E68" s="320"/>
      <c r="F68" s="320"/>
      <c r="G68" s="320"/>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2917.4783134772897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10537.677264750793</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185467.25825494682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37093.451650989366</v>
      </c>
      <c r="M87" s="855"/>
      <c r="N87" s="57"/>
    </row>
    <row r="88" spans="1:14">
      <c r="B88" s="95" t="s">
        <v>1057</v>
      </c>
      <c r="C88" s="96"/>
      <c r="D88" s="96"/>
      <c r="E88" s="96"/>
      <c r="F88" s="96"/>
      <c r="G88" s="96"/>
      <c r="H88" s="96"/>
      <c r="I88" s="93"/>
      <c r="J88" s="94"/>
      <c r="K88" s="314">
        <v>0.05</v>
      </c>
      <c r="L88" s="854">
        <f>N82*K88</f>
        <v>9273.3629127473414</v>
      </c>
      <c r="M88" s="855"/>
      <c r="N88" s="57"/>
    </row>
    <row r="89" spans="1:14" ht="15.75" thickBot="1">
      <c r="B89" s="97" t="s">
        <v>1058</v>
      </c>
      <c r="C89" s="98"/>
      <c r="D89" s="98"/>
      <c r="E89" s="98"/>
      <c r="F89" s="98"/>
      <c r="G89" s="98"/>
      <c r="H89" s="98"/>
      <c r="I89" s="99"/>
      <c r="J89" s="100"/>
      <c r="K89" s="315">
        <v>0.05</v>
      </c>
      <c r="L89" s="856">
        <f>N82*K89</f>
        <v>9273.3629127473414</v>
      </c>
      <c r="M89" s="857"/>
      <c r="N89" s="57"/>
    </row>
    <row r="90" spans="1:14" ht="15.75" thickBot="1">
      <c r="B90" s="819" t="s">
        <v>1037</v>
      </c>
      <c r="C90" s="820"/>
      <c r="D90" s="820"/>
      <c r="E90" s="820"/>
      <c r="F90" s="820"/>
      <c r="G90" s="820"/>
      <c r="H90" s="820"/>
      <c r="I90" s="820"/>
      <c r="J90" s="820"/>
      <c r="K90" s="820"/>
      <c r="L90" s="820"/>
      <c r="M90" s="821"/>
      <c r="N90" s="58">
        <f>L87+L88+L89</f>
        <v>55640.177476484045</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241107.43573143086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68"/>
      <c r="C47" s="869"/>
      <c r="D47" s="869"/>
      <c r="E47" s="869"/>
      <c r="F47" s="869"/>
      <c r="G47" s="869"/>
      <c r="H47" s="870"/>
      <c r="I47" s="871"/>
      <c r="J47" s="872"/>
      <c r="K47" s="279"/>
      <c r="L47" s="873"/>
      <c r="M47" s="874"/>
      <c r="N47" s="282"/>
    </row>
    <row r="48" spans="1:14">
      <c r="B48" s="868"/>
      <c r="C48" s="869"/>
      <c r="D48" s="869"/>
      <c r="E48" s="875"/>
      <c r="F48" s="869"/>
      <c r="G48" s="869"/>
      <c r="H48" s="870"/>
      <c r="I48" s="42"/>
      <c r="J48" s="43"/>
      <c r="K48" s="284"/>
      <c r="L48" s="286"/>
      <c r="M48" s="287"/>
      <c r="N48" s="288"/>
    </row>
    <row r="49" spans="1:14">
      <c r="B49" s="876" t="s">
        <v>1036</v>
      </c>
      <c r="C49" s="877"/>
      <c r="D49" s="877"/>
      <c r="E49" s="44"/>
      <c r="F49" s="45"/>
      <c r="G49" s="45"/>
      <c r="H49" s="46"/>
      <c r="I49" s="42"/>
      <c r="J49" s="43"/>
      <c r="K49" s="289"/>
      <c r="L49" s="286"/>
      <c r="M49" s="411">
        <v>0.1</v>
      </c>
      <c r="N49" s="354">
        <f>N83*M49</f>
        <v>829.84208459912497</v>
      </c>
    </row>
    <row r="50" spans="1:14" ht="15.75" thickBot="1">
      <c r="B50" s="868"/>
      <c r="C50" s="869"/>
      <c r="D50" s="869"/>
      <c r="E50" s="869"/>
      <c r="F50" s="869"/>
      <c r="G50" s="869"/>
      <c r="H50" s="870"/>
      <c r="I50" s="878"/>
      <c r="J50" s="879"/>
      <c r="K50" s="47"/>
      <c r="L50" s="880"/>
      <c r="M50" s="881"/>
      <c r="N50" s="111"/>
    </row>
    <row r="51" spans="1:14" ht="15.75" thickBot="1">
      <c r="B51" s="819" t="s">
        <v>1037</v>
      </c>
      <c r="C51" s="820"/>
      <c r="D51" s="820"/>
      <c r="E51" s="820"/>
      <c r="F51" s="820"/>
      <c r="G51" s="820"/>
      <c r="H51" s="820"/>
      <c r="I51" s="820"/>
      <c r="J51" s="820"/>
      <c r="K51" s="820"/>
      <c r="L51" s="820"/>
      <c r="M51" s="821"/>
      <c r="N51" s="404">
        <f>SUM(N36:N50)</f>
        <v>147878.95203325525</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4" t="s">
        <v>1028</v>
      </c>
      <c r="C55" s="865"/>
      <c r="D55" s="865"/>
      <c r="E55" s="865"/>
      <c r="F55" s="865"/>
      <c r="G55" s="865"/>
      <c r="H55" s="865"/>
      <c r="I55" s="899"/>
      <c r="J55" s="325" t="s">
        <v>1029</v>
      </c>
      <c r="K55" s="91" t="s">
        <v>1030</v>
      </c>
      <c r="L55" s="900" t="s">
        <v>1039</v>
      </c>
      <c r="M55" s="899"/>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21957.835281911521</v>
      </c>
      <c r="N56" s="282">
        <f>K56*M56</f>
        <v>30740.969394676125</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12</v>
      </c>
      <c r="N57" s="282">
        <f>K57*M57</f>
        <v>300</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75" thickBot="1">
      <c r="B60" s="901"/>
      <c r="C60" s="902"/>
      <c r="D60" s="902"/>
      <c r="E60" s="902"/>
      <c r="F60" s="902"/>
      <c r="G60" s="902"/>
      <c r="H60" s="902"/>
      <c r="I60" s="872"/>
      <c r="J60" s="48"/>
      <c r="K60" s="50"/>
      <c r="L60" s="903"/>
      <c r="M60" s="904"/>
      <c r="N60" s="51"/>
    </row>
    <row r="61" spans="1:14" ht="15.75" thickBot="1">
      <c r="B61" s="819" t="s">
        <v>1037</v>
      </c>
      <c r="C61" s="820"/>
      <c r="D61" s="820"/>
      <c r="E61" s="820"/>
      <c r="F61" s="820"/>
      <c r="G61" s="820"/>
      <c r="H61" s="820"/>
      <c r="I61" s="820"/>
      <c r="J61" s="820"/>
      <c r="K61" s="820"/>
      <c r="L61" s="820"/>
      <c r="M61" s="821"/>
      <c r="N61" s="404">
        <f>SUM(N56:N60)</f>
        <v>31040.969394676125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3" t="s">
        <v>1041</v>
      </c>
      <c r="C65" s="324"/>
      <c r="D65" s="324"/>
      <c r="E65" s="324"/>
      <c r="F65" s="324"/>
      <c r="G65" s="324"/>
      <c r="H65" s="79" t="s">
        <v>1029</v>
      </c>
      <c r="I65" s="80" t="s">
        <v>1042</v>
      </c>
      <c r="J65" s="81" t="s">
        <v>1043</v>
      </c>
      <c r="K65" s="79" t="s">
        <v>1044</v>
      </c>
      <c r="L65" s="905" t="s">
        <v>1045</v>
      </c>
      <c r="M65" s="884"/>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906">
        <f>VLOOKUP(A66,TRANSPORTE!A5:D117,4,FALSE)</f>
        <v>1100</v>
      </c>
      <c r="M66" s="907"/>
      <c r="N66" s="297">
        <f>K66*L66</f>
        <v>1540</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906">
        <f>VLOOKUP(A67,TRANSPORTE!A6:D117,4,FALSE)</f>
        <v>1250</v>
      </c>
      <c r="M67" s="907"/>
      <c r="N67" s="297">
        <f>K67*L67</f>
        <v>1562.5</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75" thickBot="1">
      <c r="B71" s="319"/>
      <c r="C71" s="320"/>
      <c r="D71" s="320"/>
      <c r="E71" s="320"/>
      <c r="F71" s="320"/>
      <c r="G71" s="320"/>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f>N66+N67+N68+N69+N70</f>
        <v>3102.5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75" thickBot="1">
      <c r="B82" s="895"/>
      <c r="C82" s="896"/>
      <c r="D82" s="896"/>
      <c r="E82" s="896"/>
      <c r="F82" s="896"/>
      <c r="G82" s="896"/>
      <c r="H82" s="896"/>
      <c r="I82" s="132"/>
      <c r="J82" s="132"/>
      <c r="K82" s="132"/>
      <c r="L82" s="909"/>
      <c r="M82" s="909"/>
      <c r="N82" s="51"/>
    </row>
    <row r="83" spans="1:14" ht="15.75" thickBot="1">
      <c r="B83" s="908" t="s">
        <v>1037</v>
      </c>
      <c r="C83" s="862"/>
      <c r="D83" s="862"/>
      <c r="E83" s="862"/>
      <c r="F83" s="862"/>
      <c r="G83" s="862"/>
      <c r="H83" s="862"/>
      <c r="I83" s="862"/>
      <c r="J83" s="862"/>
      <c r="K83" s="862"/>
      <c r="L83" s="862"/>
      <c r="M83" s="863"/>
      <c r="N83" s="311">
        <f>SUM(N77:N82)</f>
        <v>8298.4208459912497</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N51+N61+N72+N83</f>
        <v>190320.84227392264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4"/>
      <c r="J89" s="344"/>
      <c r="K89" s="312" t="s">
        <v>1054</v>
      </c>
      <c r="L89" s="866" t="s">
        <v>1055</v>
      </c>
      <c r="M89" s="867"/>
      <c r="N89" s="313"/>
    </row>
    <row r="90" spans="1:14">
      <c r="B90" s="852" t="s">
        <v>1056</v>
      </c>
      <c r="C90" s="853"/>
      <c r="D90" s="853"/>
      <c r="E90" s="853"/>
      <c r="F90" s="853"/>
      <c r="G90" s="853"/>
      <c r="H90" s="853"/>
      <c r="I90" s="93"/>
      <c r="J90" s="94"/>
      <c r="K90" s="314">
        <v>0.2</v>
      </c>
      <c r="L90" s="854">
        <f>N85*K90</f>
        <v>38064.168454784529</v>
      </c>
      <c r="M90" s="855"/>
      <c r="N90" s="57"/>
    </row>
    <row r="91" spans="1:14">
      <c r="B91" s="95" t="s">
        <v>1057</v>
      </c>
      <c r="C91" s="96"/>
      <c r="D91" s="96"/>
      <c r="E91" s="96"/>
      <c r="F91" s="96"/>
      <c r="G91" s="96"/>
      <c r="H91" s="96"/>
      <c r="I91" s="93"/>
      <c r="J91" s="94"/>
      <c r="K91" s="314">
        <v>0.05</v>
      </c>
      <c r="L91" s="854">
        <f>N85*K91</f>
        <v>9516.0421136961322</v>
      </c>
      <c r="M91" s="855"/>
      <c r="N91" s="57"/>
    </row>
    <row r="92" spans="1:14" ht="15.75" thickBot="1">
      <c r="B92" s="97" t="s">
        <v>1058</v>
      </c>
      <c r="C92" s="98"/>
      <c r="D92" s="98"/>
      <c r="E92" s="98"/>
      <c r="F92" s="98"/>
      <c r="G92" s="98"/>
      <c r="H92" s="98"/>
      <c r="I92" s="99"/>
      <c r="J92" s="100"/>
      <c r="K92" s="315">
        <v>0.05</v>
      </c>
      <c r="L92" s="856">
        <f>N85*K92</f>
        <v>9516.0421136961322</v>
      </c>
      <c r="M92" s="857"/>
      <c r="N92" s="57"/>
    </row>
    <row r="93" spans="1:14" ht="15.75" thickBot="1">
      <c r="B93" s="819" t="s">
        <v>1037</v>
      </c>
      <c r="C93" s="820"/>
      <c r="D93" s="820"/>
      <c r="E93" s="820"/>
      <c r="F93" s="820"/>
      <c r="G93" s="820"/>
      <c r="H93" s="820"/>
      <c r="I93" s="820"/>
      <c r="J93" s="820"/>
      <c r="K93" s="820"/>
      <c r="L93" s="820"/>
      <c r="M93" s="821"/>
      <c r="N93" s="58">
        <f>L90+L91+L92</f>
        <v>57096.25268217679</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7">
        <f>N85+N93</f>
        <v>247417.09495609943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7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5"/>
      <c r="K125" s="885"/>
      <c r="L125" s="885"/>
      <c r="M125" s="885"/>
      <c r="N125" s="886"/>
    </row>
    <row r="126" spans="2:14" ht="15.75" thickBot="1">
      <c r="B126" s="271" t="s">
        <v>2327</v>
      </c>
      <c r="C126" s="403"/>
      <c r="D126" s="403"/>
      <c r="E126" s="63"/>
      <c r="F126" s="63"/>
      <c r="G126" s="63"/>
      <c r="H126" s="63"/>
      <c r="I126" s="63"/>
      <c r="J126" s="887"/>
      <c r="K126" s="887"/>
      <c r="L126" s="887"/>
      <c r="M126" s="887"/>
      <c r="N126" s="888"/>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906">
        <f>VLOOKUP(A65,TRANSPORTE!A6:D117,4,FALSE)</f>
        <v>1250</v>
      </c>
      <c r="M65" s="907"/>
      <c r="N65" s="297">
        <f>K65*L65</f>
        <v>1562.5</v>
      </c>
    </row>
    <row r="66" spans="1:15">
      <c r="B66" s="52"/>
      <c r="C66" s="53"/>
      <c r="D66" s="53"/>
      <c r="E66" s="53"/>
      <c r="F66" s="53"/>
      <c r="G66" s="53"/>
      <c r="H66" s="298"/>
      <c r="I66" s="289"/>
      <c r="J66" s="289"/>
      <c r="K66" s="289"/>
      <c r="L66" s="906"/>
      <c r="M66" s="907"/>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3102.5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190320.84227392264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38064.168454784529</v>
      </c>
      <c r="M88" s="855"/>
      <c r="N88" s="57"/>
    </row>
    <row r="89" spans="1:14">
      <c r="B89" s="95" t="s">
        <v>1057</v>
      </c>
      <c r="C89" s="96"/>
      <c r="D89" s="96"/>
      <c r="E89" s="96"/>
      <c r="F89" s="96"/>
      <c r="G89" s="96"/>
      <c r="H89" s="96"/>
      <c r="I89" s="93"/>
      <c r="J89" s="94"/>
      <c r="K89" s="314">
        <v>0.05</v>
      </c>
      <c r="L89" s="854">
        <f>N83*K89</f>
        <v>9516.0421136961322</v>
      </c>
      <c r="M89" s="855"/>
      <c r="N89" s="57"/>
    </row>
    <row r="90" spans="1:14" ht="15.75" thickBot="1">
      <c r="B90" s="97" t="s">
        <v>1058</v>
      </c>
      <c r="C90" s="98"/>
      <c r="D90" s="98"/>
      <c r="E90" s="98"/>
      <c r="F90" s="98"/>
      <c r="G90" s="98"/>
      <c r="H90" s="98"/>
      <c r="I90" s="99"/>
      <c r="J90" s="100"/>
      <c r="K90" s="315">
        <v>0.05</v>
      </c>
      <c r="L90" s="856">
        <f>N83*K90</f>
        <v>9516.0421136961322</v>
      </c>
      <c r="M90" s="857"/>
      <c r="N90" s="57"/>
    </row>
    <row r="91" spans="1:14" ht="15.75" thickBot="1">
      <c r="B91" s="819" t="s">
        <v>1037</v>
      </c>
      <c r="C91" s="820"/>
      <c r="D91" s="820"/>
      <c r="E91" s="820"/>
      <c r="F91" s="820"/>
      <c r="G91" s="820"/>
      <c r="H91" s="820"/>
      <c r="I91" s="820"/>
      <c r="J91" s="820"/>
      <c r="K91" s="820"/>
      <c r="L91" s="820"/>
      <c r="M91" s="821"/>
      <c r="N91" s="58">
        <f>L88+L89+L90</f>
        <v>57096.25268217679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247417.09495609943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ht="15" customHeight="1">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147878.95203325525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6">
        <f>VLOOKUP(A64,TRANSPORTE!A6:D117,4,FALSE)</f>
        <v>1250</v>
      </c>
      <c r="M64" s="907"/>
      <c r="N64" s="297">
        <f>K64*L64</f>
        <v>1562.5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3102.5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190320.84227392264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38064.168454784529</v>
      </c>
      <c r="M87" s="855"/>
      <c r="N87" s="57"/>
    </row>
    <row r="88" spans="1:14">
      <c r="B88" s="95" t="s">
        <v>1057</v>
      </c>
      <c r="C88" s="96"/>
      <c r="D88" s="96"/>
      <c r="E88" s="96"/>
      <c r="F88" s="96"/>
      <c r="G88" s="96"/>
      <c r="H88" s="96"/>
      <c r="I88" s="93"/>
      <c r="J88" s="94"/>
      <c r="K88" s="314">
        <v>0.05</v>
      </c>
      <c r="L88" s="854">
        <f>N82*K88</f>
        <v>9516.0421136961322</v>
      </c>
      <c r="M88" s="855"/>
      <c r="N88" s="57"/>
    </row>
    <row r="89" spans="1:14" ht="15.75" thickBot="1">
      <c r="B89" s="97" t="s">
        <v>1058</v>
      </c>
      <c r="C89" s="98"/>
      <c r="D89" s="98"/>
      <c r="E89" s="98"/>
      <c r="F89" s="98"/>
      <c r="G89" s="98"/>
      <c r="H89" s="98"/>
      <c r="I89" s="99"/>
      <c r="J89" s="100"/>
      <c r="K89" s="315">
        <v>0.05</v>
      </c>
      <c r="L89" s="856">
        <f>N82*K89</f>
        <v>9516.0421136961322</v>
      </c>
      <c r="M89" s="857"/>
      <c r="N89" s="57"/>
    </row>
    <row r="90" spans="1:14" ht="15.75" thickBot="1">
      <c r="B90" s="819" t="s">
        <v>1037</v>
      </c>
      <c r="C90" s="820"/>
      <c r="D90" s="820"/>
      <c r="E90" s="820"/>
      <c r="F90" s="820"/>
      <c r="G90" s="820"/>
      <c r="H90" s="820"/>
      <c r="I90" s="820"/>
      <c r="J90" s="820"/>
      <c r="K90" s="820"/>
      <c r="L90" s="820"/>
      <c r="M90" s="821"/>
      <c r="N90" s="58">
        <f>L87+L88+L89</f>
        <v>57096.25268217679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247417.09495609943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147878.95203325525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319"/>
      <c r="C68" s="320"/>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190133.34227392264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38026.668454784529</v>
      </c>
      <c r="M87" s="855"/>
      <c r="N87" s="57"/>
    </row>
    <row r="88" spans="1:14">
      <c r="B88" s="95" t="s">
        <v>1057</v>
      </c>
      <c r="C88" s="96"/>
      <c r="D88" s="96"/>
      <c r="E88" s="96"/>
      <c r="F88" s="96"/>
      <c r="G88" s="96"/>
      <c r="H88" s="96"/>
      <c r="I88" s="93"/>
      <c r="J88" s="94"/>
      <c r="K88" s="314">
        <v>0.05</v>
      </c>
      <c r="L88" s="854">
        <f>N82*K88</f>
        <v>9506.6671136961322</v>
      </c>
      <c r="M88" s="855"/>
      <c r="N88" s="57"/>
    </row>
    <row r="89" spans="1:14" ht="15.75" thickBot="1">
      <c r="B89" s="97" t="s">
        <v>1058</v>
      </c>
      <c r="C89" s="98"/>
      <c r="D89" s="98"/>
      <c r="E89" s="98"/>
      <c r="F89" s="98"/>
      <c r="G89" s="98"/>
      <c r="H89" s="98"/>
      <c r="I89" s="99"/>
      <c r="J89" s="100"/>
      <c r="K89" s="315">
        <v>0.05</v>
      </c>
      <c r="L89" s="856">
        <f>N82*K89</f>
        <v>9506.6671136961322</v>
      </c>
      <c r="M89" s="857"/>
      <c r="N89" s="57"/>
    </row>
    <row r="90" spans="1:14" ht="15.75" thickBot="1">
      <c r="B90" s="819" t="s">
        <v>1037</v>
      </c>
      <c r="C90" s="820"/>
      <c r="D90" s="820"/>
      <c r="E90" s="820"/>
      <c r="F90" s="820"/>
      <c r="G90" s="820"/>
      <c r="H90" s="820"/>
      <c r="I90" s="820"/>
      <c r="J90" s="820"/>
      <c r="K90" s="820"/>
      <c r="L90" s="820"/>
      <c r="M90" s="821"/>
      <c r="N90" s="58">
        <f>L87+L88+L89</f>
        <v>57040.00268217679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247173.34495609943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1377</v>
      </c>
      <c r="B65" s="52" t="str">
        <f>VLOOKUP(A65,TRANSPORTE!A6:D117,3,FALSE)</f>
        <v>Transporte de mezcla</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8</v>
      </c>
      <c r="N37" s="282">
        <f t="shared" ref="N37:N43" si="0">K37/M37</f>
        <v>21732.31960408685</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8</v>
      </c>
      <c r="N38" s="282">
        <f t="shared" si="0"/>
        <v>15000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8</v>
      </c>
      <c r="N39" s="282">
        <f t="shared" si="0"/>
        <v>62437.899106002566</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8</v>
      </c>
      <c r="N42" s="282">
        <f t="shared" si="0"/>
        <v>37480.377288207754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8</v>
      </c>
      <c r="N43" s="282">
        <f t="shared" si="0"/>
        <v>11250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177551.27590898122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6">
        <f>VLOOKUP(A64,TRANSPORTE!A6:D117,4,FALSE)</f>
        <v>1250</v>
      </c>
      <c r="M64" s="907"/>
      <c r="N64" s="297">
        <f>K64*L64</f>
        <v>1562.5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3102.5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220915.21291031429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44183.042582062859</v>
      </c>
      <c r="M87" s="855"/>
      <c r="N87" s="57"/>
    </row>
    <row r="88" spans="1:14">
      <c r="B88" s="95" t="s">
        <v>1057</v>
      </c>
      <c r="C88" s="96"/>
      <c r="D88" s="96"/>
      <c r="E88" s="96"/>
      <c r="F88" s="96"/>
      <c r="G88" s="96"/>
      <c r="H88" s="96"/>
      <c r="I88" s="93"/>
      <c r="J88" s="94"/>
      <c r="K88" s="314">
        <v>0.05</v>
      </c>
      <c r="L88" s="854">
        <f>N82*K88</f>
        <v>11045.760645515715</v>
      </c>
      <c r="M88" s="855"/>
      <c r="N88" s="57"/>
    </row>
    <row r="89" spans="1:14" ht="15.75" thickBot="1">
      <c r="B89" s="97" t="s">
        <v>1058</v>
      </c>
      <c r="C89" s="98"/>
      <c r="D89" s="98"/>
      <c r="E89" s="98"/>
      <c r="F89" s="98"/>
      <c r="G89" s="98"/>
      <c r="H89" s="98"/>
      <c r="I89" s="99"/>
      <c r="J89" s="100"/>
      <c r="K89" s="315">
        <v>0.05</v>
      </c>
      <c r="L89" s="856">
        <f>N82*K89</f>
        <v>11045.760645515715</v>
      </c>
      <c r="M89" s="857"/>
      <c r="N89" s="57"/>
    </row>
    <row r="90" spans="1:14" ht="15.75" thickBot="1">
      <c r="B90" s="819" t="s">
        <v>1037</v>
      </c>
      <c r="C90" s="820"/>
      <c r="D90" s="820"/>
      <c r="E90" s="820"/>
      <c r="F90" s="820"/>
      <c r="G90" s="820"/>
      <c r="H90" s="820"/>
      <c r="I90" s="820"/>
      <c r="J90" s="820"/>
      <c r="K90" s="820"/>
      <c r="L90" s="820"/>
      <c r="M90" s="821"/>
      <c r="N90" s="58">
        <f>L87+L88+L89</f>
        <v>66274.563873094288</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287189.7767834086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8</v>
      </c>
      <c r="N37" s="282">
        <f t="shared" ref="N37:N43" si="0">K37/M37</f>
        <v>21732.31960408685</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8</v>
      </c>
      <c r="N38" s="282">
        <f t="shared" si="0"/>
        <v>15000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8</v>
      </c>
      <c r="N39" s="282">
        <f t="shared" si="0"/>
        <v>62437.899106002566</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8</v>
      </c>
      <c r="N42" s="282">
        <f t="shared" si="0"/>
        <v>37480.377288207754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8</v>
      </c>
      <c r="N43" s="282">
        <f t="shared" si="0"/>
        <v>11250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177551.27590898122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319"/>
      <c r="C68" s="320"/>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133"/>
    </row>
    <row r="80" spans="1:15" ht="15.75" thickBot="1">
      <c r="B80" s="908" t="s">
        <v>1037</v>
      </c>
      <c r="C80" s="862"/>
      <c r="D80" s="862"/>
      <c r="E80" s="862"/>
      <c r="F80" s="862"/>
      <c r="G80" s="862"/>
      <c r="H80" s="862"/>
      <c r="I80" s="862"/>
      <c r="J80" s="862"/>
      <c r="K80" s="862"/>
      <c r="L80" s="862"/>
      <c r="M80" s="863"/>
      <c r="N80" s="470">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220727.71291031429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44145.542582062859</v>
      </c>
      <c r="M87" s="855"/>
      <c r="N87" s="57"/>
    </row>
    <row r="88" spans="1:14">
      <c r="B88" s="95" t="s">
        <v>1057</v>
      </c>
      <c r="C88" s="96"/>
      <c r="D88" s="96"/>
      <c r="E88" s="96"/>
      <c r="F88" s="96"/>
      <c r="G88" s="96"/>
      <c r="H88" s="96"/>
      <c r="I88" s="93"/>
      <c r="J88" s="94"/>
      <c r="K88" s="314">
        <v>0.05</v>
      </c>
      <c r="L88" s="854">
        <f>N82*K88</f>
        <v>11036.385645515715</v>
      </c>
      <c r="M88" s="855"/>
      <c r="N88" s="57"/>
    </row>
    <row r="89" spans="1:14" ht="15.75" thickBot="1">
      <c r="B89" s="97" t="s">
        <v>1058</v>
      </c>
      <c r="C89" s="98"/>
      <c r="D89" s="98"/>
      <c r="E89" s="98"/>
      <c r="F89" s="98"/>
      <c r="G89" s="98"/>
      <c r="H89" s="98"/>
      <c r="I89" s="99"/>
      <c r="J89" s="100"/>
      <c r="K89" s="315">
        <v>0.05</v>
      </c>
      <c r="L89" s="856">
        <f>N82*K89</f>
        <v>11036.385645515715</v>
      </c>
      <c r="M89" s="857"/>
      <c r="N89" s="57"/>
    </row>
    <row r="90" spans="1:14" ht="15.75" thickBot="1">
      <c r="B90" s="819" t="s">
        <v>1037</v>
      </c>
      <c r="C90" s="820"/>
      <c r="D90" s="820"/>
      <c r="E90" s="820"/>
      <c r="F90" s="820"/>
      <c r="G90" s="820"/>
      <c r="H90" s="820"/>
      <c r="I90" s="820"/>
      <c r="J90" s="820"/>
      <c r="K90" s="820"/>
      <c r="L90" s="820"/>
      <c r="M90" s="821"/>
      <c r="N90" s="58">
        <f>L87+L88+L89</f>
        <v>66218.313873094288</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286946.0267834086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8</v>
      </c>
      <c r="N37" s="282">
        <f t="shared" ref="N37:N43" si="0">K37/M37</f>
        <v>21732.31960408685</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8</v>
      </c>
      <c r="N38" s="282">
        <f t="shared" si="0"/>
        <v>15000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8</v>
      </c>
      <c r="N39" s="282">
        <f t="shared" si="0"/>
        <v>62437.899106002566</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8</v>
      </c>
      <c r="N42" s="282">
        <f t="shared" si="0"/>
        <v>37480.377288207754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8</v>
      </c>
      <c r="N43" s="282">
        <f t="shared" si="0"/>
        <v>11250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177551.27590898122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220727.71291031429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44145.542582062859</v>
      </c>
      <c r="M87" s="855"/>
      <c r="N87" s="57"/>
    </row>
    <row r="88" spans="1:14">
      <c r="B88" s="95" t="s">
        <v>1057</v>
      </c>
      <c r="C88" s="96"/>
      <c r="D88" s="96"/>
      <c r="E88" s="96"/>
      <c r="F88" s="96"/>
      <c r="G88" s="96"/>
      <c r="H88" s="96"/>
      <c r="I88" s="93"/>
      <c r="J88" s="94"/>
      <c r="K88" s="314">
        <v>0.05</v>
      </c>
      <c r="L88" s="854">
        <f>N82*K88</f>
        <v>11036.385645515715</v>
      </c>
      <c r="M88" s="855"/>
      <c r="N88" s="57"/>
    </row>
    <row r="89" spans="1:14" ht="15.75" thickBot="1">
      <c r="B89" s="97" t="s">
        <v>1058</v>
      </c>
      <c r="C89" s="98"/>
      <c r="D89" s="98"/>
      <c r="E89" s="98"/>
      <c r="F89" s="98"/>
      <c r="G89" s="98"/>
      <c r="H89" s="98"/>
      <c r="I89" s="99"/>
      <c r="J89" s="100"/>
      <c r="K89" s="315">
        <v>0.05</v>
      </c>
      <c r="L89" s="856">
        <f>N82*K89</f>
        <v>11036.385645515715</v>
      </c>
      <c r="M89" s="857"/>
      <c r="N89" s="57"/>
    </row>
    <row r="90" spans="1:14" ht="15.75" thickBot="1">
      <c r="B90" s="819" t="s">
        <v>1037</v>
      </c>
      <c r="C90" s="820"/>
      <c r="D90" s="820"/>
      <c r="E90" s="820"/>
      <c r="F90" s="820"/>
      <c r="G90" s="820"/>
      <c r="H90" s="820"/>
      <c r="I90" s="820"/>
      <c r="J90" s="820"/>
      <c r="K90" s="820"/>
      <c r="L90" s="820"/>
      <c r="M90" s="821"/>
      <c r="N90" s="58">
        <f>L87+L88+L89</f>
        <v>66218.313873094288</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286946.0267834086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147878.95203325525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190133.34227392264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38026.668454784529</v>
      </c>
      <c r="M87" s="855"/>
      <c r="N87" s="57"/>
    </row>
    <row r="88" spans="1:14">
      <c r="B88" s="95" t="s">
        <v>1057</v>
      </c>
      <c r="C88" s="96"/>
      <c r="D88" s="96"/>
      <c r="E88" s="96"/>
      <c r="F88" s="96"/>
      <c r="G88" s="96"/>
      <c r="H88" s="96"/>
      <c r="I88" s="93"/>
      <c r="J88" s="94"/>
      <c r="K88" s="314">
        <v>0.05</v>
      </c>
      <c r="L88" s="854">
        <f>N82*K88</f>
        <v>9506.6671136961322</v>
      </c>
      <c r="M88" s="855"/>
      <c r="N88" s="57"/>
    </row>
    <row r="89" spans="1:14" ht="15.75" thickBot="1">
      <c r="B89" s="97" t="s">
        <v>1058</v>
      </c>
      <c r="C89" s="98"/>
      <c r="D89" s="98"/>
      <c r="E89" s="98"/>
      <c r="F89" s="98"/>
      <c r="G89" s="98"/>
      <c r="H89" s="98"/>
      <c r="I89" s="99"/>
      <c r="J89" s="100"/>
      <c r="K89" s="315">
        <v>0.05</v>
      </c>
      <c r="L89" s="856">
        <f>N82*K89</f>
        <v>9506.6671136961322</v>
      </c>
      <c r="M89" s="857"/>
      <c r="N89" s="57"/>
    </row>
    <row r="90" spans="1:14" ht="15.75" thickBot="1">
      <c r="B90" s="819" t="s">
        <v>1037</v>
      </c>
      <c r="C90" s="820"/>
      <c r="D90" s="820"/>
      <c r="E90" s="820"/>
      <c r="F90" s="820"/>
      <c r="G90" s="820"/>
      <c r="H90" s="820"/>
      <c r="I90" s="820"/>
      <c r="J90" s="820"/>
      <c r="K90" s="820"/>
      <c r="L90" s="820"/>
      <c r="M90" s="821"/>
      <c r="N90" s="58">
        <f>L87+L88+L89</f>
        <v>57040.00268217679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247173.34495609943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319"/>
      <c r="C69" s="320"/>
      <c r="D69" s="320"/>
      <c r="E69" s="320"/>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133"/>
    </row>
    <row r="81" spans="1:14" ht="15.75" thickBot="1">
      <c r="B81" s="908" t="s">
        <v>1037</v>
      </c>
      <c r="C81" s="862"/>
      <c r="D81" s="862"/>
      <c r="E81" s="862"/>
      <c r="F81" s="862"/>
      <c r="G81" s="862"/>
      <c r="H81" s="862"/>
      <c r="I81" s="862"/>
      <c r="J81" s="862"/>
      <c r="K81" s="862"/>
      <c r="L81" s="862"/>
      <c r="M81" s="863"/>
      <c r="N81" s="47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147878.95203325525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190133.34227392264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38026.668454784529</v>
      </c>
      <c r="M87" s="855"/>
      <c r="N87" s="57"/>
    </row>
    <row r="88" spans="1:14">
      <c r="B88" s="95" t="s">
        <v>1057</v>
      </c>
      <c r="C88" s="96"/>
      <c r="D88" s="96"/>
      <c r="E88" s="96"/>
      <c r="F88" s="96"/>
      <c r="G88" s="96"/>
      <c r="H88" s="96"/>
      <c r="I88" s="93"/>
      <c r="J88" s="94"/>
      <c r="K88" s="314">
        <v>0.05</v>
      </c>
      <c r="L88" s="854">
        <f>N82*K88</f>
        <v>9506.6671136961322</v>
      </c>
      <c r="M88" s="855"/>
      <c r="N88" s="57"/>
    </row>
    <row r="89" spans="1:14" ht="15.75" thickBot="1">
      <c r="B89" s="97" t="s">
        <v>1058</v>
      </c>
      <c r="C89" s="98"/>
      <c r="D89" s="98"/>
      <c r="E89" s="98"/>
      <c r="F89" s="98"/>
      <c r="G89" s="98"/>
      <c r="H89" s="98"/>
      <c r="I89" s="99"/>
      <c r="J89" s="100"/>
      <c r="K89" s="315">
        <v>0.05</v>
      </c>
      <c r="L89" s="856">
        <f>N82*K89</f>
        <v>9506.6671136961322</v>
      </c>
      <c r="M89" s="857"/>
      <c r="N89" s="57"/>
    </row>
    <row r="90" spans="1:14" ht="15.75" thickBot="1">
      <c r="B90" s="819" t="s">
        <v>1037</v>
      </c>
      <c r="C90" s="820"/>
      <c r="D90" s="820"/>
      <c r="E90" s="820"/>
      <c r="F90" s="820"/>
      <c r="G90" s="820"/>
      <c r="H90" s="820"/>
      <c r="I90" s="820"/>
      <c r="J90" s="820"/>
      <c r="K90" s="820"/>
      <c r="L90" s="820"/>
      <c r="M90" s="821"/>
      <c r="N90" s="58">
        <f>L87+L88+L89</f>
        <v>57040.00268217679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247173.34495609943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8</v>
      </c>
      <c r="N37" s="282">
        <f t="shared" ref="N37:N43" si="0">K37/M37</f>
        <v>21732.31960408685</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8</v>
      </c>
      <c r="N38" s="282">
        <f t="shared" si="0"/>
        <v>15000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8</v>
      </c>
      <c r="N39" s="282">
        <f t="shared" si="0"/>
        <v>62437.899106002566</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8</v>
      </c>
      <c r="N42" s="282">
        <f t="shared" si="0"/>
        <v>37480.377288207754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8</v>
      </c>
      <c r="N43" s="282">
        <f t="shared" si="0"/>
        <v>11250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177551.27590898122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220727.71291031429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44145.542582062859</v>
      </c>
      <c r="M87" s="855"/>
      <c r="N87" s="57"/>
    </row>
    <row r="88" spans="1:14">
      <c r="B88" s="95" t="s">
        <v>1057</v>
      </c>
      <c r="C88" s="96"/>
      <c r="D88" s="96"/>
      <c r="E88" s="96"/>
      <c r="F88" s="96"/>
      <c r="G88" s="96"/>
      <c r="H88" s="96"/>
      <c r="I88" s="93"/>
      <c r="J88" s="94"/>
      <c r="K88" s="314">
        <v>0.05</v>
      </c>
      <c r="L88" s="854">
        <f>N82*K88</f>
        <v>11036.385645515715</v>
      </c>
      <c r="M88" s="855"/>
      <c r="N88" s="57"/>
    </row>
    <row r="89" spans="1:14" ht="15.75" thickBot="1">
      <c r="B89" s="97" t="s">
        <v>1058</v>
      </c>
      <c r="C89" s="98"/>
      <c r="D89" s="98"/>
      <c r="E89" s="98"/>
      <c r="F89" s="98"/>
      <c r="G89" s="98"/>
      <c r="H89" s="98"/>
      <c r="I89" s="99"/>
      <c r="J89" s="100"/>
      <c r="K89" s="315">
        <v>0.05</v>
      </c>
      <c r="L89" s="856">
        <f>N82*K89</f>
        <v>11036.385645515715</v>
      </c>
      <c r="M89" s="857"/>
      <c r="N89" s="57"/>
    </row>
    <row r="90" spans="1:14" ht="15.75" thickBot="1">
      <c r="B90" s="819" t="s">
        <v>1037</v>
      </c>
      <c r="C90" s="820"/>
      <c r="D90" s="820"/>
      <c r="E90" s="820"/>
      <c r="F90" s="820"/>
      <c r="G90" s="820"/>
      <c r="H90" s="820"/>
      <c r="I90" s="820"/>
      <c r="J90" s="820"/>
      <c r="K90" s="820"/>
      <c r="L90" s="820"/>
      <c r="M90" s="821"/>
      <c r="N90" s="58">
        <f>L87+L88+L89</f>
        <v>66218.313873094288</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286946.0267834086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319"/>
      <c r="C69" s="320"/>
      <c r="D69" s="320"/>
      <c r="E69" s="320"/>
      <c r="F69" s="320"/>
      <c r="G69" s="320"/>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147878.95203325525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12</v>
      </c>
      <c r="N54" s="282">
        <f>K54*M54</f>
        <v>300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31040.969394676125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190133.34227392264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38026.668454784529</v>
      </c>
      <c r="M87" s="855"/>
      <c r="N87" s="57"/>
    </row>
    <row r="88" spans="1:14">
      <c r="B88" s="95" t="s">
        <v>1057</v>
      </c>
      <c r="C88" s="96"/>
      <c r="D88" s="96"/>
      <c r="E88" s="96"/>
      <c r="F88" s="96"/>
      <c r="G88" s="96"/>
      <c r="H88" s="96"/>
      <c r="I88" s="93"/>
      <c r="J88" s="94"/>
      <c r="K88" s="314">
        <v>0.05</v>
      </c>
      <c r="L88" s="854">
        <f>N82*K88</f>
        <v>9506.6671136961322</v>
      </c>
      <c r="M88" s="855"/>
      <c r="N88" s="57"/>
    </row>
    <row r="89" spans="1:14" ht="15.75" thickBot="1">
      <c r="B89" s="97" t="s">
        <v>1058</v>
      </c>
      <c r="C89" s="98"/>
      <c r="D89" s="98"/>
      <c r="E89" s="98"/>
      <c r="F89" s="98"/>
      <c r="G89" s="98"/>
      <c r="H89" s="98"/>
      <c r="I89" s="99"/>
      <c r="J89" s="100"/>
      <c r="K89" s="315">
        <v>0.05</v>
      </c>
      <c r="L89" s="856">
        <f>N82*K89</f>
        <v>9506.6671136961322</v>
      </c>
      <c r="M89" s="857"/>
      <c r="N89" s="57"/>
    </row>
    <row r="90" spans="1:14" ht="15.75" thickBot="1">
      <c r="B90" s="819" t="s">
        <v>1037</v>
      </c>
      <c r="C90" s="820"/>
      <c r="D90" s="820"/>
      <c r="E90" s="820"/>
      <c r="F90" s="820"/>
      <c r="G90" s="820"/>
      <c r="H90" s="820"/>
      <c r="I90" s="820"/>
      <c r="J90" s="820"/>
      <c r="K90" s="820"/>
      <c r="L90" s="820"/>
      <c r="M90" s="821"/>
      <c r="N90" s="58">
        <f>L87+L88+L89</f>
        <v>57040.00268217679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247173.34495609943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7"/>
      <c r="J36" s="278"/>
      <c r="K36" s="279">
        <f>VLOOKUP(A36,EQUIPOS!A6:D163,4,FALSE)</f>
        <v>100000</v>
      </c>
      <c r="L36" s="280"/>
      <c r="M36" s="281">
        <v>30</v>
      </c>
      <c r="N36" s="282">
        <f>K36/M36</f>
        <v>3333.3333333333335</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166</v>
      </c>
      <c r="B38" s="868" t="str">
        <f>VLOOKUP(A38,EQUIPOS!A8:D154,3,FALSE)</f>
        <v>Compactador de Rodillo POTENCIA: 99HP, PESO: 8 ton</v>
      </c>
      <c r="C38" s="869"/>
      <c r="D38" s="869"/>
      <c r="E38" s="869"/>
      <c r="F38" s="869"/>
      <c r="G38" s="869"/>
      <c r="H38" s="870"/>
      <c r="I38" s="277"/>
      <c r="J38" s="278"/>
      <c r="K38" s="279">
        <f>VLOOKUP(A38,EQUIPOS!A8:D165,4,FALSE)</f>
        <v>120000</v>
      </c>
      <c r="L38" s="280"/>
      <c r="M38" s="281">
        <v>10</v>
      </c>
      <c r="N38" s="282">
        <f t="shared" si="0"/>
        <v>12000</v>
      </c>
    </row>
    <row r="39" spans="1:14">
      <c r="A39" t="s">
        <v>284</v>
      </c>
      <c r="B39" s="868" t="str">
        <f>VLOOKUP(A39,EQUIPOS!A9:D154,3,FALSE)</f>
        <v>Planta de asfalto en caliente</v>
      </c>
      <c r="C39" s="869"/>
      <c r="D39" s="869"/>
      <c r="E39" s="869"/>
      <c r="F39" s="869"/>
      <c r="G39" s="869"/>
      <c r="H39" s="870"/>
      <c r="I39" s="277"/>
      <c r="J39" s="278"/>
      <c r="K39" s="279">
        <f>VLOOKUP(A39,EQUIPOS!A9:D166,4,FALSE)</f>
        <v>499503.19284802052</v>
      </c>
      <c r="L39" s="280"/>
      <c r="M39" s="281">
        <v>10</v>
      </c>
      <c r="N39" s="282">
        <f t="shared" si="0"/>
        <v>49950.319284802055</v>
      </c>
    </row>
    <row r="40" spans="1:14">
      <c r="A40" t="s">
        <v>290</v>
      </c>
      <c r="B40" s="868" t="str">
        <f>VLOOKUP(A40,EQUIPOS!A10:D154,3,FALSE)</f>
        <v>Planta trituradora</v>
      </c>
      <c r="C40" s="869"/>
      <c r="D40" s="869"/>
      <c r="E40" s="869"/>
      <c r="F40" s="869"/>
      <c r="G40" s="869"/>
      <c r="H40" s="870"/>
      <c r="I40" s="277"/>
      <c r="J40" s="278"/>
      <c r="K40" s="279">
        <f>VLOOKUP(A40,EQUIPOS!A10:D167,4,FALSE)</f>
        <v>582048.21200510859</v>
      </c>
      <c r="L40" s="280"/>
      <c r="M40" s="281">
        <v>30</v>
      </c>
      <c r="N40" s="282">
        <f t="shared" si="0"/>
        <v>19401.607066836954</v>
      </c>
    </row>
    <row r="41" spans="1:14">
      <c r="A41" t="s">
        <v>314</v>
      </c>
      <c r="B41" s="868" t="str">
        <f>VLOOKUP(A41,EQUIPOS!A11:D155,3,FALSE)</f>
        <v xml:space="preserve">Retroexcavadora E-200 sobre orugas
</v>
      </c>
      <c r="C41" s="869"/>
      <c r="D41" s="869"/>
      <c r="E41" s="869"/>
      <c r="F41" s="869"/>
      <c r="G41" s="869"/>
      <c r="H41" s="870"/>
      <c r="I41" s="277"/>
      <c r="J41" s="278"/>
      <c r="K41" s="279">
        <f>VLOOKUP(A41,EQUIPOS!A11:D168,4,FALSE)</f>
        <v>179810.78249544284</v>
      </c>
      <c r="L41" s="280"/>
      <c r="M41" s="281">
        <v>30</v>
      </c>
      <c r="N41" s="282">
        <f t="shared" si="0"/>
        <v>5993.6927498480945</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7"/>
      <c r="J42" s="278"/>
      <c r="K42" s="279">
        <f>VLOOKUP(A42,EQUIPOS!A12:D169,4,FALSE)</f>
        <v>299843.01830566203</v>
      </c>
      <c r="L42" s="280"/>
      <c r="M42" s="281">
        <v>10</v>
      </c>
      <c r="N42" s="282">
        <f t="shared" si="0"/>
        <v>29984.301830566204</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330"/>
      <c r="C44" s="331"/>
      <c r="D44" s="331"/>
      <c r="E44" s="331"/>
      <c r="F44" s="331"/>
      <c r="G44" s="331"/>
      <c r="H44" s="332"/>
      <c r="I44" s="277"/>
      <c r="J44" s="278"/>
      <c r="K44" s="279"/>
      <c r="L44" s="280"/>
      <c r="M44" s="281"/>
      <c r="N44" s="282"/>
    </row>
    <row r="45" spans="1:14">
      <c r="B45" s="868"/>
      <c r="C45" s="869"/>
      <c r="D45" s="869"/>
      <c r="E45" s="869"/>
      <c r="F45" s="869"/>
      <c r="G45" s="869"/>
      <c r="H45" s="870"/>
      <c r="I45" s="871"/>
      <c r="J45" s="872"/>
      <c r="K45" s="279"/>
      <c r="L45" s="873"/>
      <c r="M45" s="874"/>
      <c r="N45" s="282"/>
    </row>
    <row r="46" spans="1:14">
      <c r="B46" s="868"/>
      <c r="C46" s="869"/>
      <c r="D46" s="869"/>
      <c r="E46" s="875"/>
      <c r="F46" s="869"/>
      <c r="G46" s="869"/>
      <c r="H46" s="870"/>
      <c r="I46" s="42"/>
      <c r="J46" s="43"/>
      <c r="K46" s="284"/>
      <c r="L46" s="286"/>
      <c r="M46" s="287"/>
      <c r="N46" s="288"/>
    </row>
    <row r="47" spans="1:14">
      <c r="B47" s="876" t="s">
        <v>1036</v>
      </c>
      <c r="C47" s="877"/>
      <c r="D47" s="877"/>
      <c r="E47" s="44"/>
      <c r="F47" s="45"/>
      <c r="G47" s="45"/>
      <c r="H47" s="46"/>
      <c r="I47" s="42"/>
      <c r="J47" s="43"/>
      <c r="K47" s="289"/>
      <c r="L47" s="286"/>
      <c r="M47" s="411">
        <v>0.1</v>
      </c>
      <c r="N47" s="354">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147878.95203325525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21957.835281911521</v>
      </c>
      <c r="N54" s="282">
        <f>K54*M54</f>
        <v>30740.969394676125</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12</v>
      </c>
      <c r="N55" s="282">
        <f>K55*M55</f>
        <v>300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4">
        <f>SUM(N54:N58)</f>
        <v>31040.969394676125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6">
        <f>VLOOKUP(A64,TRANSPORTE!A5:D117,4,FALSE)</f>
        <v>1100</v>
      </c>
      <c r="M64" s="907"/>
      <c r="N64" s="297">
        <f>K64*L64</f>
        <v>1540</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906">
        <f>VLOOKUP(A65,TRANSPORTE!A6:D117,4,FALSE)</f>
        <v>1100</v>
      </c>
      <c r="M65" s="907"/>
      <c r="N65" s="297">
        <f>K65*L65</f>
        <v>1375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190133.34227392264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38026.668454784529</v>
      </c>
      <c r="M88" s="855"/>
      <c r="N88" s="57"/>
    </row>
    <row r="89" spans="1:14">
      <c r="B89" s="95" t="s">
        <v>1057</v>
      </c>
      <c r="C89" s="96"/>
      <c r="D89" s="96"/>
      <c r="E89" s="96"/>
      <c r="F89" s="96"/>
      <c r="G89" s="96"/>
      <c r="H89" s="96"/>
      <c r="I89" s="93"/>
      <c r="J89" s="94"/>
      <c r="K89" s="314">
        <v>0.05</v>
      </c>
      <c r="L89" s="854">
        <f>N83*K89</f>
        <v>9506.6671136961322</v>
      </c>
      <c r="M89" s="855"/>
      <c r="N89" s="57"/>
    </row>
    <row r="90" spans="1:14" ht="15.75" thickBot="1">
      <c r="B90" s="97" t="s">
        <v>1058</v>
      </c>
      <c r="C90" s="98"/>
      <c r="D90" s="98"/>
      <c r="E90" s="98"/>
      <c r="F90" s="98"/>
      <c r="G90" s="98"/>
      <c r="H90" s="98"/>
      <c r="I90" s="99"/>
      <c r="J90" s="100"/>
      <c r="K90" s="315">
        <v>0.05</v>
      </c>
      <c r="L90" s="856">
        <f>N83*K90</f>
        <v>9506.6671136961322</v>
      </c>
      <c r="M90" s="857"/>
      <c r="N90" s="57"/>
    </row>
    <row r="91" spans="1:14" ht="15.75" thickBot="1">
      <c r="B91" s="819" t="s">
        <v>1037</v>
      </c>
      <c r="C91" s="820"/>
      <c r="D91" s="820"/>
      <c r="E91" s="820"/>
      <c r="F91" s="820"/>
      <c r="G91" s="820"/>
      <c r="H91" s="820"/>
      <c r="I91" s="820"/>
      <c r="J91" s="820"/>
      <c r="K91" s="820"/>
      <c r="L91" s="820"/>
      <c r="M91" s="821"/>
      <c r="N91" s="58">
        <f>L88+L89+L90</f>
        <v>57040.00268217679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247173.34495609943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7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1" t="s">
        <v>2327</v>
      </c>
      <c r="C124" s="403"/>
      <c r="D124" s="403"/>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148</v>
      </c>
      <c r="B36" s="868" t="str">
        <f>VLOOKUP(A36,EQUIPOS!A6:D154,3,FALSE)</f>
        <v>Cargador : Potencia en el volante 110 hp, Clasificación de RPM del motor 2300.</v>
      </c>
      <c r="C36" s="869"/>
      <c r="D36" s="869"/>
      <c r="E36" s="869"/>
      <c r="F36" s="869"/>
      <c r="G36" s="869"/>
      <c r="H36" s="870"/>
      <c r="I36" s="277"/>
      <c r="J36" s="278"/>
      <c r="K36" s="279">
        <f>VLOOKUP(A36,EQUIPOS!A6:D163,4,FALSE)</f>
        <v>90000</v>
      </c>
      <c r="L36" s="280"/>
      <c r="M36" s="281">
        <v>30</v>
      </c>
      <c r="N36" s="282">
        <f>K36/M36</f>
        <v>3000</v>
      </c>
    </row>
    <row r="37" spans="1:14">
      <c r="A37" s="119" t="s">
        <v>173</v>
      </c>
      <c r="B37" s="868" t="str">
        <f>VLOOKUP(A37,EQUIPOS!A7:D154,3,FALSE)</f>
        <v>Compactador neumático de Potencia 70 HP, peso de 13 ton</v>
      </c>
      <c r="C37" s="869"/>
      <c r="D37" s="869"/>
      <c r="E37" s="869"/>
      <c r="F37" s="869"/>
      <c r="G37" s="869"/>
      <c r="H37" s="870"/>
      <c r="I37" s="277"/>
      <c r="J37" s="278"/>
      <c r="K37" s="279">
        <f>VLOOKUP(A37,EQUIPOS!A7:D164,4,FALSE)</f>
        <v>173858.5568326948</v>
      </c>
      <c r="L37" s="280"/>
      <c r="M37" s="281">
        <v>10</v>
      </c>
      <c r="N37" s="282">
        <f t="shared" ref="N37:N43" si="0">K37/M37</f>
        <v>17385.855683269481</v>
      </c>
    </row>
    <row r="38" spans="1:14">
      <c r="A38" t="s">
        <v>284</v>
      </c>
      <c r="B38" s="868" t="str">
        <f>VLOOKUP(A38,EQUIPOS!A8:D154,3,FALSE)</f>
        <v>Planta de asfalto en caliente</v>
      </c>
      <c r="C38" s="869"/>
      <c r="D38" s="869"/>
      <c r="E38" s="869"/>
      <c r="F38" s="869"/>
      <c r="G38" s="869"/>
      <c r="H38" s="870"/>
      <c r="I38" s="277"/>
      <c r="J38" s="278"/>
      <c r="K38" s="279">
        <f>VLOOKUP(A38,EQUIPOS!A8:D165,4,FALSE)</f>
        <v>499503.19284802052</v>
      </c>
      <c r="L38" s="280"/>
      <c r="M38" s="281">
        <v>10</v>
      </c>
      <c r="N38" s="282">
        <f t="shared" si="0"/>
        <v>49950.319284802055</v>
      </c>
    </row>
    <row r="39" spans="1:14">
      <c r="A39" t="s">
        <v>290</v>
      </c>
      <c r="B39" s="868" t="str">
        <f>VLOOKUP(A39,EQUIPOS!A9:D154,3,FALSE)</f>
        <v>Planta trituradora</v>
      </c>
      <c r="C39" s="869"/>
      <c r="D39" s="869"/>
      <c r="E39" s="869"/>
      <c r="F39" s="869"/>
      <c r="G39" s="869"/>
      <c r="H39" s="870"/>
      <c r="I39" s="277"/>
      <c r="J39" s="278"/>
      <c r="K39" s="279">
        <f>VLOOKUP(A39,EQUIPOS!A9:D166,4,FALSE)</f>
        <v>582048.21200510859</v>
      </c>
      <c r="L39" s="280"/>
      <c r="M39" s="281">
        <v>30</v>
      </c>
      <c r="N39" s="282">
        <f t="shared" si="0"/>
        <v>19401.607066836954</v>
      </c>
    </row>
    <row r="40" spans="1:14">
      <c r="A40" t="s">
        <v>316</v>
      </c>
      <c r="B40" s="868" t="str">
        <f>VLOOKUP(A40,EQUIPOS!A10:D154,3,FALSE)</f>
        <v>Retroexcavadora Tipo E-200 o  Equivalente</v>
      </c>
      <c r="C40" s="869"/>
      <c r="D40" s="869"/>
      <c r="E40" s="869"/>
      <c r="F40" s="869"/>
      <c r="G40" s="869"/>
      <c r="H40" s="870"/>
      <c r="I40" s="277"/>
      <c r="J40" s="278"/>
      <c r="K40" s="279">
        <f>VLOOKUP(A40,EQUIPOS!A10:D167,4,FALSE)</f>
        <v>169323.11621966798</v>
      </c>
      <c r="L40" s="280"/>
      <c r="M40" s="281">
        <v>30</v>
      </c>
      <c r="N40" s="282">
        <f t="shared" si="0"/>
        <v>5644.1038739889327</v>
      </c>
    </row>
    <row r="41" spans="1:14">
      <c r="A41" t="s">
        <v>358</v>
      </c>
      <c r="B41" s="868" t="str">
        <f>VLOOKUP(A41,EQUIPOS!A11:D155,3,FALSE)</f>
        <v xml:space="preserve">Terminadora de asfalto (Finisher), potencia en el volante 174 HP, R=20M3/H, velocidad de desplazamiento 114 m/min
</v>
      </c>
      <c r="C41" s="869"/>
      <c r="D41" s="869"/>
      <c r="E41" s="869"/>
      <c r="F41" s="869"/>
      <c r="G41" s="869"/>
      <c r="H41" s="870"/>
      <c r="I41" s="277"/>
      <c r="J41" s="278"/>
      <c r="K41" s="279">
        <f>VLOOKUP(A41,EQUIPOS!A11:D168,4,FALSE)</f>
        <v>299843.01830566203</v>
      </c>
      <c r="L41" s="280"/>
      <c r="M41" s="281">
        <v>10</v>
      </c>
      <c r="N41" s="282">
        <f t="shared" si="0"/>
        <v>29984.301830566204</v>
      </c>
    </row>
    <row r="42" spans="1:14">
      <c r="A42" t="s">
        <v>166</v>
      </c>
      <c r="B42" s="868" t="str">
        <f>VLOOKUP(A42,EQUIPOS!A12:D156,3,FALSE)</f>
        <v>Compactador de Rodillo POTENCIA: 99HP, PESO: 8 ton</v>
      </c>
      <c r="C42" s="869"/>
      <c r="D42" s="869"/>
      <c r="E42" s="869"/>
      <c r="F42" s="869"/>
      <c r="G42" s="869"/>
      <c r="H42" s="870"/>
      <c r="I42" s="277"/>
      <c r="J42" s="278"/>
      <c r="K42" s="279">
        <f>VLOOKUP(A42,EQUIPOS!A12:D169,4,FALSE)</f>
        <v>120000</v>
      </c>
      <c r="L42" s="280"/>
      <c r="M42" s="281">
        <v>10</v>
      </c>
      <c r="N42" s="282">
        <f t="shared" si="0"/>
        <v>12000</v>
      </c>
    </row>
    <row r="43" spans="1:14">
      <c r="A43" t="s">
        <v>373</v>
      </c>
      <c r="B43" s="868" t="str">
        <f>VLOOKUP(A43,EQUIPOS!A13:D157,3,FALSE)</f>
        <v>Volqueta 6 m3</v>
      </c>
      <c r="C43" s="869"/>
      <c r="D43" s="869"/>
      <c r="E43" s="869"/>
      <c r="F43" s="869"/>
      <c r="G43" s="869"/>
      <c r="H43" s="870"/>
      <c r="I43" s="277"/>
      <c r="J43" s="278"/>
      <c r="K43" s="279">
        <f>VLOOKUP(A43,EQUIPOS!A13:D170,4,FALSE)</f>
        <v>90000</v>
      </c>
      <c r="L43" s="280"/>
      <c r="M43" s="281">
        <v>10</v>
      </c>
      <c r="N43" s="282">
        <f t="shared" si="0"/>
        <v>9000</v>
      </c>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1085.1781106296251</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147451.36585009325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21957.835281911521</v>
      </c>
      <c r="N53" s="282">
        <f>K53*M53</f>
        <v>30740.969394676125</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30740.969394676125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6">
        <f>VLOOKUP(A63,TRANSPORTE!A5:D117,4,FALSE)</f>
        <v>1100</v>
      </c>
      <c r="M63" s="907"/>
      <c r="N63" s="297">
        <f>K63*L63</f>
        <v>1540</v>
      </c>
    </row>
    <row r="64" spans="1:14">
      <c r="A64" t="s">
        <v>1377</v>
      </c>
      <c r="B64" s="52" t="str">
        <f>VLOOKUP(A64,TRANSPORTE!A6:D117,3,FALSE)</f>
        <v>Transporte de mezcla</v>
      </c>
      <c r="C64" s="53"/>
      <c r="D64" s="53"/>
      <c r="E64" s="53"/>
      <c r="F64" s="53"/>
      <c r="G64" s="53"/>
      <c r="H64" s="321" t="s">
        <v>1552</v>
      </c>
      <c r="I64" s="289">
        <v>1.25</v>
      </c>
      <c r="J64" s="296">
        <v>1</v>
      </c>
      <c r="K64" s="289">
        <f>I64*J64</f>
        <v>1.25</v>
      </c>
      <c r="L64" s="906">
        <f>VLOOKUP(A64,TRANSPORTE!A6:D117,4,FALSE)</f>
        <v>1100</v>
      </c>
      <c r="M64" s="907"/>
      <c r="N64" s="297">
        <f>K64*L64</f>
        <v>1375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10851.78110629625</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191959.11635106563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38391.823270213128</v>
      </c>
      <c r="M87" s="855"/>
      <c r="N87" s="57"/>
    </row>
    <row r="88" spans="1:14">
      <c r="B88" s="95" t="s">
        <v>1057</v>
      </c>
      <c r="C88" s="96"/>
      <c r="D88" s="96"/>
      <c r="E88" s="96"/>
      <c r="F88" s="96"/>
      <c r="G88" s="96"/>
      <c r="H88" s="96"/>
      <c r="I88" s="93"/>
      <c r="J88" s="94"/>
      <c r="K88" s="314">
        <v>0.05</v>
      </c>
      <c r="L88" s="854">
        <f>N82*K88</f>
        <v>9597.955817553282</v>
      </c>
      <c r="M88" s="855"/>
      <c r="N88" s="57"/>
    </row>
    <row r="89" spans="1:14" ht="15.75" thickBot="1">
      <c r="B89" s="97" t="s">
        <v>1058</v>
      </c>
      <c r="C89" s="98"/>
      <c r="D89" s="98"/>
      <c r="E89" s="98"/>
      <c r="F89" s="98"/>
      <c r="G89" s="98"/>
      <c r="H89" s="98"/>
      <c r="I89" s="99"/>
      <c r="J89" s="100"/>
      <c r="K89" s="315">
        <v>0.05</v>
      </c>
      <c r="L89" s="856">
        <f>N82*K89</f>
        <v>9597.955817553282</v>
      </c>
      <c r="M89" s="857"/>
      <c r="N89" s="57"/>
    </row>
    <row r="90" spans="1:14" ht="15.75" thickBot="1">
      <c r="B90" s="819" t="s">
        <v>1037</v>
      </c>
      <c r="C90" s="820"/>
      <c r="D90" s="820"/>
      <c r="E90" s="820"/>
      <c r="F90" s="820"/>
      <c r="G90" s="820"/>
      <c r="H90" s="820"/>
      <c r="I90" s="820"/>
      <c r="J90" s="820"/>
      <c r="K90" s="820"/>
      <c r="L90" s="820"/>
      <c r="M90" s="821"/>
      <c r="N90" s="58">
        <f>L87+L88+L89</f>
        <v>57587.734905319689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249546.85125638533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117</v>
      </c>
      <c r="B36" s="868" t="str">
        <f>VLOOKUP(A36,EQUIPOS!A6:D154,3,FALSE)</f>
        <v xml:space="preserve">Barredora mecánica de cepillo de 3658 mm ; 6 m3 </v>
      </c>
      <c r="C36" s="869"/>
      <c r="D36" s="869"/>
      <c r="E36" s="869"/>
      <c r="F36" s="869"/>
      <c r="G36" s="869"/>
      <c r="H36" s="870"/>
      <c r="I36" s="277"/>
      <c r="J36" s="278"/>
      <c r="K36" s="279">
        <f>VLOOKUP(A36,EQUIPOS!A6:D163,4,FALSE)</f>
        <v>61121.613452533005</v>
      </c>
      <c r="L36" s="280"/>
      <c r="M36" s="281">
        <v>150</v>
      </c>
      <c r="N36" s="282">
        <f>K36/M36</f>
        <v>407.47742301688669</v>
      </c>
    </row>
    <row r="37" spans="1:14">
      <c r="A37" s="119" t="s">
        <v>148</v>
      </c>
      <c r="B37" s="868" t="str">
        <f>VLOOKUP(A37,EQUIPOS!A7:D154,3,FALSE)</f>
        <v>Cargador : Potencia en el volante 110 hp, Clasificación de RPM del motor 2300.</v>
      </c>
      <c r="C37" s="869"/>
      <c r="D37" s="869"/>
      <c r="E37" s="869"/>
      <c r="F37" s="869"/>
      <c r="G37" s="869"/>
      <c r="H37" s="870"/>
      <c r="I37" s="277"/>
      <c r="J37" s="278"/>
      <c r="K37" s="279">
        <f>VLOOKUP(A37,EQUIPOS!A7:D164,4,FALSE)</f>
        <v>90000</v>
      </c>
      <c r="L37" s="280"/>
      <c r="M37" s="281">
        <v>150</v>
      </c>
      <c r="N37" s="282">
        <f>K37/M37</f>
        <v>600</v>
      </c>
    </row>
    <row r="38" spans="1:14">
      <c r="A38" t="s">
        <v>236</v>
      </c>
      <c r="B38" s="868" t="str">
        <f>VLOOKUP(A38,EQUIPOS!A8:D154,3,FALSE)</f>
        <v>Fresadora de pavimento, potencia 255 HP, peso 19 Ton, PROFUNDIDAD DE CORTE 305 mm</v>
      </c>
      <c r="C38" s="869"/>
      <c r="D38" s="869"/>
      <c r="E38" s="869"/>
      <c r="F38" s="869"/>
      <c r="G38" s="869"/>
      <c r="H38" s="870"/>
      <c r="I38" s="277"/>
      <c r="J38" s="278"/>
      <c r="K38" s="279">
        <f>VLOOKUP(A38,EQUIPOS!A8:D165,4,FALSE)</f>
        <v>350000</v>
      </c>
      <c r="L38" s="280"/>
      <c r="M38" s="281">
        <v>150</v>
      </c>
      <c r="N38" s="282">
        <f>K38/M38</f>
        <v>2333.3333333333335</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N75*M41</f>
        <v>1.7022401735366666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3342.5129965237566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906">
        <f>VLOOKUP(A58,TRANSPORTE!A5:D117,4,FALSE)</f>
        <v>1100</v>
      </c>
      <c r="M58" s="907"/>
      <c r="N58" s="297">
        <f>K58*L58</f>
        <v>143</v>
      </c>
    </row>
    <row r="59" spans="1:14">
      <c r="B59" s="52"/>
      <c r="C59" s="53"/>
      <c r="D59" s="53"/>
      <c r="E59" s="53"/>
      <c r="F59" s="53"/>
      <c r="G59" s="53"/>
      <c r="H59" s="321"/>
      <c r="I59" s="289"/>
      <c r="J59" s="296"/>
      <c r="K59" s="289"/>
      <c r="L59" s="906"/>
      <c r="M59" s="907"/>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170.22401735366665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3655.7370138774231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731.14740277548469</v>
      </c>
      <c r="M82" s="855"/>
      <c r="N82" s="57"/>
    </row>
    <row r="83" spans="1:14">
      <c r="B83" s="95" t="s">
        <v>1057</v>
      </c>
      <c r="C83" s="96"/>
      <c r="D83" s="96"/>
      <c r="E83" s="96"/>
      <c r="F83" s="96"/>
      <c r="G83" s="96"/>
      <c r="H83" s="96"/>
      <c r="I83" s="93"/>
      <c r="J83" s="94"/>
      <c r="K83" s="314">
        <v>0.05</v>
      </c>
      <c r="L83" s="854">
        <f>N77*K83</f>
        <v>182.78685069387117</v>
      </c>
      <c r="M83" s="855"/>
      <c r="N83" s="57"/>
    </row>
    <row r="84" spans="1:14" ht="15.75" thickBot="1">
      <c r="B84" s="97" t="s">
        <v>1058</v>
      </c>
      <c r="C84" s="98"/>
      <c r="D84" s="98"/>
      <c r="E84" s="98"/>
      <c r="F84" s="98"/>
      <c r="G84" s="98"/>
      <c r="H84" s="98"/>
      <c r="I84" s="99"/>
      <c r="J84" s="100"/>
      <c r="K84" s="315">
        <v>0.05</v>
      </c>
      <c r="L84" s="856">
        <f>N77*K84</f>
        <v>182.78685069387117</v>
      </c>
      <c r="M84" s="857"/>
      <c r="N84" s="57"/>
    </row>
    <row r="85" spans="1:14" ht="15.75" thickBot="1">
      <c r="B85" s="819" t="s">
        <v>1037</v>
      </c>
      <c r="C85" s="820"/>
      <c r="D85" s="820"/>
      <c r="E85" s="820"/>
      <c r="F85" s="820"/>
      <c r="G85" s="820"/>
      <c r="H85" s="820"/>
      <c r="I85" s="820"/>
      <c r="J85" s="820"/>
      <c r="K85" s="820"/>
      <c r="L85" s="820"/>
      <c r="M85" s="821"/>
      <c r="N85" s="58">
        <f>L82+L83+L84</f>
        <v>1096.721104163227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4752.4581180406503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117</v>
      </c>
      <c r="B36" s="868" t="str">
        <f>VLOOKUP(A36,EQUIPOS!A6:D154,3,FALSE)</f>
        <v xml:space="preserve">Barredora mecánica de cepillo de 3658 mm ; 6 m3 </v>
      </c>
      <c r="C36" s="869"/>
      <c r="D36" s="869"/>
      <c r="E36" s="869"/>
      <c r="F36" s="869"/>
      <c r="G36" s="869"/>
      <c r="H36" s="870"/>
      <c r="I36" s="277"/>
      <c r="J36" s="278"/>
      <c r="K36" s="279">
        <f>VLOOKUP(A36,EQUIPOS!A6:D163,4,FALSE)</f>
        <v>61121.613452533005</v>
      </c>
      <c r="L36" s="280"/>
      <c r="M36" s="281">
        <v>300</v>
      </c>
      <c r="N36" s="282">
        <f>K36/M36</f>
        <v>203.73871150844334</v>
      </c>
    </row>
    <row r="37" spans="1:14">
      <c r="A37" s="119" t="s">
        <v>148</v>
      </c>
      <c r="B37" s="868" t="str">
        <f>VLOOKUP(A37,EQUIPOS!A7:D154,3,FALSE)</f>
        <v>Cargador : Potencia en el volante 110 hp, Clasificación de RPM del motor 2300.</v>
      </c>
      <c r="C37" s="869"/>
      <c r="D37" s="869"/>
      <c r="E37" s="869"/>
      <c r="F37" s="869"/>
      <c r="G37" s="869"/>
      <c r="H37" s="870"/>
      <c r="I37" s="277"/>
      <c r="J37" s="278"/>
      <c r="K37" s="279">
        <f>VLOOKUP(A37,EQUIPOS!A7:D164,4,FALSE)</f>
        <v>90000</v>
      </c>
      <c r="L37" s="280"/>
      <c r="M37" s="281">
        <v>300</v>
      </c>
      <c r="N37" s="282">
        <f>K37/M37</f>
        <v>300</v>
      </c>
    </row>
    <row r="38" spans="1:14">
      <c r="A38" t="s">
        <v>236</v>
      </c>
      <c r="B38" s="868" t="str">
        <f>VLOOKUP(A38,EQUIPOS!A8:D154,3,FALSE)</f>
        <v>Fresadora de pavimento, potencia 255 HP, peso 19 Ton, PROFUNDIDAD DE CORTE 305 mm</v>
      </c>
      <c r="C38" s="869"/>
      <c r="D38" s="869"/>
      <c r="E38" s="869"/>
      <c r="F38" s="869"/>
      <c r="G38" s="869"/>
      <c r="H38" s="870"/>
      <c r="I38" s="277"/>
      <c r="J38" s="278"/>
      <c r="K38" s="279">
        <f>VLOOKUP(A38,EQUIPOS!A8:D165,4,FALSE)</f>
        <v>350000</v>
      </c>
      <c r="L38" s="280"/>
      <c r="M38" s="281">
        <v>300</v>
      </c>
      <c r="N38" s="282">
        <f>K38/M38</f>
        <v>1166.6666666666667</v>
      </c>
    </row>
    <row r="39" spans="1:14">
      <c r="B39" s="868"/>
      <c r="C39" s="869"/>
      <c r="D39" s="869"/>
      <c r="E39" s="869"/>
      <c r="F39" s="869"/>
      <c r="G39" s="869"/>
      <c r="H39" s="870"/>
      <c r="I39" s="871"/>
      <c r="J39" s="872"/>
      <c r="K39" s="279"/>
      <c r="L39" s="873"/>
      <c r="M39" s="874"/>
      <c r="N39" s="282"/>
    </row>
    <row r="40" spans="1:14">
      <c r="B40" s="868"/>
      <c r="C40" s="869"/>
      <c r="D40" s="869"/>
      <c r="E40" s="875"/>
      <c r="F40" s="869"/>
      <c r="G40" s="869"/>
      <c r="H40" s="870"/>
      <c r="I40" s="42"/>
      <c r="J40" s="43"/>
      <c r="K40" s="284"/>
      <c r="L40" s="286"/>
      <c r="M40" s="287"/>
      <c r="N40" s="288"/>
    </row>
    <row r="41" spans="1:14">
      <c r="B41" s="876" t="s">
        <v>1036</v>
      </c>
      <c r="C41" s="877"/>
      <c r="D41" s="877"/>
      <c r="E41" s="44"/>
      <c r="F41" s="45"/>
      <c r="G41" s="45"/>
      <c r="H41" s="46"/>
      <c r="I41" s="42"/>
      <c r="J41" s="43"/>
      <c r="K41" s="289"/>
      <c r="L41" s="286"/>
      <c r="M41" s="411">
        <v>0.01</v>
      </c>
      <c r="N41" s="354">
        <f>N75*M41</f>
        <v>0.85112008676833328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1671.2564982618783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906">
        <f>VLOOKUP(A58,TRANSPORTE!A5:D117,4,FALSE)</f>
        <v>1100</v>
      </c>
      <c r="M58" s="907"/>
      <c r="N58" s="297">
        <f>K58*L58</f>
        <v>71.5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71.5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85.112008676833327</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1827.8685069387116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365.57370138774235</v>
      </c>
      <c r="M82" s="855"/>
      <c r="N82" s="57"/>
    </row>
    <row r="83" spans="1:14">
      <c r="B83" s="95" t="s">
        <v>1057</v>
      </c>
      <c r="C83" s="96"/>
      <c r="D83" s="96"/>
      <c r="E83" s="96"/>
      <c r="F83" s="96"/>
      <c r="G83" s="96"/>
      <c r="H83" s="96"/>
      <c r="I83" s="93"/>
      <c r="J83" s="94"/>
      <c r="K83" s="314">
        <v>0.05</v>
      </c>
      <c r="L83" s="854">
        <f>N77*K83</f>
        <v>91.393425346935587</v>
      </c>
      <c r="M83" s="855"/>
      <c r="N83" s="57"/>
    </row>
    <row r="84" spans="1:14" ht="15.75" thickBot="1">
      <c r="B84" s="97" t="s">
        <v>1058</v>
      </c>
      <c r="C84" s="98"/>
      <c r="D84" s="98"/>
      <c r="E84" s="98"/>
      <c r="F84" s="98"/>
      <c r="G84" s="98"/>
      <c r="H84" s="98"/>
      <c r="I84" s="99"/>
      <c r="J84" s="100"/>
      <c r="K84" s="315">
        <v>0.05</v>
      </c>
      <c r="L84" s="856">
        <f>N77*K84</f>
        <v>91.393425346935587</v>
      </c>
      <c r="M84" s="857"/>
      <c r="N84" s="57"/>
    </row>
    <row r="85" spans="1:14" ht="15.75" thickBot="1">
      <c r="B85" s="819" t="s">
        <v>1037</v>
      </c>
      <c r="C85" s="820"/>
      <c r="D85" s="820"/>
      <c r="E85" s="820"/>
      <c r="F85" s="820"/>
      <c r="G85" s="820"/>
      <c r="H85" s="820"/>
      <c r="I85" s="820"/>
      <c r="J85" s="820"/>
      <c r="K85" s="820"/>
      <c r="L85" s="820"/>
      <c r="M85" s="821"/>
      <c r="N85" s="58">
        <f>L82+L83+L84</f>
        <v>548.36055208161349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2376.2290590203252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18</v>
      </c>
      <c r="N36" s="282">
        <f>K36/M36</f>
        <v>2777.7777777777778</v>
      </c>
    </row>
    <row r="37" spans="1:14">
      <c r="A37" s="119" t="s">
        <v>154</v>
      </c>
      <c r="B37" s="868" t="str">
        <f>VLOOKUP(A37,EQUIPOS!A7:D154,3,FALSE)</f>
        <v>Carrotanque Irrigador de asfalto, 1000 GALONES DE CAPACIDAD</v>
      </c>
      <c r="C37" s="869"/>
      <c r="D37" s="869"/>
      <c r="E37" s="869"/>
      <c r="F37" s="869"/>
      <c r="G37" s="869"/>
      <c r="H37" s="870"/>
      <c r="I37" s="277"/>
      <c r="J37" s="278"/>
      <c r="K37" s="279">
        <f>VLOOKUP(A37,EQUIPOS!A7:D164,4,FALSE)</f>
        <v>80000</v>
      </c>
      <c r="L37" s="280"/>
      <c r="M37" s="281">
        <v>18</v>
      </c>
      <c r="N37" s="282">
        <f>K37/M37</f>
        <v>4444.4444444444443</v>
      </c>
    </row>
    <row r="38" spans="1:14">
      <c r="A38"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280"/>
      <c r="M38" s="281">
        <v>18</v>
      </c>
      <c r="N38" s="282">
        <f>K38/M38</f>
        <v>10000</v>
      </c>
    </row>
    <row r="39" spans="1:14">
      <c r="A39" t="s">
        <v>299</v>
      </c>
      <c r="B39" s="868" t="str">
        <f>VLOOKUP(A39,EQUIPOS!A9:D154,3,FALSE)</f>
        <v xml:space="preserve">Recicladora, potencia 430HP </v>
      </c>
      <c r="C39" s="869"/>
      <c r="D39" s="869"/>
      <c r="E39" s="869"/>
      <c r="F39" s="869"/>
      <c r="G39" s="869"/>
      <c r="H39" s="870"/>
      <c r="I39" s="871"/>
      <c r="J39" s="872"/>
      <c r="K39" s="279">
        <f>VLOOKUP(A39,EQUIPOS!A9:D166,4,FALSE)</f>
        <v>440688.60685398051</v>
      </c>
      <c r="L39" s="873">
        <v>18</v>
      </c>
      <c r="M39" s="874"/>
      <c r="N39" s="282">
        <f>K39/L39</f>
        <v>24482.700380776696</v>
      </c>
    </row>
    <row r="40" spans="1:14">
      <c r="A40" t="s">
        <v>365</v>
      </c>
      <c r="B40" s="868" t="str">
        <f>VLOOKUP(A40,EQUIPOS!A10:D154,3,FALSE)</f>
        <v xml:space="preserve">Vibrocompatador, potencia 153 HP, peso 10 Ton. </v>
      </c>
      <c r="C40" s="869"/>
      <c r="D40" s="869"/>
      <c r="E40" s="869"/>
      <c r="F40" s="869"/>
      <c r="G40" s="869"/>
      <c r="H40" s="870"/>
      <c r="I40" s="42"/>
      <c r="J40" s="43"/>
      <c r="K40" s="279">
        <f>VLOOKUP(A40,EQUIPOS!A10:D167,4,FALSE)</f>
        <v>116409.64240102173</v>
      </c>
      <c r="L40" s="286"/>
      <c r="M40" s="287">
        <v>18</v>
      </c>
      <c r="N40" s="282">
        <f>K40/M40</f>
        <v>6467.2023556123186</v>
      </c>
    </row>
    <row r="41" spans="1:14">
      <c r="B41" s="876" t="s">
        <v>1036</v>
      </c>
      <c r="C41" s="877"/>
      <c r="D41" s="877"/>
      <c r="E41" s="44"/>
      <c r="F41" s="45"/>
      <c r="G41" s="45"/>
      <c r="H41" s="46"/>
      <c r="I41" s="42"/>
      <c r="J41" s="43"/>
      <c r="K41" s="289"/>
      <c r="L41" s="286"/>
      <c r="M41" s="411">
        <v>0.01</v>
      </c>
      <c r="N41" s="354">
        <f>N75*M41</f>
        <v>28.370669558944442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48200.495628170182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31344.444444444442</v>
      </c>
      <c r="N48" s="282">
        <f>K48*M48</f>
        <v>1097.0555555555557</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63946.673000000003</v>
      </c>
      <c r="N49" s="282">
        <f>K49*M49</f>
        <v>15986.668250000001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4">
        <f>SUM(N48:N52)</f>
        <v>17083.723805555557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906">
        <f>VLOOKUP(A58,TRANSPORTE!A5:D117,4,FALSE)</f>
        <v>1086.9145197319433</v>
      </c>
      <c r="M58" s="907"/>
      <c r="N58" s="297">
        <f>K58*L58</f>
        <v>309.77063812360387</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309.77063812360387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2837.0669558944442</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68431.057027743795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13686.21140554876</v>
      </c>
      <c r="M82" s="855"/>
      <c r="N82" s="57"/>
    </row>
    <row r="83" spans="1:14">
      <c r="B83" s="95" t="s">
        <v>1057</v>
      </c>
      <c r="C83" s="96"/>
      <c r="D83" s="96"/>
      <c r="E83" s="96"/>
      <c r="F83" s="96"/>
      <c r="G83" s="96"/>
      <c r="H83" s="96"/>
      <c r="I83" s="93"/>
      <c r="J83" s="94"/>
      <c r="K83" s="314">
        <v>0.05</v>
      </c>
      <c r="L83" s="854">
        <f>N77*K83</f>
        <v>3421.55285138719</v>
      </c>
      <c r="M83" s="855"/>
      <c r="N83" s="57"/>
    </row>
    <row r="84" spans="1:14" ht="15.75" thickBot="1">
      <c r="B84" s="97" t="s">
        <v>1058</v>
      </c>
      <c r="C84" s="98"/>
      <c r="D84" s="98"/>
      <c r="E84" s="98"/>
      <c r="F84" s="98"/>
      <c r="G84" s="98"/>
      <c r="H84" s="98"/>
      <c r="I84" s="99"/>
      <c r="J84" s="100"/>
      <c r="K84" s="315">
        <v>0.05</v>
      </c>
      <c r="L84" s="856">
        <f>N77*K84</f>
        <v>3421.55285138719</v>
      </c>
      <c r="M84" s="857"/>
      <c r="N84" s="57"/>
    </row>
    <row r="85" spans="1:14" ht="15.75" thickBot="1">
      <c r="B85" s="819" t="s">
        <v>1037</v>
      </c>
      <c r="C85" s="820"/>
      <c r="D85" s="820"/>
      <c r="E85" s="820"/>
      <c r="F85" s="820"/>
      <c r="G85" s="820"/>
      <c r="H85" s="820"/>
      <c r="I85" s="820"/>
      <c r="J85" s="820"/>
      <c r="K85" s="820"/>
      <c r="L85" s="820"/>
      <c r="M85" s="821"/>
      <c r="N85" s="58">
        <f>L82+L83+L84</f>
        <v>20529.317108323139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88960.374136066937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7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1" t="s">
        <v>2327</v>
      </c>
      <c r="C118" s="403"/>
      <c r="D118" s="403"/>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12</v>
      </c>
      <c r="N36" s="282">
        <f>K36/M36</f>
        <v>4166.666666666667</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80000</v>
      </c>
      <c r="L37" s="280"/>
      <c r="M37" s="281">
        <v>12</v>
      </c>
      <c r="N37" s="282">
        <f>K37/M37</f>
        <v>6666.666666666667</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180000</v>
      </c>
      <c r="L38" s="280"/>
      <c r="M38" s="281">
        <v>12</v>
      </c>
      <c r="N38" s="282">
        <f>K38/M38</f>
        <v>15000</v>
      </c>
    </row>
    <row r="39" spans="1:14">
      <c r="A39" s="119" t="s">
        <v>299</v>
      </c>
      <c r="B39" s="868" t="str">
        <f>VLOOKUP(A39,EQUIPOS!A7:D154,3,FALSE)</f>
        <v xml:space="preserve">Recicladora, potencia 430HP </v>
      </c>
      <c r="C39" s="869"/>
      <c r="D39" s="869"/>
      <c r="E39" s="869"/>
      <c r="F39" s="869"/>
      <c r="G39" s="869"/>
      <c r="H39" s="870"/>
      <c r="I39" s="277"/>
      <c r="J39" s="278"/>
      <c r="K39" s="279">
        <f>VLOOKUP(A39,EQUIPOS!A7:D164,4,FALSE)</f>
        <v>440688.60685398051</v>
      </c>
      <c r="L39" s="280"/>
      <c r="M39" s="281">
        <v>12</v>
      </c>
      <c r="N39" s="282">
        <f>K39/M39</f>
        <v>36724.05057116504</v>
      </c>
    </row>
    <row r="40" spans="1:14">
      <c r="A40" t="s">
        <v>365</v>
      </c>
      <c r="B40" s="868" t="str">
        <f>VLOOKUP(A40,EQUIPOS!A8:D154,3,FALSE)</f>
        <v xml:space="preserve">Vibrocompatador, potencia 153 HP, peso 10 Ton. </v>
      </c>
      <c r="C40" s="869"/>
      <c r="D40" s="869"/>
      <c r="E40" s="869"/>
      <c r="F40" s="869"/>
      <c r="G40" s="869"/>
      <c r="H40" s="870"/>
      <c r="I40" s="277"/>
      <c r="J40" s="278"/>
      <c r="K40" s="279">
        <f>VLOOKUP(A40,EQUIPOS!A8:D165,4,FALSE)</f>
        <v>116409.64240102173</v>
      </c>
      <c r="L40" s="280"/>
      <c r="M40" s="281">
        <v>12</v>
      </c>
      <c r="N40" s="282">
        <f>K40/M40</f>
        <v>9700.8035334184769</v>
      </c>
    </row>
    <row r="41" spans="1:14">
      <c r="B41" s="868"/>
      <c r="C41" s="869"/>
      <c r="D41" s="869"/>
      <c r="E41" s="869"/>
      <c r="F41" s="869"/>
      <c r="G41" s="869"/>
      <c r="H41" s="870"/>
      <c r="I41" s="871"/>
      <c r="J41" s="872"/>
      <c r="K41" s="279"/>
      <c r="L41" s="873"/>
      <c r="M41" s="874"/>
      <c r="N41" s="282"/>
    </row>
    <row r="42" spans="1:14">
      <c r="B42" s="868"/>
      <c r="C42" s="869"/>
      <c r="D42" s="869"/>
      <c r="E42" s="875"/>
      <c r="F42" s="869"/>
      <c r="G42" s="869"/>
      <c r="H42" s="870"/>
      <c r="I42" s="42"/>
      <c r="J42" s="43"/>
      <c r="K42" s="284"/>
      <c r="L42" s="286"/>
      <c r="M42" s="287"/>
      <c r="N42" s="288"/>
    </row>
    <row r="43" spans="1:14">
      <c r="B43" s="876" t="s">
        <v>1036</v>
      </c>
      <c r="C43" s="954"/>
      <c r="D43" s="954"/>
      <c r="E43" s="44"/>
      <c r="F43" s="45"/>
      <c r="G43" s="45"/>
      <c r="H43" s="46"/>
      <c r="I43" s="42"/>
      <c r="J43" s="43"/>
      <c r="K43" s="289"/>
      <c r="L43" s="286"/>
      <c r="M43" s="411">
        <v>0.1</v>
      </c>
      <c r="N43" s="354">
        <f>N77*M43</f>
        <v>425.56004338416665</v>
      </c>
    </row>
    <row r="44" spans="1:14" ht="15.75" thickBot="1">
      <c r="B44" s="868"/>
      <c r="C44" s="869"/>
      <c r="D44" s="869"/>
      <c r="E44" s="869"/>
      <c r="F44" s="869"/>
      <c r="G44" s="869"/>
      <c r="H44" s="870"/>
      <c r="I44" s="878"/>
      <c r="J44" s="879"/>
      <c r="K44" s="47"/>
      <c r="L44" s="880"/>
      <c r="M44" s="881"/>
      <c r="N44" s="111"/>
    </row>
    <row r="45" spans="1:14" ht="15.75" thickBot="1">
      <c r="B45" s="819" t="s">
        <v>1037</v>
      </c>
      <c r="C45" s="820"/>
      <c r="D45" s="820"/>
      <c r="E45" s="820"/>
      <c r="F45" s="820"/>
      <c r="G45" s="820"/>
      <c r="H45" s="820"/>
      <c r="I45" s="820"/>
      <c r="J45" s="820"/>
      <c r="K45" s="820"/>
      <c r="L45" s="820"/>
      <c r="M45" s="821"/>
      <c r="N45" s="404">
        <f>SUM(N36:N44)</f>
        <v>72683.747481301019</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5" t="s">
        <v>1029</v>
      </c>
      <c r="K49" s="91" t="s">
        <v>1030</v>
      </c>
      <c r="L49" s="900" t="s">
        <v>1039</v>
      </c>
      <c r="M49" s="899"/>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12</v>
      </c>
      <c r="N50" s="282">
        <f>K50*M50</f>
        <v>900</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1552.5840035868291</v>
      </c>
      <c r="N51" s="282">
        <f>K51*M51</f>
        <v>2018.359204662878</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75" thickBot="1">
      <c r="B54" s="901"/>
      <c r="C54" s="902"/>
      <c r="D54" s="902"/>
      <c r="E54" s="902"/>
      <c r="F54" s="902"/>
      <c r="G54" s="902"/>
      <c r="H54" s="902"/>
      <c r="I54" s="872"/>
      <c r="J54" s="48"/>
      <c r="K54" s="50"/>
      <c r="L54" s="903"/>
      <c r="M54" s="904"/>
      <c r="N54" s="51"/>
    </row>
    <row r="55" spans="1:14" ht="15.75" thickBot="1">
      <c r="B55" s="819" t="s">
        <v>1037</v>
      </c>
      <c r="C55" s="820"/>
      <c r="D55" s="820"/>
      <c r="E55" s="820"/>
      <c r="F55" s="820"/>
      <c r="G55" s="820"/>
      <c r="H55" s="820"/>
      <c r="I55" s="820"/>
      <c r="J55" s="820"/>
      <c r="K55" s="820"/>
      <c r="L55" s="820"/>
      <c r="M55" s="821"/>
      <c r="N55" s="404">
        <f>SUM(N50:N54)</f>
        <v>2918.3592046628783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4255.600433841666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N45+N55+N66+N77</f>
        <v>79857.707119805564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15971.541423961113</v>
      </c>
      <c r="M84" s="855"/>
      <c r="N84" s="57"/>
    </row>
    <row r="85" spans="1:14">
      <c r="B85" s="95" t="s">
        <v>1057</v>
      </c>
      <c r="C85" s="96"/>
      <c r="D85" s="96"/>
      <c r="E85" s="96"/>
      <c r="F85" s="96"/>
      <c r="G85" s="96"/>
      <c r="H85" s="96"/>
      <c r="I85" s="93"/>
      <c r="J85" s="94"/>
      <c r="K85" s="314">
        <v>0.05</v>
      </c>
      <c r="L85" s="854">
        <f>N79*K85</f>
        <v>3992.8853559902782</v>
      </c>
      <c r="M85" s="855"/>
      <c r="N85" s="57"/>
    </row>
    <row r="86" spans="1:14" ht="15.75" thickBot="1">
      <c r="B86" s="97" t="s">
        <v>1058</v>
      </c>
      <c r="C86" s="98"/>
      <c r="D86" s="98"/>
      <c r="E86" s="98"/>
      <c r="F86" s="98"/>
      <c r="G86" s="98"/>
      <c r="H86" s="98"/>
      <c r="I86" s="99"/>
      <c r="J86" s="100"/>
      <c r="K86" s="315">
        <v>0.05</v>
      </c>
      <c r="L86" s="856">
        <f>N79*K86</f>
        <v>3992.8853559902782</v>
      </c>
      <c r="M86" s="857"/>
      <c r="N86" s="57"/>
    </row>
    <row r="87" spans="1:14" ht="15.75" thickBot="1">
      <c r="B87" s="819" t="s">
        <v>1037</v>
      </c>
      <c r="C87" s="820"/>
      <c r="D87" s="820"/>
      <c r="E87" s="820"/>
      <c r="F87" s="820"/>
      <c r="G87" s="820"/>
      <c r="H87" s="820"/>
      <c r="I87" s="820"/>
      <c r="J87" s="820"/>
      <c r="K87" s="820"/>
      <c r="L87" s="820"/>
      <c r="M87" s="821"/>
      <c r="N87" s="58">
        <f>L84+L85+L86</f>
        <v>23957.312135941669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103815.01925574723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7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2" t="s">
        <v>2324</v>
      </c>
      <c r="C106" s="823"/>
      <c r="D106" s="823"/>
      <c r="E106" s="823"/>
      <c r="F106" s="823"/>
      <c r="G106" s="823"/>
      <c r="H106" s="823"/>
      <c r="I106" s="823"/>
      <c r="J106" s="823"/>
      <c r="K106" s="823"/>
      <c r="L106" s="823"/>
      <c r="M106" s="823"/>
      <c r="N106" s="824"/>
    </row>
    <row r="107" spans="2:14" ht="15" customHeight="1">
      <c r="B107" s="822"/>
      <c r="C107" s="823"/>
      <c r="D107" s="823"/>
      <c r="E107" s="823"/>
      <c r="F107" s="823"/>
      <c r="G107" s="823"/>
      <c r="H107" s="823"/>
      <c r="I107" s="823"/>
      <c r="J107" s="823"/>
      <c r="K107" s="823"/>
      <c r="L107" s="823"/>
      <c r="M107" s="823"/>
      <c r="N107" s="824"/>
    </row>
    <row r="108" spans="2:14" ht="30" customHeight="1">
      <c r="B108" s="825" t="s">
        <v>2325</v>
      </c>
      <c r="C108" s="826"/>
      <c r="D108" s="826"/>
      <c r="E108" s="826"/>
      <c r="F108" s="826"/>
      <c r="G108" s="826"/>
      <c r="H108" s="826"/>
      <c r="I108" s="826"/>
      <c r="J108" s="826"/>
      <c r="K108" s="826"/>
      <c r="L108" s="826"/>
      <c r="M108" s="826"/>
      <c r="N108" s="827"/>
    </row>
    <row r="109" spans="2:14">
      <c r="B109" s="825"/>
      <c r="C109" s="826"/>
      <c r="D109" s="826"/>
      <c r="E109" s="826"/>
      <c r="F109" s="826"/>
      <c r="G109" s="826"/>
      <c r="H109" s="826"/>
      <c r="I109" s="826"/>
      <c r="J109" s="826"/>
      <c r="K109" s="826"/>
      <c r="L109" s="826"/>
      <c r="M109" s="826"/>
      <c r="N109" s="827"/>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5"/>
      <c r="K119" s="885"/>
      <c r="L119" s="885"/>
      <c r="M119" s="885"/>
      <c r="N119" s="886"/>
    </row>
    <row r="120" spans="2:14" ht="15.75" thickBot="1">
      <c r="B120" s="271" t="s">
        <v>2327</v>
      </c>
      <c r="C120" s="403"/>
      <c r="D120" s="403"/>
      <c r="E120" s="63"/>
      <c r="F120" s="63"/>
      <c r="G120" s="63"/>
      <c r="H120" s="63"/>
      <c r="I120" s="63"/>
      <c r="J120" s="887"/>
      <c r="K120" s="887"/>
      <c r="L120" s="887"/>
      <c r="M120" s="887"/>
      <c r="N120" s="888"/>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18</v>
      </c>
      <c r="N36" s="282">
        <f>K36/M36</f>
        <v>2777.7777777777778</v>
      </c>
    </row>
    <row r="37" spans="1:14">
      <c r="A37" s="119" t="s">
        <v>154</v>
      </c>
      <c r="B37" s="868" t="str">
        <f>VLOOKUP(A37,EQUIPOS!A7:D154,3,FALSE)</f>
        <v>Carrotanque Irrigador de asfalto, 1000 GALONES DE CAPACIDAD</v>
      </c>
      <c r="C37" s="869"/>
      <c r="D37" s="869"/>
      <c r="E37" s="869"/>
      <c r="F37" s="869"/>
      <c r="G37" s="869"/>
      <c r="H37" s="870"/>
      <c r="I37" s="277"/>
      <c r="J37" s="278"/>
      <c r="K37" s="279">
        <f>VLOOKUP(A37,EQUIPOS!A7:D164,4,FALSE)</f>
        <v>80000</v>
      </c>
      <c r="L37" s="280"/>
      <c r="M37" s="281">
        <v>18</v>
      </c>
      <c r="N37" s="282">
        <f>K37/M37</f>
        <v>4444.4444444444443</v>
      </c>
    </row>
    <row r="38" spans="1:14">
      <c r="A38"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280"/>
      <c r="M38" s="281">
        <v>18</v>
      </c>
      <c r="N38" s="282">
        <f>K38/M38</f>
        <v>10000</v>
      </c>
    </row>
    <row r="39" spans="1:14">
      <c r="A39" t="s">
        <v>299</v>
      </c>
      <c r="B39" s="868" t="str">
        <f>VLOOKUP(A39,EQUIPOS!A9:D154,3,FALSE)</f>
        <v xml:space="preserve">Recicladora, potencia 430HP </v>
      </c>
      <c r="C39" s="869"/>
      <c r="D39" s="869"/>
      <c r="E39" s="869"/>
      <c r="F39" s="869"/>
      <c r="G39" s="869"/>
      <c r="H39" s="870"/>
      <c r="I39" s="871"/>
      <c r="J39" s="872"/>
      <c r="K39" s="279">
        <f>VLOOKUP(A39,EQUIPOS!A9:D166,4,FALSE)</f>
        <v>440688.60685398051</v>
      </c>
      <c r="L39" s="873">
        <v>18</v>
      </c>
      <c r="M39" s="874"/>
      <c r="N39" s="282">
        <f>K39/L39</f>
        <v>24482.700380776696</v>
      </c>
    </row>
    <row r="40" spans="1:14">
      <c r="A40" t="s">
        <v>365</v>
      </c>
      <c r="B40" s="868" t="str">
        <f>VLOOKUP(A40,EQUIPOS!A10:D154,3,FALSE)</f>
        <v xml:space="preserve">Vibrocompatador, potencia 153 HP, peso 10 Ton. </v>
      </c>
      <c r="C40" s="869"/>
      <c r="D40" s="869"/>
      <c r="E40" s="869"/>
      <c r="F40" s="869"/>
      <c r="G40" s="869"/>
      <c r="H40" s="870"/>
      <c r="I40" s="42"/>
      <c r="J40" s="43"/>
      <c r="K40" s="279">
        <f>VLOOKUP(A40,EQUIPOS!A10:D167,4,FALSE)</f>
        <v>116409.64240102173</v>
      </c>
      <c r="L40" s="286"/>
      <c r="M40" s="287">
        <v>18</v>
      </c>
      <c r="N40" s="282">
        <f>K40/M40</f>
        <v>6467.2023556123186</v>
      </c>
    </row>
    <row r="41" spans="1:14">
      <c r="B41" s="330"/>
      <c r="C41" s="331"/>
      <c r="D41" s="331"/>
      <c r="E41" s="331"/>
      <c r="F41" s="333"/>
      <c r="G41" s="333"/>
      <c r="H41" s="131"/>
      <c r="I41" s="42"/>
      <c r="J41" s="43"/>
      <c r="K41" s="284"/>
      <c r="L41" s="286"/>
      <c r="M41" s="287"/>
      <c r="N41" s="282"/>
    </row>
    <row r="42" spans="1:14">
      <c r="B42" s="876" t="s">
        <v>1036</v>
      </c>
      <c r="C42" s="877"/>
      <c r="D42" s="877"/>
      <c r="E42" s="44"/>
      <c r="F42" s="45"/>
      <c r="G42" s="45"/>
      <c r="H42" s="46"/>
      <c r="I42" s="42"/>
      <c r="J42" s="43"/>
      <c r="K42" s="289"/>
      <c r="L42" s="286"/>
      <c r="M42" s="411">
        <v>0.01</v>
      </c>
      <c r="N42" s="354">
        <f>N76*M42</f>
        <v>28.370669558944442</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f>SUM(N36:N43)</f>
        <v>48200.495628170182</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522410</v>
      </c>
      <c r="N49" s="282">
        <f>K49*M49</f>
        <v>79928.73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79928.73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6">
        <f>VLOOKUP(A59,TRANSPORTE!A5:D117,4,FALSE)</f>
        <v>1250</v>
      </c>
      <c r="M59" s="907"/>
      <c r="N59" s="297">
        <f>K59*L59</f>
        <v>191.25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2837.0669558944442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131157.54258406462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26231.508516812926</v>
      </c>
      <c r="M83" s="855"/>
      <c r="N83" s="57"/>
    </row>
    <row r="84" spans="1:14">
      <c r="B84" s="95" t="s">
        <v>1057</v>
      </c>
      <c r="C84" s="96"/>
      <c r="D84" s="96"/>
      <c r="E84" s="96"/>
      <c r="F84" s="96"/>
      <c r="G84" s="96"/>
      <c r="H84" s="96"/>
      <c r="I84" s="93"/>
      <c r="J84" s="94"/>
      <c r="K84" s="314">
        <v>0.05</v>
      </c>
      <c r="L84" s="854">
        <f>N78*K84</f>
        <v>6557.8771292032316</v>
      </c>
      <c r="M84" s="855"/>
      <c r="N84" s="57"/>
    </row>
    <row r="85" spans="1:14" ht="15.75" thickBot="1">
      <c r="B85" s="97" t="s">
        <v>1058</v>
      </c>
      <c r="C85" s="98"/>
      <c r="D85" s="98"/>
      <c r="E85" s="98"/>
      <c r="F85" s="98"/>
      <c r="G85" s="98"/>
      <c r="H85" s="98"/>
      <c r="I85" s="99"/>
      <c r="J85" s="100"/>
      <c r="K85" s="315">
        <v>0.05</v>
      </c>
      <c r="L85" s="856">
        <f>N78*K85</f>
        <v>6557.8771292032316</v>
      </c>
      <c r="M85" s="857"/>
      <c r="N85" s="57"/>
    </row>
    <row r="86" spans="1:14" ht="15.75" thickBot="1">
      <c r="B86" s="819" t="s">
        <v>1037</v>
      </c>
      <c r="C86" s="820"/>
      <c r="D86" s="820"/>
      <c r="E86" s="820"/>
      <c r="F86" s="820"/>
      <c r="G86" s="820"/>
      <c r="H86" s="820"/>
      <c r="I86" s="820"/>
      <c r="J86" s="820"/>
      <c r="K86" s="820"/>
      <c r="L86" s="820"/>
      <c r="M86" s="821"/>
      <c r="N86" s="58">
        <f>L83+L84+L85</f>
        <v>39347.262775219388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170504.80535928402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18</v>
      </c>
      <c r="N36" s="282">
        <f>K36/M36</f>
        <v>2777.7777777777778</v>
      </c>
    </row>
    <row r="37" spans="1:14">
      <c r="A37" s="119" t="s">
        <v>154</v>
      </c>
      <c r="B37" s="868" t="str">
        <f>VLOOKUP(A37,EQUIPOS!A7:D154,3,FALSE)</f>
        <v>Carrotanque Irrigador de asfalto, 1000 GALONES DE CAPACIDAD</v>
      </c>
      <c r="C37" s="869"/>
      <c r="D37" s="869"/>
      <c r="E37" s="869"/>
      <c r="F37" s="869"/>
      <c r="G37" s="869"/>
      <c r="H37" s="870"/>
      <c r="I37" s="277"/>
      <c r="J37" s="278"/>
      <c r="K37" s="279">
        <f>VLOOKUP(A37,EQUIPOS!A7:D164,4,FALSE)</f>
        <v>80000</v>
      </c>
      <c r="L37" s="280"/>
      <c r="M37" s="281">
        <v>18</v>
      </c>
      <c r="N37" s="282">
        <f>K37/M37</f>
        <v>4444.4444444444443</v>
      </c>
    </row>
    <row r="38" spans="1:14">
      <c r="A38"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280"/>
      <c r="M38" s="281">
        <v>18</v>
      </c>
      <c r="N38" s="282">
        <f>K38/M38</f>
        <v>10000</v>
      </c>
    </row>
    <row r="39" spans="1:14">
      <c r="A39" t="s">
        <v>299</v>
      </c>
      <c r="B39" s="868" t="str">
        <f>VLOOKUP(A39,EQUIPOS!A9:D154,3,FALSE)</f>
        <v xml:space="preserve">Recicladora, potencia 430HP </v>
      </c>
      <c r="C39" s="869"/>
      <c r="D39" s="869"/>
      <c r="E39" s="869"/>
      <c r="F39" s="869"/>
      <c r="G39" s="869"/>
      <c r="H39" s="870"/>
      <c r="I39" s="871"/>
      <c r="J39" s="872"/>
      <c r="K39" s="279">
        <f>VLOOKUP(A39,EQUIPOS!A9:D166,4,FALSE)</f>
        <v>440688.60685398051</v>
      </c>
      <c r="L39" s="873">
        <v>18</v>
      </c>
      <c r="M39" s="874"/>
      <c r="N39" s="282">
        <f>K39/L39</f>
        <v>24482.700380776696</v>
      </c>
    </row>
    <row r="40" spans="1:14">
      <c r="A40" t="s">
        <v>365</v>
      </c>
      <c r="B40" s="868" t="str">
        <f>VLOOKUP(A40,EQUIPOS!A10:D154,3,FALSE)</f>
        <v xml:space="preserve">Vibrocompatador, potencia 153 HP, peso 10 Ton. </v>
      </c>
      <c r="C40" s="869"/>
      <c r="D40" s="869"/>
      <c r="E40" s="869"/>
      <c r="F40" s="869"/>
      <c r="G40" s="869"/>
      <c r="H40" s="870"/>
      <c r="I40" s="42"/>
      <c r="J40" s="43"/>
      <c r="K40" s="279">
        <f>VLOOKUP(A40,EQUIPOS!A10:D167,4,FALSE)</f>
        <v>116409.64240102173</v>
      </c>
      <c r="L40" s="286"/>
      <c r="M40" s="287">
        <v>18</v>
      </c>
      <c r="N40" s="282">
        <f>K40/M40</f>
        <v>6467.2023556123186</v>
      </c>
    </row>
    <row r="41" spans="1:14">
      <c r="B41" s="330"/>
      <c r="C41" s="331"/>
      <c r="D41" s="331"/>
      <c r="E41" s="331"/>
      <c r="F41" s="333"/>
      <c r="G41" s="333"/>
      <c r="H41" s="131"/>
      <c r="I41" s="42"/>
      <c r="J41" s="43"/>
      <c r="K41" s="284"/>
      <c r="L41" s="286"/>
      <c r="M41" s="287"/>
      <c r="N41" s="288"/>
    </row>
    <row r="42" spans="1:14">
      <c r="B42" s="876" t="s">
        <v>1036</v>
      </c>
      <c r="C42" s="877"/>
      <c r="D42" s="877"/>
      <c r="E42" s="44"/>
      <c r="F42" s="45"/>
      <c r="G42" s="45"/>
      <c r="H42" s="46"/>
      <c r="I42" s="42"/>
      <c r="J42" s="43"/>
      <c r="K42" s="289"/>
      <c r="L42" s="286"/>
      <c r="M42" s="411">
        <v>0.01</v>
      </c>
      <c r="N42" s="354">
        <f>N76*M42</f>
        <v>28.370669558944442</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f>SUM(N36:N43)</f>
        <v>48200.495628170182</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522410</v>
      </c>
      <c r="N49" s="282">
        <f>K49*M49</f>
        <v>79928.73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79928.73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6">
        <f>VLOOKUP(A59,TRANSPORTE!A5:D117,4,FALSE)</f>
        <v>1250</v>
      </c>
      <c r="M59" s="907"/>
      <c r="N59" s="297">
        <f>K59*L59</f>
        <v>191.25</v>
      </c>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2837.0669558944442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131157.54258406462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26231.508516812926</v>
      </c>
      <c r="M83" s="855"/>
      <c r="N83" s="57"/>
    </row>
    <row r="84" spans="1:14">
      <c r="B84" s="95" t="s">
        <v>1057</v>
      </c>
      <c r="C84" s="96"/>
      <c r="D84" s="96"/>
      <c r="E84" s="96"/>
      <c r="F84" s="96"/>
      <c r="G84" s="96"/>
      <c r="H84" s="96"/>
      <c r="I84" s="93"/>
      <c r="J84" s="94"/>
      <c r="K84" s="314">
        <v>0.05</v>
      </c>
      <c r="L84" s="854">
        <f>N78*K84</f>
        <v>6557.8771292032316</v>
      </c>
      <c r="M84" s="855"/>
      <c r="N84" s="57"/>
    </row>
    <row r="85" spans="1:14" ht="15.75" thickBot="1">
      <c r="B85" s="97" t="s">
        <v>1058</v>
      </c>
      <c r="C85" s="98"/>
      <c r="D85" s="98"/>
      <c r="E85" s="98"/>
      <c r="F85" s="98"/>
      <c r="G85" s="98"/>
      <c r="H85" s="98"/>
      <c r="I85" s="99"/>
      <c r="J85" s="100"/>
      <c r="K85" s="315">
        <v>0.05</v>
      </c>
      <c r="L85" s="856">
        <f>N78*K85</f>
        <v>6557.8771292032316</v>
      </c>
      <c r="M85" s="857"/>
      <c r="N85" s="57"/>
    </row>
    <row r="86" spans="1:14" ht="15.75" thickBot="1">
      <c r="B86" s="819" t="s">
        <v>1037</v>
      </c>
      <c r="C86" s="820"/>
      <c r="D86" s="820"/>
      <c r="E86" s="820"/>
      <c r="F86" s="820"/>
      <c r="G86" s="820"/>
      <c r="H86" s="820"/>
      <c r="I86" s="820"/>
      <c r="J86" s="820"/>
      <c r="K86" s="820"/>
      <c r="L86" s="820"/>
      <c r="M86" s="821"/>
      <c r="N86" s="58">
        <f>L83+L84+L85</f>
        <v>39347.262775219388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170504.80535928402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15</v>
      </c>
      <c r="N36" s="282">
        <f>K36/M36</f>
        <v>3333.3333333333335</v>
      </c>
    </row>
    <row r="37" spans="1:14">
      <c r="A37" s="119" t="s">
        <v>154</v>
      </c>
      <c r="B37" s="868" t="str">
        <f>VLOOKUP(A37,EQUIPOS!A7:D154,3,FALSE)</f>
        <v>Carrotanque Irrigador de asfalto, 1000 GALONES DE CAPACIDAD</v>
      </c>
      <c r="C37" s="869"/>
      <c r="D37" s="869"/>
      <c r="E37" s="869"/>
      <c r="F37" s="869"/>
      <c r="G37" s="869"/>
      <c r="H37" s="870"/>
      <c r="I37" s="277"/>
      <c r="J37" s="278"/>
      <c r="K37" s="279">
        <f>VLOOKUP(A37,EQUIPOS!A7:D164,4,FALSE)</f>
        <v>80000</v>
      </c>
      <c r="L37" s="280"/>
      <c r="M37" s="281">
        <v>15</v>
      </c>
      <c r="N37" s="282">
        <f>K37/M37</f>
        <v>5333.333333333333</v>
      </c>
    </row>
    <row r="38" spans="1:14">
      <c r="A38"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280"/>
      <c r="M38" s="281">
        <v>15</v>
      </c>
      <c r="N38" s="282">
        <f>K38/M38</f>
        <v>12000</v>
      </c>
    </row>
    <row r="39" spans="1:14">
      <c r="A39" t="s">
        <v>299</v>
      </c>
      <c r="B39" s="868" t="str">
        <f>VLOOKUP(A39,EQUIPOS!A9:D154,3,FALSE)</f>
        <v xml:space="preserve">Recicladora, potencia 430HP </v>
      </c>
      <c r="C39" s="869"/>
      <c r="D39" s="869"/>
      <c r="E39" s="869"/>
      <c r="F39" s="869"/>
      <c r="G39" s="869"/>
      <c r="H39" s="870"/>
      <c r="I39" s="871"/>
      <c r="J39" s="872"/>
      <c r="K39" s="279">
        <f>VLOOKUP(A39,EQUIPOS!A9:D166,4,FALSE)</f>
        <v>440688.60685398051</v>
      </c>
      <c r="L39" s="873">
        <v>15</v>
      </c>
      <c r="M39" s="874"/>
      <c r="N39" s="282">
        <f>K39/L39</f>
        <v>29379.240456932035</v>
      </c>
    </row>
    <row r="40" spans="1:14">
      <c r="A40" t="s">
        <v>365</v>
      </c>
      <c r="B40" s="868" t="str">
        <f>VLOOKUP(A40,EQUIPOS!A10:D154,3,FALSE)</f>
        <v xml:space="preserve">Vibrocompatador, potencia 153 HP, peso 10 Ton. </v>
      </c>
      <c r="C40" s="869"/>
      <c r="D40" s="869"/>
      <c r="E40" s="869"/>
      <c r="F40" s="869"/>
      <c r="G40" s="869"/>
      <c r="H40" s="870"/>
      <c r="I40" s="42"/>
      <c r="J40" s="43"/>
      <c r="K40" s="279">
        <f>VLOOKUP(A40,EQUIPOS!A10:D167,4,FALSE)</f>
        <v>116409.64240102173</v>
      </c>
      <c r="L40" s="286"/>
      <c r="M40" s="287">
        <v>15</v>
      </c>
      <c r="N40" s="282">
        <f>K40/M40</f>
        <v>7760.6428267347819</v>
      </c>
    </row>
    <row r="41" spans="1:14">
      <c r="B41" s="330"/>
      <c r="C41" s="331"/>
      <c r="D41" s="331"/>
      <c r="E41" s="331"/>
      <c r="F41" s="333"/>
      <c r="G41" s="333"/>
      <c r="H41" s="131"/>
      <c r="I41" s="42"/>
      <c r="J41" s="43"/>
      <c r="K41" s="284"/>
      <c r="L41" s="286"/>
      <c r="M41" s="287"/>
      <c r="N41" s="288"/>
    </row>
    <row r="42" spans="1:14">
      <c r="B42" s="876" t="s">
        <v>1036</v>
      </c>
      <c r="C42" s="877"/>
      <c r="D42" s="877"/>
      <c r="E42" s="44"/>
      <c r="F42" s="45"/>
      <c r="G42" s="45"/>
      <c r="H42" s="46"/>
      <c r="I42" s="42"/>
      <c r="J42" s="43"/>
      <c r="K42" s="289"/>
      <c r="L42" s="286"/>
      <c r="M42" s="411">
        <v>0.01</v>
      </c>
      <c r="N42" s="354">
        <f>N76*M42</f>
        <v>34.044803470733335</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f>SUM(N36:N43)</f>
        <v>57840.594753804216</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522410</v>
      </c>
      <c r="N49" s="282">
        <f>K49*M49</f>
        <v>79928.73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79928.73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6">
        <f>VLOOKUP(A59,TRANSPORTE!A5:D117,4,FALSE)</f>
        <v>1250</v>
      </c>
      <c r="M59" s="907"/>
      <c r="N59" s="297">
        <f>K59*L59</f>
        <v>191.25</v>
      </c>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3404.4803470733332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141365.05510087757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28273.011020175516</v>
      </c>
      <c r="M83" s="855"/>
      <c r="N83" s="57"/>
    </row>
    <row r="84" spans="1:14">
      <c r="B84" s="95" t="s">
        <v>1057</v>
      </c>
      <c r="C84" s="96"/>
      <c r="D84" s="96"/>
      <c r="E84" s="96"/>
      <c r="F84" s="96"/>
      <c r="G84" s="96"/>
      <c r="H84" s="96"/>
      <c r="I84" s="93"/>
      <c r="J84" s="94"/>
      <c r="K84" s="314">
        <v>0.05</v>
      </c>
      <c r="L84" s="854">
        <f>N78*K84</f>
        <v>7068.252755043879</v>
      </c>
      <c r="M84" s="855"/>
      <c r="N84" s="57"/>
    </row>
    <row r="85" spans="1:14" ht="15.75" thickBot="1">
      <c r="B85" s="97" t="s">
        <v>1058</v>
      </c>
      <c r="C85" s="98"/>
      <c r="D85" s="98"/>
      <c r="E85" s="98"/>
      <c r="F85" s="98"/>
      <c r="G85" s="98"/>
      <c r="H85" s="98"/>
      <c r="I85" s="99"/>
      <c r="J85" s="100"/>
      <c r="K85" s="315">
        <v>0.05</v>
      </c>
      <c r="L85" s="856">
        <f>N78*K85</f>
        <v>7068.252755043879</v>
      </c>
      <c r="M85" s="857"/>
      <c r="N85" s="57"/>
    </row>
    <row r="86" spans="1:14" ht="15.75" thickBot="1">
      <c r="B86" s="819" t="s">
        <v>1037</v>
      </c>
      <c r="C86" s="820"/>
      <c r="D86" s="820"/>
      <c r="E86" s="820"/>
      <c r="F86" s="820"/>
      <c r="G86" s="820"/>
      <c r="H86" s="820"/>
      <c r="I86" s="820"/>
      <c r="J86" s="820"/>
      <c r="K86" s="820"/>
      <c r="L86" s="820"/>
      <c r="M86" s="821"/>
      <c r="N86" s="58">
        <f>L83+L84+L85</f>
        <v>42409.516530263281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183774.57163114083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281">
        <v>15</v>
      </c>
      <c r="N36" s="282">
        <f>K36/M36</f>
        <v>3333.3333333333335</v>
      </c>
    </row>
    <row r="37" spans="1:14">
      <c r="A37" s="119" t="s">
        <v>154</v>
      </c>
      <c r="B37" s="868" t="str">
        <f>VLOOKUP(A37,EQUIPOS!A7:D154,3,FALSE)</f>
        <v>Carrotanque Irrigador de asfalto, 1000 GALONES DE CAPACIDAD</v>
      </c>
      <c r="C37" s="869"/>
      <c r="D37" s="869"/>
      <c r="E37" s="869"/>
      <c r="F37" s="869"/>
      <c r="G37" s="869"/>
      <c r="H37" s="870"/>
      <c r="I37" s="277"/>
      <c r="J37" s="278"/>
      <c r="K37" s="279">
        <f>VLOOKUP(A37,EQUIPOS!A7:D164,4,FALSE)</f>
        <v>80000</v>
      </c>
      <c r="L37" s="280"/>
      <c r="M37" s="281">
        <v>15</v>
      </c>
      <c r="N37" s="282">
        <f>K37/M37</f>
        <v>5333.333333333333</v>
      </c>
    </row>
    <row r="38" spans="1:14">
      <c r="A38" t="s">
        <v>269</v>
      </c>
      <c r="B38" s="868" t="str">
        <f>VLOOKUP(A38,EQUIPOS!A8:D154,3,FALSE)</f>
        <v>Motoniveladora  potencia 215 HP, ancho de cuchilla 4,27 m, peso 18 ton.</v>
      </c>
      <c r="C38" s="869"/>
      <c r="D38" s="869"/>
      <c r="E38" s="869"/>
      <c r="F38" s="869"/>
      <c r="G38" s="869"/>
      <c r="H38" s="870"/>
      <c r="I38" s="277"/>
      <c r="J38" s="278"/>
      <c r="K38" s="279">
        <f>VLOOKUP(A38,EQUIPOS!A8:D165,4,FALSE)</f>
        <v>180000</v>
      </c>
      <c r="L38" s="280"/>
      <c r="M38" s="281">
        <v>15</v>
      </c>
      <c r="N38" s="282">
        <f>K38/M38</f>
        <v>12000</v>
      </c>
    </row>
    <row r="39" spans="1:14">
      <c r="A39" t="s">
        <v>299</v>
      </c>
      <c r="B39" s="868" t="str">
        <f>VLOOKUP(A39,EQUIPOS!A9:D154,3,FALSE)</f>
        <v xml:space="preserve">Recicladora, potencia 430HP </v>
      </c>
      <c r="C39" s="869"/>
      <c r="D39" s="869"/>
      <c r="E39" s="869"/>
      <c r="F39" s="869"/>
      <c r="G39" s="869"/>
      <c r="H39" s="870"/>
      <c r="I39" s="871"/>
      <c r="J39" s="872"/>
      <c r="K39" s="279">
        <f>VLOOKUP(A39,EQUIPOS!A9:D166,4,FALSE)</f>
        <v>440688.60685398051</v>
      </c>
      <c r="L39" s="873">
        <v>15</v>
      </c>
      <c r="M39" s="874"/>
      <c r="N39" s="282">
        <f>K39/L39</f>
        <v>29379.240456932035</v>
      </c>
    </row>
    <row r="40" spans="1:14">
      <c r="A40" t="s">
        <v>365</v>
      </c>
      <c r="B40" s="868" t="str">
        <f>VLOOKUP(A40,EQUIPOS!A10:D154,3,FALSE)</f>
        <v xml:space="preserve">Vibrocompatador, potencia 153 HP, peso 10 Ton. </v>
      </c>
      <c r="C40" s="869"/>
      <c r="D40" s="869"/>
      <c r="E40" s="869"/>
      <c r="F40" s="869"/>
      <c r="G40" s="869"/>
      <c r="H40" s="870"/>
      <c r="I40" s="42"/>
      <c r="J40" s="43"/>
      <c r="K40" s="279">
        <f>VLOOKUP(A40,EQUIPOS!A10:D167,4,FALSE)</f>
        <v>116409.64240102173</v>
      </c>
      <c r="L40" s="286"/>
      <c r="M40" s="287">
        <v>15</v>
      </c>
      <c r="N40" s="282">
        <f>K40/M40</f>
        <v>7760.6428267347819</v>
      </c>
    </row>
    <row r="41" spans="1:14">
      <c r="B41" s="330"/>
      <c r="C41" s="331"/>
      <c r="D41" s="331"/>
      <c r="E41" s="331"/>
      <c r="F41" s="333"/>
      <c r="G41" s="333"/>
      <c r="H41" s="131"/>
      <c r="I41" s="42"/>
      <c r="J41" s="43"/>
      <c r="K41" s="284"/>
      <c r="L41" s="286"/>
      <c r="M41" s="287"/>
      <c r="N41" s="288"/>
    </row>
    <row r="42" spans="1:14">
      <c r="B42" s="876" t="s">
        <v>1036</v>
      </c>
      <c r="C42" s="877"/>
      <c r="D42" s="877"/>
      <c r="E42" s="44"/>
      <c r="F42" s="45"/>
      <c r="G42" s="45"/>
      <c r="H42" s="46"/>
      <c r="I42" s="42"/>
      <c r="J42" s="43"/>
      <c r="K42" s="289"/>
      <c r="L42" s="286"/>
      <c r="M42" s="411">
        <v>0.01</v>
      </c>
      <c r="N42" s="354">
        <f>N76*M42</f>
        <v>34.044803470733335</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f>SUM(N36:N43)</f>
        <v>57840.594753804216</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522410</v>
      </c>
      <c r="N49" s="282">
        <f>K49*M49</f>
        <v>79928.73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79928.73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6">
        <f>VLOOKUP(A59,TRANSPORTE!A5:D117,4,FALSE)</f>
        <v>1250</v>
      </c>
      <c r="M59" s="907"/>
      <c r="N59" s="297">
        <f>K59*L59</f>
        <v>191.25</v>
      </c>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3404.4803470733332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141365.05510087757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28273.011020175516</v>
      </c>
      <c r="M83" s="855"/>
      <c r="N83" s="57"/>
    </row>
    <row r="84" spans="1:14">
      <c r="B84" s="95" t="s">
        <v>1057</v>
      </c>
      <c r="C84" s="96"/>
      <c r="D84" s="96"/>
      <c r="E84" s="96"/>
      <c r="F84" s="96"/>
      <c r="G84" s="96"/>
      <c r="H84" s="96"/>
      <c r="I84" s="93"/>
      <c r="J84" s="94"/>
      <c r="K84" s="314">
        <v>0.05</v>
      </c>
      <c r="L84" s="854">
        <f>N78*K84</f>
        <v>7068.252755043879</v>
      </c>
      <c r="M84" s="855"/>
      <c r="N84" s="57"/>
    </row>
    <row r="85" spans="1:14" ht="15.75" thickBot="1">
      <c r="B85" s="97" t="s">
        <v>1058</v>
      </c>
      <c r="C85" s="98"/>
      <c r="D85" s="98"/>
      <c r="E85" s="98"/>
      <c r="F85" s="98"/>
      <c r="G85" s="98"/>
      <c r="H85" s="98"/>
      <c r="I85" s="99"/>
      <c r="J85" s="100"/>
      <c r="K85" s="315">
        <v>0.05</v>
      </c>
      <c r="L85" s="856">
        <f>N78*K85</f>
        <v>7068.252755043879</v>
      </c>
      <c r="M85" s="857"/>
      <c r="N85" s="57"/>
    </row>
    <row r="86" spans="1:14" ht="15.75" thickBot="1">
      <c r="B86" s="819" t="s">
        <v>1037</v>
      </c>
      <c r="C86" s="820"/>
      <c r="D86" s="820"/>
      <c r="E86" s="820"/>
      <c r="F86" s="820"/>
      <c r="G86" s="820"/>
      <c r="H86" s="820"/>
      <c r="I86" s="820"/>
      <c r="J86" s="820"/>
      <c r="K86" s="820"/>
      <c r="L86" s="820"/>
      <c r="M86" s="821"/>
      <c r="N86" s="58">
        <f>L83+L84+L85</f>
        <v>42409.516530263281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183774.57163114083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69"/>
      <c r="F40" s="869"/>
      <c r="G40" s="869"/>
      <c r="H40" s="870"/>
      <c r="I40" s="42"/>
      <c r="J40" s="43"/>
      <c r="K40" s="279"/>
      <c r="L40" s="286"/>
      <c r="M40" s="287"/>
      <c r="N40" s="282"/>
    </row>
    <row r="41" spans="1:14">
      <c r="B41" s="330"/>
      <c r="C41" s="331"/>
      <c r="D41" s="331"/>
      <c r="E41" s="331"/>
      <c r="F41" s="333"/>
      <c r="G41" s="333"/>
      <c r="H41" s="131"/>
      <c r="I41" s="42"/>
      <c r="J41" s="43"/>
      <c r="K41" s="284"/>
      <c r="L41" s="286"/>
      <c r="M41" s="287"/>
      <c r="N41" s="288"/>
    </row>
    <row r="42" spans="1:14">
      <c r="B42" s="876" t="s">
        <v>1036</v>
      </c>
      <c r="C42" s="877"/>
      <c r="D42" s="877"/>
      <c r="E42" s="44"/>
      <c r="F42" s="45"/>
      <c r="G42" s="45"/>
      <c r="H42" s="46"/>
      <c r="I42" s="42"/>
      <c r="J42" s="43"/>
      <c r="K42" s="289"/>
      <c r="L42" s="286"/>
      <c r="M42" s="411">
        <v>0.01</v>
      </c>
      <c r="N42" s="354">
        <f>N76*M42</f>
        <v>4.0853764164879998</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4701.7526315789473</v>
      </c>
      <c r="N49" s="282">
        <f>K49*M49</f>
        <v>4960.3490263157892</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4960.3490263157892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408.53764164879999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5372.9720443810766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1074.5944088762153</v>
      </c>
      <c r="M83" s="855"/>
      <c r="N83" s="57"/>
    </row>
    <row r="84" spans="1:14">
      <c r="B84" s="95" t="s">
        <v>1057</v>
      </c>
      <c r="C84" s="96"/>
      <c r="D84" s="96"/>
      <c r="E84" s="96"/>
      <c r="F84" s="96"/>
      <c r="G84" s="96"/>
      <c r="H84" s="96"/>
      <c r="I84" s="93"/>
      <c r="J84" s="94"/>
      <c r="K84" s="314">
        <v>0.05</v>
      </c>
      <c r="L84" s="854">
        <f>N78*K84</f>
        <v>268.64860221905383</v>
      </c>
      <c r="M84" s="855"/>
      <c r="N84" s="57"/>
    </row>
    <row r="85" spans="1:14" ht="15.75" thickBot="1">
      <c r="B85" s="97" t="s">
        <v>1058</v>
      </c>
      <c r="C85" s="98"/>
      <c r="D85" s="98"/>
      <c r="E85" s="98"/>
      <c r="F85" s="98"/>
      <c r="G85" s="98"/>
      <c r="H85" s="98"/>
      <c r="I85" s="99"/>
      <c r="J85" s="100"/>
      <c r="K85" s="315">
        <v>0.05</v>
      </c>
      <c r="L85" s="856">
        <f>N78*K85</f>
        <v>268.64860221905383</v>
      </c>
      <c r="M85" s="857"/>
      <c r="N85" s="57"/>
    </row>
    <row r="86" spans="1:14" ht="15.75" thickBot="1">
      <c r="B86" s="819" t="s">
        <v>1037</v>
      </c>
      <c r="C86" s="820"/>
      <c r="D86" s="820"/>
      <c r="E86" s="820"/>
      <c r="F86" s="820"/>
      <c r="G86" s="820"/>
      <c r="H86" s="820"/>
      <c r="I86" s="820"/>
      <c r="J86" s="820"/>
      <c r="K86" s="820"/>
      <c r="L86" s="820"/>
      <c r="M86" s="821"/>
      <c r="N86" s="58">
        <f>L83+L84+L85</f>
        <v>1611.891613314323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6984.8636576953995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1" t="s">
        <v>2327</v>
      </c>
      <c r="C119" s="403"/>
      <c r="D119" s="403"/>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164</v>
      </c>
      <c r="B36" s="868" t="str">
        <f>VLOOKUP(A36,EQUIPOS!A6:D154,3,FALSE)</f>
        <v>Compactador manual de rodillo</v>
      </c>
      <c r="C36" s="869"/>
      <c r="D36" s="869"/>
      <c r="E36" s="869"/>
      <c r="F36" s="869"/>
      <c r="G36" s="869"/>
      <c r="H36" s="870"/>
      <c r="I36" s="277"/>
      <c r="J36" s="278"/>
      <c r="K36" s="279">
        <f>VLOOKUP(A36,EQUIPOS!A6:D163,4,FALSE)</f>
        <v>50000</v>
      </c>
      <c r="L36" s="280"/>
      <c r="M36" s="281">
        <v>2</v>
      </c>
      <c r="N36" s="282">
        <f>K36/M36</f>
        <v>25000</v>
      </c>
    </row>
    <row r="37" spans="1:14">
      <c r="A37" s="119" t="s">
        <v>180</v>
      </c>
      <c r="B37" s="868" t="str">
        <f>VLOOKUP(A37,EQUIPOS!A7:D154,3,FALSE)</f>
        <v>Compresor 120 HP, con martillo.</v>
      </c>
      <c r="C37" s="869"/>
      <c r="D37" s="869"/>
      <c r="E37" s="869"/>
      <c r="F37" s="869"/>
      <c r="G37" s="869"/>
      <c r="H37" s="870"/>
      <c r="I37" s="277"/>
      <c r="J37" s="278"/>
      <c r="K37" s="279">
        <f>VLOOKUP(A37,EQUIPOS!A7:D164,4,FALSE)</f>
        <v>114383.8122605364</v>
      </c>
      <c r="L37" s="280"/>
      <c r="M37" s="281">
        <v>4</v>
      </c>
      <c r="N37" s="282">
        <f>K37/M37</f>
        <v>28595.953065134101</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7"/>
      <c r="J38" s="278"/>
      <c r="K38" s="279">
        <f>VLOOKUP(A38,EQUIPOS!A8:D165,4,FALSE)</f>
        <v>20157.513835674759</v>
      </c>
      <c r="L38" s="280"/>
      <c r="M38" s="281">
        <v>10</v>
      </c>
      <c r="N38" s="282">
        <f>K38/M38</f>
        <v>2015.7513835674758</v>
      </c>
    </row>
    <row r="39" spans="1:14">
      <c r="A39" t="s">
        <v>303</v>
      </c>
      <c r="B39" s="868" t="str">
        <f>VLOOKUP(A39,EQUIPOS!A9:D154,3,FALSE)</f>
        <v>Retrocargador, pala de 1,1 m3 de capacidad, profundidad de excavación de 4.400 mm y una altura de 5.680 mm</v>
      </c>
      <c r="C39" s="869"/>
      <c r="D39" s="869"/>
      <c r="E39" s="869"/>
      <c r="F39" s="869"/>
      <c r="G39" s="869"/>
      <c r="H39" s="870"/>
      <c r="I39" s="277"/>
      <c r="J39" s="278"/>
      <c r="K39" s="279">
        <f>VLOOKUP(A39,EQUIPOS!A9:D166,4,FALSE)</f>
        <v>120000</v>
      </c>
      <c r="L39" s="280"/>
      <c r="M39" s="281">
        <v>10</v>
      </c>
      <c r="N39" s="282">
        <f>K39/M39</f>
        <v>12000</v>
      </c>
    </row>
    <row r="40" spans="1:14">
      <c r="A40" t="s">
        <v>129</v>
      </c>
      <c r="B40" s="868" t="str">
        <f>VLOOKUP(A40,EQUIPOS!A10:D154,3,FALSE)</f>
        <v xml:space="preserve">Buldozer, Potencia al volante de 140 HP, motor de 2200 RPM, longitud de hoja 4,80m. </v>
      </c>
      <c r="C40" s="869"/>
      <c r="D40" s="869"/>
      <c r="E40" s="869"/>
      <c r="F40" s="869"/>
      <c r="G40" s="869"/>
      <c r="H40" s="870"/>
      <c r="I40" s="277"/>
      <c r="J40" s="278"/>
      <c r="K40" s="279">
        <f>VLOOKUP(A40,EQUIPOS!A10:D167,4,FALSE)</f>
        <v>130000</v>
      </c>
      <c r="L40" s="280"/>
      <c r="M40" s="281">
        <v>100</v>
      </c>
      <c r="N40" s="282">
        <f>K40/M40</f>
        <v>1300</v>
      </c>
    </row>
    <row r="41" spans="1:14">
      <c r="B41" s="868"/>
      <c r="C41" s="869"/>
      <c r="D41" s="869"/>
      <c r="E41" s="869"/>
      <c r="F41" s="869"/>
      <c r="G41" s="869"/>
      <c r="H41" s="870"/>
      <c r="I41" s="277"/>
      <c r="J41" s="278"/>
      <c r="K41" s="279"/>
      <c r="L41" s="280"/>
      <c r="M41" s="281"/>
      <c r="N41" s="282"/>
    </row>
    <row r="42" spans="1:14">
      <c r="B42" s="868"/>
      <c r="C42" s="869"/>
      <c r="D42" s="869"/>
      <c r="E42" s="869"/>
      <c r="F42" s="869"/>
      <c r="G42" s="869"/>
      <c r="H42" s="870"/>
      <c r="I42" s="277"/>
      <c r="J42" s="278"/>
      <c r="K42" s="279"/>
      <c r="L42" s="280"/>
      <c r="M42" s="281"/>
      <c r="N42" s="282"/>
    </row>
    <row r="43" spans="1:14">
      <c r="B43" s="868"/>
      <c r="C43" s="869"/>
      <c r="D43" s="869"/>
      <c r="E43" s="869"/>
      <c r="F43" s="869"/>
      <c r="G43" s="869"/>
      <c r="H43" s="870"/>
      <c r="I43" s="277"/>
      <c r="J43" s="278"/>
      <c r="K43" s="279"/>
      <c r="L43" s="280"/>
      <c r="M43" s="281"/>
      <c r="N43" s="282"/>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N80*M46</f>
        <v>1276.6801301525002</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70188.384578854078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4940.7447281163004</v>
      </c>
      <c r="N53" s="282">
        <f>K53*M53</f>
        <v>4940.7447281163004</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4940.7447281163004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906">
        <f>VLOOKUP(A63,TRANSPORTE!A5:D117,4,FALSE)</f>
        <v>1086.9145197319433</v>
      </c>
      <c r="M63" s="907"/>
      <c r="N63" s="297">
        <f>K63*L63</f>
        <v>1412.9888756515263</v>
      </c>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1412.9888756515263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133"/>
    </row>
    <row r="80" spans="1:15" ht="15.75" thickBot="1">
      <c r="B80" s="908" t="s">
        <v>1037</v>
      </c>
      <c r="C80" s="862"/>
      <c r="D80" s="862"/>
      <c r="E80" s="862"/>
      <c r="F80" s="862"/>
      <c r="G80" s="862"/>
      <c r="H80" s="862"/>
      <c r="I80" s="862"/>
      <c r="J80" s="862"/>
      <c r="K80" s="862"/>
      <c r="L80" s="862"/>
      <c r="M80" s="863"/>
      <c r="N80" s="470">
        <f>SUM(N74:N79)</f>
        <v>12766.801301525</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89308.919484146914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17861.783896829384</v>
      </c>
      <c r="M87" s="855"/>
      <c r="N87" s="57"/>
    </row>
    <row r="88" spans="1:14">
      <c r="B88" s="95" t="s">
        <v>1057</v>
      </c>
      <c r="C88" s="96"/>
      <c r="D88" s="96"/>
      <c r="E88" s="96"/>
      <c r="F88" s="96"/>
      <c r="G88" s="96"/>
      <c r="H88" s="96"/>
      <c r="I88" s="93"/>
      <c r="J88" s="94"/>
      <c r="K88" s="314">
        <v>0.05</v>
      </c>
      <c r="L88" s="854">
        <f>N82*K88</f>
        <v>4465.4459742073459</v>
      </c>
      <c r="M88" s="855"/>
      <c r="N88" s="57"/>
    </row>
    <row r="89" spans="1:14" ht="15.75" thickBot="1">
      <c r="B89" s="97" t="s">
        <v>1058</v>
      </c>
      <c r="C89" s="98"/>
      <c r="D89" s="98"/>
      <c r="E89" s="98"/>
      <c r="F89" s="98"/>
      <c r="G89" s="98"/>
      <c r="H89" s="98"/>
      <c r="I89" s="99"/>
      <c r="J89" s="100"/>
      <c r="K89" s="315">
        <v>0.05</v>
      </c>
      <c r="L89" s="856">
        <f>N82*K89</f>
        <v>4465.4459742073459</v>
      </c>
      <c r="M89" s="857"/>
      <c r="N89" s="57"/>
    </row>
    <row r="90" spans="1:14" ht="15.75" thickBot="1">
      <c r="B90" s="819" t="s">
        <v>1037</v>
      </c>
      <c r="C90" s="820"/>
      <c r="D90" s="820"/>
      <c r="E90" s="820"/>
      <c r="F90" s="820"/>
      <c r="G90" s="820"/>
      <c r="H90" s="820"/>
      <c r="I90" s="820"/>
      <c r="J90" s="820"/>
      <c r="K90" s="820"/>
      <c r="L90" s="820"/>
      <c r="M90" s="821"/>
      <c r="N90" s="58">
        <f>L87+L88+L89</f>
        <v>26792.675845244074</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116101.59532939098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281">
        <v>2</v>
      </c>
      <c r="N36" s="282">
        <f>K36/M36</f>
        <v>3020.8333333333335</v>
      </c>
    </row>
    <row r="37" spans="1:14">
      <c r="A37" s="119" t="s">
        <v>303</v>
      </c>
      <c r="B37" s="868" t="str">
        <f>VLOOKUP(A37,EQUIPOS!A7:D154,3,FALSE)</f>
        <v>Retrocargador, pala de 1,1 m3 de capacidad, profundidad de excavación de 4.400 mm y una altura de 5.680 mm</v>
      </c>
      <c r="C37" s="869"/>
      <c r="D37" s="869"/>
      <c r="E37" s="869"/>
      <c r="F37" s="869"/>
      <c r="G37" s="869"/>
      <c r="H37" s="870"/>
      <c r="I37" s="277"/>
      <c r="J37" s="278"/>
      <c r="K37" s="279">
        <f>VLOOKUP(A37,EQUIPOS!A7:D164,4,FALSE)</f>
        <v>120000</v>
      </c>
      <c r="L37" s="280"/>
      <c r="M37" s="281">
        <v>10</v>
      </c>
      <c r="N37" s="282">
        <f>K37/M37</f>
        <v>12000</v>
      </c>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277"/>
      <c r="J39" s="278"/>
      <c r="K39" s="279"/>
      <c r="L39" s="280"/>
      <c r="M39" s="281"/>
      <c r="N39" s="282"/>
    </row>
    <row r="40" spans="1:14">
      <c r="B40" s="868"/>
      <c r="C40" s="869"/>
      <c r="D40" s="869"/>
      <c r="E40" s="869"/>
      <c r="F40" s="869"/>
      <c r="G40" s="869"/>
      <c r="H40" s="870"/>
      <c r="I40" s="277"/>
      <c r="J40" s="278"/>
      <c r="K40" s="279"/>
      <c r="L40" s="280"/>
      <c r="M40" s="281"/>
      <c r="N40" s="282"/>
    </row>
    <row r="41" spans="1:14">
      <c r="B41" s="868"/>
      <c r="C41" s="869"/>
      <c r="D41" s="869"/>
      <c r="E41" s="869"/>
      <c r="F41" s="869"/>
      <c r="G41" s="869"/>
      <c r="H41" s="870"/>
      <c r="I41" s="277"/>
      <c r="J41" s="278"/>
      <c r="K41" s="279"/>
      <c r="L41" s="280"/>
      <c r="M41" s="281"/>
      <c r="N41" s="282"/>
    </row>
    <row r="42" spans="1:14">
      <c r="B42" s="868"/>
      <c r="C42" s="869"/>
      <c r="D42" s="869"/>
      <c r="E42" s="869"/>
      <c r="F42" s="869"/>
      <c r="G42" s="869"/>
      <c r="H42" s="870"/>
      <c r="I42" s="277"/>
      <c r="J42" s="278"/>
      <c r="K42" s="279"/>
      <c r="L42" s="280"/>
      <c r="M42" s="281"/>
      <c r="N42" s="282"/>
    </row>
    <row r="43" spans="1:14">
      <c r="B43" s="868"/>
      <c r="C43" s="869"/>
      <c r="D43" s="869"/>
      <c r="E43" s="869"/>
      <c r="F43" s="869"/>
      <c r="G43" s="869"/>
      <c r="H43" s="870"/>
      <c r="I43" s="277"/>
      <c r="J43" s="278"/>
      <c r="K43" s="279"/>
      <c r="L43" s="280"/>
      <c r="M43" s="281"/>
      <c r="N43" s="282"/>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0.05</v>
      </c>
      <c r="N46" s="354">
        <f>N80*M46</f>
        <v>255.33602603049999</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15276.169359363834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B63" s="52"/>
      <c r="C63" s="327"/>
      <c r="D63" s="327"/>
      <c r="E63" s="327"/>
      <c r="F63" s="327"/>
      <c r="G63" s="327"/>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5106.7205206099998</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20382.889879973834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4076.5779759947673</v>
      </c>
      <c r="M87" s="855"/>
      <c r="N87" s="57"/>
    </row>
    <row r="88" spans="1:14">
      <c r="B88" s="95" t="s">
        <v>1057</v>
      </c>
      <c r="C88" s="96"/>
      <c r="D88" s="96"/>
      <c r="E88" s="96"/>
      <c r="F88" s="96"/>
      <c r="G88" s="96"/>
      <c r="H88" s="96"/>
      <c r="I88" s="93"/>
      <c r="J88" s="94"/>
      <c r="K88" s="314">
        <v>0.05</v>
      </c>
      <c r="L88" s="854">
        <f>N82*K88</f>
        <v>1019.1444939986918</v>
      </c>
      <c r="M88" s="855"/>
      <c r="N88" s="57"/>
    </row>
    <row r="89" spans="1:14" ht="15.75" thickBot="1">
      <c r="B89" s="97" t="s">
        <v>1058</v>
      </c>
      <c r="C89" s="98"/>
      <c r="D89" s="98"/>
      <c r="E89" s="98"/>
      <c r="F89" s="98"/>
      <c r="G89" s="98"/>
      <c r="H89" s="98"/>
      <c r="I89" s="99"/>
      <c r="J89" s="100"/>
      <c r="K89" s="315">
        <v>0.05</v>
      </c>
      <c r="L89" s="856">
        <f>N82*K89</f>
        <v>1019.1444939986918</v>
      </c>
      <c r="M89" s="857"/>
      <c r="N89" s="57"/>
    </row>
    <row r="90" spans="1:14" ht="15.75" thickBot="1">
      <c r="B90" s="819" t="s">
        <v>1037</v>
      </c>
      <c r="C90" s="820"/>
      <c r="D90" s="820"/>
      <c r="E90" s="820"/>
      <c r="F90" s="820"/>
      <c r="G90" s="820"/>
      <c r="H90" s="820"/>
      <c r="I90" s="820"/>
      <c r="J90" s="820"/>
      <c r="K90" s="820"/>
      <c r="L90" s="820"/>
      <c r="M90" s="821"/>
      <c r="N90" s="58">
        <f>L87+L88+L89</f>
        <v>6114.8669639921518</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26497.756843965988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1687</v>
      </c>
      <c r="B36" s="868" t="str">
        <f>VLOOKUP(A36,EQUIPOS!A6:D154,3,FALSE)</f>
        <v>Derretidora de asfalto (crafco o similar)</v>
      </c>
      <c r="C36" s="869"/>
      <c r="D36" s="869"/>
      <c r="E36" s="869"/>
      <c r="F36" s="869"/>
      <c r="G36" s="869"/>
      <c r="H36" s="870"/>
      <c r="I36" s="277"/>
      <c r="J36" s="278"/>
      <c r="K36" s="279">
        <f>VLOOKUP(A36,EQUIPOS!A6:D163,4,FALSE)</f>
        <v>2388.665389527459</v>
      </c>
      <c r="L36" s="280"/>
      <c r="M36" s="281">
        <v>60</v>
      </c>
      <c r="N36" s="282">
        <f>K36/M36</f>
        <v>39.81108982545765</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60</v>
      </c>
      <c r="N37" s="282">
        <f>K37/M37</f>
        <v>1226.2487583368811</v>
      </c>
    </row>
    <row r="38" spans="1:14">
      <c r="A38" t="s">
        <v>138</v>
      </c>
      <c r="B38" s="868" t="str">
        <f>VLOOKUP(A38,EQUIPOS!A8:D154,3,FALSE)</f>
        <v>Camioneta D-300</v>
      </c>
      <c r="C38" s="869"/>
      <c r="D38" s="869"/>
      <c r="E38" s="869"/>
      <c r="F38" s="869"/>
      <c r="G38" s="869"/>
      <c r="H38" s="870"/>
      <c r="I38" s="277"/>
      <c r="J38" s="278"/>
      <c r="K38" s="279">
        <f>VLOOKUP(A38,EQUIPOS!A8:D165,4,FALSE)</f>
        <v>46362.281822051948</v>
      </c>
      <c r="L38" s="280"/>
      <c r="M38" s="281">
        <v>60</v>
      </c>
      <c r="N38" s="282">
        <f>K38/M38</f>
        <v>772.70469703419917</v>
      </c>
    </row>
    <row r="39" spans="1:14">
      <c r="B39" s="868"/>
      <c r="C39" s="869"/>
      <c r="D39" s="869"/>
      <c r="E39" s="869"/>
      <c r="F39" s="869"/>
      <c r="G39" s="869"/>
      <c r="H39" s="870"/>
      <c r="I39" s="277"/>
      <c r="J39" s="278"/>
      <c r="K39" s="279"/>
      <c r="L39" s="280"/>
      <c r="M39" s="281"/>
      <c r="N39" s="282"/>
    </row>
    <row r="40" spans="1:14">
      <c r="B40" s="868"/>
      <c r="C40" s="869"/>
      <c r="D40" s="869"/>
      <c r="E40" s="869"/>
      <c r="F40" s="869"/>
      <c r="G40" s="869"/>
      <c r="H40" s="870"/>
      <c r="I40" s="277"/>
      <c r="J40" s="278"/>
      <c r="K40" s="279"/>
      <c r="L40" s="280"/>
      <c r="M40" s="281"/>
      <c r="N40" s="282"/>
    </row>
    <row r="41" spans="1:14">
      <c r="B41" s="868"/>
      <c r="C41" s="869"/>
      <c r="D41" s="869"/>
      <c r="E41" s="869"/>
      <c r="F41" s="869"/>
      <c r="G41" s="869"/>
      <c r="H41" s="870"/>
      <c r="I41" s="277"/>
      <c r="J41" s="278"/>
      <c r="K41" s="279"/>
      <c r="L41" s="280"/>
      <c r="M41" s="281"/>
      <c r="N41" s="282"/>
    </row>
    <row r="42" spans="1:14">
      <c r="B42" s="868"/>
      <c r="C42" s="869"/>
      <c r="D42" s="869"/>
      <c r="E42" s="869"/>
      <c r="F42" s="869"/>
      <c r="G42" s="869"/>
      <c r="H42" s="870"/>
      <c r="I42" s="277"/>
      <c r="J42" s="278"/>
      <c r="K42" s="279"/>
      <c r="L42" s="280"/>
      <c r="M42" s="281"/>
      <c r="N42" s="282"/>
    </row>
    <row r="43" spans="1:14">
      <c r="B43" s="868"/>
      <c r="C43" s="869"/>
      <c r="D43" s="869"/>
      <c r="E43" s="869"/>
      <c r="F43" s="869"/>
      <c r="G43" s="869"/>
      <c r="H43" s="870"/>
      <c r="I43" s="277"/>
      <c r="J43" s="278"/>
      <c r="K43" s="279"/>
      <c r="L43" s="280"/>
      <c r="M43" s="281"/>
      <c r="N43" s="282"/>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0.05</v>
      </c>
      <c r="N46" s="354">
        <f>N80*M46</f>
        <v>21.278002169208335</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2060.0425473657465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2286.2794658887119</v>
      </c>
      <c r="N53" s="282">
        <f>K53*M53</f>
        <v>274.35353590664545</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4">
        <f>SUM(N53:N57)</f>
        <v>274.35353590664545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B63" s="52"/>
      <c r="C63" s="327"/>
      <c r="D63" s="327"/>
      <c r="E63" s="327"/>
      <c r="F63" s="327"/>
      <c r="G63" s="327"/>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75" thickBot="1">
      <c r="B68" s="457"/>
      <c r="C68" s="458"/>
      <c r="D68" s="458"/>
      <c r="E68" s="458"/>
      <c r="F68" s="458"/>
      <c r="G68" s="458"/>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1">
        <f>SUM(N74:N79)</f>
        <v>425.56004338416665</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2759.9561266565588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4"/>
      <c r="J86" s="344"/>
      <c r="K86" s="312" t="s">
        <v>1054</v>
      </c>
      <c r="L86" s="866" t="s">
        <v>1055</v>
      </c>
      <c r="M86" s="867"/>
      <c r="N86" s="313"/>
    </row>
    <row r="87" spans="1:14">
      <c r="B87" s="852" t="s">
        <v>1056</v>
      </c>
      <c r="C87" s="853"/>
      <c r="D87" s="853"/>
      <c r="E87" s="853"/>
      <c r="F87" s="853"/>
      <c r="G87" s="853"/>
      <c r="H87" s="853"/>
      <c r="I87" s="93"/>
      <c r="J87" s="94"/>
      <c r="K87" s="314">
        <v>0.2</v>
      </c>
      <c r="L87" s="854">
        <f>N82*K87</f>
        <v>551.99122533131174</v>
      </c>
      <c r="M87" s="855"/>
      <c r="N87" s="57"/>
    </row>
    <row r="88" spans="1:14">
      <c r="B88" s="95" t="s">
        <v>1057</v>
      </c>
      <c r="C88" s="96"/>
      <c r="D88" s="96"/>
      <c r="E88" s="96"/>
      <c r="F88" s="96"/>
      <c r="G88" s="96"/>
      <c r="H88" s="96"/>
      <c r="I88" s="93"/>
      <c r="J88" s="94"/>
      <c r="K88" s="314">
        <v>0.05</v>
      </c>
      <c r="L88" s="854">
        <f>N82*K88</f>
        <v>137.99780633282793</v>
      </c>
      <c r="M88" s="855"/>
      <c r="N88" s="57"/>
    </row>
    <row r="89" spans="1:14" ht="15.75" thickBot="1">
      <c r="B89" s="97" t="s">
        <v>1058</v>
      </c>
      <c r="C89" s="98"/>
      <c r="D89" s="98"/>
      <c r="E89" s="98"/>
      <c r="F89" s="98"/>
      <c r="G89" s="98"/>
      <c r="H89" s="98"/>
      <c r="I89" s="99"/>
      <c r="J89" s="100"/>
      <c r="K89" s="315">
        <v>0.05</v>
      </c>
      <c r="L89" s="856">
        <f>N82*K89</f>
        <v>137.99780633282793</v>
      </c>
      <c r="M89" s="857"/>
      <c r="N89" s="57"/>
    </row>
    <row r="90" spans="1:14" ht="15.75" thickBot="1">
      <c r="B90" s="819" t="s">
        <v>1037</v>
      </c>
      <c r="C90" s="820"/>
      <c r="D90" s="820"/>
      <c r="E90" s="820"/>
      <c r="F90" s="820"/>
      <c r="G90" s="820"/>
      <c r="H90" s="820"/>
      <c r="I90" s="820"/>
      <c r="J90" s="820"/>
      <c r="K90" s="820"/>
      <c r="L90" s="820"/>
      <c r="M90" s="821"/>
      <c r="N90" s="58">
        <f>L87+L88+L89</f>
        <v>827.98683799696767</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7">
        <f>N82+N90</f>
        <v>3587.9429646535264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7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1" t="s">
        <v>2327</v>
      </c>
      <c r="C123" s="403"/>
      <c r="D123" s="403"/>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1687</v>
      </c>
      <c r="B36" s="868" t="str">
        <f>VLOOKUP(A36,EQUIPOS!A6:D154,3,FALSE)</f>
        <v>Derretidora de asfalto (crafco o similar)</v>
      </c>
      <c r="C36" s="869"/>
      <c r="D36" s="869"/>
      <c r="E36" s="869"/>
      <c r="F36" s="869"/>
      <c r="G36" s="869"/>
      <c r="H36" s="870"/>
      <c r="I36" s="277"/>
      <c r="J36" s="278"/>
      <c r="K36" s="279">
        <f>VLOOKUP(A36,EQUIPOS!A6:D163,4,FALSE)</f>
        <v>2388.665389527459</v>
      </c>
      <c r="L36" s="280"/>
      <c r="M36" s="281">
        <v>60</v>
      </c>
      <c r="N36" s="282">
        <f t="shared" ref="N36:N39" si="0">K36/M36</f>
        <v>39.81108982545765</v>
      </c>
    </row>
    <row r="37" spans="1:14">
      <c r="A37" s="119" t="s">
        <v>324</v>
      </c>
      <c r="B37" s="868" t="str">
        <f>VLOOKUP(A37,EQUIPOS!A7:D154,3,FALSE)</f>
        <v xml:space="preserve">Ruteadora </v>
      </c>
      <c r="C37" s="869"/>
      <c r="D37" s="869"/>
      <c r="E37" s="869"/>
      <c r="F37" s="869"/>
      <c r="G37" s="869"/>
      <c r="H37" s="870"/>
      <c r="I37" s="277"/>
      <c r="J37" s="278"/>
      <c r="K37" s="279">
        <f>VLOOKUP(A37,EQUIPOS!A7:D164,4,FALSE)</f>
        <v>4072.8256704980849</v>
      </c>
      <c r="L37" s="280"/>
      <c r="M37" s="281">
        <v>60</v>
      </c>
      <c r="N37" s="282">
        <f t="shared" si="0"/>
        <v>67.880427841634756</v>
      </c>
    </row>
    <row r="38" spans="1:14">
      <c r="A38" t="s">
        <v>176</v>
      </c>
      <c r="B38" s="868" t="str">
        <f>VLOOKUP(A38,EQUIPOS!A8:D154,3,FALSE)</f>
        <v xml:space="preserve">Compresor (barrido y soplado)
</v>
      </c>
      <c r="C38" s="869"/>
      <c r="D38" s="869"/>
      <c r="E38" s="869"/>
      <c r="F38" s="869"/>
      <c r="G38" s="869"/>
      <c r="H38" s="870"/>
      <c r="I38" s="277"/>
      <c r="J38" s="278"/>
      <c r="K38" s="279">
        <f>VLOOKUP(A38,EQUIPOS!A8:D165,4,FALSE)</f>
        <v>73574.925500212863</v>
      </c>
      <c r="L38" s="280"/>
      <c r="M38" s="281">
        <v>60</v>
      </c>
      <c r="N38" s="282">
        <f t="shared" si="0"/>
        <v>1226.2487583368811</v>
      </c>
    </row>
    <row r="39" spans="1:14">
      <c r="A39" t="s">
        <v>138</v>
      </c>
      <c r="B39" s="868" t="str">
        <f>VLOOKUP(A39,EQUIPOS!A9:D154,3,FALSE)</f>
        <v>Camioneta D-300</v>
      </c>
      <c r="C39" s="869"/>
      <c r="D39" s="869"/>
      <c r="E39" s="869"/>
      <c r="F39" s="869"/>
      <c r="G39" s="869"/>
      <c r="H39" s="870"/>
      <c r="I39" s="277"/>
      <c r="J39" s="278"/>
      <c r="K39" s="279">
        <f>VLOOKUP(A39,EQUIPOS!A9:D166,4,FALSE)</f>
        <v>46362.281822051948</v>
      </c>
      <c r="L39" s="280"/>
      <c r="M39" s="281">
        <v>60</v>
      </c>
      <c r="N39" s="282">
        <f t="shared" si="0"/>
        <v>772.70469703419917</v>
      </c>
    </row>
    <row r="40" spans="1:14">
      <c r="B40" s="868"/>
      <c r="C40" s="869"/>
      <c r="D40" s="869"/>
      <c r="E40" s="869"/>
      <c r="F40" s="869"/>
      <c r="G40" s="869"/>
      <c r="H40" s="870"/>
      <c r="I40" s="277"/>
      <c r="J40" s="278"/>
      <c r="K40" s="279"/>
      <c r="L40" s="280"/>
      <c r="M40" s="281"/>
      <c r="N40" s="282"/>
    </row>
    <row r="41" spans="1:14">
      <c r="B41" s="868"/>
      <c r="C41" s="869"/>
      <c r="D41" s="869"/>
      <c r="E41" s="869"/>
      <c r="F41" s="869"/>
      <c r="G41" s="869"/>
      <c r="H41" s="870"/>
      <c r="I41" s="277"/>
      <c r="J41" s="278"/>
      <c r="K41" s="279"/>
      <c r="L41" s="280"/>
      <c r="M41" s="281"/>
      <c r="N41" s="282"/>
    </row>
    <row r="42" spans="1:14">
      <c r="B42" s="868"/>
      <c r="C42" s="869"/>
      <c r="D42" s="869"/>
      <c r="E42" s="869"/>
      <c r="F42" s="869"/>
      <c r="G42" s="869"/>
      <c r="H42" s="870"/>
      <c r="I42" s="277"/>
      <c r="J42" s="278"/>
      <c r="K42" s="279"/>
      <c r="L42" s="280"/>
      <c r="M42" s="281"/>
      <c r="N42" s="282"/>
    </row>
    <row r="43" spans="1:14">
      <c r="B43" s="868"/>
      <c r="C43" s="869"/>
      <c r="D43" s="869"/>
      <c r="E43" s="869"/>
      <c r="F43" s="869"/>
      <c r="G43" s="869"/>
      <c r="H43" s="870"/>
      <c r="I43" s="277"/>
      <c r="J43" s="278"/>
      <c r="K43" s="279"/>
      <c r="L43" s="280"/>
      <c r="M43" s="281"/>
      <c r="N43" s="282"/>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0.05</v>
      </c>
      <c r="N46" s="354">
        <f>N84*M46</f>
        <v>21.278002169208335</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2127.9229752073811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31535</v>
      </c>
      <c r="N53" s="282">
        <f t="shared" ref="N53:N54" si="1">K53*M53</f>
        <v>220.745</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2286.2794658887119</v>
      </c>
      <c r="N54" s="282">
        <f t="shared" si="1"/>
        <v>274.35353590664545</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75" thickBot="1">
      <c r="B61" s="901"/>
      <c r="C61" s="902"/>
      <c r="D61" s="902"/>
      <c r="E61" s="902"/>
      <c r="F61" s="902"/>
      <c r="G61" s="902"/>
      <c r="H61" s="902"/>
      <c r="I61" s="872"/>
      <c r="J61" s="48"/>
      <c r="K61" s="50"/>
      <c r="L61" s="903"/>
      <c r="M61" s="904"/>
      <c r="N61" s="51"/>
    </row>
    <row r="62" spans="1:14" ht="15.75" thickBot="1">
      <c r="B62" s="819" t="s">
        <v>1037</v>
      </c>
      <c r="C62" s="820"/>
      <c r="D62" s="820"/>
      <c r="E62" s="820"/>
      <c r="F62" s="820"/>
      <c r="G62" s="820"/>
      <c r="H62" s="820"/>
      <c r="I62" s="820"/>
      <c r="J62" s="820"/>
      <c r="K62" s="820"/>
      <c r="L62" s="820"/>
      <c r="M62" s="821"/>
      <c r="N62" s="404">
        <f>SUM(N53:N61)</f>
        <v>495.09853590664545</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3" t="s">
        <v>1041</v>
      </c>
      <c r="C66" s="324"/>
      <c r="D66" s="324"/>
      <c r="E66" s="324"/>
      <c r="F66" s="324"/>
      <c r="G66" s="324"/>
      <c r="H66" s="79" t="s">
        <v>1029</v>
      </c>
      <c r="I66" s="80" t="s">
        <v>1042</v>
      </c>
      <c r="J66" s="81" t="s">
        <v>1043</v>
      </c>
      <c r="K66" s="79" t="s">
        <v>1044</v>
      </c>
      <c r="L66" s="905" t="s">
        <v>1045</v>
      </c>
      <c r="M66" s="884"/>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906">
        <f>VLOOKUP(A67,TRANSPORTE!A6:D120,4,FALSE)</f>
        <v>1100</v>
      </c>
      <c r="M67" s="907"/>
      <c r="N67" s="297">
        <f>L67*K67</f>
        <v>7.7</v>
      </c>
    </row>
    <row r="68" spans="1:15">
      <c r="B68" s="52"/>
      <c r="C68" s="53"/>
      <c r="D68" s="53"/>
      <c r="E68" s="53"/>
      <c r="F68" s="53"/>
      <c r="G68" s="53"/>
      <c r="H68" s="321"/>
      <c r="I68" s="289"/>
      <c r="J68" s="296"/>
      <c r="K68" s="289"/>
      <c r="L68" s="906"/>
      <c r="M68" s="907"/>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75" thickBot="1">
      <c r="B72" s="457"/>
      <c r="C72" s="458"/>
      <c r="D72" s="458"/>
      <c r="E72" s="458"/>
      <c r="F72" s="458"/>
      <c r="G72" s="458"/>
      <c r="H72" s="54"/>
      <c r="I72" s="132"/>
      <c r="J72" s="132"/>
      <c r="K72" s="132"/>
      <c r="L72" s="897"/>
      <c r="M72" s="898"/>
      <c r="N72" s="133"/>
    </row>
    <row r="73" spans="1:15" ht="15.75" thickBot="1">
      <c r="B73" s="908" t="s">
        <v>1037</v>
      </c>
      <c r="C73" s="862"/>
      <c r="D73" s="862"/>
      <c r="E73" s="862"/>
      <c r="F73" s="862"/>
      <c r="G73" s="862"/>
      <c r="H73" s="862"/>
      <c r="I73" s="862"/>
      <c r="J73" s="862"/>
      <c r="K73" s="862"/>
      <c r="L73" s="862"/>
      <c r="M73" s="863"/>
      <c r="N73" s="110">
        <f>N67+N68+N69+N70+N71</f>
        <v>7.7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8" t="s">
        <v>1047</v>
      </c>
      <c r="C77" s="859"/>
      <c r="D77" s="859"/>
      <c r="E77" s="859"/>
      <c r="F77" s="859"/>
      <c r="G77" s="859"/>
      <c r="H77" s="859"/>
      <c r="I77" s="79" t="s">
        <v>1048</v>
      </c>
      <c r="J77" s="81" t="s">
        <v>1494</v>
      </c>
      <c r="K77" s="80" t="s">
        <v>1050</v>
      </c>
      <c r="L77" s="860" t="s">
        <v>1034</v>
      </c>
      <c r="M77" s="861"/>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75" thickBot="1">
      <c r="B83" s="895"/>
      <c r="C83" s="896"/>
      <c r="D83" s="896"/>
      <c r="E83" s="896"/>
      <c r="F83" s="896"/>
      <c r="G83" s="896"/>
      <c r="H83" s="896"/>
      <c r="I83" s="132"/>
      <c r="J83" s="132"/>
      <c r="K83" s="132"/>
      <c r="L83" s="909"/>
      <c r="M83" s="909"/>
      <c r="N83" s="51"/>
    </row>
    <row r="84" spans="1:14" ht="15.75" thickBot="1">
      <c r="B84" s="908" t="s">
        <v>1037</v>
      </c>
      <c r="C84" s="862"/>
      <c r="D84" s="862"/>
      <c r="E84" s="862"/>
      <c r="F84" s="862"/>
      <c r="G84" s="862"/>
      <c r="H84" s="862"/>
      <c r="I84" s="862"/>
      <c r="J84" s="862"/>
      <c r="K84" s="862"/>
      <c r="L84" s="862"/>
      <c r="M84" s="863"/>
      <c r="N84" s="311">
        <f>SUM(N78:N83)</f>
        <v>425.56004338416665</v>
      </c>
    </row>
    <row r="85" spans="1:14" ht="15.75" thickBot="1">
      <c r="B85" s="39"/>
      <c r="C85" s="40"/>
      <c r="D85" s="40"/>
      <c r="E85" s="40"/>
      <c r="F85" s="40"/>
      <c r="G85" s="40"/>
      <c r="H85" s="40"/>
      <c r="I85" s="40"/>
      <c r="J85" s="40"/>
      <c r="K85" s="40"/>
      <c r="L85" s="40"/>
      <c r="M85" s="40"/>
      <c r="N85" s="41"/>
    </row>
    <row r="86" spans="1:14" ht="15.75" thickBot="1">
      <c r="B86" s="819" t="s">
        <v>1051</v>
      </c>
      <c r="C86" s="820"/>
      <c r="D86" s="820"/>
      <c r="E86" s="820"/>
      <c r="F86" s="820"/>
      <c r="G86" s="820"/>
      <c r="H86" s="820"/>
      <c r="I86" s="820"/>
      <c r="J86" s="820"/>
      <c r="K86" s="820"/>
      <c r="L86" s="820"/>
      <c r="M86" s="821"/>
      <c r="N86" s="105">
        <f>N48+N62+N73+N84</f>
        <v>3056.2815544981931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4" t="s">
        <v>1053</v>
      </c>
      <c r="C90" s="865"/>
      <c r="D90" s="865"/>
      <c r="E90" s="865"/>
      <c r="F90" s="865"/>
      <c r="G90" s="865"/>
      <c r="H90" s="865"/>
      <c r="I90" s="324"/>
      <c r="J90" s="344"/>
      <c r="K90" s="312" t="s">
        <v>1054</v>
      </c>
      <c r="L90" s="866" t="s">
        <v>1055</v>
      </c>
      <c r="M90" s="867"/>
      <c r="N90" s="313"/>
    </row>
    <row r="91" spans="1:14">
      <c r="B91" s="852" t="s">
        <v>1056</v>
      </c>
      <c r="C91" s="853"/>
      <c r="D91" s="853"/>
      <c r="E91" s="853"/>
      <c r="F91" s="853"/>
      <c r="G91" s="853"/>
      <c r="H91" s="853"/>
      <c r="I91" s="93"/>
      <c r="J91" s="94"/>
      <c r="K91" s="314">
        <v>0.2</v>
      </c>
      <c r="L91" s="854">
        <f>N86*K91</f>
        <v>611.25631089963861</v>
      </c>
      <c r="M91" s="855"/>
      <c r="N91" s="57"/>
    </row>
    <row r="92" spans="1:14">
      <c r="B92" s="95" t="s">
        <v>1057</v>
      </c>
      <c r="C92" s="96"/>
      <c r="D92" s="96"/>
      <c r="E92" s="96"/>
      <c r="F92" s="96"/>
      <c r="G92" s="96"/>
      <c r="H92" s="96"/>
      <c r="I92" s="93"/>
      <c r="J92" s="94"/>
      <c r="K92" s="314">
        <v>0.05</v>
      </c>
      <c r="L92" s="854">
        <f>N86*K92</f>
        <v>152.81407772490965</v>
      </c>
      <c r="M92" s="855"/>
      <c r="N92" s="57"/>
    </row>
    <row r="93" spans="1:14" ht="15.75" thickBot="1">
      <c r="B93" s="97" t="s">
        <v>1058</v>
      </c>
      <c r="C93" s="98"/>
      <c r="D93" s="98"/>
      <c r="E93" s="98"/>
      <c r="F93" s="98"/>
      <c r="G93" s="98"/>
      <c r="H93" s="98"/>
      <c r="I93" s="99"/>
      <c r="J93" s="100"/>
      <c r="K93" s="315">
        <v>0.05</v>
      </c>
      <c r="L93" s="856">
        <f>N86*K93</f>
        <v>152.81407772490965</v>
      </c>
      <c r="M93" s="857"/>
      <c r="N93" s="57"/>
    </row>
    <row r="94" spans="1:14" ht="15.75" thickBot="1">
      <c r="B94" s="819" t="s">
        <v>1037</v>
      </c>
      <c r="C94" s="820"/>
      <c r="D94" s="820"/>
      <c r="E94" s="820"/>
      <c r="F94" s="820"/>
      <c r="G94" s="820"/>
      <c r="H94" s="820"/>
      <c r="I94" s="820"/>
      <c r="J94" s="820"/>
      <c r="K94" s="820"/>
      <c r="L94" s="820"/>
      <c r="M94" s="821"/>
      <c r="N94" s="58">
        <f>L91+L92+L93</f>
        <v>916.88446634945797</v>
      </c>
    </row>
    <row r="95" spans="1:14" ht="15.75" thickBot="1">
      <c r="B95" s="39"/>
      <c r="C95" s="40"/>
      <c r="D95" s="40"/>
      <c r="E95" s="40"/>
      <c r="F95" s="40"/>
      <c r="G95" s="40"/>
      <c r="H95" s="40"/>
      <c r="I95" s="40"/>
      <c r="J95" s="40"/>
      <c r="K95" s="40"/>
      <c r="L95" s="40"/>
      <c r="M95" s="40"/>
      <c r="N95" s="41"/>
    </row>
    <row r="96" spans="1:14" ht="15.75" thickBot="1">
      <c r="A96" t="s">
        <v>2122</v>
      </c>
      <c r="B96" s="819" t="s">
        <v>1059</v>
      </c>
      <c r="C96" s="820"/>
      <c r="D96" s="820"/>
      <c r="E96" s="820"/>
      <c r="F96" s="820"/>
      <c r="G96" s="820"/>
      <c r="H96" s="820"/>
      <c r="I96" s="820"/>
      <c r="J96" s="820"/>
      <c r="K96" s="820"/>
      <c r="L96" s="820"/>
      <c r="M96" s="821"/>
      <c r="N96" s="197">
        <f>N86+N94</f>
        <v>3973.166020847651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7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22" t="s">
        <v>2324</v>
      </c>
      <c r="C113" s="823"/>
      <c r="D113" s="823"/>
      <c r="E113" s="823"/>
      <c r="F113" s="823"/>
      <c r="G113" s="823"/>
      <c r="H113" s="823"/>
      <c r="I113" s="823"/>
      <c r="J113" s="823"/>
      <c r="K113" s="823"/>
      <c r="L113" s="823"/>
      <c r="M113" s="823"/>
      <c r="N113" s="824"/>
    </row>
    <row r="114" spans="2:14" ht="15" customHeight="1">
      <c r="B114" s="822"/>
      <c r="C114" s="823"/>
      <c r="D114" s="823"/>
      <c r="E114" s="823"/>
      <c r="F114" s="823"/>
      <c r="G114" s="823"/>
      <c r="H114" s="823"/>
      <c r="I114" s="823"/>
      <c r="J114" s="823"/>
      <c r="K114" s="823"/>
      <c r="L114" s="823"/>
      <c r="M114" s="823"/>
      <c r="N114" s="824"/>
    </row>
    <row r="115" spans="2:14" ht="30" customHeight="1">
      <c r="B115" s="825" t="s">
        <v>2325</v>
      </c>
      <c r="C115" s="826"/>
      <c r="D115" s="826"/>
      <c r="E115" s="826"/>
      <c r="F115" s="826"/>
      <c r="G115" s="826"/>
      <c r="H115" s="826"/>
      <c r="I115" s="826"/>
      <c r="J115" s="826"/>
      <c r="K115" s="826"/>
      <c r="L115" s="826"/>
      <c r="M115" s="826"/>
      <c r="N115" s="827"/>
    </row>
    <row r="116" spans="2:14">
      <c r="B116" s="825"/>
      <c r="C116" s="826"/>
      <c r="D116" s="826"/>
      <c r="E116" s="826"/>
      <c r="F116" s="826"/>
      <c r="G116" s="826"/>
      <c r="H116" s="826"/>
      <c r="I116" s="826"/>
      <c r="J116" s="826"/>
      <c r="K116" s="826"/>
      <c r="L116" s="826"/>
      <c r="M116" s="826"/>
      <c r="N116" s="827"/>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5"/>
      <c r="K126" s="885"/>
      <c r="L126" s="885"/>
      <c r="M126" s="885"/>
      <c r="N126" s="886"/>
    </row>
    <row r="127" spans="2:14" ht="15.75" thickBot="1">
      <c r="B127" s="271" t="s">
        <v>2327</v>
      </c>
      <c r="C127" s="403"/>
      <c r="D127" s="403"/>
      <c r="E127" s="63"/>
      <c r="F127" s="63"/>
      <c r="G127" s="63"/>
      <c r="H127" s="63"/>
      <c r="I127" s="63"/>
      <c r="J127" s="887"/>
      <c r="K127" s="887"/>
      <c r="L127" s="887"/>
      <c r="M127" s="887"/>
      <c r="N127" s="888"/>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281">
        <v>6.25</v>
      </c>
      <c r="N36" s="282">
        <f t="shared" ref="N36:N41" si="0">K36/M36</f>
        <v>380.57386121753945</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v>
      </c>
      <c r="N37" s="282">
        <f t="shared" si="0"/>
        <v>1471.4985100042572</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7"/>
      <c r="J38" s="278"/>
      <c r="K38" s="279">
        <f>VLOOKUP(A38,EQUIPOS!A8:D165,4,FALSE)</f>
        <v>20157.513835674759</v>
      </c>
      <c r="L38" s="280"/>
      <c r="M38" s="281">
        <v>3.75</v>
      </c>
      <c r="N38" s="282">
        <f t="shared" si="0"/>
        <v>5375.3370228466028</v>
      </c>
    </row>
    <row r="39" spans="1:14">
      <c r="A39" t="s">
        <v>228</v>
      </c>
      <c r="B39" s="868" t="str">
        <f>VLOOKUP(A39,EQUIPOS!A9:D154,3,FALSE)</f>
        <v xml:space="preserve">Formaleta metálica (concreto hidráulico)
</v>
      </c>
      <c r="C39" s="869"/>
      <c r="D39" s="869"/>
      <c r="E39" s="869"/>
      <c r="F39" s="869"/>
      <c r="G39" s="869"/>
      <c r="H39" s="870"/>
      <c r="I39" s="277"/>
      <c r="J39" s="278"/>
      <c r="K39" s="279">
        <f>VLOOKUP(A39,EQUIPOS!A9:D166,4,FALSE)</f>
        <v>3263.5014899957432</v>
      </c>
      <c r="L39" s="280"/>
      <c r="M39" s="281">
        <v>6.25</v>
      </c>
      <c r="N39" s="282">
        <f t="shared" si="0"/>
        <v>522.16023839931893</v>
      </c>
    </row>
    <row r="40" spans="1:14">
      <c r="A40" t="s">
        <v>301</v>
      </c>
      <c r="B40" s="868" t="str">
        <f>VLOOKUP(A40,EQUIPOS!A10:D154,3,FALSE)</f>
        <v>Regla vibratoria, de longitud de 3 a 5 m, motor de 3600 rpm, potencia 6 HP</v>
      </c>
      <c r="C40" s="869"/>
      <c r="D40" s="869"/>
      <c r="E40" s="869"/>
      <c r="F40" s="869"/>
      <c r="G40" s="869"/>
      <c r="H40" s="870"/>
      <c r="I40" s="277"/>
      <c r="J40" s="278"/>
      <c r="K40" s="279">
        <f>VLOOKUP(A40,EQUIPOS!A10:D167,4,FALSE)</f>
        <v>7206.3111962537259</v>
      </c>
      <c r="L40" s="280"/>
      <c r="M40" s="281">
        <v>6.25</v>
      </c>
      <c r="N40" s="282">
        <f t="shared" si="0"/>
        <v>1153.0097914005962</v>
      </c>
    </row>
    <row r="41" spans="1:14">
      <c r="A41" t="s">
        <v>363</v>
      </c>
      <c r="B41" s="868" t="str">
        <f>VLOOKUP(A41,EQUIPOS!A11:D155,3,FALSE)</f>
        <v>Vibrador de concreto, Motor de 3 hp a 18.000 rpm Mangueras de 4 mt</v>
      </c>
      <c r="C41" s="869"/>
      <c r="D41" s="869"/>
      <c r="E41" s="869"/>
      <c r="F41" s="869"/>
      <c r="G41" s="869"/>
      <c r="H41" s="870"/>
      <c r="I41" s="277"/>
      <c r="J41" s="278"/>
      <c r="K41" s="279">
        <f>VLOOKUP(A41,EQUIPOS!A11:D168,4,FALSE)</f>
        <v>6458.333333333333</v>
      </c>
      <c r="L41" s="280"/>
      <c r="M41" s="281">
        <v>6.25</v>
      </c>
      <c r="N41" s="282">
        <f t="shared" si="0"/>
        <v>1033.3333333333333</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N83*M46</f>
        <v>919.20969370980004</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10855.122450911447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3121.2787237290081</v>
      </c>
      <c r="N53" s="282">
        <f>K53*M53</f>
        <v>19146.732911763589</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2718.4017178792496</v>
      </c>
      <c r="N54" s="282">
        <f>K54*M54</f>
        <v>1006.8154510663888</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970.07036161141104</v>
      </c>
      <c r="N55" s="282">
        <f>K55*M55</f>
        <v>1077.8559573460122</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725.9</v>
      </c>
      <c r="N56" s="282">
        <f>K56*M56</f>
        <v>806.55555555555554</v>
      </c>
    </row>
    <row r="57" spans="1:14">
      <c r="A57" s="150" t="s">
        <v>849</v>
      </c>
      <c r="B57" s="901" t="str">
        <f>VLOOKUP(A57,MATERIALES!A7:D373,3,FALSE)</f>
        <v>Antisol blanco (presentación 20 kg)</v>
      </c>
      <c r="C57" s="902" t="e">
        <f>VLOOKUP(B57,MATERIALES!B7:E373,3,FALSE)</f>
        <v>#N/A</v>
      </c>
      <c r="D57" s="902" t="e">
        <f>VLOOKUP(C57,MATERIALES!C7:F373,3,FALSE)</f>
        <v>#N/A</v>
      </c>
      <c r="E57" s="902" t="e">
        <f>VLOOKUP(D57,MATERIALES!D7:G373,3,FALSE)</f>
        <v>#N/A</v>
      </c>
      <c r="F57" s="902" t="e">
        <f>VLOOKUP(E57,MATERIALES!E7:H373,3,FALSE)</f>
        <v>#N/A</v>
      </c>
      <c r="G57" s="902" t="e">
        <f>VLOOKUP(F57,MATERIALES!F7:I373,3,FALSE)</f>
        <v>#N/A</v>
      </c>
      <c r="H57" s="902" t="e">
        <f>VLOOKUP(G57,MATERIALES!G7:J373,3,FALSE)</f>
        <v>#N/A</v>
      </c>
      <c r="I57" s="902" t="e">
        <f>VLOOKUP(H57,MATERIALES!H7:K373,3,FALSE)</f>
        <v>#N/A</v>
      </c>
      <c r="J57" s="321" t="str">
        <f>VLOOKUP(A57,MATERIALES!A11:D649,2,FALSE)</f>
        <v>kg</v>
      </c>
      <c r="K57" s="50">
        <v>1.1200000000000001</v>
      </c>
      <c r="L57" s="906">
        <f>VLOOKUP(A57,MATERIALES!A4:D373,4,FALSE)</f>
        <v>4809.3850000000002</v>
      </c>
      <c r="M57" s="907"/>
      <c r="N57" s="282">
        <f>K57*L57</f>
        <v>5386.5112000000008</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385608.79</v>
      </c>
      <c r="N58" s="282">
        <f>K58*M58</f>
        <v>389464.87789999996</v>
      </c>
    </row>
    <row r="59" spans="1:14">
      <c r="B59" s="326"/>
      <c r="C59" s="327"/>
      <c r="D59" s="327"/>
      <c r="E59" s="327"/>
      <c r="F59" s="327"/>
      <c r="G59" s="327"/>
      <c r="H59" s="327"/>
      <c r="I59" s="327"/>
      <c r="J59" s="50"/>
      <c r="K59" s="50"/>
      <c r="L59" s="328"/>
      <c r="M59" s="329"/>
      <c r="N59" s="51"/>
    </row>
    <row r="60" spans="1:14" ht="15.75" thickBot="1">
      <c r="B60" s="319"/>
      <c r="C60" s="320"/>
      <c r="D60" s="320"/>
      <c r="E60" s="320"/>
      <c r="F60" s="320"/>
      <c r="G60" s="320"/>
      <c r="H60" s="320"/>
      <c r="I60" s="320"/>
      <c r="J60" s="132"/>
      <c r="K60" s="132"/>
      <c r="L60" s="335"/>
      <c r="M60" s="334"/>
      <c r="N60" s="133"/>
    </row>
    <row r="61" spans="1:14" ht="15.75" thickBot="1">
      <c r="B61" s="819" t="s">
        <v>1037</v>
      </c>
      <c r="C61" s="820"/>
      <c r="D61" s="820"/>
      <c r="E61" s="820"/>
      <c r="F61" s="820"/>
      <c r="G61" s="820"/>
      <c r="H61" s="820"/>
      <c r="I61" s="820"/>
      <c r="J61" s="820"/>
      <c r="K61" s="820"/>
      <c r="L61" s="820"/>
      <c r="M61" s="821"/>
      <c r="N61" s="404">
        <f>SUM(N53:N60)</f>
        <v>416889.34897573153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3" t="s">
        <v>1041</v>
      </c>
      <c r="C65" s="324"/>
      <c r="D65" s="324"/>
      <c r="E65" s="324"/>
      <c r="F65" s="324"/>
      <c r="G65" s="324"/>
      <c r="H65" s="79" t="s">
        <v>1029</v>
      </c>
      <c r="I65" s="80" t="s">
        <v>1042</v>
      </c>
      <c r="J65" s="81" t="s">
        <v>1043</v>
      </c>
      <c r="K65" s="79" t="s">
        <v>1044</v>
      </c>
      <c r="L65" s="905" t="s">
        <v>1045</v>
      </c>
      <c r="M65" s="884"/>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6">
        <f>VLOOKUP(A66,TRANSPORTE!A5:D117,4,FALSE)</f>
        <v>1100</v>
      </c>
      <c r="M66" s="907"/>
      <c r="N66" s="297">
        <f>K66*L66</f>
        <v>1111</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75" thickBot="1">
      <c r="B71" s="457"/>
      <c r="C71" s="458"/>
      <c r="D71" s="458"/>
      <c r="E71" s="458"/>
      <c r="F71" s="458"/>
      <c r="G71" s="458"/>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f>N66+N67+N68+N69+N70</f>
        <v>1111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75" thickBot="1">
      <c r="B82" s="895"/>
      <c r="C82" s="896"/>
      <c r="D82" s="896"/>
      <c r="E82" s="896"/>
      <c r="F82" s="896"/>
      <c r="G82" s="896"/>
      <c r="H82" s="896"/>
      <c r="I82" s="132"/>
      <c r="J82" s="132"/>
      <c r="K82" s="132"/>
      <c r="L82" s="909"/>
      <c r="M82" s="909"/>
      <c r="N82" s="133"/>
    </row>
    <row r="83" spans="1:14" ht="15.75" thickBot="1">
      <c r="B83" s="908" t="s">
        <v>1037</v>
      </c>
      <c r="C83" s="862"/>
      <c r="D83" s="862"/>
      <c r="E83" s="862"/>
      <c r="F83" s="862"/>
      <c r="G83" s="862"/>
      <c r="H83" s="862"/>
      <c r="I83" s="862"/>
      <c r="J83" s="862"/>
      <c r="K83" s="862"/>
      <c r="L83" s="862"/>
      <c r="M83" s="863"/>
      <c r="N83" s="470">
        <f>SUM(N77:N82)</f>
        <v>9192.0969370980001</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N48+N61+N72+N83</f>
        <v>438047.56836374098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4"/>
      <c r="J89" s="344"/>
      <c r="K89" s="312" t="s">
        <v>1054</v>
      </c>
      <c r="L89" s="866" t="s">
        <v>1055</v>
      </c>
      <c r="M89" s="867"/>
      <c r="N89" s="313"/>
    </row>
    <row r="90" spans="1:14">
      <c r="B90" s="852" t="s">
        <v>1056</v>
      </c>
      <c r="C90" s="853"/>
      <c r="D90" s="853"/>
      <c r="E90" s="853"/>
      <c r="F90" s="853"/>
      <c r="G90" s="853"/>
      <c r="H90" s="853"/>
      <c r="I90" s="93"/>
      <c r="J90" s="94"/>
      <c r="K90" s="314">
        <v>0.2</v>
      </c>
      <c r="L90" s="854">
        <f>N85*K90</f>
        <v>87609.513672748202</v>
      </c>
      <c r="M90" s="855"/>
      <c r="N90" s="57"/>
    </row>
    <row r="91" spans="1:14">
      <c r="B91" s="95" t="s">
        <v>1057</v>
      </c>
      <c r="C91" s="96"/>
      <c r="D91" s="96"/>
      <c r="E91" s="96"/>
      <c r="F91" s="96"/>
      <c r="G91" s="96"/>
      <c r="H91" s="96"/>
      <c r="I91" s="93"/>
      <c r="J91" s="94"/>
      <c r="K91" s="314">
        <v>0.05</v>
      </c>
      <c r="L91" s="854">
        <f>N85*K91</f>
        <v>21902.378418187051</v>
      </c>
      <c r="M91" s="855"/>
      <c r="N91" s="57"/>
    </row>
    <row r="92" spans="1:14" ht="15.75" thickBot="1">
      <c r="B92" s="97" t="s">
        <v>1058</v>
      </c>
      <c r="C92" s="98"/>
      <c r="D92" s="98"/>
      <c r="E92" s="98"/>
      <c r="F92" s="98"/>
      <c r="G92" s="98"/>
      <c r="H92" s="98"/>
      <c r="I92" s="99"/>
      <c r="J92" s="100"/>
      <c r="K92" s="315">
        <v>0.05</v>
      </c>
      <c r="L92" s="856">
        <f>N85*K92</f>
        <v>21902.378418187051</v>
      </c>
      <c r="M92" s="857"/>
      <c r="N92" s="57"/>
    </row>
    <row r="93" spans="1:14" ht="15.75" thickBot="1">
      <c r="B93" s="819" t="s">
        <v>1037</v>
      </c>
      <c r="C93" s="820"/>
      <c r="D93" s="820"/>
      <c r="E93" s="820"/>
      <c r="F93" s="820"/>
      <c r="G93" s="820"/>
      <c r="H93" s="820"/>
      <c r="I93" s="820"/>
      <c r="J93" s="820"/>
      <c r="K93" s="820"/>
      <c r="L93" s="820"/>
      <c r="M93" s="821"/>
      <c r="N93" s="58">
        <f>L90+L91+L92</f>
        <v>131414.27050912232</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7">
        <f>N85+N93</f>
        <v>569461.83887286333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7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5"/>
      <c r="K125" s="885"/>
      <c r="L125" s="885"/>
      <c r="M125" s="885"/>
      <c r="N125" s="886"/>
    </row>
    <row r="126" spans="2:14" ht="15.75" customHeight="1" thickBot="1">
      <c r="B126" s="271" t="s">
        <v>2327</v>
      </c>
      <c r="C126" s="403"/>
      <c r="D126" s="403"/>
      <c r="E126" s="63"/>
      <c r="F126" s="63"/>
      <c r="G126" s="63"/>
      <c r="H126" s="63"/>
      <c r="I126" s="63"/>
      <c r="J126" s="887"/>
      <c r="K126" s="887"/>
      <c r="L126" s="887"/>
      <c r="M126" s="887"/>
      <c r="N126" s="888"/>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5.75" hidden="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281">
        <v>6.25</v>
      </c>
      <c r="N36" s="282">
        <f t="shared" ref="N36:N41" si="0">K36/M36</f>
        <v>380.57386121753945</v>
      </c>
    </row>
    <row r="37" spans="1:14">
      <c r="A37" s="119" t="s">
        <v>176</v>
      </c>
      <c r="B37" s="868" t="str">
        <f>VLOOKUP(A37,EQUIPOS!A7:D154,3,FALSE)</f>
        <v xml:space="preserve">Compresor (barrido y soplado)
</v>
      </c>
      <c r="C37" s="869"/>
      <c r="D37" s="869"/>
      <c r="E37" s="869"/>
      <c r="F37" s="869"/>
      <c r="G37" s="869"/>
      <c r="H37" s="870"/>
      <c r="I37" s="277"/>
      <c r="J37" s="278"/>
      <c r="K37" s="279">
        <f>VLOOKUP(A37,EQUIPOS!A7:D164,4,FALSE)</f>
        <v>73574.925500212863</v>
      </c>
      <c r="L37" s="280"/>
      <c r="M37" s="281">
        <v>50</v>
      </c>
      <c r="N37" s="282">
        <f t="shared" si="0"/>
        <v>1471.4985100042572</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7"/>
      <c r="J38" s="278"/>
      <c r="K38" s="279">
        <f>VLOOKUP(A38,EQUIPOS!A8:D165,4,FALSE)</f>
        <v>20157.513835674759</v>
      </c>
      <c r="L38" s="280"/>
      <c r="M38" s="281">
        <v>3.75</v>
      </c>
      <c r="N38" s="282">
        <f t="shared" si="0"/>
        <v>5375.3370228466028</v>
      </c>
    </row>
    <row r="39" spans="1:14">
      <c r="A39" t="s">
        <v>228</v>
      </c>
      <c r="B39" s="868" t="str">
        <f>VLOOKUP(A39,EQUIPOS!A9:D154,3,FALSE)</f>
        <v xml:space="preserve">Formaleta metálica (concreto hidráulico)
</v>
      </c>
      <c r="C39" s="869"/>
      <c r="D39" s="869"/>
      <c r="E39" s="869"/>
      <c r="F39" s="869"/>
      <c r="G39" s="869"/>
      <c r="H39" s="870"/>
      <c r="I39" s="277"/>
      <c r="J39" s="278"/>
      <c r="K39" s="279">
        <f>VLOOKUP(A39,EQUIPOS!A9:D166,4,FALSE)</f>
        <v>3263.5014899957432</v>
      </c>
      <c r="L39" s="280"/>
      <c r="M39" s="281">
        <v>6.25</v>
      </c>
      <c r="N39" s="282">
        <f t="shared" si="0"/>
        <v>522.16023839931893</v>
      </c>
    </row>
    <row r="40" spans="1:14">
      <c r="A40" t="s">
        <v>301</v>
      </c>
      <c r="B40" s="868" t="str">
        <f>VLOOKUP(A40,EQUIPOS!A10:D154,3,FALSE)</f>
        <v>Regla vibratoria, de longitud de 3 a 5 m, motor de 3600 rpm, potencia 6 HP</v>
      </c>
      <c r="C40" s="869"/>
      <c r="D40" s="869"/>
      <c r="E40" s="869"/>
      <c r="F40" s="869"/>
      <c r="G40" s="869"/>
      <c r="H40" s="870"/>
      <c r="I40" s="277"/>
      <c r="J40" s="278"/>
      <c r="K40" s="279">
        <f>VLOOKUP(A40,EQUIPOS!A10:D167,4,FALSE)</f>
        <v>7206.3111962537259</v>
      </c>
      <c r="L40" s="280"/>
      <c r="M40" s="281">
        <v>6.25</v>
      </c>
      <c r="N40" s="282">
        <f t="shared" si="0"/>
        <v>1153.0097914005962</v>
      </c>
    </row>
    <row r="41" spans="1:14">
      <c r="A41" t="s">
        <v>363</v>
      </c>
      <c r="B41" s="868" t="str">
        <f>VLOOKUP(A41,EQUIPOS!A11:D155,3,FALSE)</f>
        <v>Vibrador de concreto, Motor de 3 hp a 18.000 rpm Mangueras de 4 mt</v>
      </c>
      <c r="C41" s="869"/>
      <c r="D41" s="869"/>
      <c r="E41" s="869"/>
      <c r="F41" s="869"/>
      <c r="G41" s="869"/>
      <c r="H41" s="870"/>
      <c r="I41" s="277"/>
      <c r="J41" s="278"/>
      <c r="K41" s="279">
        <f>VLOOKUP(A41,EQUIPOS!A11:D168,4,FALSE)</f>
        <v>6458.333333333333</v>
      </c>
      <c r="L41" s="280"/>
      <c r="M41" s="281">
        <v>6.25</v>
      </c>
      <c r="N41" s="282">
        <f t="shared" si="0"/>
        <v>1033.3333333333333</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68"/>
      <c r="C44" s="869"/>
      <c r="D44" s="869"/>
      <c r="E44" s="869"/>
      <c r="F44" s="869"/>
      <c r="G44" s="869"/>
      <c r="H44" s="870"/>
      <c r="I44" s="871"/>
      <c r="J44" s="872"/>
      <c r="K44" s="279"/>
      <c r="L44" s="873"/>
      <c r="M44" s="874"/>
      <c r="N44" s="282"/>
    </row>
    <row r="45" spans="1:14">
      <c r="B45" s="868"/>
      <c r="C45" s="869"/>
      <c r="D45" s="869"/>
      <c r="E45" s="875"/>
      <c r="F45" s="869"/>
      <c r="G45" s="869"/>
      <c r="H45" s="870"/>
      <c r="I45" s="42"/>
      <c r="J45" s="43"/>
      <c r="K45" s="284"/>
      <c r="L45" s="286"/>
      <c r="M45" s="287"/>
      <c r="N45" s="288"/>
    </row>
    <row r="46" spans="1:14">
      <c r="B46" s="876" t="s">
        <v>1036</v>
      </c>
      <c r="C46" s="877"/>
      <c r="D46" s="877"/>
      <c r="E46" s="44"/>
      <c r="F46" s="45"/>
      <c r="G46" s="45"/>
      <c r="H46" s="46"/>
      <c r="I46" s="42"/>
      <c r="J46" s="43"/>
      <c r="K46" s="289"/>
      <c r="L46" s="286"/>
      <c r="M46" s="411">
        <v>0.1</v>
      </c>
      <c r="N46" s="354">
        <f>N83*M46</f>
        <v>919.20969370980004</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SUM(N36:N47)</f>
        <v>10855.122450911447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3121.2787237290081</v>
      </c>
      <c r="N53" s="282">
        <f>K53*M53</f>
        <v>19146.732911763589</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13411</v>
      </c>
      <c r="N54" s="282">
        <f>K54*M54</f>
        <v>15020.320000000002</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2718.4017178792496</v>
      </c>
      <c r="N55" s="282">
        <f>K55*M55</f>
        <v>1006.8154510663888</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970.07036161141104</v>
      </c>
      <c r="N56" s="282">
        <f>K56*M56</f>
        <v>1077.8559573460122</v>
      </c>
    </row>
    <row r="57" spans="1:14">
      <c r="A57" s="150" t="s">
        <v>684</v>
      </c>
      <c r="B57" s="901" t="str">
        <f>VLOOKUP(A57,MATERIALES!A7:D373,3,FALSE)</f>
        <v>Sello de silicona o sellador autonivelante</v>
      </c>
      <c r="C57" s="902" t="e">
        <f>VLOOKUP(B57,MATERIALES!B7:E373,3,FALSE)</f>
        <v>#N/A</v>
      </c>
      <c r="D57" s="902" t="e">
        <f>VLOOKUP(C57,MATERIALES!C7:F373,3,FALSE)</f>
        <v>#N/A</v>
      </c>
      <c r="E57" s="902" t="e">
        <f>VLOOKUP(D57,MATERIALES!D7:G373,3,FALSE)</f>
        <v>#N/A</v>
      </c>
      <c r="F57" s="902" t="e">
        <f>VLOOKUP(E57,MATERIALES!E7:H373,3,FALSE)</f>
        <v>#N/A</v>
      </c>
      <c r="G57" s="902" t="e">
        <f>VLOOKUP(F57,MATERIALES!F7:I373,3,FALSE)</f>
        <v>#N/A</v>
      </c>
      <c r="H57" s="902" t="e">
        <f>VLOOKUP(G57,MATERIALES!G7:J373,3,FALSE)</f>
        <v>#N/A</v>
      </c>
      <c r="I57" s="902" t="e">
        <f>VLOOKUP(H57,MATERIALES!H7:K373,3,FALSE)</f>
        <v>#N/A</v>
      </c>
      <c r="J57" s="321" t="s">
        <v>144</v>
      </c>
      <c r="K57" s="50">
        <v>1.1111111111111112</v>
      </c>
      <c r="L57" s="906">
        <f>VLOOKUP(A57,MATERIALES!A4:D373,4,FALSE)</f>
        <v>725.9</v>
      </c>
      <c r="M57" s="907"/>
      <c r="N57" s="282">
        <f>K57*L57</f>
        <v>806.55555555555554</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4809.3850000000002</v>
      </c>
      <c r="N58" s="282">
        <f>K58*M58</f>
        <v>5386.5112000000008</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385608.79</v>
      </c>
      <c r="N59" s="282">
        <f>K59*M59</f>
        <v>389464.87789999996</v>
      </c>
    </row>
    <row r="60" spans="1:14" ht="15.75" thickBot="1">
      <c r="B60" s="319"/>
      <c r="C60" s="320"/>
      <c r="D60" s="320"/>
      <c r="E60" s="320"/>
      <c r="F60" s="320"/>
      <c r="G60" s="320"/>
      <c r="H60" s="320"/>
      <c r="I60" s="320"/>
      <c r="J60" s="132"/>
      <c r="K60" s="132"/>
      <c r="L60" s="335"/>
      <c r="M60" s="334"/>
      <c r="N60" s="133"/>
    </row>
    <row r="61" spans="1:14" ht="15.75" thickBot="1">
      <c r="B61" s="819" t="s">
        <v>1037</v>
      </c>
      <c r="C61" s="820"/>
      <c r="D61" s="820"/>
      <c r="E61" s="820"/>
      <c r="F61" s="820"/>
      <c r="G61" s="820"/>
      <c r="H61" s="820"/>
      <c r="I61" s="820"/>
      <c r="J61" s="820"/>
      <c r="K61" s="820"/>
      <c r="L61" s="820"/>
      <c r="M61" s="821"/>
      <c r="N61" s="404">
        <f>SUM(N53:N60)</f>
        <v>431909.66897573153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3" t="s">
        <v>1041</v>
      </c>
      <c r="C65" s="324"/>
      <c r="D65" s="324"/>
      <c r="E65" s="324"/>
      <c r="F65" s="324"/>
      <c r="G65" s="324"/>
      <c r="H65" s="79" t="s">
        <v>1029</v>
      </c>
      <c r="I65" s="80" t="s">
        <v>1042</v>
      </c>
      <c r="J65" s="81" t="s">
        <v>1043</v>
      </c>
      <c r="K65" s="79" t="s">
        <v>1044</v>
      </c>
      <c r="L65" s="905" t="s">
        <v>1045</v>
      </c>
      <c r="M65" s="884"/>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6">
        <f>VLOOKUP(A66,TRANSPORTE!A5:D117,4,FALSE)</f>
        <v>1100</v>
      </c>
      <c r="M66" s="907"/>
      <c r="N66" s="297">
        <f>K66*L66</f>
        <v>1111</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75" thickBot="1">
      <c r="B71" s="319"/>
      <c r="C71" s="320"/>
      <c r="D71" s="320"/>
      <c r="E71" s="320"/>
      <c r="F71" s="320"/>
      <c r="G71" s="320"/>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f>N66+N67+N68+N69+N70</f>
        <v>1111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75" thickBot="1">
      <c r="B82" s="895"/>
      <c r="C82" s="896"/>
      <c r="D82" s="896"/>
      <c r="E82" s="896"/>
      <c r="F82" s="896"/>
      <c r="G82" s="896"/>
      <c r="H82" s="896"/>
      <c r="I82" s="132"/>
      <c r="J82" s="132"/>
      <c r="K82" s="132"/>
      <c r="L82" s="909"/>
      <c r="M82" s="909"/>
      <c r="N82" s="51"/>
    </row>
    <row r="83" spans="1:14" ht="15.75" thickBot="1">
      <c r="B83" s="908" t="s">
        <v>1037</v>
      </c>
      <c r="C83" s="862"/>
      <c r="D83" s="862"/>
      <c r="E83" s="862"/>
      <c r="F83" s="862"/>
      <c r="G83" s="862"/>
      <c r="H83" s="862"/>
      <c r="I83" s="862"/>
      <c r="J83" s="862"/>
      <c r="K83" s="862"/>
      <c r="L83" s="862"/>
      <c r="M83" s="863"/>
      <c r="N83" s="311">
        <f>SUM(N77:N82)</f>
        <v>9192.0969370980001</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N48+N61+N72+N83</f>
        <v>453067.88836374099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4"/>
      <c r="J89" s="344"/>
      <c r="K89" s="312" t="s">
        <v>1054</v>
      </c>
      <c r="L89" s="866" t="s">
        <v>1055</v>
      </c>
      <c r="M89" s="867"/>
      <c r="N89" s="313"/>
    </row>
    <row r="90" spans="1:14">
      <c r="B90" s="852" t="s">
        <v>1056</v>
      </c>
      <c r="C90" s="853"/>
      <c r="D90" s="853"/>
      <c r="E90" s="853"/>
      <c r="F90" s="853"/>
      <c r="G90" s="853"/>
      <c r="H90" s="853"/>
      <c r="I90" s="93"/>
      <c r="J90" s="94"/>
      <c r="K90" s="314">
        <v>0.2</v>
      </c>
      <c r="L90" s="854">
        <f>N85*K90</f>
        <v>90613.577672748201</v>
      </c>
      <c r="M90" s="855"/>
      <c r="N90" s="57"/>
    </row>
    <row r="91" spans="1:14">
      <c r="B91" s="95" t="s">
        <v>1057</v>
      </c>
      <c r="C91" s="96"/>
      <c r="D91" s="96"/>
      <c r="E91" s="96"/>
      <c r="F91" s="96"/>
      <c r="G91" s="96"/>
      <c r="H91" s="96"/>
      <c r="I91" s="93"/>
      <c r="J91" s="94"/>
      <c r="K91" s="314">
        <v>0.05</v>
      </c>
      <c r="L91" s="854">
        <f>N85*K91</f>
        <v>22653.39441818705</v>
      </c>
      <c r="M91" s="855"/>
      <c r="N91" s="57"/>
    </row>
    <row r="92" spans="1:14" ht="15.75" thickBot="1">
      <c r="B92" s="97" t="s">
        <v>1058</v>
      </c>
      <c r="C92" s="98"/>
      <c r="D92" s="98"/>
      <c r="E92" s="98"/>
      <c r="F92" s="98"/>
      <c r="G92" s="98"/>
      <c r="H92" s="98"/>
      <c r="I92" s="99"/>
      <c r="J92" s="100"/>
      <c r="K92" s="315">
        <v>0.05</v>
      </c>
      <c r="L92" s="856">
        <f>N85*K92</f>
        <v>22653.39441818705</v>
      </c>
      <c r="M92" s="857"/>
      <c r="N92" s="57"/>
    </row>
    <row r="93" spans="1:14" ht="15.75" thickBot="1">
      <c r="B93" s="819" t="s">
        <v>1037</v>
      </c>
      <c r="C93" s="820"/>
      <c r="D93" s="820"/>
      <c r="E93" s="820"/>
      <c r="F93" s="820"/>
      <c r="G93" s="820"/>
      <c r="H93" s="820"/>
      <c r="I93" s="820"/>
      <c r="J93" s="820"/>
      <c r="K93" s="820"/>
      <c r="L93" s="820"/>
      <c r="M93" s="821"/>
      <c r="N93" s="58">
        <f>L90+L91+L92</f>
        <v>135920.36650912231</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7">
        <f>N85+N93</f>
        <v>588988.2548728633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7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5"/>
      <c r="K125" s="885"/>
      <c r="L125" s="885"/>
      <c r="M125" s="885"/>
      <c r="N125" s="886"/>
    </row>
    <row r="126" spans="2:14" ht="15.75" customHeight="1" thickBot="1">
      <c r="B126" s="271" t="s">
        <v>2327</v>
      </c>
      <c r="C126" s="403"/>
      <c r="D126" s="403"/>
      <c r="E126" s="63"/>
      <c r="F126" s="63"/>
      <c r="G126" s="63"/>
      <c r="H126" s="63"/>
      <c r="I126" s="63"/>
      <c r="J126" s="887"/>
      <c r="K126" s="887"/>
      <c r="L126" s="887"/>
      <c r="M126" s="887"/>
      <c r="N126" s="888"/>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29.25" customHeight="1" thickBot="1">
      <c r="A31" s="163" t="s">
        <v>1929</v>
      </c>
      <c r="B31" s="86" t="s">
        <v>1177</v>
      </c>
      <c r="C31" s="961" t="s">
        <v>1709</v>
      </c>
      <c r="D31" s="962"/>
      <c r="E31" s="962"/>
      <c r="F31" s="962"/>
      <c r="G31" s="962"/>
      <c r="H31" s="962"/>
      <c r="I31" s="962"/>
      <c r="J31" s="962"/>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69"/>
      <c r="F40" s="869"/>
      <c r="G40" s="869"/>
      <c r="H40" s="870"/>
      <c r="I40" s="42"/>
      <c r="J40" s="43"/>
      <c r="K40" s="279"/>
      <c r="L40" s="286"/>
      <c r="M40" s="287"/>
      <c r="N40" s="282"/>
    </row>
    <row r="41" spans="1:14">
      <c r="B41" s="330"/>
      <c r="C41" s="331"/>
      <c r="D41" s="331"/>
      <c r="E41" s="331"/>
      <c r="F41" s="333"/>
      <c r="G41" s="333"/>
      <c r="H41" s="131"/>
      <c r="I41" s="42"/>
      <c r="J41" s="43"/>
      <c r="K41" s="284"/>
      <c r="L41" s="286"/>
      <c r="M41" s="287"/>
      <c r="N41" s="288"/>
    </row>
    <row r="42" spans="1:14">
      <c r="B42" s="876"/>
      <c r="C42" s="877"/>
      <c r="D42" s="877"/>
      <c r="E42" s="44"/>
      <c r="F42" s="45"/>
      <c r="G42" s="45"/>
      <c r="H42" s="46"/>
      <c r="I42" s="42"/>
      <c r="J42" s="43"/>
      <c r="K42" s="289"/>
      <c r="L42" s="286"/>
      <c r="M42" s="411"/>
      <c r="N42" s="354"/>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447.52997422001158</v>
      </c>
      <c r="N49" s="282">
        <f>K49*M49</f>
        <v>447.52997422001158</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447.52997422001158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N44+N54+N65+N76</f>
        <v>447.52997422001158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89.505994844002316</v>
      </c>
      <c r="M83" s="855"/>
      <c r="N83" s="57"/>
    </row>
    <row r="84" spans="1:14">
      <c r="B84" s="95" t="s">
        <v>1057</v>
      </c>
      <c r="C84" s="96"/>
      <c r="D84" s="96"/>
      <c r="E84" s="96"/>
      <c r="F84" s="96"/>
      <c r="G84" s="96"/>
      <c r="H84" s="96"/>
      <c r="I84" s="93"/>
      <c r="J84" s="94"/>
      <c r="K84" s="314">
        <v>0.05</v>
      </c>
      <c r="L84" s="854">
        <f>N78*K84</f>
        <v>22.376498711000579</v>
      </c>
      <c r="M84" s="855"/>
      <c r="N84" s="57"/>
    </row>
    <row r="85" spans="1:14" ht="15.75" thickBot="1">
      <c r="B85" s="97" t="s">
        <v>1058</v>
      </c>
      <c r="C85" s="98"/>
      <c r="D85" s="98"/>
      <c r="E85" s="98"/>
      <c r="F85" s="98"/>
      <c r="G85" s="98"/>
      <c r="H85" s="98"/>
      <c r="I85" s="99"/>
      <c r="J85" s="100"/>
      <c r="K85" s="315">
        <v>0.05</v>
      </c>
      <c r="L85" s="856">
        <f>N78*K85</f>
        <v>22.376498711000579</v>
      </c>
      <c r="M85" s="857"/>
      <c r="N85" s="57"/>
    </row>
    <row r="86" spans="1:14" ht="15.75" thickBot="1">
      <c r="B86" s="819" t="s">
        <v>1037</v>
      </c>
      <c r="C86" s="820"/>
      <c r="D86" s="820"/>
      <c r="E86" s="820"/>
      <c r="F86" s="820"/>
      <c r="G86" s="820"/>
      <c r="H86" s="820"/>
      <c r="I86" s="820"/>
      <c r="J86" s="820"/>
      <c r="K86" s="820"/>
      <c r="L86" s="820"/>
      <c r="M86" s="821"/>
      <c r="N86" s="58">
        <f>L83+L84+L85</f>
        <v>134.25899226600347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581.78896648601506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7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9.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1" t="s">
        <v>2327</v>
      </c>
      <c r="C119" s="403"/>
      <c r="D119" s="403"/>
      <c r="E119" s="63"/>
      <c r="F119" s="63"/>
      <c r="G119" s="63"/>
      <c r="H119" s="63"/>
      <c r="I119" s="63"/>
      <c r="J119" s="887"/>
      <c r="K119" s="887"/>
      <c r="L119" s="887"/>
      <c r="M119" s="887"/>
      <c r="N119" s="88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29.25" customHeight="1" thickBot="1">
      <c r="A31" t="s">
        <v>1929</v>
      </c>
      <c r="B31" s="86" t="s">
        <v>1710</v>
      </c>
      <c r="C31" s="961" t="s">
        <v>2146</v>
      </c>
      <c r="D31" s="962"/>
      <c r="E31" s="962"/>
      <c r="F31" s="962"/>
      <c r="G31" s="962"/>
      <c r="H31" s="962"/>
      <c r="I31" s="962"/>
      <c r="J31" s="962"/>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69"/>
      <c r="F40" s="869"/>
      <c r="G40" s="869"/>
      <c r="H40" s="870"/>
      <c r="I40" s="42"/>
      <c r="J40" s="43"/>
      <c r="K40" s="279"/>
      <c r="L40" s="286"/>
      <c r="M40" s="287"/>
      <c r="N40" s="282"/>
    </row>
    <row r="41" spans="1:14">
      <c r="B41" s="330"/>
      <c r="C41" s="331"/>
      <c r="D41" s="331"/>
      <c r="E41" s="331"/>
      <c r="F41" s="333"/>
      <c r="G41" s="333"/>
      <c r="H41" s="131"/>
      <c r="I41" s="42"/>
      <c r="J41" s="43"/>
      <c r="K41" s="284"/>
      <c r="L41" s="286"/>
      <c r="M41" s="287"/>
      <c r="N41" s="288"/>
    </row>
    <row r="42" spans="1:14">
      <c r="B42" s="876"/>
      <c r="C42" s="877"/>
      <c r="D42" s="877"/>
      <c r="E42" s="44"/>
      <c r="F42" s="45"/>
      <c r="G42" s="45"/>
      <c r="H42" s="46"/>
      <c r="I42" s="42"/>
      <c r="J42" s="43"/>
      <c r="K42" s="289"/>
      <c r="L42" s="286"/>
      <c r="M42" s="411"/>
      <c r="N42" s="354"/>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514.43394713788882</v>
      </c>
      <c r="N49" s="282">
        <f>K49*M49</f>
        <v>514.43394713788882</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514.43394713788882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N44+N54+N65+N76</f>
        <v>514.43394713788882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102.88678942757777</v>
      </c>
      <c r="M83" s="855"/>
      <c r="N83" s="57"/>
    </row>
    <row r="84" spans="1:14">
      <c r="B84" s="95" t="s">
        <v>1057</v>
      </c>
      <c r="C84" s="96"/>
      <c r="D84" s="96"/>
      <c r="E84" s="96"/>
      <c r="F84" s="96"/>
      <c r="G84" s="96"/>
      <c r="H84" s="96"/>
      <c r="I84" s="93"/>
      <c r="J84" s="94"/>
      <c r="K84" s="314">
        <v>0.05</v>
      </c>
      <c r="L84" s="854">
        <f>N78*K84</f>
        <v>25.721697356894442</v>
      </c>
      <c r="M84" s="855"/>
      <c r="N84" s="57"/>
    </row>
    <row r="85" spans="1:14" ht="15.75" thickBot="1">
      <c r="B85" s="97" t="s">
        <v>1058</v>
      </c>
      <c r="C85" s="98"/>
      <c r="D85" s="98"/>
      <c r="E85" s="98"/>
      <c r="F85" s="98"/>
      <c r="G85" s="98"/>
      <c r="H85" s="98"/>
      <c r="I85" s="99"/>
      <c r="J85" s="100"/>
      <c r="K85" s="315">
        <v>0.05</v>
      </c>
      <c r="L85" s="856">
        <f>N78*K85</f>
        <v>25.721697356894442</v>
      </c>
      <c r="M85" s="857"/>
      <c r="N85" s="57"/>
    </row>
    <row r="86" spans="1:14" ht="15.75" thickBot="1">
      <c r="B86" s="819" t="s">
        <v>1037</v>
      </c>
      <c r="C86" s="820"/>
      <c r="D86" s="820"/>
      <c r="E86" s="820"/>
      <c r="F86" s="820"/>
      <c r="G86" s="820"/>
      <c r="H86" s="820"/>
      <c r="I86" s="820"/>
      <c r="J86" s="820"/>
      <c r="K86" s="820"/>
      <c r="L86" s="820"/>
      <c r="M86" s="821"/>
      <c r="N86" s="58">
        <f>L83+L84+L85</f>
        <v>154.33018414136666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668.76413127925548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41.25" customHeight="1" thickBot="1">
      <c r="A31" t="s">
        <v>1929</v>
      </c>
      <c r="B31" s="86" t="s">
        <v>1711</v>
      </c>
      <c r="C31" s="961" t="s">
        <v>2147</v>
      </c>
      <c r="D31" s="962"/>
      <c r="E31" s="962"/>
      <c r="F31" s="962"/>
      <c r="G31" s="962"/>
      <c r="H31" s="962"/>
      <c r="I31" s="962"/>
      <c r="J31" s="962"/>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281"/>
      <c r="N36" s="282"/>
    </row>
    <row r="37" spans="1:14">
      <c r="A37" s="119"/>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2"/>
    </row>
    <row r="39" spans="1:14">
      <c r="B39" s="868"/>
      <c r="C39" s="869"/>
      <c r="D39" s="869"/>
      <c r="E39" s="869"/>
      <c r="F39" s="869"/>
      <c r="G39" s="869"/>
      <c r="H39" s="870"/>
      <c r="I39" s="871"/>
      <c r="J39" s="872"/>
      <c r="K39" s="279"/>
      <c r="L39" s="873"/>
      <c r="M39" s="874"/>
      <c r="N39" s="282"/>
    </row>
    <row r="40" spans="1:14">
      <c r="B40" s="868"/>
      <c r="C40" s="869"/>
      <c r="D40" s="869"/>
      <c r="E40" s="869"/>
      <c r="F40" s="869"/>
      <c r="G40" s="869"/>
      <c r="H40" s="870"/>
      <c r="I40" s="42"/>
      <c r="J40" s="43"/>
      <c r="K40" s="279"/>
      <c r="L40" s="286"/>
      <c r="M40" s="287"/>
      <c r="N40" s="282"/>
    </row>
    <row r="41" spans="1:14">
      <c r="B41" s="330"/>
      <c r="C41" s="331"/>
      <c r="D41" s="331"/>
      <c r="E41" s="331"/>
      <c r="F41" s="333"/>
      <c r="G41" s="333"/>
      <c r="H41" s="131"/>
      <c r="I41" s="42"/>
      <c r="J41" s="43"/>
      <c r="K41" s="284"/>
      <c r="L41" s="286"/>
      <c r="M41" s="287"/>
      <c r="N41" s="288"/>
    </row>
    <row r="42" spans="1:14">
      <c r="B42" s="876"/>
      <c r="C42" s="877"/>
      <c r="D42" s="877"/>
      <c r="E42" s="44"/>
      <c r="F42" s="45"/>
      <c r="G42" s="45"/>
      <c r="H42" s="46"/>
      <c r="I42" s="42"/>
      <c r="J42" s="43"/>
      <c r="K42" s="289"/>
      <c r="L42" s="286"/>
      <c r="M42" s="411"/>
      <c r="N42" s="354"/>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5" t="s">
        <v>1029</v>
      </c>
      <c r="K48" s="91" t="s">
        <v>1030</v>
      </c>
      <c r="L48" s="900" t="s">
        <v>1039</v>
      </c>
      <c r="M48" s="899"/>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400</v>
      </c>
      <c r="N49" s="282">
        <f>K49*M49</f>
        <v>400</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4">
        <f>SUM(N49:N53)</f>
        <v>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321"/>
      <c r="I60" s="289"/>
      <c r="J60" s="296"/>
      <c r="K60" s="289"/>
      <c r="L60" s="906"/>
      <c r="M60" s="907"/>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N44+N54+N65+N76</f>
        <v>400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80</v>
      </c>
      <c r="M83" s="855"/>
      <c r="N83" s="57"/>
    </row>
    <row r="84" spans="1:14">
      <c r="B84" s="95" t="s">
        <v>1057</v>
      </c>
      <c r="C84" s="96"/>
      <c r="D84" s="96"/>
      <c r="E84" s="96"/>
      <c r="F84" s="96"/>
      <c r="G84" s="96"/>
      <c r="H84" s="96"/>
      <c r="I84" s="93"/>
      <c r="J84" s="94"/>
      <c r="K84" s="314">
        <v>0.05</v>
      </c>
      <c r="L84" s="854">
        <f>N78*K84</f>
        <v>20</v>
      </c>
      <c r="M84" s="855"/>
      <c r="N84" s="57"/>
    </row>
    <row r="85" spans="1:14" ht="15.75" thickBot="1">
      <c r="B85" s="97" t="s">
        <v>1058</v>
      </c>
      <c r="C85" s="98"/>
      <c r="D85" s="98"/>
      <c r="E85" s="98"/>
      <c r="F85" s="98"/>
      <c r="G85" s="98"/>
      <c r="H85" s="98"/>
      <c r="I85" s="99"/>
      <c r="J85" s="100"/>
      <c r="K85" s="315">
        <v>0.05</v>
      </c>
      <c r="L85" s="856">
        <f>N78*K85</f>
        <v>20</v>
      </c>
      <c r="M85" s="857"/>
      <c r="N85" s="57"/>
    </row>
    <row r="86" spans="1:14" ht="15.75" thickBot="1">
      <c r="B86" s="819" t="s">
        <v>1037</v>
      </c>
      <c r="C86" s="820"/>
      <c r="D86" s="820"/>
      <c r="E86" s="820"/>
      <c r="F86" s="820"/>
      <c r="G86" s="820"/>
      <c r="H86" s="820"/>
      <c r="I86" s="820"/>
      <c r="J86" s="820"/>
      <c r="K86" s="820"/>
      <c r="L86" s="820"/>
      <c r="M86" s="821"/>
      <c r="N86" s="58">
        <f>L83+L84+L85</f>
        <v>120</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520</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281">
        <v>30</v>
      </c>
      <c r="N36" s="282">
        <f>K36/M36</f>
        <v>79.286221086987382</v>
      </c>
    </row>
    <row r="37" spans="1:14">
      <c r="A37" t="s">
        <v>363</v>
      </c>
      <c r="B37" s="868" t="str">
        <f>VLOOKUP(A37,EQUIPOS!A7:D154,3,FALSE)</f>
        <v>Vibrador de concreto, Motor de 3 hp a 18.000 rpm Mangueras de 4 mt</v>
      </c>
      <c r="C37" s="869"/>
      <c r="D37" s="869"/>
      <c r="E37" s="869"/>
      <c r="F37" s="869"/>
      <c r="G37" s="869"/>
      <c r="H37" s="870"/>
      <c r="I37" s="277"/>
      <c r="J37" s="278"/>
      <c r="K37" s="279">
        <f>VLOOKUP(A37,EQUIPOS!A7:D164,4,FALSE)</f>
        <v>6458.333333333333</v>
      </c>
      <c r="L37" s="280"/>
      <c r="M37" s="281">
        <v>30</v>
      </c>
      <c r="N37" s="282">
        <f>K37/M37</f>
        <v>215.27777777777777</v>
      </c>
    </row>
    <row r="38" spans="1:14">
      <c r="A38" t="s">
        <v>228</v>
      </c>
      <c r="B38" s="868" t="str">
        <f>VLOOKUP(A38,EQUIPOS!A8:D154,3,FALSE)</f>
        <v xml:space="preserve">Formaleta metálica (concreto hidráulico)
</v>
      </c>
      <c r="C38" s="869"/>
      <c r="D38" s="869"/>
      <c r="E38" s="869"/>
      <c r="F38" s="869"/>
      <c r="G38" s="869"/>
      <c r="H38" s="870"/>
      <c r="I38" s="871"/>
      <c r="J38" s="872"/>
      <c r="K38" s="279">
        <f>VLOOKUP(A38,EQUIPOS!A8:D165,4,FALSE)</f>
        <v>3263.5014899957432</v>
      </c>
      <c r="L38" s="873">
        <v>0.33329999999999999</v>
      </c>
      <c r="M38" s="874"/>
      <c r="N38" s="282">
        <f>K38/L38</f>
        <v>9791.4836183490643</v>
      </c>
    </row>
    <row r="39" spans="1:14">
      <c r="B39" s="868"/>
      <c r="C39" s="869"/>
      <c r="D39" s="869"/>
      <c r="E39" s="869"/>
      <c r="F39" s="869"/>
      <c r="G39" s="869"/>
      <c r="H39" s="870"/>
      <c r="I39" s="42"/>
      <c r="J39" s="43"/>
      <c r="K39" s="279"/>
      <c r="L39" s="286"/>
      <c r="M39" s="287"/>
      <c r="N39" s="282"/>
    </row>
    <row r="40" spans="1:14">
      <c r="B40" s="330"/>
      <c r="C40" s="331"/>
      <c r="D40" s="331"/>
      <c r="E40" s="333"/>
      <c r="F40" s="333"/>
      <c r="G40" s="333"/>
      <c r="H40" s="131"/>
      <c r="I40" s="42"/>
      <c r="J40" s="43"/>
      <c r="K40" s="284"/>
      <c r="L40" s="286"/>
      <c r="M40" s="287"/>
      <c r="N40" s="288"/>
    </row>
    <row r="41" spans="1:14">
      <c r="B41" s="876" t="s">
        <v>1036</v>
      </c>
      <c r="C41" s="877"/>
      <c r="D41" s="877"/>
      <c r="E41" s="44"/>
      <c r="F41" s="45"/>
      <c r="G41" s="45"/>
      <c r="H41" s="46"/>
      <c r="I41" s="42"/>
      <c r="J41" s="43"/>
      <c r="K41" s="289"/>
      <c r="L41" s="286"/>
      <c r="M41" s="411">
        <v>0.1</v>
      </c>
      <c r="N41" s="354">
        <f>N72*M41</f>
        <v>212.78002169208332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10298.827638905914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385608.79</v>
      </c>
      <c r="N48" s="282">
        <f>K48*M48</f>
        <v>389464.87789999996</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75" thickBot="1">
      <c r="B51" s="901"/>
      <c r="C51" s="902"/>
      <c r="D51" s="902"/>
      <c r="E51" s="902"/>
      <c r="F51" s="902"/>
      <c r="G51" s="902"/>
      <c r="H51" s="902"/>
      <c r="I51" s="872"/>
      <c r="J51" s="48"/>
      <c r="K51" s="50"/>
      <c r="L51" s="903"/>
      <c r="M51" s="904"/>
      <c r="N51" s="51"/>
    </row>
    <row r="52" spans="1:14" ht="15.75" thickBot="1">
      <c r="B52" s="819" t="s">
        <v>1037</v>
      </c>
      <c r="C52" s="820"/>
      <c r="D52" s="820"/>
      <c r="E52" s="820"/>
      <c r="F52" s="820"/>
      <c r="G52" s="820"/>
      <c r="H52" s="820"/>
      <c r="I52" s="820"/>
      <c r="J52" s="820"/>
      <c r="K52" s="820"/>
      <c r="L52" s="820"/>
      <c r="M52" s="821"/>
      <c r="N52" s="404">
        <f>SUM(N48:N51)</f>
        <v>389464.87789999996</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3" t="s">
        <v>1041</v>
      </c>
      <c r="C56" s="324"/>
      <c r="D56" s="324"/>
      <c r="E56" s="324"/>
      <c r="F56" s="324"/>
      <c r="G56" s="324"/>
      <c r="H56" s="79" t="s">
        <v>1029</v>
      </c>
      <c r="I56" s="80" t="s">
        <v>1042</v>
      </c>
      <c r="J56" s="81" t="s">
        <v>1043</v>
      </c>
      <c r="K56" s="79" t="s">
        <v>1044</v>
      </c>
      <c r="L56" s="905" t="s">
        <v>1045</v>
      </c>
      <c r="M56" s="884"/>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906">
        <f>VLOOKUP(A57,TRANSPORTE!A5:D117,4,FALSE)</f>
        <v>1100</v>
      </c>
      <c r="M57" s="907"/>
      <c r="N57" s="297">
        <f>K57*L57</f>
        <v>1111</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75" thickBot="1">
      <c r="B61" s="457"/>
      <c r="C61" s="458"/>
      <c r="D61" s="458"/>
      <c r="E61" s="458"/>
      <c r="F61" s="458"/>
      <c r="G61" s="458"/>
      <c r="H61" s="54"/>
      <c r="I61" s="132"/>
      <c r="J61" s="132"/>
      <c r="K61" s="132"/>
      <c r="L61" s="897"/>
      <c r="M61" s="898"/>
      <c r="N61" s="133"/>
    </row>
    <row r="62" spans="1:14" ht="15.75" thickBot="1">
      <c r="B62" s="908" t="s">
        <v>1037</v>
      </c>
      <c r="C62" s="862"/>
      <c r="D62" s="862"/>
      <c r="E62" s="862"/>
      <c r="F62" s="862"/>
      <c r="G62" s="862"/>
      <c r="H62" s="862"/>
      <c r="I62" s="862"/>
      <c r="J62" s="862"/>
      <c r="K62" s="862"/>
      <c r="L62" s="862"/>
      <c r="M62" s="863"/>
      <c r="N62" s="110">
        <f>SUM(N57:N61)</f>
        <v>1111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8" t="s">
        <v>1047</v>
      </c>
      <c r="C66" s="859"/>
      <c r="D66" s="859"/>
      <c r="E66" s="859"/>
      <c r="F66" s="859"/>
      <c r="G66" s="859"/>
      <c r="H66" s="859"/>
      <c r="I66" s="79" t="s">
        <v>1048</v>
      </c>
      <c r="J66" s="81" t="s">
        <v>1494</v>
      </c>
      <c r="K66" s="80" t="s">
        <v>1050</v>
      </c>
      <c r="L66" s="860" t="s">
        <v>1034</v>
      </c>
      <c r="M66" s="861"/>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75" thickBot="1">
      <c r="B71" s="895"/>
      <c r="C71" s="896"/>
      <c r="D71" s="896"/>
      <c r="E71" s="896"/>
      <c r="F71" s="896"/>
      <c r="G71" s="896"/>
      <c r="H71" s="896"/>
      <c r="I71" s="132"/>
      <c r="J71" s="132"/>
      <c r="K71" s="132"/>
      <c r="L71" s="909"/>
      <c r="M71" s="909"/>
      <c r="N71" s="51"/>
    </row>
    <row r="72" spans="1:15" ht="15.75" thickBot="1">
      <c r="B72" s="908" t="s">
        <v>1037</v>
      </c>
      <c r="C72" s="862"/>
      <c r="D72" s="862"/>
      <c r="E72" s="862"/>
      <c r="F72" s="862"/>
      <c r="G72" s="862"/>
      <c r="H72" s="862"/>
      <c r="I72" s="862"/>
      <c r="J72" s="862"/>
      <c r="K72" s="862"/>
      <c r="L72" s="862"/>
      <c r="M72" s="863"/>
      <c r="N72" s="311">
        <f>SUM(N67:N71)</f>
        <v>2127.800216920833</v>
      </c>
    </row>
    <row r="73" spans="1:15" ht="15.75" thickBot="1">
      <c r="B73" s="39"/>
      <c r="C73" s="40"/>
      <c r="D73" s="40"/>
      <c r="E73" s="40"/>
      <c r="F73" s="40"/>
      <c r="G73" s="40"/>
      <c r="H73" s="40"/>
      <c r="I73" s="40"/>
      <c r="J73" s="40"/>
      <c r="K73" s="40"/>
      <c r="L73" s="40"/>
      <c r="M73" s="40"/>
      <c r="N73" s="41"/>
    </row>
    <row r="74" spans="1:15" ht="15.75" thickBot="1">
      <c r="B74" s="819" t="s">
        <v>1051</v>
      </c>
      <c r="C74" s="820"/>
      <c r="D74" s="820"/>
      <c r="E74" s="820"/>
      <c r="F74" s="820"/>
      <c r="G74" s="820"/>
      <c r="H74" s="820"/>
      <c r="I74" s="820"/>
      <c r="J74" s="820"/>
      <c r="K74" s="820"/>
      <c r="L74" s="820"/>
      <c r="M74" s="821"/>
      <c r="N74" s="105">
        <f>N43+N52+N62+N72</f>
        <v>403002.50575582671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4" t="s">
        <v>1053</v>
      </c>
      <c r="C78" s="865"/>
      <c r="D78" s="865"/>
      <c r="E78" s="865"/>
      <c r="F78" s="865"/>
      <c r="G78" s="865"/>
      <c r="H78" s="865"/>
      <c r="I78" s="324"/>
      <c r="J78" s="344"/>
      <c r="K78" s="312" t="s">
        <v>1054</v>
      </c>
      <c r="L78" s="866" t="s">
        <v>1055</v>
      </c>
      <c r="M78" s="867"/>
      <c r="N78" s="313"/>
    </row>
    <row r="79" spans="1:15">
      <c r="B79" s="852" t="s">
        <v>1056</v>
      </c>
      <c r="C79" s="853"/>
      <c r="D79" s="853"/>
      <c r="E79" s="853"/>
      <c r="F79" s="853"/>
      <c r="G79" s="853"/>
      <c r="H79" s="853"/>
      <c r="I79" s="93"/>
      <c r="J79" s="94"/>
      <c r="K79" s="314">
        <v>0.2</v>
      </c>
      <c r="L79" s="854">
        <f>N74*K79</f>
        <v>80600.501151165343</v>
      </c>
      <c r="M79" s="855"/>
      <c r="N79" s="57"/>
    </row>
    <row r="80" spans="1:15">
      <c r="B80" s="95" t="s">
        <v>1057</v>
      </c>
      <c r="C80" s="96"/>
      <c r="D80" s="96"/>
      <c r="E80" s="96"/>
      <c r="F80" s="96"/>
      <c r="G80" s="96"/>
      <c r="H80" s="96"/>
      <c r="I80" s="93"/>
      <c r="J80" s="94"/>
      <c r="K80" s="314">
        <v>0.05</v>
      </c>
      <c r="L80" s="854">
        <f>N74*K80</f>
        <v>20150.125287791336</v>
      </c>
      <c r="M80" s="855"/>
      <c r="N80" s="57"/>
    </row>
    <row r="81" spans="1:14" ht="15.75" thickBot="1">
      <c r="B81" s="97" t="s">
        <v>1058</v>
      </c>
      <c r="C81" s="98"/>
      <c r="D81" s="98"/>
      <c r="E81" s="98"/>
      <c r="F81" s="98"/>
      <c r="G81" s="98"/>
      <c r="H81" s="98"/>
      <c r="I81" s="99"/>
      <c r="J81" s="100"/>
      <c r="K81" s="315">
        <v>0.05</v>
      </c>
      <c r="L81" s="856">
        <f>N74*K81</f>
        <v>20150.125287791336</v>
      </c>
      <c r="M81" s="857"/>
      <c r="N81" s="57"/>
    </row>
    <row r="82" spans="1:14" ht="15.75" thickBot="1">
      <c r="B82" s="819" t="s">
        <v>1037</v>
      </c>
      <c r="C82" s="820"/>
      <c r="D82" s="820"/>
      <c r="E82" s="820"/>
      <c r="F82" s="820"/>
      <c r="G82" s="820"/>
      <c r="H82" s="820"/>
      <c r="I82" s="820"/>
      <c r="J82" s="820"/>
      <c r="K82" s="820"/>
      <c r="L82" s="820"/>
      <c r="M82" s="821"/>
      <c r="N82" s="58">
        <f>L79+L80+L81</f>
        <v>120900.75172674801</v>
      </c>
    </row>
    <row r="83" spans="1:14" ht="15.75" thickBot="1">
      <c r="B83" s="39"/>
      <c r="C83" s="40"/>
      <c r="D83" s="40"/>
      <c r="E83" s="40"/>
      <c r="F83" s="40"/>
      <c r="G83" s="40"/>
      <c r="H83" s="40"/>
      <c r="I83" s="40"/>
      <c r="J83" s="40"/>
      <c r="K83" s="40"/>
      <c r="L83" s="40"/>
      <c r="M83" s="40"/>
      <c r="N83" s="41"/>
    </row>
    <row r="84" spans="1:14" ht="15.75" thickBot="1">
      <c r="A84" t="s">
        <v>2122</v>
      </c>
      <c r="B84" s="819" t="s">
        <v>1059</v>
      </c>
      <c r="C84" s="820"/>
      <c r="D84" s="820"/>
      <c r="E84" s="820"/>
      <c r="F84" s="820"/>
      <c r="G84" s="820"/>
      <c r="H84" s="820"/>
      <c r="I84" s="820"/>
      <c r="J84" s="820"/>
      <c r="K84" s="820"/>
      <c r="L84" s="820"/>
      <c r="M84" s="821"/>
      <c r="N84" s="197">
        <f>N74+N82</f>
        <v>523903.25748257473</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7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7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69"/>
      <c r="K114" s="969"/>
      <c r="L114" s="969"/>
      <c r="M114" s="969"/>
      <c r="N114" s="970"/>
    </row>
    <row r="115" spans="2:14" ht="15.75" thickBot="1">
      <c r="B115" s="429" t="s">
        <v>2327</v>
      </c>
      <c r="C115" s="430"/>
      <c r="D115" s="430"/>
      <c r="E115" s="269"/>
      <c r="F115" s="269"/>
      <c r="G115" s="269"/>
      <c r="H115" s="269"/>
      <c r="I115" s="269"/>
      <c r="J115" s="971"/>
      <c r="K115" s="971"/>
      <c r="L115" s="971"/>
      <c r="M115" s="971"/>
      <c r="N115" s="972"/>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281">
        <v>37.5</v>
      </c>
      <c r="N36" s="282">
        <f>K36/M36</f>
        <v>161.11111111111111</v>
      </c>
    </row>
    <row r="37" spans="1:14">
      <c r="B37" s="868"/>
      <c r="C37" s="869"/>
      <c r="D37" s="869"/>
      <c r="E37" s="875"/>
      <c r="F37" s="869"/>
      <c r="G37" s="869"/>
      <c r="H37" s="870"/>
      <c r="I37" s="42"/>
      <c r="J37" s="43"/>
      <c r="K37" s="284"/>
      <c r="L37" s="286"/>
      <c r="M37" s="287"/>
      <c r="N37" s="288"/>
    </row>
    <row r="38" spans="1:14">
      <c r="B38" s="876" t="s">
        <v>1036</v>
      </c>
      <c r="C38" s="877"/>
      <c r="D38" s="877"/>
      <c r="E38" s="44"/>
      <c r="F38" s="45"/>
      <c r="G38" s="45"/>
      <c r="H38" s="46"/>
      <c r="I38" s="42"/>
      <c r="J38" s="43"/>
      <c r="K38" s="289"/>
      <c r="L38" s="286"/>
      <c r="M38" s="479">
        <v>0.1</v>
      </c>
      <c r="N38" s="354">
        <f>N72*M38</f>
        <v>1021.344104122</v>
      </c>
    </row>
    <row r="39" spans="1:14" ht="15.75" thickBot="1">
      <c r="B39" s="868"/>
      <c r="C39" s="869"/>
      <c r="D39" s="869"/>
      <c r="E39" s="869"/>
      <c r="F39" s="869"/>
      <c r="G39" s="869"/>
      <c r="H39" s="870"/>
      <c r="I39" s="878"/>
      <c r="J39" s="879"/>
      <c r="K39" s="47"/>
      <c r="L39" s="880"/>
      <c r="M39" s="881"/>
      <c r="N39" s="111"/>
    </row>
    <row r="40" spans="1:14" ht="15.75" thickBot="1">
      <c r="B40" s="819" t="s">
        <v>1037</v>
      </c>
      <c r="C40" s="820"/>
      <c r="D40" s="820"/>
      <c r="E40" s="820"/>
      <c r="F40" s="820"/>
      <c r="G40" s="820"/>
      <c r="H40" s="820"/>
      <c r="I40" s="820"/>
      <c r="J40" s="820"/>
      <c r="K40" s="820"/>
      <c r="L40" s="820"/>
      <c r="M40" s="821"/>
      <c r="N40" s="404">
        <f>SUM(N36:N39)</f>
        <v>1182.4552152331112</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4" t="s">
        <v>1028</v>
      </c>
      <c r="C44" s="865"/>
      <c r="D44" s="865"/>
      <c r="E44" s="865"/>
      <c r="F44" s="865"/>
      <c r="G44" s="865"/>
      <c r="H44" s="865"/>
      <c r="I44" s="899"/>
      <c r="J44" s="325" t="s">
        <v>1029</v>
      </c>
      <c r="K44" s="91" t="s">
        <v>1030</v>
      </c>
      <c r="L44" s="900" t="s">
        <v>1039</v>
      </c>
      <c r="M44" s="899"/>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33390.884462446047</v>
      </c>
      <c r="N45" s="282">
        <f>K45*M45</f>
        <v>34392.610996319432</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21900</v>
      </c>
      <c r="N46" s="282">
        <f>K46*M46</f>
        <v>219</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47533.333333333336</v>
      </c>
      <c r="N47" s="282">
        <f>K47*M47</f>
        <v>2376.666666666667</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358177.51</v>
      </c>
      <c r="N48" s="282">
        <f>K48*M48</f>
        <v>3581.7751000000003</v>
      </c>
    </row>
    <row r="49" spans="1:14" ht="15.75" thickBot="1">
      <c r="B49" s="319"/>
      <c r="C49" s="320"/>
      <c r="D49" s="320"/>
      <c r="E49" s="320"/>
      <c r="F49" s="320"/>
      <c r="G49" s="320"/>
      <c r="H49" s="320"/>
      <c r="I49" s="320"/>
      <c r="J49" s="132"/>
      <c r="K49" s="132"/>
      <c r="L49" s="335"/>
      <c r="M49" s="334"/>
      <c r="N49" s="133"/>
    </row>
    <row r="50" spans="1:14" ht="15.75" thickBot="1">
      <c r="B50" s="819" t="s">
        <v>1037</v>
      </c>
      <c r="C50" s="820"/>
      <c r="D50" s="820"/>
      <c r="E50" s="820"/>
      <c r="F50" s="820"/>
      <c r="G50" s="820"/>
      <c r="H50" s="820"/>
      <c r="I50" s="820"/>
      <c r="J50" s="820"/>
      <c r="K50" s="820"/>
      <c r="L50" s="820"/>
      <c r="M50" s="821"/>
      <c r="N50" s="404">
        <f>SUM(N45:N49)</f>
        <v>40570.052762986095</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3" t="s">
        <v>1041</v>
      </c>
      <c r="C54" s="324"/>
      <c r="D54" s="324"/>
      <c r="E54" s="324"/>
      <c r="F54" s="324"/>
      <c r="G54" s="324"/>
      <c r="H54" s="79" t="s">
        <v>1029</v>
      </c>
      <c r="I54" s="80" t="s">
        <v>1042</v>
      </c>
      <c r="J54" s="81" t="s">
        <v>1043</v>
      </c>
      <c r="K54" s="79" t="s">
        <v>1044</v>
      </c>
      <c r="L54" s="905" t="s">
        <v>1045</v>
      </c>
      <c r="M54" s="884"/>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906">
        <f>VLOOKUP(A55,TRANSPORTE!A5:D117,4,FALSE)</f>
        <v>916.53156507241408</v>
      </c>
      <c r="M55" s="907"/>
      <c r="N55" s="297">
        <f>K55*L55</f>
        <v>843.20903986662097</v>
      </c>
    </row>
    <row r="56" spans="1:14">
      <c r="A56" t="s">
        <v>1311</v>
      </c>
      <c r="B56" s="52" t="str">
        <f>VLOOKUP(A56,TRANSPORTE!A6:D117,3,FALSE)</f>
        <v>Transporte de Arena</v>
      </c>
      <c r="C56" s="53"/>
      <c r="D56" s="53"/>
      <c r="E56" s="53"/>
      <c r="F56" s="53"/>
      <c r="G56" s="53"/>
      <c r="H56" s="321" t="s">
        <v>1552</v>
      </c>
      <c r="I56" s="289">
        <v>0.01</v>
      </c>
      <c r="J56" s="296">
        <v>1</v>
      </c>
      <c r="K56" s="289">
        <f>I56*J56</f>
        <v>0.01</v>
      </c>
      <c r="L56" s="906">
        <f>VLOOKUP(A56,TRANSPORTE!A6:D117,4,FALSE)</f>
        <v>1100</v>
      </c>
      <c r="M56" s="907"/>
      <c r="N56" s="297">
        <f>K56*L56</f>
        <v>11</v>
      </c>
    </row>
    <row r="57" spans="1:14">
      <c r="A57" t="s">
        <v>1311</v>
      </c>
      <c r="B57" s="52" t="str">
        <f>VLOOKUP(A57,TRANSPORTE!A6:D117,3,FALSE)</f>
        <v>Transporte de Arena</v>
      </c>
      <c r="C57" s="53"/>
      <c r="D57" s="53"/>
      <c r="E57" s="53"/>
      <c r="F57" s="53"/>
      <c r="G57" s="53"/>
      <c r="H57" s="321" t="s">
        <v>1552</v>
      </c>
      <c r="I57" s="289">
        <v>0.05</v>
      </c>
      <c r="J57" s="296">
        <v>1</v>
      </c>
      <c r="K57" s="289">
        <f>I57*J57</f>
        <v>0.05</v>
      </c>
      <c r="L57" s="906">
        <f>VLOOKUP(A57,TRANSPORTE!A6:D118,4,FALSE)</f>
        <v>1100</v>
      </c>
      <c r="M57" s="907"/>
      <c r="N57" s="297">
        <f>K57*L57</f>
        <v>55</v>
      </c>
    </row>
    <row r="58" spans="1:14">
      <c r="B58" s="52"/>
      <c r="C58" s="53"/>
      <c r="D58" s="53"/>
      <c r="E58" s="53"/>
      <c r="F58" s="53"/>
      <c r="G58" s="53"/>
      <c r="H58" s="321"/>
      <c r="I58" s="289"/>
      <c r="J58" s="296"/>
      <c r="K58" s="289"/>
      <c r="L58" s="906"/>
      <c r="M58" s="907"/>
      <c r="N58" s="297"/>
    </row>
    <row r="59" spans="1:14">
      <c r="B59" s="52"/>
      <c r="C59" s="53"/>
      <c r="D59" s="53"/>
      <c r="E59" s="53"/>
      <c r="F59" s="53"/>
      <c r="G59" s="53"/>
      <c r="H59" s="298"/>
      <c r="I59" s="289"/>
      <c r="J59" s="289"/>
      <c r="K59" s="289"/>
      <c r="L59" s="299"/>
      <c r="M59" s="300"/>
      <c r="N59" s="301"/>
    </row>
    <row r="60" spans="1:14" ht="15.75" thickBot="1">
      <c r="B60" s="319"/>
      <c r="C60" s="320"/>
      <c r="D60" s="320"/>
      <c r="E60" s="320"/>
      <c r="F60" s="320"/>
      <c r="G60" s="320"/>
      <c r="H60" s="54"/>
      <c r="I60" s="132"/>
      <c r="J60" s="132"/>
      <c r="K60" s="132"/>
      <c r="L60" s="897"/>
      <c r="M60" s="898"/>
      <c r="N60" s="133"/>
    </row>
    <row r="61" spans="1:14" ht="15.75" thickBot="1">
      <c r="B61" s="908" t="s">
        <v>1037</v>
      </c>
      <c r="C61" s="862"/>
      <c r="D61" s="862"/>
      <c r="E61" s="862"/>
      <c r="F61" s="862"/>
      <c r="G61" s="862"/>
      <c r="H61" s="862"/>
      <c r="I61" s="862"/>
      <c r="J61" s="862"/>
      <c r="K61" s="862"/>
      <c r="L61" s="862"/>
      <c r="M61" s="863"/>
      <c r="N61" s="110">
        <f>N55+N56+N57+N58+N59</f>
        <v>909.20903986662097</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8" t="s">
        <v>1047</v>
      </c>
      <c r="C65" s="859"/>
      <c r="D65" s="859"/>
      <c r="E65" s="859"/>
      <c r="F65" s="859"/>
      <c r="G65" s="859"/>
      <c r="H65" s="859"/>
      <c r="I65" s="79" t="s">
        <v>1048</v>
      </c>
      <c r="J65" s="81" t="s">
        <v>1494</v>
      </c>
      <c r="K65" s="80" t="s">
        <v>1050</v>
      </c>
      <c r="L65" s="860" t="s">
        <v>1034</v>
      </c>
      <c r="M65" s="861"/>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75" thickBot="1">
      <c r="B71" s="895"/>
      <c r="C71" s="896"/>
      <c r="D71" s="896"/>
      <c r="E71" s="896"/>
      <c r="F71" s="896"/>
      <c r="G71" s="896"/>
      <c r="H71" s="896"/>
      <c r="I71" s="132"/>
      <c r="J71" s="132"/>
      <c r="K71" s="132"/>
      <c r="L71" s="909"/>
      <c r="M71" s="909"/>
      <c r="N71" s="51"/>
    </row>
    <row r="72" spans="1:15" ht="15.75" thickBot="1">
      <c r="B72" s="908" t="s">
        <v>1037</v>
      </c>
      <c r="C72" s="862"/>
      <c r="D72" s="862"/>
      <c r="E72" s="862"/>
      <c r="F72" s="862"/>
      <c r="G72" s="862"/>
      <c r="H72" s="862"/>
      <c r="I72" s="862"/>
      <c r="J72" s="862"/>
      <c r="K72" s="862"/>
      <c r="L72" s="862"/>
      <c r="M72" s="863"/>
      <c r="N72" s="311">
        <f>SUM(N66:N71)</f>
        <v>10213.44104122</v>
      </c>
    </row>
    <row r="73" spans="1:15" ht="15.75" thickBot="1">
      <c r="B73" s="39"/>
      <c r="C73" s="40"/>
      <c r="D73" s="40"/>
      <c r="E73" s="40"/>
      <c r="F73" s="40"/>
      <c r="G73" s="40"/>
      <c r="H73" s="40"/>
      <c r="I73" s="40"/>
      <c r="J73" s="40"/>
      <c r="K73" s="40"/>
      <c r="L73" s="40"/>
      <c r="M73" s="40"/>
      <c r="N73" s="41"/>
    </row>
    <row r="74" spans="1:15" ht="15.75" thickBot="1">
      <c r="B74" s="819" t="s">
        <v>1051</v>
      </c>
      <c r="C74" s="820"/>
      <c r="D74" s="820"/>
      <c r="E74" s="820"/>
      <c r="F74" s="820"/>
      <c r="G74" s="820"/>
      <c r="H74" s="820"/>
      <c r="I74" s="820"/>
      <c r="J74" s="820"/>
      <c r="K74" s="820"/>
      <c r="L74" s="820"/>
      <c r="M74" s="821"/>
      <c r="N74" s="105">
        <f>N40+N50+N61+N72</f>
        <v>52875.158059305824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4" t="s">
        <v>1053</v>
      </c>
      <c r="C78" s="865"/>
      <c r="D78" s="865"/>
      <c r="E78" s="865"/>
      <c r="F78" s="865"/>
      <c r="G78" s="865"/>
      <c r="H78" s="865"/>
      <c r="I78" s="324"/>
      <c r="J78" s="344"/>
      <c r="K78" s="312" t="s">
        <v>1054</v>
      </c>
      <c r="L78" s="866" t="s">
        <v>1055</v>
      </c>
      <c r="M78" s="867"/>
      <c r="N78" s="313"/>
    </row>
    <row r="79" spans="1:15">
      <c r="B79" s="852" t="s">
        <v>1056</v>
      </c>
      <c r="C79" s="853"/>
      <c r="D79" s="853"/>
      <c r="E79" s="853"/>
      <c r="F79" s="853"/>
      <c r="G79" s="853"/>
      <c r="H79" s="853"/>
      <c r="I79" s="93"/>
      <c r="J79" s="94"/>
      <c r="K79" s="314">
        <v>0.2</v>
      </c>
      <c r="L79" s="854">
        <f>N74*K79</f>
        <v>10575.031611861166</v>
      </c>
      <c r="M79" s="855"/>
      <c r="N79" s="57"/>
    </row>
    <row r="80" spans="1:15">
      <c r="B80" s="95" t="s">
        <v>1057</v>
      </c>
      <c r="C80" s="96"/>
      <c r="D80" s="96"/>
      <c r="E80" s="96"/>
      <c r="F80" s="96"/>
      <c r="G80" s="96"/>
      <c r="H80" s="96"/>
      <c r="I80" s="93"/>
      <c r="J80" s="94"/>
      <c r="K80" s="314">
        <v>0.05</v>
      </c>
      <c r="L80" s="854">
        <f>N74*K80</f>
        <v>2643.7579029652916</v>
      </c>
      <c r="M80" s="855"/>
      <c r="N80" s="57"/>
    </row>
    <row r="81" spans="1:14" ht="15.75" thickBot="1">
      <c r="B81" s="97" t="s">
        <v>1058</v>
      </c>
      <c r="C81" s="98"/>
      <c r="D81" s="98"/>
      <c r="E81" s="98"/>
      <c r="F81" s="98"/>
      <c r="G81" s="98"/>
      <c r="H81" s="98"/>
      <c r="I81" s="99"/>
      <c r="J81" s="100"/>
      <c r="K81" s="315">
        <v>0.05</v>
      </c>
      <c r="L81" s="856">
        <f>N74*K81</f>
        <v>2643.7579029652916</v>
      </c>
      <c r="M81" s="857"/>
      <c r="N81" s="57"/>
    </row>
    <row r="82" spans="1:14" ht="15.75" thickBot="1">
      <c r="B82" s="819" t="s">
        <v>1037</v>
      </c>
      <c r="C82" s="820"/>
      <c r="D82" s="820"/>
      <c r="E82" s="820"/>
      <c r="F82" s="820"/>
      <c r="G82" s="820"/>
      <c r="H82" s="820"/>
      <c r="I82" s="820"/>
      <c r="J82" s="820"/>
      <c r="K82" s="820"/>
      <c r="L82" s="820"/>
      <c r="M82" s="821"/>
      <c r="N82" s="58">
        <f>L79+L80+L81</f>
        <v>15862.547417791749</v>
      </c>
    </row>
    <row r="83" spans="1:14" ht="15.75" thickBot="1">
      <c r="B83" s="39"/>
      <c r="C83" s="40"/>
      <c r="D83" s="40"/>
      <c r="E83" s="40"/>
      <c r="F83" s="40"/>
      <c r="G83" s="40"/>
      <c r="H83" s="40"/>
      <c r="I83" s="40"/>
      <c r="J83" s="40"/>
      <c r="K83" s="40"/>
      <c r="L83" s="40"/>
      <c r="M83" s="40"/>
      <c r="N83" s="41"/>
    </row>
    <row r="84" spans="1:14" ht="15.75" thickBot="1">
      <c r="A84" t="s">
        <v>2122</v>
      </c>
      <c r="B84" s="819" t="s">
        <v>1059</v>
      </c>
      <c r="C84" s="820"/>
      <c r="D84" s="820"/>
      <c r="E84" s="820"/>
      <c r="F84" s="820"/>
      <c r="G84" s="820"/>
      <c r="H84" s="820"/>
      <c r="I84" s="820"/>
      <c r="J84" s="820"/>
      <c r="K84" s="820"/>
      <c r="L84" s="820"/>
      <c r="M84" s="821"/>
      <c r="N84" s="197">
        <f>N74+N82</f>
        <v>68737.705477097566</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7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7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69"/>
      <c r="K114" s="969"/>
      <c r="L114" s="969"/>
      <c r="M114" s="969"/>
      <c r="N114" s="970"/>
    </row>
    <row r="115" spans="2:14" ht="15.75" thickBot="1">
      <c r="B115" s="429" t="s">
        <v>2327</v>
      </c>
      <c r="C115" s="430"/>
      <c r="D115" s="430"/>
      <c r="E115" s="269"/>
      <c r="F115" s="269"/>
      <c r="G115" s="269"/>
      <c r="H115" s="269"/>
      <c r="I115" s="269"/>
      <c r="J115" s="971"/>
      <c r="K115" s="971"/>
      <c r="L115" s="971"/>
      <c r="M115" s="971"/>
      <c r="N115" s="972"/>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7"/>
      <c r="J36" s="278"/>
      <c r="K36" s="279">
        <f>VLOOKUP(A36,EQUIPOS!A6:D163,4,FALSE)</f>
        <v>114383.8122605364</v>
      </c>
      <c r="L36" s="280"/>
      <c r="M36" s="281">
        <v>35</v>
      </c>
      <c r="N36" s="282">
        <f>K36/M36</f>
        <v>3268.1089217296117</v>
      </c>
    </row>
    <row r="37" spans="1:14">
      <c r="A37" s="119" t="s">
        <v>312</v>
      </c>
      <c r="B37" s="868" t="str">
        <f>VLOOKUP(A37,EQUIPOS!A7:D154,3,FALSE)</f>
        <v>Retroexcavadora sobre oruga, potencia 138 HP, balde de 1,5 m3.</v>
      </c>
      <c r="C37" s="869"/>
      <c r="D37" s="869"/>
      <c r="E37" s="869"/>
      <c r="F37" s="869"/>
      <c r="G37" s="869"/>
      <c r="H37" s="870"/>
      <c r="I37" s="431"/>
      <c r="J37" s="432"/>
      <c r="K37" s="279">
        <f>VLOOKUP(A37,EQUIPOS!A7:D164,4,FALSE)</f>
        <v>169323.11621966798</v>
      </c>
      <c r="L37" s="345"/>
      <c r="M37" s="346">
        <v>35</v>
      </c>
      <c r="N37" s="282">
        <f>K37/M37</f>
        <v>4837.8033205619422</v>
      </c>
    </row>
    <row r="38" spans="1:14">
      <c r="A38" s="119"/>
      <c r="B38" s="330"/>
      <c r="C38" s="331"/>
      <c r="D38" s="331"/>
      <c r="E38" s="333"/>
      <c r="F38" s="331"/>
      <c r="G38" s="331"/>
      <c r="H38" s="332"/>
      <c r="I38" s="338"/>
      <c r="J38" s="340"/>
      <c r="K38" s="279"/>
      <c r="L38" s="433"/>
      <c r="M38" s="434"/>
      <c r="N38" s="282"/>
    </row>
    <row r="39" spans="1:14">
      <c r="B39" s="868"/>
      <c r="C39" s="869"/>
      <c r="D39" s="869"/>
      <c r="E39" s="875"/>
      <c r="F39" s="869"/>
      <c r="G39" s="869"/>
      <c r="H39" s="870"/>
      <c r="I39" s="42"/>
      <c r="J39" s="43"/>
      <c r="K39" s="284"/>
      <c r="L39" s="286"/>
      <c r="M39" s="287"/>
      <c r="N39" s="288"/>
    </row>
    <row r="40" spans="1:14">
      <c r="B40" s="876" t="s">
        <v>1036</v>
      </c>
      <c r="C40" s="877"/>
      <c r="D40" s="877"/>
      <c r="E40" s="44"/>
      <c r="F40" s="45"/>
      <c r="G40" s="45"/>
      <c r="H40" s="46"/>
      <c r="I40" s="42"/>
      <c r="J40" s="43"/>
      <c r="K40" s="289"/>
      <c r="L40" s="286"/>
      <c r="M40" s="411">
        <v>0.01</v>
      </c>
      <c r="N40" s="354">
        <f>N73*M40</f>
        <v>7.2953150294428575</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4">
        <f>SUM(N36:N41)</f>
        <v>8113.2075573209959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5" t="s">
        <v>1029</v>
      </c>
      <c r="K46" s="91" t="s">
        <v>1030</v>
      </c>
      <c r="L46" s="900" t="s">
        <v>1039</v>
      </c>
      <c r="M46" s="899"/>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4940.7447281163004</v>
      </c>
      <c r="N47" s="282">
        <f>K47*M47</f>
        <v>6422.9681465511903</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75" thickBot="1">
      <c r="B50" s="319"/>
      <c r="C50" s="320"/>
      <c r="D50" s="320"/>
      <c r="E50" s="320"/>
      <c r="F50" s="320"/>
      <c r="G50" s="320"/>
      <c r="H50" s="320"/>
      <c r="I50" s="320"/>
      <c r="J50" s="132"/>
      <c r="K50" s="132"/>
      <c r="L50" s="335"/>
      <c r="M50" s="334"/>
      <c r="N50" s="133"/>
    </row>
    <row r="51" spans="1:14" ht="15.75" thickBot="1">
      <c r="B51" s="819" t="s">
        <v>1037</v>
      </c>
      <c r="C51" s="820"/>
      <c r="D51" s="820"/>
      <c r="E51" s="820"/>
      <c r="F51" s="820"/>
      <c r="G51" s="820"/>
      <c r="H51" s="820"/>
      <c r="I51" s="820"/>
      <c r="J51" s="820"/>
      <c r="K51" s="820"/>
      <c r="L51" s="820"/>
      <c r="M51" s="821"/>
      <c r="N51" s="404">
        <f>SUM(N47:N50)</f>
        <v>6422.9681465511903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3" t="s">
        <v>1041</v>
      </c>
      <c r="C55" s="324"/>
      <c r="D55" s="324"/>
      <c r="E55" s="324"/>
      <c r="F55" s="324"/>
      <c r="G55" s="324"/>
      <c r="H55" s="79" t="s">
        <v>1029</v>
      </c>
      <c r="I55" s="80" t="s">
        <v>1042</v>
      </c>
      <c r="J55" s="81" t="s">
        <v>1043</v>
      </c>
      <c r="K55" s="79" t="s">
        <v>1044</v>
      </c>
      <c r="L55" s="905" t="s">
        <v>1045</v>
      </c>
      <c r="M55" s="884"/>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906">
        <f>VLOOKUP(A56,TRANSPORTE!A5:D117,4,FALSE)</f>
        <v>1086.9145197319433</v>
      </c>
      <c r="M56" s="907"/>
      <c r="N56" s="297">
        <f>K56*L56</f>
        <v>1412.9888756515263</v>
      </c>
    </row>
    <row r="57" spans="1:14">
      <c r="B57" s="52"/>
      <c r="C57" s="53"/>
      <c r="D57" s="53"/>
      <c r="E57" s="53"/>
      <c r="F57" s="53"/>
      <c r="G57" s="53"/>
      <c r="H57" s="321"/>
      <c r="I57" s="289"/>
      <c r="J57" s="296"/>
      <c r="K57" s="289"/>
      <c r="L57" s="906"/>
      <c r="M57" s="907"/>
      <c r="N57" s="297"/>
    </row>
    <row r="58" spans="1:14">
      <c r="B58" s="52"/>
      <c r="C58" s="53"/>
      <c r="D58" s="53"/>
      <c r="E58" s="53"/>
      <c r="F58" s="53"/>
      <c r="G58" s="53"/>
      <c r="H58" s="321"/>
      <c r="I58" s="289"/>
      <c r="J58" s="296"/>
      <c r="K58" s="289"/>
      <c r="L58" s="906"/>
      <c r="M58" s="907"/>
      <c r="N58" s="297"/>
    </row>
    <row r="59" spans="1:14">
      <c r="B59" s="52"/>
      <c r="C59" s="53"/>
      <c r="D59" s="53"/>
      <c r="E59" s="53"/>
      <c r="F59" s="53"/>
      <c r="G59" s="53"/>
      <c r="H59" s="321"/>
      <c r="I59" s="289"/>
      <c r="J59" s="296"/>
      <c r="K59" s="289"/>
      <c r="L59" s="906"/>
      <c r="M59" s="907"/>
      <c r="N59" s="297"/>
    </row>
    <row r="60" spans="1:14">
      <c r="B60" s="52"/>
      <c r="C60" s="53"/>
      <c r="D60" s="53"/>
      <c r="E60" s="53"/>
      <c r="F60" s="53"/>
      <c r="G60" s="53"/>
      <c r="H60" s="298"/>
      <c r="I60" s="289"/>
      <c r="J60" s="289"/>
      <c r="K60" s="289"/>
      <c r="L60" s="299"/>
      <c r="M60" s="300"/>
      <c r="N60" s="301"/>
    </row>
    <row r="61" spans="1:14" ht="15.75" thickBot="1">
      <c r="B61" s="457"/>
      <c r="C61" s="458"/>
      <c r="D61" s="458"/>
      <c r="E61" s="458"/>
      <c r="F61" s="458"/>
      <c r="G61" s="458"/>
      <c r="H61" s="54"/>
      <c r="I61" s="132"/>
      <c r="J61" s="132"/>
      <c r="K61" s="132"/>
      <c r="L61" s="897"/>
      <c r="M61" s="898"/>
      <c r="N61" s="133"/>
    </row>
    <row r="62" spans="1:14" ht="15.75" thickBot="1">
      <c r="B62" s="908" t="s">
        <v>1037</v>
      </c>
      <c r="C62" s="862"/>
      <c r="D62" s="862"/>
      <c r="E62" s="862"/>
      <c r="F62" s="862"/>
      <c r="G62" s="862"/>
      <c r="H62" s="862"/>
      <c r="I62" s="862"/>
      <c r="J62" s="862"/>
      <c r="K62" s="862"/>
      <c r="L62" s="862"/>
      <c r="M62" s="863"/>
      <c r="N62" s="110">
        <f>N56+N57+N58+N59+N60</f>
        <v>1412.9888756515263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8" t="s">
        <v>1047</v>
      </c>
      <c r="C66" s="859"/>
      <c r="D66" s="859"/>
      <c r="E66" s="859"/>
      <c r="F66" s="859"/>
      <c r="G66" s="859"/>
      <c r="H66" s="859"/>
      <c r="I66" s="79" t="s">
        <v>1048</v>
      </c>
      <c r="J66" s="81" t="s">
        <v>1494</v>
      </c>
      <c r="K66" s="80" t="s">
        <v>1050</v>
      </c>
      <c r="L66" s="860" t="s">
        <v>1034</v>
      </c>
      <c r="M66" s="861"/>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75" thickBot="1">
      <c r="B72" s="895"/>
      <c r="C72" s="896"/>
      <c r="D72" s="896"/>
      <c r="E72" s="896"/>
      <c r="F72" s="896"/>
      <c r="G72" s="896"/>
      <c r="H72" s="896"/>
      <c r="I72" s="132"/>
      <c r="J72" s="132"/>
      <c r="K72" s="132"/>
      <c r="L72" s="909"/>
      <c r="M72" s="909"/>
      <c r="N72" s="51"/>
    </row>
    <row r="73" spans="1:15" ht="15.75" thickBot="1">
      <c r="B73" s="908" t="s">
        <v>1037</v>
      </c>
      <c r="C73" s="862"/>
      <c r="D73" s="862"/>
      <c r="E73" s="862"/>
      <c r="F73" s="862"/>
      <c r="G73" s="862"/>
      <c r="H73" s="862"/>
      <c r="I73" s="862"/>
      <c r="J73" s="862"/>
      <c r="K73" s="862"/>
      <c r="L73" s="862"/>
      <c r="M73" s="863"/>
      <c r="N73" s="311">
        <f>SUM(N67:N72)</f>
        <v>729.53150294428576</v>
      </c>
    </row>
    <row r="74" spans="1:15" ht="15.75" thickBot="1">
      <c r="B74" s="39"/>
      <c r="C74" s="40"/>
      <c r="D74" s="40"/>
      <c r="E74" s="40"/>
      <c r="F74" s="40"/>
      <c r="G74" s="40"/>
      <c r="H74" s="40"/>
      <c r="I74" s="40"/>
      <c r="J74" s="40"/>
      <c r="K74" s="40"/>
      <c r="L74" s="40"/>
      <c r="M74" s="40"/>
      <c r="N74" s="41"/>
    </row>
    <row r="75" spans="1:15" ht="15.75" thickBot="1">
      <c r="B75" s="819" t="s">
        <v>1051</v>
      </c>
      <c r="C75" s="820"/>
      <c r="D75" s="820"/>
      <c r="E75" s="820"/>
      <c r="F75" s="820"/>
      <c r="G75" s="820"/>
      <c r="H75" s="820"/>
      <c r="I75" s="820"/>
      <c r="J75" s="820"/>
      <c r="K75" s="820"/>
      <c r="L75" s="820"/>
      <c r="M75" s="821"/>
      <c r="N75" s="105">
        <f>N42+N51+N62+N73</f>
        <v>16678.696082467999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4" t="s">
        <v>1053</v>
      </c>
      <c r="C79" s="865"/>
      <c r="D79" s="865"/>
      <c r="E79" s="865"/>
      <c r="F79" s="865"/>
      <c r="G79" s="865"/>
      <c r="H79" s="865"/>
      <c r="I79" s="324"/>
      <c r="J79" s="344"/>
      <c r="K79" s="312" t="s">
        <v>1054</v>
      </c>
      <c r="L79" s="866" t="s">
        <v>1055</v>
      </c>
      <c r="M79" s="867"/>
      <c r="N79" s="313"/>
    </row>
    <row r="80" spans="1:15">
      <c r="B80" s="852" t="s">
        <v>1056</v>
      </c>
      <c r="C80" s="853"/>
      <c r="D80" s="853"/>
      <c r="E80" s="853"/>
      <c r="F80" s="853"/>
      <c r="G80" s="853"/>
      <c r="H80" s="853"/>
      <c r="I80" s="93"/>
      <c r="J80" s="94"/>
      <c r="K80" s="314">
        <v>0.2</v>
      </c>
      <c r="L80" s="854">
        <f>N75*K80</f>
        <v>3335.7392164936</v>
      </c>
      <c r="M80" s="855"/>
      <c r="N80" s="57"/>
    </row>
    <row r="81" spans="1:14">
      <c r="B81" s="95" t="s">
        <v>1057</v>
      </c>
      <c r="C81" s="96"/>
      <c r="D81" s="96"/>
      <c r="E81" s="96"/>
      <c r="F81" s="96"/>
      <c r="G81" s="96"/>
      <c r="H81" s="96"/>
      <c r="I81" s="93"/>
      <c r="J81" s="94"/>
      <c r="K81" s="314">
        <v>0.05</v>
      </c>
      <c r="L81" s="854">
        <f>N75*K81</f>
        <v>833.9348041234</v>
      </c>
      <c r="M81" s="855"/>
      <c r="N81" s="57"/>
    </row>
    <row r="82" spans="1:14" ht="15.75" thickBot="1">
      <c r="B82" s="97" t="s">
        <v>1058</v>
      </c>
      <c r="C82" s="98"/>
      <c r="D82" s="98"/>
      <c r="E82" s="98"/>
      <c r="F82" s="98"/>
      <c r="G82" s="98"/>
      <c r="H82" s="98"/>
      <c r="I82" s="99"/>
      <c r="J82" s="100"/>
      <c r="K82" s="315">
        <v>0.05</v>
      </c>
      <c r="L82" s="856">
        <f>N75*K82</f>
        <v>833.9348041234</v>
      </c>
      <c r="M82" s="857"/>
      <c r="N82" s="57"/>
    </row>
    <row r="83" spans="1:14" ht="15.75" thickBot="1">
      <c r="B83" s="819" t="s">
        <v>1037</v>
      </c>
      <c r="C83" s="820"/>
      <c r="D83" s="820"/>
      <c r="E83" s="820"/>
      <c r="F83" s="820"/>
      <c r="G83" s="820"/>
      <c r="H83" s="820"/>
      <c r="I83" s="820"/>
      <c r="J83" s="820"/>
      <c r="K83" s="820"/>
      <c r="L83" s="820"/>
      <c r="M83" s="821"/>
      <c r="N83" s="58">
        <f>L80+L81+L82</f>
        <v>5003.6088247403995</v>
      </c>
    </row>
    <row r="84" spans="1:14" ht="15.75" thickBot="1">
      <c r="B84" s="39"/>
      <c r="C84" s="40"/>
      <c r="D84" s="40"/>
      <c r="E84" s="40"/>
      <c r="F84" s="40"/>
      <c r="G84" s="40"/>
      <c r="H84" s="40"/>
      <c r="I84" s="40"/>
      <c r="J84" s="40"/>
      <c r="K84" s="40"/>
      <c r="L84" s="40"/>
      <c r="M84" s="40"/>
      <c r="N84" s="41"/>
    </row>
    <row r="85" spans="1:14" ht="15.75" thickBot="1">
      <c r="A85" t="s">
        <v>2122</v>
      </c>
      <c r="B85" s="819" t="s">
        <v>1059</v>
      </c>
      <c r="C85" s="820"/>
      <c r="D85" s="820"/>
      <c r="E85" s="820"/>
      <c r="F85" s="820"/>
      <c r="G85" s="820"/>
      <c r="H85" s="820"/>
      <c r="I85" s="820"/>
      <c r="J85" s="820"/>
      <c r="K85" s="820"/>
      <c r="L85" s="820"/>
      <c r="M85" s="821"/>
      <c r="N85" s="197">
        <f>N75+N83</f>
        <v>21682.3049072084</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7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7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3" t="s">
        <v>2324</v>
      </c>
      <c r="C102" s="964"/>
      <c r="D102" s="964"/>
      <c r="E102" s="964"/>
      <c r="F102" s="964"/>
      <c r="G102" s="964"/>
      <c r="H102" s="964"/>
      <c r="I102" s="964"/>
      <c r="J102" s="964"/>
      <c r="K102" s="964"/>
      <c r="L102" s="964"/>
      <c r="M102" s="964"/>
      <c r="N102" s="965"/>
    </row>
    <row r="103" spans="2:14" ht="15" customHeight="1">
      <c r="B103" s="963"/>
      <c r="C103" s="964"/>
      <c r="D103" s="964"/>
      <c r="E103" s="964"/>
      <c r="F103" s="964"/>
      <c r="G103" s="964"/>
      <c r="H103" s="964"/>
      <c r="I103" s="964"/>
      <c r="J103" s="964"/>
      <c r="K103" s="964"/>
      <c r="L103" s="964"/>
      <c r="M103" s="964"/>
      <c r="N103" s="965"/>
    </row>
    <row r="104" spans="2:14" ht="30" customHeight="1">
      <c r="B104" s="966" t="s">
        <v>2325</v>
      </c>
      <c r="C104" s="967"/>
      <c r="D104" s="967"/>
      <c r="E104" s="967"/>
      <c r="F104" s="967"/>
      <c r="G104" s="967"/>
      <c r="H104" s="967"/>
      <c r="I104" s="967"/>
      <c r="J104" s="967"/>
      <c r="K104" s="967"/>
      <c r="L104" s="967"/>
      <c r="M104" s="967"/>
      <c r="N104" s="968"/>
    </row>
    <row r="105" spans="2:14">
      <c r="B105" s="966"/>
      <c r="C105" s="967"/>
      <c r="D105" s="967"/>
      <c r="E105" s="967"/>
      <c r="F105" s="967"/>
      <c r="G105" s="967"/>
      <c r="H105" s="967"/>
      <c r="I105" s="967"/>
      <c r="J105" s="967"/>
      <c r="K105" s="967"/>
      <c r="L105" s="967"/>
      <c r="M105" s="967"/>
      <c r="N105" s="968"/>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69"/>
      <c r="K115" s="969"/>
      <c r="L115" s="969"/>
      <c r="M115" s="969"/>
      <c r="N115" s="970"/>
    </row>
    <row r="116" spans="2:14" ht="15.75" thickBot="1">
      <c r="B116" s="429" t="s">
        <v>2327</v>
      </c>
      <c r="C116" s="430"/>
      <c r="D116" s="430"/>
      <c r="E116" s="269"/>
      <c r="F116" s="269"/>
      <c r="G116" s="269"/>
      <c r="H116" s="269"/>
      <c r="I116" s="269"/>
      <c r="J116" s="971"/>
      <c r="K116" s="971"/>
      <c r="L116" s="971"/>
      <c r="M116" s="971"/>
      <c r="N116" s="972"/>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7"/>
      <c r="J36" s="278"/>
      <c r="K36" s="279">
        <f>VLOOKUP(A36,EQUIPOS!A6:D163,4,FALSE)</f>
        <v>114383.8122605364</v>
      </c>
      <c r="L36" s="280"/>
      <c r="M36" s="281">
        <v>2.5</v>
      </c>
      <c r="N36" s="282">
        <f>K36/M36</f>
        <v>45753.524904214559</v>
      </c>
    </row>
    <row r="37" spans="1:14">
      <c r="A37" s="119" t="s">
        <v>129</v>
      </c>
      <c r="B37" s="868" t="str">
        <f>VLOOKUP(A37,EQUIPOS!A7:D154,3,FALSE)</f>
        <v xml:space="preserve">Buldozer, Potencia al volante de 140 HP, motor de 2200 RPM, longitud de hoja 4,80m. </v>
      </c>
      <c r="C37" s="869"/>
      <c r="D37" s="869"/>
      <c r="E37" s="869"/>
      <c r="F37" s="869"/>
      <c r="G37" s="869"/>
      <c r="H37" s="870"/>
      <c r="I37" s="431"/>
      <c r="J37" s="432"/>
      <c r="K37" s="279">
        <f>VLOOKUP(A37,EQUIPOS!A7:D164,4,FALSE)</f>
        <v>130000</v>
      </c>
      <c r="L37" s="345"/>
      <c r="M37" s="346">
        <v>100</v>
      </c>
      <c r="N37" s="282">
        <f>K37/M37</f>
        <v>1300</v>
      </c>
    </row>
    <row r="38" spans="1:14">
      <c r="A38" s="119" t="s">
        <v>312</v>
      </c>
      <c r="B38" s="868" t="str">
        <f>VLOOKUP(A38,EQUIPOS!A8:D154,3,FALSE)</f>
        <v>Retroexcavadora sobre oruga, potencia 138 HP, balde de 1,5 m3.</v>
      </c>
      <c r="C38" s="869"/>
      <c r="D38" s="869"/>
      <c r="E38" s="869"/>
      <c r="F38" s="869"/>
      <c r="G38" s="869"/>
      <c r="H38" s="870"/>
      <c r="I38" s="338"/>
      <c r="J38" s="340"/>
      <c r="K38" s="279">
        <f>VLOOKUP(A38,EQUIPOS!A8:D165,4,FALSE)</f>
        <v>169323.11621966798</v>
      </c>
      <c r="L38" s="433"/>
      <c r="M38" s="434">
        <v>16</v>
      </c>
      <c r="N38" s="282">
        <f>K38/M38</f>
        <v>10582.694763729249</v>
      </c>
    </row>
    <row r="39" spans="1:14">
      <c r="B39" s="868"/>
      <c r="C39" s="869"/>
      <c r="D39" s="869"/>
      <c r="E39" s="875"/>
      <c r="F39" s="869"/>
      <c r="G39" s="869"/>
      <c r="H39" s="870"/>
      <c r="I39" s="42"/>
      <c r="J39" s="43"/>
      <c r="K39" s="284"/>
      <c r="L39" s="286"/>
      <c r="M39" s="287"/>
      <c r="N39" s="288"/>
    </row>
    <row r="40" spans="1:14">
      <c r="B40" s="876" t="s">
        <v>1036</v>
      </c>
      <c r="C40" s="877"/>
      <c r="D40" s="877"/>
      <c r="E40" s="44"/>
      <c r="F40" s="45"/>
      <c r="G40" s="45"/>
      <c r="H40" s="46"/>
      <c r="I40" s="42"/>
      <c r="J40" s="43"/>
      <c r="K40" s="289"/>
      <c r="L40" s="286"/>
      <c r="M40" s="411">
        <v>0.01</v>
      </c>
      <c r="N40" s="354">
        <f>N76*M40</f>
        <v>23.937752440359372</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4">
        <f>SUM(N36:N41)</f>
        <v>57660.157420384166</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5" t="s">
        <v>1029</v>
      </c>
      <c r="K46" s="91" t="s">
        <v>1030</v>
      </c>
      <c r="L46" s="900" t="s">
        <v>1039</v>
      </c>
      <c r="M46" s="899"/>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3763.432061978815</v>
      </c>
      <c r="N47" s="282">
        <f>K47*M47</f>
        <v>1129.0296185936445</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2314.9406356635941</v>
      </c>
      <c r="N48" s="282">
        <f t="shared" ref="N48:N53" si="0">K48*M48</f>
        <v>6944.8219069907827</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7176.3159705571425</v>
      </c>
      <c r="N49" s="282">
        <f t="shared" si="0"/>
        <v>1794.0789926392856</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1102.3526836493306</v>
      </c>
      <c r="N50" s="282">
        <f t="shared" si="0"/>
        <v>1102.3526836493306</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810.22922248225791</v>
      </c>
      <c r="N51" s="282">
        <f t="shared" si="0"/>
        <v>810.22922248225791</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5952.7044917063859</v>
      </c>
      <c r="N52" s="282">
        <f t="shared" si="0"/>
        <v>2726.3386572015247</v>
      </c>
    </row>
    <row r="53" spans="1:14" ht="15.7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4940.7447281163004</v>
      </c>
      <c r="N53" s="282">
        <f t="shared" si="0"/>
        <v>6422.9681465511903</v>
      </c>
    </row>
    <row r="54" spans="1:14" ht="15.75" thickBot="1">
      <c r="B54" s="819" t="s">
        <v>1037</v>
      </c>
      <c r="C54" s="820"/>
      <c r="D54" s="820"/>
      <c r="E54" s="820"/>
      <c r="F54" s="820"/>
      <c r="G54" s="820"/>
      <c r="H54" s="820"/>
      <c r="I54" s="820"/>
      <c r="J54" s="820"/>
      <c r="K54" s="820"/>
      <c r="L54" s="820"/>
      <c r="M54" s="821"/>
      <c r="N54" s="404">
        <f>SUM(N47:N53)</f>
        <v>20929.819228108016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6">
        <f>VLOOKUP(A59,TRANSPORTE!A5:D117,4,FALSE)</f>
        <v>1086.9145197319433</v>
      </c>
      <c r="M59" s="907"/>
      <c r="N59" s="297">
        <f>K59*L59</f>
        <v>1412.9888756515263</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1412.9888756515263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1">
        <f>SUM(N70:N75)</f>
        <v>2393.7752440359372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82396.740768179647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16479.348153635929</v>
      </c>
      <c r="M83" s="855"/>
      <c r="N83" s="57"/>
    </row>
    <row r="84" spans="1:14">
      <c r="B84" s="95" t="s">
        <v>1057</v>
      </c>
      <c r="C84" s="96"/>
      <c r="D84" s="96"/>
      <c r="E84" s="96"/>
      <c r="F84" s="96"/>
      <c r="G84" s="96"/>
      <c r="H84" s="96"/>
      <c r="I84" s="93"/>
      <c r="J84" s="94"/>
      <c r="K84" s="314">
        <v>0.05</v>
      </c>
      <c r="L84" s="854">
        <f>N78*K84</f>
        <v>4119.8370384089822</v>
      </c>
      <c r="M84" s="855"/>
      <c r="N84" s="57"/>
    </row>
    <row r="85" spans="1:14" ht="15.75" thickBot="1">
      <c r="B85" s="97" t="s">
        <v>1058</v>
      </c>
      <c r="C85" s="98"/>
      <c r="D85" s="98"/>
      <c r="E85" s="98"/>
      <c r="F85" s="98"/>
      <c r="G85" s="98"/>
      <c r="H85" s="98"/>
      <c r="I85" s="99"/>
      <c r="J85" s="100"/>
      <c r="K85" s="315">
        <v>0.05</v>
      </c>
      <c r="L85" s="856">
        <f>N78*K85</f>
        <v>4119.8370384089822</v>
      </c>
      <c r="M85" s="857"/>
      <c r="N85" s="57"/>
    </row>
    <row r="86" spans="1:14" ht="15.75" thickBot="1">
      <c r="B86" s="819" t="s">
        <v>1037</v>
      </c>
      <c r="C86" s="820"/>
      <c r="D86" s="820"/>
      <c r="E86" s="820"/>
      <c r="F86" s="820"/>
      <c r="G86" s="820"/>
      <c r="H86" s="820"/>
      <c r="I86" s="820"/>
      <c r="J86" s="820"/>
      <c r="K86" s="820"/>
      <c r="L86" s="820"/>
      <c r="M86" s="821"/>
      <c r="N86" s="58">
        <f>L83+L84+L85</f>
        <v>24719.022230453895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107115.76299863354</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7"/>
      <c r="J36" s="278"/>
      <c r="K36" s="279">
        <f>VLOOKUP(A36,EQUIPOS!A6:D163,4,FALSE)</f>
        <v>114383.8122605364</v>
      </c>
      <c r="L36" s="280"/>
      <c r="M36" s="346">
        <v>2.5</v>
      </c>
      <c r="N36" s="282">
        <f>K36/M36</f>
        <v>45753.524904214559</v>
      </c>
    </row>
    <row r="37" spans="1:14">
      <c r="A37" s="119" t="s">
        <v>129</v>
      </c>
      <c r="B37" s="868" t="str">
        <f>VLOOKUP(A37,EQUIPOS!A7:D154,3,FALSE)</f>
        <v xml:space="preserve">Buldozer, Potencia al volante de 140 HP, motor de 2200 RPM, longitud de hoja 4,80m. </v>
      </c>
      <c r="C37" s="869"/>
      <c r="D37" s="869"/>
      <c r="E37" s="869"/>
      <c r="F37" s="869"/>
      <c r="G37" s="869"/>
      <c r="H37" s="870"/>
      <c r="I37" s="431"/>
      <c r="J37" s="432"/>
      <c r="K37" s="279">
        <f>VLOOKUP(A37,EQUIPOS!A7:D164,4,FALSE)</f>
        <v>130000</v>
      </c>
      <c r="L37" s="345"/>
      <c r="M37" s="346">
        <v>100</v>
      </c>
      <c r="N37" s="282">
        <f>K37/M37</f>
        <v>1300</v>
      </c>
    </row>
    <row r="38" spans="1:14">
      <c r="A38" s="119" t="s">
        <v>261</v>
      </c>
      <c r="B38" s="868" t="str">
        <f>VLOOKUP(A38,EQUIPOS!A8:D154,3,FALSE)</f>
        <v xml:space="preserve">Motobomba 3 PULGADAS (incluye operario)
</v>
      </c>
      <c r="C38" s="869"/>
      <c r="D38" s="869"/>
      <c r="E38" s="869"/>
      <c r="F38" s="869"/>
      <c r="G38" s="869"/>
      <c r="H38" s="870"/>
      <c r="I38" s="338"/>
      <c r="J38" s="340"/>
      <c r="K38" s="279">
        <f>VLOOKUP(A38,EQUIPOS!A8:D165,4,FALSE)</f>
        <v>6291.666666666667</v>
      </c>
      <c r="L38" s="433"/>
      <c r="M38" s="434">
        <v>8</v>
      </c>
      <c r="N38" s="282">
        <f>K38/M38</f>
        <v>786.45833333333337</v>
      </c>
    </row>
    <row r="39" spans="1:14">
      <c r="A39" t="s">
        <v>312</v>
      </c>
      <c r="B39" s="868" t="str">
        <f>VLOOKUP(A39,EQUIPOS!A9:D154,3,FALSE)</f>
        <v>Retroexcavadora sobre oruga, potencia 138 HP, balde de 1,5 m3.</v>
      </c>
      <c r="C39" s="869"/>
      <c r="D39" s="869"/>
      <c r="E39" s="869"/>
      <c r="F39" s="869"/>
      <c r="G39" s="869"/>
      <c r="H39" s="870"/>
      <c r="I39" s="42"/>
      <c r="J39" s="43"/>
      <c r="K39" s="279">
        <f>VLOOKUP(A39,EQUIPOS!A9:D166,4,FALSE)</f>
        <v>169323.11621966798</v>
      </c>
      <c r="L39" s="286"/>
      <c r="M39" s="346">
        <v>8</v>
      </c>
      <c r="N39" s="282">
        <f>K39/M39</f>
        <v>21165.389527458497</v>
      </c>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N78*M41</f>
        <v>204.2688208244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69209.641585830803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3763.432061978815</v>
      </c>
      <c r="N48" s="282">
        <f>K48*M48</f>
        <v>1129.0296185936445</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2314.9406356635941</v>
      </c>
      <c r="N49" s="282">
        <f t="shared" ref="N49:N54" si="0">K49*M49</f>
        <v>6944.8219069907827</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7176.3159705571425</v>
      </c>
      <c r="N50" s="282">
        <f t="shared" si="0"/>
        <v>1794.0789926392856</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1102.3526836493306</v>
      </c>
      <c r="N51" s="282">
        <f t="shared" si="0"/>
        <v>1102.3526836493306</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810.22922248225791</v>
      </c>
      <c r="N52" s="282">
        <f t="shared" si="0"/>
        <v>810.22922248225791</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5952.7044917063859</v>
      </c>
      <c r="N53" s="282">
        <f>K53*M53</f>
        <v>2726.3386572015247</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4940.7447281163004</v>
      </c>
      <c r="N54" s="282">
        <f t="shared" si="0"/>
        <v>6422.9681465511903</v>
      </c>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20929.819228108016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906">
        <f>VLOOKUP(A61,TRANSPORTE!A5:D117,4,FALSE)</f>
        <v>1086.9145197319433</v>
      </c>
      <c r="M61" s="907"/>
      <c r="N61" s="297">
        <f>K61*L61</f>
        <v>1412.9888756515263</v>
      </c>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1412.9888756515263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1">
        <f>SUM(N72:N77)</f>
        <v>20426.882082439999</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111979.33177203035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22395.866354406069</v>
      </c>
      <c r="M85" s="855"/>
      <c r="N85" s="57"/>
    </row>
    <row r="86" spans="1:14">
      <c r="B86" s="95" t="s">
        <v>1057</v>
      </c>
      <c r="C86" s="96"/>
      <c r="D86" s="96"/>
      <c r="E86" s="96"/>
      <c r="F86" s="96"/>
      <c r="G86" s="96"/>
      <c r="H86" s="96"/>
      <c r="I86" s="93"/>
      <c r="J86" s="94"/>
      <c r="K86" s="314">
        <v>0.05</v>
      </c>
      <c r="L86" s="854">
        <f>N80*K86</f>
        <v>5598.9665886015173</v>
      </c>
      <c r="M86" s="855"/>
      <c r="N86" s="57"/>
    </row>
    <row r="87" spans="1:14" ht="15.75" thickBot="1">
      <c r="B87" s="97" t="s">
        <v>1058</v>
      </c>
      <c r="C87" s="98"/>
      <c r="D87" s="98"/>
      <c r="E87" s="98"/>
      <c r="F87" s="98"/>
      <c r="G87" s="98"/>
      <c r="H87" s="98"/>
      <c r="I87" s="99"/>
      <c r="J87" s="100"/>
      <c r="K87" s="315">
        <v>0.05</v>
      </c>
      <c r="L87" s="856">
        <f>N80*K87</f>
        <v>5598.9665886015173</v>
      </c>
      <c r="M87" s="857"/>
      <c r="N87" s="57"/>
    </row>
    <row r="88" spans="1:14" ht="15.75" thickBot="1">
      <c r="B88" s="819" t="s">
        <v>1037</v>
      </c>
      <c r="C88" s="820"/>
      <c r="D88" s="820"/>
      <c r="E88" s="820"/>
      <c r="F88" s="820"/>
      <c r="G88" s="820"/>
      <c r="H88" s="820"/>
      <c r="I88" s="820"/>
      <c r="J88" s="820"/>
      <c r="K88" s="820"/>
      <c r="L88" s="820"/>
      <c r="M88" s="821"/>
      <c r="N88" s="58">
        <f>L85+L86+L87</f>
        <v>33593.799531609104</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145573.13130363944</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2.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129</v>
      </c>
      <c r="B36" s="868" t="str">
        <f>VLOOKUP(A36,EQUIPOS!A6:D154,3,FALSE)</f>
        <v xml:space="preserve">Buldozer, Potencia al volante de 140 HP, motor de 2200 RPM, longitud de hoja 4,80m. </v>
      </c>
      <c r="C36" s="869"/>
      <c r="D36" s="869"/>
      <c r="E36" s="869"/>
      <c r="F36" s="869"/>
      <c r="G36" s="869"/>
      <c r="H36" s="870"/>
      <c r="I36" s="277"/>
      <c r="J36" s="278"/>
      <c r="K36" s="279">
        <f>VLOOKUP(A36,EQUIPOS!A6:D163,4,FALSE)</f>
        <v>130000</v>
      </c>
      <c r="L36" s="280"/>
      <c r="M36" s="346">
        <v>100</v>
      </c>
      <c r="N36" s="282">
        <f>K36/M36</f>
        <v>1300</v>
      </c>
    </row>
    <row r="37" spans="1:14">
      <c r="A37" s="119" t="s">
        <v>312</v>
      </c>
      <c r="B37" s="868" t="str">
        <f>VLOOKUP(A37,EQUIPOS!A7:D154,3,FALSE)</f>
        <v>Retroexcavadora sobre oruga, potencia 138 HP, balde de 1,5 m3.</v>
      </c>
      <c r="C37" s="869"/>
      <c r="D37" s="869"/>
      <c r="E37" s="869"/>
      <c r="F37" s="869"/>
      <c r="G37" s="869"/>
      <c r="H37" s="870"/>
      <c r="I37" s="431"/>
      <c r="J37" s="432"/>
      <c r="K37" s="279">
        <f>VLOOKUP(A37,EQUIPOS!A7:D164,4,FALSE)</f>
        <v>169323.11621966798</v>
      </c>
      <c r="L37" s="345"/>
      <c r="M37" s="346">
        <v>35</v>
      </c>
      <c r="N37" s="282">
        <f>K37/M37</f>
        <v>4837.8033205619422</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7.2953150294428575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6145.0986355913847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4940.7447281163004</v>
      </c>
      <c r="N48" s="282">
        <f>K48*M48</f>
        <v>6422.9681465511903</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f>K54*M54</f>
        <v>0</v>
      </c>
    </row>
    <row r="55" spans="1:14" ht="15.75" thickBot="1">
      <c r="B55" s="819" t="s">
        <v>1037</v>
      </c>
      <c r="C55" s="820"/>
      <c r="D55" s="820"/>
      <c r="E55" s="820"/>
      <c r="F55" s="820"/>
      <c r="G55" s="820"/>
      <c r="H55" s="820"/>
      <c r="I55" s="820"/>
      <c r="J55" s="820"/>
      <c r="K55" s="820"/>
      <c r="L55" s="820"/>
      <c r="M55" s="821"/>
      <c r="N55" s="404">
        <f>SUM(N48:N54)</f>
        <v>6422.9681465511903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729.53150294428576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14710.587160738387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2942.1174321476774</v>
      </c>
      <c r="M84" s="855"/>
      <c r="N84" s="57"/>
    </row>
    <row r="85" spans="1:14">
      <c r="B85" s="95" t="s">
        <v>1057</v>
      </c>
      <c r="C85" s="96"/>
      <c r="D85" s="96"/>
      <c r="E85" s="96"/>
      <c r="F85" s="96"/>
      <c r="G85" s="96"/>
      <c r="H85" s="96"/>
      <c r="I85" s="93"/>
      <c r="J85" s="94"/>
      <c r="K85" s="314">
        <v>0.05</v>
      </c>
      <c r="L85" s="854">
        <f>N79*K85</f>
        <v>735.52935803691935</v>
      </c>
      <c r="M85" s="855"/>
      <c r="N85" s="57"/>
    </row>
    <row r="86" spans="1:14" ht="15.75" thickBot="1">
      <c r="B86" s="97" t="s">
        <v>1058</v>
      </c>
      <c r="C86" s="98"/>
      <c r="D86" s="98"/>
      <c r="E86" s="98"/>
      <c r="F86" s="98"/>
      <c r="G86" s="98"/>
      <c r="H86" s="98"/>
      <c r="I86" s="99"/>
      <c r="J86" s="100"/>
      <c r="K86" s="315">
        <v>0.05</v>
      </c>
      <c r="L86" s="856">
        <f>N79*K86</f>
        <v>735.52935803691935</v>
      </c>
      <c r="M86" s="857"/>
      <c r="N86" s="57"/>
    </row>
    <row r="87" spans="1:14" ht="15.75" thickBot="1">
      <c r="B87" s="819" t="s">
        <v>1037</v>
      </c>
      <c r="C87" s="820"/>
      <c r="D87" s="820"/>
      <c r="E87" s="820"/>
      <c r="F87" s="820"/>
      <c r="G87" s="820"/>
      <c r="H87" s="820"/>
      <c r="I87" s="820"/>
      <c r="J87" s="820"/>
      <c r="K87" s="820"/>
      <c r="L87" s="820"/>
      <c r="M87" s="821"/>
      <c r="N87" s="58">
        <f>L84+L85+L86</f>
        <v>4413.1761482215161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19123.763308959904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7.75" customHeight="1" thickBot="1">
      <c r="B29" s="77" t="s">
        <v>1027</v>
      </c>
      <c r="C29" s="798" t="s">
        <v>1028</v>
      </c>
      <c r="D29" s="799"/>
      <c r="E29" s="799"/>
      <c r="F29" s="799"/>
      <c r="G29" s="799"/>
      <c r="H29" s="799"/>
      <c r="I29" s="799"/>
      <c r="J29" s="78"/>
      <c r="K29" s="352" t="s">
        <v>2321</v>
      </c>
      <c r="L29" s="795" t="s">
        <v>1029</v>
      </c>
      <c r="M29" s="796"/>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6"/>
      <c r="C33" s="67"/>
      <c r="D33" s="67"/>
      <c r="E33" s="67"/>
      <c r="F33" s="67"/>
      <c r="G33" s="67"/>
      <c r="H33" s="67"/>
      <c r="I33" s="68"/>
      <c r="J33" s="68"/>
      <c r="K33" s="67"/>
      <c r="L33" s="67"/>
      <c r="M33" s="67"/>
      <c r="N33" s="69"/>
    </row>
    <row r="34" spans="1:14">
      <c r="B34" s="889" t="s">
        <v>1028</v>
      </c>
      <c r="C34" s="890"/>
      <c r="D34" s="890"/>
      <c r="E34" s="890"/>
      <c r="F34" s="890"/>
      <c r="G34" s="890"/>
      <c r="H34" s="891"/>
      <c r="I34" s="892" t="s">
        <v>1032</v>
      </c>
      <c r="J34" s="893"/>
      <c r="K34" s="75" t="s">
        <v>1033</v>
      </c>
      <c r="L34" s="894" t="s">
        <v>1034</v>
      </c>
      <c r="M34" s="891"/>
      <c r="N34" s="76" t="s">
        <v>1035</v>
      </c>
    </row>
    <row r="35" spans="1:14">
      <c r="A35" s="119" t="s">
        <v>263</v>
      </c>
      <c r="B35" s="868" t="str">
        <f>VLOOKUP(A35,EQUIPOS!A6:D154,3,FALSE)</f>
        <v xml:space="preserve">Motobomba 4 pulgadas
</v>
      </c>
      <c r="C35" s="869"/>
      <c r="D35" s="869"/>
      <c r="E35" s="869"/>
      <c r="F35" s="869"/>
      <c r="G35" s="869"/>
      <c r="H35" s="870"/>
      <c r="I35" s="277"/>
      <c r="J35" s="278"/>
      <c r="K35" s="279">
        <f>VLOOKUP(A35,EQUIPOS!A6:D163,4,FALSE)</f>
        <v>10649.214559386975</v>
      </c>
      <c r="L35" s="280"/>
      <c r="M35" s="346">
        <v>21</v>
      </c>
      <c r="N35" s="282">
        <f>K35/M35</f>
        <v>507.10545520890361</v>
      </c>
    </row>
    <row r="36" spans="1:14">
      <c r="A36" s="119" t="s">
        <v>129</v>
      </c>
      <c r="B36" s="868" t="str">
        <f>VLOOKUP(A36,EQUIPOS!A7:D154,3,FALSE)</f>
        <v xml:space="preserve">Buldozer, Potencia al volante de 140 HP, motor de 2200 RPM, longitud de hoja 4,80m. </v>
      </c>
      <c r="C36" s="869"/>
      <c r="D36" s="869"/>
      <c r="E36" s="869"/>
      <c r="F36" s="869"/>
      <c r="G36" s="869"/>
      <c r="H36" s="870"/>
      <c r="I36" s="431"/>
      <c r="J36" s="432"/>
      <c r="K36" s="279">
        <f>VLOOKUP(A36,EQUIPOS!A7:D164,4,FALSE)</f>
        <v>130000</v>
      </c>
      <c r="L36" s="345"/>
      <c r="M36" s="346">
        <v>100</v>
      </c>
      <c r="N36" s="282">
        <f>K36/M36</f>
        <v>1300</v>
      </c>
    </row>
    <row r="37" spans="1:14">
      <c r="A37" s="119" t="s">
        <v>312</v>
      </c>
      <c r="B37" s="868" t="str">
        <f>VLOOKUP(A37,EQUIPOS!A8:D154,3,FALSE)</f>
        <v>Retroexcavadora sobre oruga, potencia 138 HP, balde de 1,5 m3.</v>
      </c>
      <c r="C37" s="869"/>
      <c r="D37" s="869"/>
      <c r="E37" s="869"/>
      <c r="F37" s="869"/>
      <c r="G37" s="869"/>
      <c r="H37" s="870"/>
      <c r="I37" s="338"/>
      <c r="J37" s="340"/>
      <c r="K37" s="279">
        <f>VLOOKUP(A37,EQUIPOS!A8:D165,4,FALSE)</f>
        <v>169323.11621966798</v>
      </c>
      <c r="L37" s="433"/>
      <c r="M37" s="434">
        <v>21</v>
      </c>
      <c r="N37" s="282">
        <f>K37/M37</f>
        <v>8063.0055342699034</v>
      </c>
    </row>
    <row r="38" spans="1:14">
      <c r="B38" s="868"/>
      <c r="C38" s="869"/>
      <c r="D38" s="869"/>
      <c r="E38" s="869"/>
      <c r="F38" s="869"/>
      <c r="G38" s="869"/>
      <c r="H38" s="870"/>
      <c r="I38" s="42"/>
      <c r="J38" s="43"/>
      <c r="K38" s="279"/>
      <c r="L38" s="286"/>
      <c r="M38" s="346"/>
      <c r="N38" s="282"/>
    </row>
    <row r="39" spans="1:14">
      <c r="B39" s="330"/>
      <c r="C39" s="331"/>
      <c r="D39" s="331"/>
      <c r="E39" s="331"/>
      <c r="F39" s="333"/>
      <c r="G39" s="333"/>
      <c r="H39" s="131"/>
      <c r="I39" s="42"/>
      <c r="J39" s="43"/>
      <c r="K39" s="279"/>
      <c r="L39" s="286"/>
      <c r="M39" s="287"/>
      <c r="N39" s="283"/>
    </row>
    <row r="40" spans="1:14">
      <c r="B40" s="876" t="s">
        <v>1036</v>
      </c>
      <c r="C40" s="877"/>
      <c r="D40" s="877"/>
      <c r="E40" s="44"/>
      <c r="F40" s="45"/>
      <c r="G40" s="45"/>
      <c r="H40" s="46"/>
      <c r="I40" s="42"/>
      <c r="J40" s="43"/>
      <c r="K40" s="289"/>
      <c r="L40" s="286"/>
      <c r="M40" s="411">
        <v>0.01</v>
      </c>
      <c r="N40" s="354">
        <f>N76*M40</f>
        <v>12.158858382404762</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4">
        <f>SUM(N35:N41)</f>
        <v>9882.269847861211</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5" t="s">
        <v>1029</v>
      </c>
      <c r="K46" s="91" t="s">
        <v>1030</v>
      </c>
      <c r="L46" s="900" t="s">
        <v>1039</v>
      </c>
      <c r="M46" s="899"/>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4940.7447281163004</v>
      </c>
      <c r="N47" s="282">
        <f>K47*M47</f>
        <v>6422.9681465511903</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75" thickBot="1">
      <c r="B53" s="49"/>
      <c r="C53" s="320"/>
      <c r="D53" s="320"/>
      <c r="E53" s="320"/>
      <c r="F53" s="320"/>
      <c r="G53" s="320"/>
      <c r="H53" s="320"/>
      <c r="I53" s="320"/>
      <c r="J53" s="445"/>
      <c r="K53" s="132"/>
      <c r="L53" s="335"/>
      <c r="M53" s="412"/>
      <c r="N53" s="282"/>
    </row>
    <row r="54" spans="1:14" ht="15.75" thickBot="1">
      <c r="B54" s="819" t="s">
        <v>1037</v>
      </c>
      <c r="C54" s="820"/>
      <c r="D54" s="820"/>
      <c r="E54" s="820"/>
      <c r="F54" s="820"/>
      <c r="G54" s="820"/>
      <c r="H54" s="820"/>
      <c r="I54" s="820"/>
      <c r="J54" s="820"/>
      <c r="K54" s="820"/>
      <c r="L54" s="820"/>
      <c r="M54" s="821"/>
      <c r="N54" s="404">
        <f>SUM(N47:N53)</f>
        <v>6422.9681465511903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6">
        <f>VLOOKUP(A59,TRANSPORTE!A5:D117,4,FALSE)</f>
        <v>1086.9145197319433</v>
      </c>
      <c r="M59" s="907"/>
      <c r="N59" s="297">
        <f>K59*L59</f>
        <v>1412.9888756515263</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1412.9888756515263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70">
        <f>SUM(N70:N75)</f>
        <v>1215.8858382404762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18934.112708304401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3786.8225416608802</v>
      </c>
      <c r="M83" s="855"/>
      <c r="N83" s="57"/>
    </row>
    <row r="84" spans="1:14">
      <c r="B84" s="95" t="s">
        <v>1057</v>
      </c>
      <c r="C84" s="96"/>
      <c r="D84" s="96"/>
      <c r="E84" s="96"/>
      <c r="F84" s="96"/>
      <c r="G84" s="96"/>
      <c r="H84" s="96"/>
      <c r="I84" s="93"/>
      <c r="J84" s="94"/>
      <c r="K84" s="314">
        <v>0.05</v>
      </c>
      <c r="L84" s="854">
        <f>N78*K84</f>
        <v>946.70563541522006</v>
      </c>
      <c r="M84" s="855"/>
      <c r="N84" s="57"/>
    </row>
    <row r="85" spans="1:14" ht="15.75" thickBot="1">
      <c r="B85" s="97" t="s">
        <v>1058</v>
      </c>
      <c r="C85" s="98"/>
      <c r="D85" s="98"/>
      <c r="E85" s="98"/>
      <c r="F85" s="98"/>
      <c r="G85" s="98"/>
      <c r="H85" s="98"/>
      <c r="I85" s="99"/>
      <c r="J85" s="100"/>
      <c r="K85" s="315">
        <v>0.05</v>
      </c>
      <c r="L85" s="856">
        <f>N78*K85</f>
        <v>946.70563541522006</v>
      </c>
      <c r="M85" s="857"/>
      <c r="N85" s="57"/>
    </row>
    <row r="86" spans="1:14" ht="15.75" thickBot="1">
      <c r="B86" s="819" t="s">
        <v>1037</v>
      </c>
      <c r="C86" s="820"/>
      <c r="D86" s="820"/>
      <c r="E86" s="820"/>
      <c r="F86" s="820"/>
      <c r="G86" s="820"/>
      <c r="H86" s="820"/>
      <c r="I86" s="820"/>
      <c r="J86" s="820"/>
      <c r="K86" s="820"/>
      <c r="L86" s="820"/>
      <c r="M86" s="821"/>
      <c r="N86" s="58">
        <f>L83+L84+L85</f>
        <v>5680.2338124913204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24614.34652079572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346">
        <v>2.5</v>
      </c>
      <c r="N36" s="282">
        <f>K36/M36</f>
        <v>4333.6119108475377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4716.6159498932875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17362.054767476959</v>
      </c>
      <c r="N48" s="282">
        <f>K48*M48</f>
        <v>22570.671197720047</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12</v>
      </c>
      <c r="N49" s="282">
        <f>K49*M49</f>
        <v>360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22930.671197720047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36720.356804179857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7344.071360835972</v>
      </c>
      <c r="M84" s="855"/>
      <c r="N84" s="57"/>
    </row>
    <row r="85" spans="1:14">
      <c r="B85" s="95" t="s">
        <v>1057</v>
      </c>
      <c r="C85" s="96"/>
      <c r="D85" s="96"/>
      <c r="E85" s="96"/>
      <c r="F85" s="96"/>
      <c r="G85" s="96"/>
      <c r="H85" s="96"/>
      <c r="I85" s="93"/>
      <c r="J85" s="94"/>
      <c r="K85" s="314">
        <v>0.05</v>
      </c>
      <c r="L85" s="854">
        <f>N79*K85</f>
        <v>1836.017840208993</v>
      </c>
      <c r="M85" s="855"/>
      <c r="N85" s="57"/>
    </row>
    <row r="86" spans="1:14" ht="15.75" thickBot="1">
      <c r="B86" s="97" t="s">
        <v>1058</v>
      </c>
      <c r="C86" s="98"/>
      <c r="D86" s="98"/>
      <c r="E86" s="98"/>
      <c r="F86" s="98"/>
      <c r="G86" s="98"/>
      <c r="H86" s="98"/>
      <c r="I86" s="99"/>
      <c r="J86" s="100"/>
      <c r="K86" s="315">
        <v>0.05</v>
      </c>
      <c r="L86" s="856">
        <f>N79*K86</f>
        <v>1836.017840208993</v>
      </c>
      <c r="M86" s="857"/>
      <c r="N86" s="57"/>
    </row>
    <row r="87" spans="1:14" ht="15.75" thickBot="1">
      <c r="B87" s="819" t="s">
        <v>1037</v>
      </c>
      <c r="C87" s="820"/>
      <c r="D87" s="820"/>
      <c r="E87" s="820"/>
      <c r="F87" s="820"/>
      <c r="G87" s="820"/>
      <c r="H87" s="820"/>
      <c r="I87" s="820"/>
      <c r="J87" s="820"/>
      <c r="K87" s="820"/>
      <c r="L87" s="820"/>
      <c r="M87" s="821"/>
      <c r="N87" s="58">
        <f>L84+L85+L86</f>
        <v>11016.107041253958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47736.463845433813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346">
        <v>2.5</v>
      </c>
      <c r="N36" s="282">
        <f>K36/M36</f>
        <v>4333.6119108475377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4716.6159498932875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12495</v>
      </c>
      <c r="N48" s="282">
        <f>K48*M48</f>
        <v>16243.5</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12</v>
      </c>
      <c r="N49" s="282">
        <f>K49*M49</f>
        <v>360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16603.5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51"/>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30393.185606459811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6078.6371212919621</v>
      </c>
      <c r="M84" s="855"/>
      <c r="N84" s="57"/>
    </row>
    <row r="85" spans="1:14">
      <c r="B85" s="95" t="s">
        <v>1057</v>
      </c>
      <c r="C85" s="96"/>
      <c r="D85" s="96"/>
      <c r="E85" s="96"/>
      <c r="F85" s="96"/>
      <c r="G85" s="96"/>
      <c r="H85" s="96"/>
      <c r="I85" s="93"/>
      <c r="J85" s="94"/>
      <c r="K85" s="314">
        <v>0.05</v>
      </c>
      <c r="L85" s="854">
        <f>N79*K85</f>
        <v>1519.6592803229905</v>
      </c>
      <c r="M85" s="855"/>
      <c r="N85" s="57"/>
    </row>
    <row r="86" spans="1:14" ht="15.75" thickBot="1">
      <c r="B86" s="97" t="s">
        <v>1058</v>
      </c>
      <c r="C86" s="98"/>
      <c r="D86" s="98"/>
      <c r="E86" s="98"/>
      <c r="F86" s="98"/>
      <c r="G86" s="98"/>
      <c r="H86" s="98"/>
      <c r="I86" s="99"/>
      <c r="J86" s="100"/>
      <c r="K86" s="315">
        <v>0.05</v>
      </c>
      <c r="L86" s="856">
        <f>N79*K86</f>
        <v>1519.6592803229905</v>
      </c>
      <c r="M86" s="857"/>
      <c r="N86" s="57"/>
    </row>
    <row r="87" spans="1:14" ht="15.75" thickBot="1">
      <c r="B87" s="819" t="s">
        <v>1037</v>
      </c>
      <c r="C87" s="820"/>
      <c r="D87" s="820"/>
      <c r="E87" s="820"/>
      <c r="F87" s="820"/>
      <c r="G87" s="820"/>
      <c r="H87" s="820"/>
      <c r="I87" s="820"/>
      <c r="J87" s="820"/>
      <c r="K87" s="820"/>
      <c r="L87" s="820"/>
      <c r="M87" s="821"/>
      <c r="N87" s="58">
        <f>L84+L85+L86</f>
        <v>9117.9556819379432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39511.141288397754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346">
        <v>2.5</v>
      </c>
      <c r="N36" s="282">
        <f>K36/M36</f>
        <v>4333.6119108475377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4716.6159498932875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100000</v>
      </c>
      <c r="N48" s="282">
        <f>K48*M48</f>
        <v>130000</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12</v>
      </c>
      <c r="N49" s="282">
        <f>K49*M49</f>
        <v>360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130360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144149.6856064598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28829.937121291961</v>
      </c>
      <c r="M84" s="855"/>
      <c r="N84" s="57"/>
    </row>
    <row r="85" spans="1:14">
      <c r="B85" s="95" t="s">
        <v>1057</v>
      </c>
      <c r="C85" s="96"/>
      <c r="D85" s="96"/>
      <c r="E85" s="96"/>
      <c r="F85" s="96"/>
      <c r="G85" s="96"/>
      <c r="H85" s="96"/>
      <c r="I85" s="93"/>
      <c r="J85" s="94"/>
      <c r="K85" s="314">
        <v>0.05</v>
      </c>
      <c r="L85" s="854">
        <f>N79*K85</f>
        <v>7207.4842803229903</v>
      </c>
      <c r="M85" s="855"/>
      <c r="N85" s="57"/>
    </row>
    <row r="86" spans="1:14" ht="15.75" thickBot="1">
      <c r="B86" s="97" t="s">
        <v>1058</v>
      </c>
      <c r="C86" s="98"/>
      <c r="D86" s="98"/>
      <c r="E86" s="98"/>
      <c r="F86" s="98"/>
      <c r="G86" s="98"/>
      <c r="H86" s="98"/>
      <c r="I86" s="99"/>
      <c r="J86" s="100"/>
      <c r="K86" s="315">
        <v>0.05</v>
      </c>
      <c r="L86" s="856">
        <f>N79*K86</f>
        <v>7207.4842803229903</v>
      </c>
      <c r="M86" s="857"/>
      <c r="N86" s="57"/>
    </row>
    <row r="87" spans="1:14" ht="15.75" thickBot="1">
      <c r="B87" s="819" t="s">
        <v>1037</v>
      </c>
      <c r="C87" s="820"/>
      <c r="D87" s="820"/>
      <c r="E87" s="820"/>
      <c r="F87" s="820"/>
      <c r="G87" s="820"/>
      <c r="H87" s="820"/>
      <c r="I87" s="820"/>
      <c r="J87" s="820"/>
      <c r="K87" s="820"/>
      <c r="L87" s="820"/>
      <c r="M87" s="821"/>
      <c r="N87" s="58">
        <f>L84+L85+L86</f>
        <v>43244.90568193794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187394.59128839773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7"/>
      <c r="J36" s="278"/>
      <c r="K36" s="279">
        <f>VLOOKUP(A36,EQUIPOS!A6:D163,4,FALSE)</f>
        <v>10834.029777118843</v>
      </c>
      <c r="L36" s="280"/>
      <c r="M36" s="346">
        <v>2.5</v>
      </c>
      <c r="N36" s="282">
        <f>K36/M36</f>
        <v>4333.6119108475377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4716.6159498932875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36673.069079645931</v>
      </c>
      <c r="N48" s="282">
        <f>K48*M48</f>
        <v>47674.989803539713</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12</v>
      </c>
      <c r="N49" s="282">
        <f>K49*M49</f>
        <v>360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48034.989803539713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61824.675409999531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12364.935081999907</v>
      </c>
      <c r="M84" s="855"/>
      <c r="N84" s="57"/>
    </row>
    <row r="85" spans="1:14">
      <c r="B85" s="95" t="s">
        <v>1057</v>
      </c>
      <c r="C85" s="96"/>
      <c r="D85" s="96"/>
      <c r="E85" s="96"/>
      <c r="F85" s="96"/>
      <c r="G85" s="96"/>
      <c r="H85" s="96"/>
      <c r="I85" s="93"/>
      <c r="J85" s="94"/>
      <c r="K85" s="314">
        <v>0.05</v>
      </c>
      <c r="L85" s="854">
        <f>N79*K85</f>
        <v>3091.2337704999768</v>
      </c>
      <c r="M85" s="855"/>
      <c r="N85" s="57"/>
    </row>
    <row r="86" spans="1:14" ht="15.75" thickBot="1">
      <c r="B86" s="97" t="s">
        <v>1058</v>
      </c>
      <c r="C86" s="98"/>
      <c r="D86" s="98"/>
      <c r="E86" s="98"/>
      <c r="F86" s="98"/>
      <c r="G86" s="98"/>
      <c r="H86" s="98"/>
      <c r="I86" s="99"/>
      <c r="J86" s="100"/>
      <c r="K86" s="315">
        <v>0.05</v>
      </c>
      <c r="L86" s="856">
        <f>N79*K86</f>
        <v>3091.2337704999768</v>
      </c>
      <c r="M86" s="857"/>
      <c r="N86" s="57"/>
    </row>
    <row r="87" spans="1:14" ht="15.75" thickBot="1">
      <c r="B87" s="819" t="s">
        <v>1037</v>
      </c>
      <c r="C87" s="820"/>
      <c r="D87" s="820"/>
      <c r="E87" s="820"/>
      <c r="F87" s="820"/>
      <c r="G87" s="820"/>
      <c r="H87" s="820"/>
      <c r="I87" s="820"/>
      <c r="J87" s="820"/>
      <c r="K87" s="820"/>
      <c r="L87" s="820"/>
      <c r="M87" s="821"/>
      <c r="N87" s="58">
        <f>L84+L85+L86</f>
        <v>18547.40262299986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80372.078032999387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6"/>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7"/>
      <c r="J36" s="278"/>
      <c r="K36" s="279"/>
      <c r="L36" s="280"/>
      <c r="M36" s="346"/>
      <c r="N36" s="282"/>
      <c r="P36" s="112"/>
    </row>
    <row r="37" spans="1:16">
      <c r="A37" s="119"/>
      <c r="B37" s="868"/>
      <c r="C37" s="869"/>
      <c r="D37" s="869"/>
      <c r="E37" s="869"/>
      <c r="F37" s="869"/>
      <c r="G37" s="869"/>
      <c r="H37" s="870"/>
      <c r="I37" s="431"/>
      <c r="J37" s="432"/>
      <c r="K37" s="279"/>
      <c r="L37" s="345"/>
      <c r="M37" s="346"/>
      <c r="N37" s="282"/>
      <c r="P37" s="109"/>
    </row>
    <row r="38" spans="1:16">
      <c r="A38" s="119"/>
      <c r="B38" s="868"/>
      <c r="C38" s="869"/>
      <c r="D38" s="869"/>
      <c r="E38" s="869"/>
      <c r="F38" s="869"/>
      <c r="G38" s="869"/>
      <c r="H38" s="870"/>
      <c r="I38" s="338"/>
      <c r="J38" s="340"/>
      <c r="K38" s="279"/>
      <c r="L38" s="433"/>
      <c r="M38" s="434"/>
      <c r="N38" s="282"/>
      <c r="P38" s="112"/>
    </row>
    <row r="39" spans="1:16">
      <c r="B39" s="868"/>
      <c r="C39" s="869"/>
      <c r="D39" s="869"/>
      <c r="E39" s="869"/>
      <c r="F39" s="869"/>
      <c r="G39" s="869"/>
      <c r="H39" s="870"/>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6" t="s">
        <v>1036</v>
      </c>
      <c r="C41" s="877"/>
      <c r="D41" s="877"/>
      <c r="E41" s="44"/>
      <c r="F41" s="45"/>
      <c r="G41" s="45"/>
      <c r="H41" s="46"/>
      <c r="I41" s="42"/>
      <c r="J41" s="43"/>
      <c r="K41" s="289"/>
      <c r="L41" s="286"/>
      <c r="M41" s="411">
        <v>0.05</v>
      </c>
      <c r="N41" s="354">
        <f>N77*M41</f>
        <v>383.00403904575001</v>
      </c>
      <c r="P41" s="112"/>
    </row>
    <row r="42" spans="1:16" ht="15.75" thickBot="1">
      <c r="B42" s="868"/>
      <c r="C42" s="869"/>
      <c r="D42" s="869"/>
      <c r="E42" s="869"/>
      <c r="F42" s="869"/>
      <c r="G42" s="869"/>
      <c r="H42" s="870"/>
      <c r="I42" s="878"/>
      <c r="J42" s="879"/>
      <c r="K42" s="47"/>
      <c r="L42" s="880"/>
      <c r="M42" s="881"/>
      <c r="N42" s="111"/>
    </row>
    <row r="43" spans="1:16" ht="15.75" thickBot="1">
      <c r="B43" s="819" t="s">
        <v>1037</v>
      </c>
      <c r="C43" s="820"/>
      <c r="D43" s="820"/>
      <c r="E43" s="820"/>
      <c r="F43" s="820"/>
      <c r="G43" s="820"/>
      <c r="H43" s="820"/>
      <c r="I43" s="820"/>
      <c r="J43" s="820"/>
      <c r="K43" s="820"/>
      <c r="L43" s="820"/>
      <c r="M43" s="821"/>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5" t="s">
        <v>1029</v>
      </c>
      <c r="K47" s="91" t="s">
        <v>1030</v>
      </c>
      <c r="L47" s="900" t="s">
        <v>1039</v>
      </c>
      <c r="M47" s="899"/>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50000</v>
      </c>
      <c r="N48" s="282">
        <f>K48*M48</f>
        <v>65000</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65000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74456.073695612271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14891.214739122455</v>
      </c>
      <c r="M84" s="855"/>
      <c r="N84" s="57"/>
    </row>
    <row r="85" spans="1:14">
      <c r="B85" s="95" t="s">
        <v>1057</v>
      </c>
      <c r="C85" s="96"/>
      <c r="D85" s="96"/>
      <c r="E85" s="96"/>
      <c r="F85" s="96"/>
      <c r="G85" s="96"/>
      <c r="H85" s="96"/>
      <c r="I85" s="93"/>
      <c r="J85" s="94"/>
      <c r="K85" s="314">
        <v>0.05</v>
      </c>
      <c r="L85" s="854">
        <f>N79*K85</f>
        <v>3722.8036847806138</v>
      </c>
      <c r="M85" s="855"/>
      <c r="N85" s="57"/>
    </row>
    <row r="86" spans="1:14" ht="15.75" thickBot="1">
      <c r="B86" s="97" t="s">
        <v>1058</v>
      </c>
      <c r="C86" s="98"/>
      <c r="D86" s="98"/>
      <c r="E86" s="98"/>
      <c r="F86" s="98"/>
      <c r="G86" s="98"/>
      <c r="H86" s="98"/>
      <c r="I86" s="99"/>
      <c r="J86" s="100"/>
      <c r="K86" s="315">
        <v>0.05</v>
      </c>
      <c r="L86" s="856">
        <f>N79*K86</f>
        <v>3722.8036847806138</v>
      </c>
      <c r="M86" s="857"/>
      <c r="N86" s="57"/>
    </row>
    <row r="87" spans="1:14" ht="15.75" thickBot="1">
      <c r="B87" s="819" t="s">
        <v>1037</v>
      </c>
      <c r="C87" s="820"/>
      <c r="D87" s="820"/>
      <c r="E87" s="820"/>
      <c r="F87" s="820"/>
      <c r="G87" s="820"/>
      <c r="H87" s="820"/>
      <c r="I87" s="820"/>
      <c r="J87" s="820"/>
      <c r="K87" s="820"/>
      <c r="L87" s="820"/>
      <c r="M87" s="821"/>
      <c r="N87" s="58">
        <f>L84+L85+L86</f>
        <v>22336.822108683682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96792.895804295957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6"/>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7"/>
      <c r="J36" s="278"/>
      <c r="K36" s="279"/>
      <c r="L36" s="280"/>
      <c r="M36" s="346"/>
      <c r="N36" s="282"/>
      <c r="P36" s="112"/>
    </row>
    <row r="37" spans="1:16">
      <c r="A37" s="119"/>
      <c r="B37" s="868"/>
      <c r="C37" s="869"/>
      <c r="D37" s="869"/>
      <c r="E37" s="869"/>
      <c r="F37" s="869"/>
      <c r="G37" s="869"/>
      <c r="H37" s="870"/>
      <c r="I37" s="431"/>
      <c r="J37" s="432"/>
      <c r="K37" s="279"/>
      <c r="L37" s="345"/>
      <c r="M37" s="346"/>
      <c r="N37" s="282"/>
      <c r="P37" s="109"/>
    </row>
    <row r="38" spans="1:16">
      <c r="A38" s="119"/>
      <c r="B38" s="868"/>
      <c r="C38" s="869"/>
      <c r="D38" s="869"/>
      <c r="E38" s="869"/>
      <c r="F38" s="869"/>
      <c r="G38" s="869"/>
      <c r="H38" s="870"/>
      <c r="I38" s="338"/>
      <c r="J38" s="340"/>
      <c r="K38" s="279"/>
      <c r="L38" s="433"/>
      <c r="M38" s="434"/>
      <c r="N38" s="282"/>
      <c r="P38" s="112"/>
    </row>
    <row r="39" spans="1:16">
      <c r="B39" s="868"/>
      <c r="C39" s="869"/>
      <c r="D39" s="869"/>
      <c r="E39" s="869"/>
      <c r="F39" s="869"/>
      <c r="G39" s="869"/>
      <c r="H39" s="870"/>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6" t="s">
        <v>1036</v>
      </c>
      <c r="C41" s="877"/>
      <c r="D41" s="877"/>
      <c r="E41" s="44"/>
      <c r="F41" s="45"/>
      <c r="G41" s="45"/>
      <c r="H41" s="46"/>
      <c r="I41" s="42"/>
      <c r="J41" s="43"/>
      <c r="K41" s="289"/>
      <c r="L41" s="286"/>
      <c r="M41" s="411">
        <v>0.05</v>
      </c>
      <c r="N41" s="354">
        <f>N77*M41</f>
        <v>383.00403904575001</v>
      </c>
      <c r="P41" s="112"/>
    </row>
    <row r="42" spans="1:16" ht="15.75" thickBot="1">
      <c r="B42" s="868"/>
      <c r="C42" s="869"/>
      <c r="D42" s="869"/>
      <c r="E42" s="869"/>
      <c r="F42" s="869"/>
      <c r="G42" s="869"/>
      <c r="H42" s="870"/>
      <c r="I42" s="878"/>
      <c r="J42" s="879"/>
      <c r="K42" s="47"/>
      <c r="L42" s="880"/>
      <c r="M42" s="881"/>
      <c r="N42" s="111"/>
    </row>
    <row r="43" spans="1:16" ht="15.75" thickBot="1">
      <c r="B43" s="819" t="s">
        <v>1037</v>
      </c>
      <c r="C43" s="820"/>
      <c r="D43" s="820"/>
      <c r="E43" s="820"/>
      <c r="F43" s="820"/>
      <c r="G43" s="820"/>
      <c r="H43" s="820"/>
      <c r="I43" s="820"/>
      <c r="J43" s="820"/>
      <c r="K43" s="820"/>
      <c r="L43" s="820"/>
      <c r="M43" s="821"/>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5" t="s">
        <v>1029</v>
      </c>
      <c r="K47" s="91" t="s">
        <v>1030</v>
      </c>
      <c r="L47" s="900" t="s">
        <v>1039</v>
      </c>
      <c r="M47" s="899"/>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63070</v>
      </c>
      <c r="N48" s="282">
        <f>K48*M48</f>
        <v>81991</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81991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91447.073695612271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18289.414739122454</v>
      </c>
      <c r="M84" s="855"/>
      <c r="N84" s="57"/>
    </row>
    <row r="85" spans="1:14">
      <c r="B85" s="95" t="s">
        <v>1057</v>
      </c>
      <c r="C85" s="96"/>
      <c r="D85" s="96"/>
      <c r="E85" s="96"/>
      <c r="F85" s="96"/>
      <c r="G85" s="96"/>
      <c r="H85" s="96"/>
      <c r="I85" s="93"/>
      <c r="J85" s="94"/>
      <c r="K85" s="314">
        <v>0.05</v>
      </c>
      <c r="L85" s="854">
        <f>N79*K85</f>
        <v>4572.3536847806135</v>
      </c>
      <c r="M85" s="855"/>
      <c r="N85" s="57"/>
    </row>
    <row r="86" spans="1:14" ht="15.75" thickBot="1">
      <c r="B86" s="97" t="s">
        <v>1058</v>
      </c>
      <c r="C86" s="98"/>
      <c r="D86" s="98"/>
      <c r="E86" s="98"/>
      <c r="F86" s="98"/>
      <c r="G86" s="98"/>
      <c r="H86" s="98"/>
      <c r="I86" s="99"/>
      <c r="J86" s="100"/>
      <c r="K86" s="315">
        <v>0.05</v>
      </c>
      <c r="L86" s="856">
        <f>N79*K86</f>
        <v>4572.3536847806135</v>
      </c>
      <c r="M86" s="857"/>
      <c r="N86" s="57"/>
    </row>
    <row r="87" spans="1:14" ht="15.75" thickBot="1">
      <c r="B87" s="819" t="s">
        <v>1037</v>
      </c>
      <c r="C87" s="820"/>
      <c r="D87" s="820"/>
      <c r="E87" s="820"/>
      <c r="F87" s="820"/>
      <c r="G87" s="820"/>
      <c r="H87" s="820"/>
      <c r="I87" s="820"/>
      <c r="J87" s="820"/>
      <c r="K87" s="820"/>
      <c r="L87" s="820"/>
      <c r="M87" s="821"/>
      <c r="N87" s="58">
        <f>L84+L85+L86</f>
        <v>27434.122108683681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118881.19580429594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6"/>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7"/>
      <c r="J36" s="278"/>
      <c r="K36" s="279"/>
      <c r="L36" s="280"/>
      <c r="M36" s="346"/>
      <c r="N36" s="282"/>
      <c r="P36" s="112"/>
    </row>
    <row r="37" spans="1:16">
      <c r="A37" s="119"/>
      <c r="B37" s="868"/>
      <c r="C37" s="869"/>
      <c r="D37" s="869"/>
      <c r="E37" s="869"/>
      <c r="F37" s="869"/>
      <c r="G37" s="869"/>
      <c r="H37" s="870"/>
      <c r="I37" s="431"/>
      <c r="J37" s="432"/>
      <c r="K37" s="279"/>
      <c r="L37" s="345"/>
      <c r="M37" s="346"/>
      <c r="N37" s="282"/>
      <c r="P37" s="109"/>
    </row>
    <row r="38" spans="1:16">
      <c r="A38" s="119"/>
      <c r="B38" s="868"/>
      <c r="C38" s="869"/>
      <c r="D38" s="869"/>
      <c r="E38" s="869"/>
      <c r="F38" s="869"/>
      <c r="G38" s="869"/>
      <c r="H38" s="870"/>
      <c r="I38" s="338"/>
      <c r="J38" s="340"/>
      <c r="K38" s="279"/>
      <c r="L38" s="433"/>
      <c r="M38" s="434"/>
      <c r="N38" s="282"/>
      <c r="P38" s="112"/>
    </row>
    <row r="39" spans="1:16">
      <c r="B39" s="868"/>
      <c r="C39" s="869"/>
      <c r="D39" s="869"/>
      <c r="E39" s="869"/>
      <c r="F39" s="869"/>
      <c r="G39" s="869"/>
      <c r="H39" s="870"/>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6" t="s">
        <v>1036</v>
      </c>
      <c r="C41" s="877"/>
      <c r="D41" s="877"/>
      <c r="E41" s="44"/>
      <c r="F41" s="45"/>
      <c r="G41" s="45"/>
      <c r="H41" s="46"/>
      <c r="I41" s="42"/>
      <c r="J41" s="43"/>
      <c r="K41" s="289"/>
      <c r="L41" s="286"/>
      <c r="M41" s="411">
        <v>0.05</v>
      </c>
      <c r="N41" s="354">
        <f>N77*M41</f>
        <v>255.33602603049999</v>
      </c>
      <c r="P41" s="112"/>
    </row>
    <row r="42" spans="1:16" ht="15.75" thickBot="1">
      <c r="B42" s="868"/>
      <c r="C42" s="869"/>
      <c r="D42" s="869"/>
      <c r="E42" s="869"/>
      <c r="F42" s="869"/>
      <c r="G42" s="869"/>
      <c r="H42" s="870"/>
      <c r="I42" s="878"/>
      <c r="J42" s="879"/>
      <c r="K42" s="47"/>
      <c r="L42" s="880"/>
      <c r="M42" s="881"/>
      <c r="N42" s="111"/>
    </row>
    <row r="43" spans="1:16" ht="15.75" thickBot="1">
      <c r="B43" s="819" t="s">
        <v>1037</v>
      </c>
      <c r="C43" s="820"/>
      <c r="D43" s="820"/>
      <c r="E43" s="820"/>
      <c r="F43" s="820"/>
      <c r="G43" s="820"/>
      <c r="H43" s="820"/>
      <c r="I43" s="820"/>
      <c r="J43" s="820"/>
      <c r="K43" s="820"/>
      <c r="L43" s="820"/>
      <c r="M43" s="821"/>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5" t="s">
        <v>1029</v>
      </c>
      <c r="K47" s="91" t="s">
        <v>1030</v>
      </c>
      <c r="L47" s="900" t="s">
        <v>1039</v>
      </c>
      <c r="M47" s="899"/>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31344.444444444442</v>
      </c>
      <c r="N48" s="282">
        <f>K48*M48</f>
        <v>40747.777777777774</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40747.777777777774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6">
        <f>VLOOKUP(A60,TRANSPORTE!A5:D117,4,FALSE)</f>
        <v>1086.9145197319433</v>
      </c>
      <c r="M60" s="907"/>
      <c r="N60" s="297">
        <f>K60*L60</f>
        <v>1412.9888756515263</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1412.9888756515263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5106.7205206099998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47522.823200069797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9504.5646400139594</v>
      </c>
      <c r="M84" s="855"/>
      <c r="N84" s="57"/>
    </row>
    <row r="85" spans="1:14">
      <c r="B85" s="95" t="s">
        <v>1057</v>
      </c>
      <c r="C85" s="96"/>
      <c r="D85" s="96"/>
      <c r="E85" s="96"/>
      <c r="F85" s="96"/>
      <c r="G85" s="96"/>
      <c r="H85" s="96"/>
      <c r="I85" s="93"/>
      <c r="J85" s="94"/>
      <c r="K85" s="314">
        <v>0.05</v>
      </c>
      <c r="L85" s="854">
        <f>N79*K85</f>
        <v>2376.1411600034899</v>
      </c>
      <c r="M85" s="855"/>
      <c r="N85" s="57"/>
    </row>
    <row r="86" spans="1:14" ht="15.75" thickBot="1">
      <c r="B86" s="97" t="s">
        <v>1058</v>
      </c>
      <c r="C86" s="98"/>
      <c r="D86" s="98"/>
      <c r="E86" s="98"/>
      <c r="F86" s="98"/>
      <c r="G86" s="98"/>
      <c r="H86" s="98"/>
      <c r="I86" s="99"/>
      <c r="J86" s="100"/>
      <c r="K86" s="315">
        <v>0.05</v>
      </c>
      <c r="L86" s="856">
        <f>N79*K86</f>
        <v>2376.1411600034899</v>
      </c>
      <c r="M86" s="857"/>
      <c r="N86" s="57"/>
    </row>
    <row r="87" spans="1:14" ht="15.75" thickBot="1">
      <c r="B87" s="819" t="s">
        <v>1037</v>
      </c>
      <c r="C87" s="820"/>
      <c r="D87" s="820"/>
      <c r="E87" s="820"/>
      <c r="F87" s="820"/>
      <c r="G87" s="820"/>
      <c r="H87" s="820"/>
      <c r="I87" s="820"/>
      <c r="J87" s="820"/>
      <c r="K87" s="820"/>
      <c r="L87" s="820"/>
      <c r="M87" s="821"/>
      <c r="N87" s="58">
        <f>L84+L85+L86</f>
        <v>14256.846960020939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61779.67016009074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1" zoomScale="77" zoomScaleNormal="77" workbookViewId="0">
      <selection activeCell="E45" sqref="E45"/>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228</v>
      </c>
      <c r="B36" s="868" t="str">
        <f>VLOOKUP(A36,EQUIPOS!A6:D154,3,FALSE)</f>
        <v xml:space="preserve">Formaleta metálica (concreto hidráulico)
</v>
      </c>
      <c r="C36" s="869"/>
      <c r="D36" s="869"/>
      <c r="E36" s="869"/>
      <c r="F36" s="869"/>
      <c r="G36" s="869"/>
      <c r="H36" s="870"/>
      <c r="I36" s="277"/>
      <c r="J36" s="278"/>
      <c r="K36" s="279">
        <f>VLOOKUP(A36,EQUIPOS!A6:D163,4,FALSE)</f>
        <v>3263.5014899957432</v>
      </c>
      <c r="L36" s="280"/>
      <c r="M36" s="281">
        <v>2</v>
      </c>
      <c r="N36" s="282">
        <f>K36/M36</f>
        <v>1631.7507449978716</v>
      </c>
    </row>
    <row r="37" spans="1:14">
      <c r="A37" s="119" t="s">
        <v>282</v>
      </c>
      <c r="B37" s="868" t="str">
        <f>VLOOKUP(A37,EQUIPOS!A7:D154,3,FALSE)</f>
        <v>Piloteadora potencia 250KW, RPM 1800, fuerza elevadora 200KN</v>
      </c>
      <c r="C37" s="869"/>
      <c r="D37" s="869"/>
      <c r="E37" s="869"/>
      <c r="F37" s="869"/>
      <c r="G37" s="869"/>
      <c r="H37" s="870"/>
      <c r="I37" s="431"/>
      <c r="J37" s="432"/>
      <c r="K37" s="279">
        <f>VLOOKUP(A37,EQUIPOS!A7:D164,4,FALSE)</f>
        <v>589712.09876543225</v>
      </c>
      <c r="L37" s="345"/>
      <c r="M37" s="346">
        <v>4</v>
      </c>
      <c r="N37" s="282">
        <f>K37/M37</f>
        <v>147428.02469135806</v>
      </c>
    </row>
    <row r="38" spans="1:14">
      <c r="A38" s="119" t="s">
        <v>363</v>
      </c>
      <c r="B38" s="868" t="str">
        <f>VLOOKUP(A38,EQUIPOS!A8:D154,3,FALSE)</f>
        <v>Vibrador de concreto, Motor de 3 hp a 18.000 rpm Mangueras de 4 mt</v>
      </c>
      <c r="C38" s="869"/>
      <c r="D38" s="869"/>
      <c r="E38" s="869"/>
      <c r="F38" s="869"/>
      <c r="G38" s="869"/>
      <c r="H38" s="870"/>
      <c r="I38" s="338"/>
      <c r="J38" s="340"/>
      <c r="K38" s="279">
        <f>VLOOKUP(A38,EQUIPOS!A8:D165,4,FALSE)</f>
        <v>6458.333333333333</v>
      </c>
      <c r="L38" s="433"/>
      <c r="M38" s="434">
        <v>2</v>
      </c>
      <c r="N38" s="282">
        <f>K38/M38</f>
        <v>3229.1666666666665</v>
      </c>
    </row>
    <row r="39" spans="1:14">
      <c r="B39" s="868"/>
      <c r="C39" s="869"/>
      <c r="D39" s="869"/>
      <c r="E39" s="875"/>
      <c r="F39" s="869"/>
      <c r="G39" s="869"/>
      <c r="H39" s="870"/>
      <c r="I39" s="42"/>
      <c r="J39" s="43"/>
      <c r="K39" s="284"/>
      <c r="L39" s="286"/>
      <c r="M39" s="287"/>
      <c r="N39" s="288"/>
    </row>
    <row r="40" spans="1:14">
      <c r="B40" s="876" t="s">
        <v>1036</v>
      </c>
      <c r="C40" s="877"/>
      <c r="D40" s="877"/>
      <c r="E40" s="44"/>
      <c r="F40" s="45"/>
      <c r="G40" s="45"/>
      <c r="H40" s="46"/>
      <c r="I40" s="42"/>
      <c r="J40" s="43"/>
      <c r="K40" s="289"/>
      <c r="L40" s="286"/>
      <c r="M40" s="411">
        <v>0.1</v>
      </c>
      <c r="N40" s="354">
        <f>N76*M40</f>
        <v>1174.5457360179728</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4">
        <f>SUM(N36:N41)</f>
        <v>153463.48783904058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5" t="s">
        <v>1029</v>
      </c>
      <c r="K46" s="91" t="s">
        <v>1030</v>
      </c>
      <c r="L46" s="900" t="s">
        <v>1039</v>
      </c>
      <c r="M46" s="899"/>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2922.338888888889</v>
      </c>
      <c r="N47" s="282">
        <f>K47*M47</f>
        <v>34703.417893913087</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6164</v>
      </c>
      <c r="N48" s="282">
        <f>K48*M48</f>
        <v>3082</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5033.333333333333</v>
      </c>
      <c r="N49" s="282">
        <f>K49*M49</f>
        <v>2516.6666666666665</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370000</v>
      </c>
      <c r="N50" s="282">
        <f>K50*M50</f>
        <v>48820.34983678539</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75" thickBot="1">
      <c r="B53" s="49"/>
      <c r="C53" s="320"/>
      <c r="D53" s="320"/>
      <c r="E53" s="320"/>
      <c r="F53" s="320"/>
      <c r="G53" s="320"/>
      <c r="H53" s="320"/>
      <c r="I53" s="320"/>
      <c r="J53" s="445"/>
      <c r="K53" s="132"/>
      <c r="L53" s="335"/>
      <c r="M53" s="412"/>
      <c r="N53" s="282"/>
    </row>
    <row r="54" spans="1:14" ht="15.75" thickBot="1">
      <c r="B54" s="819" t="s">
        <v>1037</v>
      </c>
      <c r="C54" s="820"/>
      <c r="D54" s="820"/>
      <c r="E54" s="820"/>
      <c r="F54" s="820"/>
      <c r="G54" s="820"/>
      <c r="H54" s="820"/>
      <c r="I54" s="820"/>
      <c r="J54" s="820"/>
      <c r="K54" s="820"/>
      <c r="L54" s="820"/>
      <c r="M54" s="821"/>
      <c r="N54" s="404">
        <f>SUM(N47:N53)</f>
        <v>89122.434397365141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6">
        <f>VLOOKUP(A59,TRANSPORTE!A5:D117,4,FALSE)</f>
        <v>55.488691299647009</v>
      </c>
      <c r="M59" s="907"/>
      <c r="N59" s="297">
        <f>K59*L59</f>
        <v>2.7744345649823505</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11745.457360179727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254334.15403115042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50866.830806230086</v>
      </c>
      <c r="M83" s="855"/>
      <c r="N83" s="57"/>
    </row>
    <row r="84" spans="1:14">
      <c r="B84" s="95" t="s">
        <v>1057</v>
      </c>
      <c r="C84" s="96"/>
      <c r="D84" s="96"/>
      <c r="E84" s="96"/>
      <c r="F84" s="96"/>
      <c r="G84" s="96"/>
      <c r="H84" s="96"/>
      <c r="I84" s="93"/>
      <c r="J84" s="94"/>
      <c r="K84" s="314">
        <v>0.05</v>
      </c>
      <c r="L84" s="854">
        <f>N78*K84</f>
        <v>12716.707701557521</v>
      </c>
      <c r="M84" s="855"/>
      <c r="N84" s="57"/>
    </row>
    <row r="85" spans="1:14" ht="15.75" thickBot="1">
      <c r="B85" s="97" t="s">
        <v>1058</v>
      </c>
      <c r="C85" s="98"/>
      <c r="D85" s="98"/>
      <c r="E85" s="98"/>
      <c r="F85" s="98"/>
      <c r="G85" s="98"/>
      <c r="H85" s="98"/>
      <c r="I85" s="99"/>
      <c r="J85" s="100"/>
      <c r="K85" s="315">
        <v>0.05</v>
      </c>
      <c r="L85" s="856">
        <f>N78*K85</f>
        <v>12716.707701557521</v>
      </c>
      <c r="M85" s="857"/>
      <c r="N85" s="57"/>
    </row>
    <row r="86" spans="1:14" ht="15.75" thickBot="1">
      <c r="B86" s="819" t="s">
        <v>1037</v>
      </c>
      <c r="C86" s="820"/>
      <c r="D86" s="820"/>
      <c r="E86" s="820"/>
      <c r="F86" s="820"/>
      <c r="G86" s="820"/>
      <c r="H86" s="820"/>
      <c r="I86" s="820"/>
      <c r="J86" s="820"/>
      <c r="K86" s="820"/>
      <c r="L86" s="820"/>
      <c r="M86" s="821"/>
      <c r="N86" s="58">
        <f>L83+L84+L85</f>
        <v>76300.246209345132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330634.40024049557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15" customHeight="1">
      <c r="B107" s="966" t="s">
        <v>2325</v>
      </c>
      <c r="C107" s="967"/>
      <c r="D107" s="967"/>
      <c r="E107" s="967"/>
      <c r="F107" s="967"/>
      <c r="G107" s="967"/>
      <c r="H107" s="967"/>
      <c r="I107" s="967"/>
      <c r="J107" s="967"/>
      <c r="K107" s="967"/>
      <c r="L107" s="967"/>
      <c r="M107" s="967"/>
      <c r="N107" s="968"/>
    </row>
    <row r="108" spans="2:14" ht="30.75" customHeight="1">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228</v>
      </c>
      <c r="B36" s="868" t="str">
        <f>VLOOKUP(A36,EQUIPOS!A6:D154,3,FALSE)</f>
        <v xml:space="preserve">Formaleta metálica (concreto hidráulico)
</v>
      </c>
      <c r="C36" s="869"/>
      <c r="D36" s="869"/>
      <c r="E36" s="869"/>
      <c r="F36" s="869"/>
      <c r="G36" s="869"/>
      <c r="H36" s="870"/>
      <c r="I36" s="277"/>
      <c r="J36" s="278"/>
      <c r="K36" s="279">
        <f>VLOOKUP(A36,EQUIPOS!A6:D163,4,FALSE)</f>
        <v>3263.5014899957432</v>
      </c>
      <c r="L36" s="280"/>
      <c r="M36" s="281">
        <v>2</v>
      </c>
      <c r="N36" s="282">
        <f>K36/M36</f>
        <v>1631.7507449978716</v>
      </c>
    </row>
    <row r="37" spans="1:14">
      <c r="A37" s="119" t="s">
        <v>282</v>
      </c>
      <c r="B37" s="868" t="str">
        <f>VLOOKUP(A37,EQUIPOS!A7:D154,3,FALSE)</f>
        <v>Piloteadora potencia 250KW, RPM 1800, fuerza elevadora 200KN</v>
      </c>
      <c r="C37" s="869"/>
      <c r="D37" s="869"/>
      <c r="E37" s="869"/>
      <c r="F37" s="869"/>
      <c r="G37" s="869"/>
      <c r="H37" s="870"/>
      <c r="I37" s="431"/>
      <c r="J37" s="432"/>
      <c r="K37" s="279">
        <f>VLOOKUP(A37,EQUIPOS!A7:D164,4,FALSE)</f>
        <v>589712.09876543225</v>
      </c>
      <c r="L37" s="345"/>
      <c r="M37" s="346">
        <v>4</v>
      </c>
      <c r="N37" s="282">
        <f>K37/M37</f>
        <v>147428.02469135806</v>
      </c>
    </row>
    <row r="38" spans="1:14">
      <c r="A38" s="119" t="s">
        <v>363</v>
      </c>
      <c r="B38" s="868" t="str">
        <f>VLOOKUP(A38,EQUIPOS!A8:D154,3,FALSE)</f>
        <v>Vibrador de concreto, Motor de 3 hp a 18.000 rpm Mangueras de 4 mt</v>
      </c>
      <c r="C38" s="869"/>
      <c r="D38" s="869"/>
      <c r="E38" s="869"/>
      <c r="F38" s="869"/>
      <c r="G38" s="869"/>
      <c r="H38" s="870"/>
      <c r="I38" s="338"/>
      <c r="J38" s="340"/>
      <c r="K38" s="279">
        <f>VLOOKUP(A38,EQUIPOS!A8:D165,4,FALSE)</f>
        <v>6458.333333333333</v>
      </c>
      <c r="L38" s="433"/>
      <c r="M38" s="434">
        <v>2</v>
      </c>
      <c r="N38" s="282">
        <f>K38/M38</f>
        <v>3229.1666666666665</v>
      </c>
    </row>
    <row r="39" spans="1:14">
      <c r="B39" s="868"/>
      <c r="C39" s="869"/>
      <c r="D39" s="869"/>
      <c r="E39" s="875"/>
      <c r="F39" s="869"/>
      <c r="G39" s="869"/>
      <c r="H39" s="870"/>
      <c r="I39" s="42"/>
      <c r="J39" s="43"/>
      <c r="K39" s="284"/>
      <c r="L39" s="286"/>
      <c r="M39" s="287"/>
      <c r="N39" s="288"/>
    </row>
    <row r="40" spans="1:14">
      <c r="B40" s="876" t="s">
        <v>1036</v>
      </c>
      <c r="C40" s="877"/>
      <c r="D40" s="877"/>
      <c r="E40" s="44"/>
      <c r="F40" s="45"/>
      <c r="G40" s="45"/>
      <c r="H40" s="46"/>
      <c r="I40" s="42"/>
      <c r="J40" s="43"/>
      <c r="K40" s="289"/>
      <c r="L40" s="286"/>
      <c r="M40" s="411">
        <v>0.1</v>
      </c>
      <c r="N40" s="354">
        <f>N76*M40</f>
        <v>1174.5457360179728</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4">
        <f>SUM(N36:N41)</f>
        <v>153463.48783904058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5" t="s">
        <v>1029</v>
      </c>
      <c r="K46" s="91" t="s">
        <v>1030</v>
      </c>
      <c r="L46" s="900" t="s">
        <v>1039</v>
      </c>
      <c r="M46" s="899"/>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2922.338888888889</v>
      </c>
      <c r="N47" s="282">
        <f>K47*M47</f>
        <v>34703.417893913087</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6164</v>
      </c>
      <c r="N48" s="282">
        <f>K48*M48</f>
        <v>3082</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5033.333333333333</v>
      </c>
      <c r="N49" s="282">
        <f>K49*M49</f>
        <v>2516.6666666666665</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370000</v>
      </c>
      <c r="N50" s="282">
        <f>K50*M50</f>
        <v>48820.34983678539</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75" thickBot="1">
      <c r="B53" s="49"/>
      <c r="C53" s="320"/>
      <c r="D53" s="320"/>
      <c r="E53" s="320"/>
      <c r="F53" s="320"/>
      <c r="G53" s="320"/>
      <c r="H53" s="320"/>
      <c r="I53" s="320"/>
      <c r="J53" s="445"/>
      <c r="K53" s="132"/>
      <c r="L53" s="335"/>
      <c r="M53" s="412"/>
      <c r="N53" s="282"/>
    </row>
    <row r="54" spans="1:14" ht="15.75" thickBot="1">
      <c r="B54" s="819" t="s">
        <v>1037</v>
      </c>
      <c r="C54" s="820"/>
      <c r="D54" s="820"/>
      <c r="E54" s="820"/>
      <c r="F54" s="820"/>
      <c r="G54" s="820"/>
      <c r="H54" s="820"/>
      <c r="I54" s="820"/>
      <c r="J54" s="820"/>
      <c r="K54" s="820"/>
      <c r="L54" s="820"/>
      <c r="M54" s="821"/>
      <c r="N54" s="404">
        <f>SUM(N47:N53)</f>
        <v>89122.434397365141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6">
        <f>VLOOKUP(A59,TRANSPORTE!A5:D117,4,FALSE)</f>
        <v>55.488691299647009</v>
      </c>
      <c r="M59" s="907"/>
      <c r="N59" s="297">
        <f>K59*L59</f>
        <v>2.7744345649823505</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298"/>
      <c r="I63" s="289"/>
      <c r="J63" s="289"/>
      <c r="K63" s="289"/>
      <c r="L63" s="299"/>
      <c r="M63" s="300"/>
      <c r="N63" s="301"/>
    </row>
    <row r="64" spans="1:14" ht="15.75" thickBot="1">
      <c r="B64" s="457"/>
      <c r="C64" s="458"/>
      <c r="D64" s="458"/>
      <c r="E64" s="458"/>
      <c r="F64" s="458"/>
      <c r="G64" s="458"/>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1">
        <f>SUM(N70:N75)</f>
        <v>11745.457360179727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254334.15403115042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50866.830806230086</v>
      </c>
      <c r="M83" s="855"/>
      <c r="N83" s="57"/>
    </row>
    <row r="84" spans="1:14">
      <c r="B84" s="95" t="s">
        <v>1057</v>
      </c>
      <c r="C84" s="96"/>
      <c r="D84" s="96"/>
      <c r="E84" s="96"/>
      <c r="F84" s="96"/>
      <c r="G84" s="96"/>
      <c r="H84" s="96"/>
      <c r="I84" s="93"/>
      <c r="J84" s="94"/>
      <c r="K84" s="314">
        <v>0.05</v>
      </c>
      <c r="L84" s="854">
        <f>N78*K84</f>
        <v>12716.707701557521</v>
      </c>
      <c r="M84" s="855"/>
      <c r="N84" s="57"/>
    </row>
    <row r="85" spans="1:14" ht="15.75" thickBot="1">
      <c r="B85" s="97" t="s">
        <v>1058</v>
      </c>
      <c r="C85" s="98"/>
      <c r="D85" s="98"/>
      <c r="E85" s="98"/>
      <c r="F85" s="98"/>
      <c r="G85" s="98"/>
      <c r="H85" s="98"/>
      <c r="I85" s="99"/>
      <c r="J85" s="100"/>
      <c r="K85" s="315">
        <v>0.05</v>
      </c>
      <c r="L85" s="856">
        <f>N78*K85</f>
        <v>12716.707701557521</v>
      </c>
      <c r="M85" s="857"/>
      <c r="N85" s="57"/>
    </row>
    <row r="86" spans="1:14" ht="15.75" thickBot="1">
      <c r="B86" s="819" t="s">
        <v>1037</v>
      </c>
      <c r="C86" s="820"/>
      <c r="D86" s="820"/>
      <c r="E86" s="820"/>
      <c r="F86" s="820"/>
      <c r="G86" s="820"/>
      <c r="H86" s="820"/>
      <c r="I86" s="820"/>
      <c r="J86" s="820"/>
      <c r="K86" s="820"/>
      <c r="L86" s="820"/>
      <c r="M86" s="821"/>
      <c r="N86" s="58">
        <f>L83+L84+L85</f>
        <v>76300.246209345132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330634.40024049557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243</v>
      </c>
      <c r="B36" s="868" t="str">
        <f>VLOOKUP(A36,EQUIPOS!A6:D154,3,FALSE)</f>
        <v>Grúa 10 ton</v>
      </c>
      <c r="C36" s="869"/>
      <c r="D36" s="869"/>
      <c r="E36" s="869"/>
      <c r="F36" s="869"/>
      <c r="G36" s="869"/>
      <c r="H36" s="870"/>
      <c r="I36" s="277"/>
      <c r="J36" s="278"/>
      <c r="K36" s="279">
        <f>VLOOKUP(A36,EQUIPOS!A6:D163,4,FALSE)</f>
        <v>406697.99914857384</v>
      </c>
      <c r="L36" s="280"/>
      <c r="M36" s="281">
        <v>0.158</v>
      </c>
      <c r="N36" s="282">
        <f t="shared" ref="N36:N44" si="0">K36/M36</f>
        <v>2574037.9692947711</v>
      </c>
    </row>
    <row r="37" spans="1:14">
      <c r="A37" s="119" t="s">
        <v>121</v>
      </c>
      <c r="B37" s="868" t="str">
        <f>VLOOKUP(A37,EQUIPOS!A7:D154,3,FALSE)</f>
        <v>Bomba eléctrica para accionar la celda</v>
      </c>
      <c r="C37" s="869"/>
      <c r="D37" s="869"/>
      <c r="E37" s="869"/>
      <c r="F37" s="869"/>
      <c r="G37" s="869"/>
      <c r="H37" s="870"/>
      <c r="I37" s="431"/>
      <c r="J37" s="432"/>
      <c r="K37" s="279">
        <f>VLOOKUP(A37,EQUIPOS!A7:D164,4,FALSE)</f>
        <v>44104.948133133192</v>
      </c>
      <c r="L37" s="345"/>
      <c r="M37" s="346">
        <v>0.158</v>
      </c>
      <c r="N37" s="282">
        <f t="shared" si="0"/>
        <v>279145.24134894426</v>
      </c>
    </row>
    <row r="38" spans="1:14">
      <c r="A38" s="119" t="s">
        <v>217</v>
      </c>
      <c r="B38" s="868" t="str">
        <f>VLOOKUP(A38,EQUIPOS!A8:D154,3,FALSE)</f>
        <v>Equipo de soldadura y de acetileno (incluye soldadura)</v>
      </c>
      <c r="C38" s="869"/>
      <c r="D38" s="869"/>
      <c r="E38" s="869"/>
      <c r="F38" s="869"/>
      <c r="G38" s="869"/>
      <c r="H38" s="870"/>
      <c r="I38" s="431"/>
      <c r="J38" s="432"/>
      <c r="K38" s="448">
        <f>VLOOKUP(A38,EQUIPOS!A8:D165,4,FALSE)</f>
        <v>21260.099682976434</v>
      </c>
      <c r="L38" s="345"/>
      <c r="M38" s="346">
        <v>0.158</v>
      </c>
      <c r="N38" s="282">
        <f t="shared" si="0"/>
        <v>134557.5929302306</v>
      </c>
    </row>
    <row r="39" spans="1:14">
      <c r="A39" s="119" t="s">
        <v>255</v>
      </c>
      <c r="B39" s="868" t="str">
        <f>VLOOKUP(A39,EQUIPOS!A9:D154,3,FALSE)</f>
        <v>Manómetro cable de acero para bajar la celda</v>
      </c>
      <c r="C39" s="869"/>
      <c r="D39" s="869"/>
      <c r="E39" s="869"/>
      <c r="F39" s="869"/>
      <c r="G39" s="869"/>
      <c r="H39" s="870"/>
      <c r="I39" s="431"/>
      <c r="J39" s="432"/>
      <c r="K39" s="448">
        <f>VLOOKUP(A39,EQUIPOS!A9:D166,4,FALSE)</f>
        <v>1286283.2098765434</v>
      </c>
      <c r="L39" s="345"/>
      <c r="M39" s="346">
        <v>0.158</v>
      </c>
      <c r="N39" s="282">
        <f t="shared" si="0"/>
        <v>8141032.9739021733</v>
      </c>
    </row>
    <row r="40" spans="1:14">
      <c r="A40" s="119" t="s">
        <v>1732</v>
      </c>
      <c r="B40" s="868" t="str">
        <f>VLOOKUP(A40,EQUIPOS!A10:D154,3,FALSE)</f>
        <v xml:space="preserve">Retroexcavadora sobre llantas 
</v>
      </c>
      <c r="C40" s="869"/>
      <c r="D40" s="869"/>
      <c r="E40" s="869"/>
      <c r="F40" s="869"/>
      <c r="G40" s="869"/>
      <c r="H40" s="870"/>
      <c r="I40" s="431"/>
      <c r="J40" s="432"/>
      <c r="K40" s="448">
        <f>VLOOKUP(A40,EQUIPOS!A10:D167,4,FALSE)</f>
        <v>110000</v>
      </c>
      <c r="L40" s="345"/>
      <c r="M40" s="346">
        <v>0.158</v>
      </c>
      <c r="N40" s="282">
        <f t="shared" si="0"/>
        <v>696202.5316455696</v>
      </c>
    </row>
    <row r="41" spans="1:14">
      <c r="A41" s="119" t="s">
        <v>115</v>
      </c>
      <c r="B41" s="868" t="str">
        <f>VLOOKUP(A41,EQUIPOS!A6:D154,3,FALSE)</f>
        <v>Andamiaje para Aplicar la Carga (Equipos Sustituto de la Tara)</v>
      </c>
      <c r="C41" s="869"/>
      <c r="D41" s="869"/>
      <c r="E41" s="869"/>
      <c r="F41" s="869"/>
      <c r="G41" s="869"/>
      <c r="H41" s="870"/>
      <c r="I41" s="431"/>
      <c r="J41" s="432"/>
      <c r="K41" s="448">
        <f>VLOOKUP(A41,EQUIPOS!A6:D154,4,FALSE)</f>
        <v>45354.406130268209</v>
      </c>
      <c r="L41" s="345"/>
      <c r="M41" s="346">
        <v>0.158</v>
      </c>
      <c r="N41" s="282">
        <f t="shared" si="0"/>
        <v>287053.20335612789</v>
      </c>
    </row>
    <row r="42" spans="1:14">
      <c r="A42" s="119" t="s">
        <v>224</v>
      </c>
      <c r="B42" s="868" t="str">
        <f>VLOOKUP(A42,EQUIPOS!A12:D156,3,FALSE)</f>
        <v>Equipo de Medición (Deformimetros Eléctricos, Mecánicos, Celdas de Carga,  Etc.)</v>
      </c>
      <c r="C42" s="869"/>
      <c r="D42" s="869"/>
      <c r="E42" s="869"/>
      <c r="F42" s="869"/>
      <c r="G42" s="869"/>
      <c r="H42" s="870"/>
      <c r="I42" s="338"/>
      <c r="J42" s="340"/>
      <c r="K42" s="448">
        <f>VLOOKUP(A42,EQUIPOS!A12:D169,4,FALSE)</f>
        <v>154870.17879948916</v>
      </c>
      <c r="L42" s="433"/>
      <c r="M42" s="434">
        <v>0.158</v>
      </c>
      <c r="N42" s="282">
        <f t="shared" si="0"/>
        <v>980191.00506005797</v>
      </c>
    </row>
    <row r="43" spans="1:14">
      <c r="A43" t="s">
        <v>335</v>
      </c>
      <c r="B43" s="868" t="str">
        <f>VLOOKUP(A43,EQUIPOS!A13:D157,3,FALSE)</f>
        <v>Tara (Recebo, Agua, Etc.)</v>
      </c>
      <c r="C43" s="869"/>
      <c r="D43" s="869"/>
      <c r="E43" s="869"/>
      <c r="F43" s="869"/>
      <c r="G43" s="869"/>
      <c r="H43" s="870"/>
      <c r="I43" s="42"/>
      <c r="J43" s="43"/>
      <c r="K43" s="448">
        <f>VLOOKUP(A43,EQUIPOS!A13:D170,4,FALSE)</f>
        <v>244123.61856108985</v>
      </c>
      <c r="L43" s="286"/>
      <c r="M43" s="287">
        <v>2.8000000000000001E-2</v>
      </c>
      <c r="N43" s="282">
        <f t="shared" si="0"/>
        <v>8718700.6628960669</v>
      </c>
    </row>
    <row r="44" spans="1:14">
      <c r="A44" t="s">
        <v>216</v>
      </c>
      <c r="B44" s="868" t="str">
        <f>VLOOKUP(A44,EQUIPOS!A14:D158,3,FALSE)</f>
        <v xml:space="preserve">Equipo de topografía Teodolito electrónico con abertura de anteojo de 42 mm. Aumento del anteojo: 30x.Distancia mínima de enfoque: 1.0 m. Precisión: 5´´. Compensador con rango de trabajo ±3´. </v>
      </c>
      <c r="C44" s="869"/>
      <c r="D44" s="869"/>
      <c r="E44" s="869"/>
      <c r="F44" s="869"/>
      <c r="G44" s="869"/>
      <c r="H44" s="870"/>
      <c r="I44" s="42"/>
      <c r="J44" s="43"/>
      <c r="K44" s="448">
        <f>VLOOKUP(A44,EQUIPOS!A14:D171,4,FALSE)</f>
        <v>3000</v>
      </c>
      <c r="L44" s="286"/>
      <c r="M44" s="287">
        <v>0.158</v>
      </c>
      <c r="N44" s="283">
        <f t="shared" si="0"/>
        <v>18987.3417721519</v>
      </c>
    </row>
    <row r="45" spans="1:14">
      <c r="B45" s="876" t="s">
        <v>1036</v>
      </c>
      <c r="C45" s="877"/>
      <c r="D45" s="877"/>
      <c r="E45" s="44"/>
      <c r="F45" s="45"/>
      <c r="G45" s="45"/>
      <c r="H45" s="46"/>
      <c r="I45" s="42"/>
      <c r="J45" s="43"/>
      <c r="K45" s="289"/>
      <c r="L45" s="286"/>
      <c r="M45" s="411">
        <v>0.02</v>
      </c>
      <c r="N45" s="354">
        <f>N81*M45</f>
        <v>19315.10654910397</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04">
        <f>SUM(N36:N46)</f>
        <v>21849223.628755197</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5" t="s">
        <v>1029</v>
      </c>
      <c r="K51" s="91" t="s">
        <v>1030</v>
      </c>
      <c r="L51" s="900" t="s">
        <v>1039</v>
      </c>
      <c r="M51" s="899"/>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14685298.014476633</v>
      </c>
      <c r="N52" s="282">
        <f t="shared" ref="N52:N58" si="1">K52*M52</f>
        <v>14685298.014476633</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98474.267583078356</v>
      </c>
      <c r="N53" s="282">
        <f t="shared" si="1"/>
        <v>2954228.0274923509</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49818.659989701373</v>
      </c>
      <c r="N54" s="282">
        <f t="shared" si="1"/>
        <v>2989119.5993820825</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39316.510815037029</v>
      </c>
      <c r="N55" s="282">
        <f t="shared" si="1"/>
        <v>471798.12978044432</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1491964.909100299</v>
      </c>
      <c r="N56" s="282">
        <f t="shared" si="1"/>
        <v>2983929.818200598</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911270.86946555565</v>
      </c>
      <c r="N57" s="282">
        <f t="shared" si="1"/>
        <v>4556354.3473277781</v>
      </c>
    </row>
    <row r="58" spans="1:14" ht="15.7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17362.054767476959</v>
      </c>
      <c r="N58" s="282">
        <f t="shared" si="1"/>
        <v>1215343.8337233872</v>
      </c>
    </row>
    <row r="59" spans="1:14" ht="15.75" thickBot="1">
      <c r="B59" s="819" t="s">
        <v>1037</v>
      </c>
      <c r="C59" s="820"/>
      <c r="D59" s="820"/>
      <c r="E59" s="820"/>
      <c r="F59" s="820"/>
      <c r="G59" s="820"/>
      <c r="H59" s="820"/>
      <c r="I59" s="820"/>
      <c r="J59" s="820"/>
      <c r="K59" s="820"/>
      <c r="L59" s="820"/>
      <c r="M59" s="821"/>
      <c r="N59" s="404">
        <f>SUM(N52:N58)</f>
        <v>29856071.770383276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906">
        <f>VLOOKUP(A64,TRANSPORTE!A5:D117,4,FALSE)</f>
        <v>177109.93386256482</v>
      </c>
      <c r="M64" s="907"/>
      <c r="N64" s="297">
        <f>K64*L64</f>
        <v>8855.4966931282415</v>
      </c>
    </row>
    <row r="65" spans="1:15">
      <c r="B65" s="52"/>
      <c r="C65" s="53"/>
      <c r="D65" s="53"/>
      <c r="E65" s="53"/>
      <c r="F65" s="53"/>
      <c r="G65" s="53"/>
      <c r="H65" s="321"/>
      <c r="I65" s="289"/>
      <c r="J65" s="296"/>
      <c r="K65" s="289"/>
      <c r="L65" s="906"/>
      <c r="M65" s="907"/>
      <c r="N65" s="297"/>
    </row>
    <row r="66" spans="1:15">
      <c r="B66" s="52"/>
      <c r="C66" s="53"/>
      <c r="D66" s="53"/>
      <c r="E66" s="53"/>
      <c r="F66" s="53"/>
      <c r="G66" s="53"/>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8855.4966931282415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179425.31558899998</v>
      </c>
      <c r="J77" s="303">
        <v>185</v>
      </c>
      <c r="K77" s="304">
        <f>VLOOKUP(A77,'MANO DE OBRA'!A9:D101,4,FALSE)</f>
        <v>331936.83383964997</v>
      </c>
      <c r="L77" s="56"/>
      <c r="M77" s="310">
        <v>1.26</v>
      </c>
      <c r="N77" s="405">
        <f>K77/M77</f>
        <v>263441.93161876983</v>
      </c>
    </row>
    <row r="78" spans="1:15">
      <c r="A78" s="179" t="s">
        <v>78</v>
      </c>
      <c r="B78" s="55" t="str">
        <f>VLOOKUP(A78,'MANO DE OBRA'!A10:D71,3,FALSE)</f>
        <v xml:space="preserve">Ingeniero Geotecnista </v>
      </c>
      <c r="C78" s="53"/>
      <c r="D78" s="53"/>
      <c r="E78" s="53"/>
      <c r="F78" s="53"/>
      <c r="G78" s="53"/>
      <c r="H78" s="53"/>
      <c r="I78" s="302">
        <f>K78/J78*100</f>
        <v>229897.31453999999</v>
      </c>
      <c r="J78" s="303">
        <v>185</v>
      </c>
      <c r="K78" s="304">
        <f>VLOOKUP(A78,'MANO DE OBRA'!A10:D102,4,FALSE)</f>
        <v>425310.03189899999</v>
      </c>
      <c r="L78" s="328"/>
      <c r="M78" s="310">
        <v>1.26</v>
      </c>
      <c r="N78" s="405">
        <f>K78/M78</f>
        <v>337547.64436428569</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965755.32745519839</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N47+N59+N70+N81</f>
        <v>52679906.2232868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10535981.24465736</v>
      </c>
      <c r="M88" s="855"/>
      <c r="N88" s="57"/>
    </row>
    <row r="89" spans="1:14">
      <c r="B89" s="95" t="s">
        <v>1057</v>
      </c>
      <c r="C89" s="96"/>
      <c r="D89" s="96"/>
      <c r="E89" s="96"/>
      <c r="F89" s="96"/>
      <c r="G89" s="96"/>
      <c r="H89" s="96"/>
      <c r="I89" s="93"/>
      <c r="J89" s="94"/>
      <c r="K89" s="314">
        <v>0.05</v>
      </c>
      <c r="L89" s="854">
        <f>N83*K89</f>
        <v>2633995.31116434</v>
      </c>
      <c r="M89" s="855"/>
      <c r="N89" s="57"/>
    </row>
    <row r="90" spans="1:14" ht="15.75" thickBot="1">
      <c r="B90" s="97" t="s">
        <v>1058</v>
      </c>
      <c r="C90" s="98"/>
      <c r="D90" s="98"/>
      <c r="E90" s="98"/>
      <c r="F90" s="98"/>
      <c r="G90" s="98"/>
      <c r="H90" s="98"/>
      <c r="I90" s="99"/>
      <c r="J90" s="100"/>
      <c r="K90" s="315">
        <v>0.05</v>
      </c>
      <c r="L90" s="856">
        <f>N83*K90</f>
        <v>2633995.31116434</v>
      </c>
      <c r="M90" s="857"/>
      <c r="N90" s="57"/>
    </row>
    <row r="91" spans="1:14" ht="15.75" thickBot="1">
      <c r="B91" s="819" t="s">
        <v>1037</v>
      </c>
      <c r="C91" s="820"/>
      <c r="D91" s="820"/>
      <c r="E91" s="820"/>
      <c r="F91" s="820"/>
      <c r="G91" s="820"/>
      <c r="H91" s="820"/>
      <c r="I91" s="820"/>
      <c r="J91" s="820"/>
      <c r="K91" s="820"/>
      <c r="L91" s="820"/>
      <c r="M91" s="821"/>
      <c r="N91" s="58">
        <f>L88+L89+L90</f>
        <v>15803971.86698604</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68483878.090272844</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140</v>
      </c>
      <c r="B36" s="868" t="str">
        <f>VLOOKUP(A36,EQUIPOS!A6:D154,3,FALSE)</f>
        <v>Camisa para Pilote D=1.20m</v>
      </c>
      <c r="C36" s="869"/>
      <c r="D36" s="869"/>
      <c r="E36" s="869"/>
      <c r="F36" s="869"/>
      <c r="G36" s="869"/>
      <c r="H36" s="870"/>
      <c r="I36" s="277"/>
      <c r="J36" s="278"/>
      <c r="K36" s="279">
        <f>VLOOKUP(A36,EQUIPOS!A6:D163,4,FALSE)</f>
        <v>26664.397808795635</v>
      </c>
      <c r="L36" s="280"/>
      <c r="M36" s="281">
        <v>1</v>
      </c>
      <c r="N36" s="282">
        <f t="shared" ref="N36:N42" si="0">K36/M36</f>
        <v>26664.397808795635</v>
      </c>
    </row>
    <row r="37" spans="1:14">
      <c r="A37" s="119" t="s">
        <v>206</v>
      </c>
      <c r="B37" s="868" t="str">
        <f>VLOOKUP(A37,EQUIPOS!A7:D154,3,FALSE)</f>
        <v>Equipo de Soldadura</v>
      </c>
      <c r="C37" s="869"/>
      <c r="D37" s="869"/>
      <c r="E37" s="869"/>
      <c r="F37" s="869"/>
      <c r="G37" s="869"/>
      <c r="H37" s="870"/>
      <c r="I37" s="431"/>
      <c r="J37" s="432"/>
      <c r="K37" s="279">
        <f>VLOOKUP(A37,EQUIPOS!A7:D164,4,FALSE)</f>
        <v>9923.2004718875396</v>
      </c>
      <c r="L37" s="345"/>
      <c r="M37" s="346">
        <v>1</v>
      </c>
      <c r="N37" s="282">
        <f t="shared" si="0"/>
        <v>9923.2004718875396</v>
      </c>
    </row>
    <row r="38" spans="1:14">
      <c r="A38" s="119" t="s">
        <v>242</v>
      </c>
      <c r="B38" s="868" t="str">
        <f>VLOOKUP(A38,EQUIPOS!A8:D154,3,FALSE)</f>
        <v>Grúa con torre capacidad 1 ton en la punta.</v>
      </c>
      <c r="C38" s="869"/>
      <c r="D38" s="869"/>
      <c r="E38" s="869"/>
      <c r="F38" s="869"/>
      <c r="G38" s="869"/>
      <c r="H38" s="870"/>
      <c r="I38" s="431"/>
      <c r="J38" s="432"/>
      <c r="K38" s="448">
        <f>VLOOKUP(A38,EQUIPOS!A8:D165,4,FALSE)</f>
        <v>203348.99957428692</v>
      </c>
      <c r="L38" s="345"/>
      <c r="M38" s="346">
        <v>2.5</v>
      </c>
      <c r="N38" s="282">
        <f t="shared" si="0"/>
        <v>81339.599829714774</v>
      </c>
    </row>
    <row r="39" spans="1:14">
      <c r="A39" s="119" t="s">
        <v>267</v>
      </c>
      <c r="B39" s="868" t="str">
        <f>VLOOKUP(A39,EQUIPOS!A9:D154,3,FALSE)</f>
        <v>Motobomba de concreto</v>
      </c>
      <c r="C39" s="869"/>
      <c r="D39" s="869"/>
      <c r="E39" s="869"/>
      <c r="F39" s="869"/>
      <c r="G39" s="869"/>
      <c r="H39" s="870"/>
      <c r="I39" s="431"/>
      <c r="J39" s="432"/>
      <c r="K39" s="448">
        <f>VLOOKUP(A39,EQUIPOS!A9:D166,4,FALSE)</f>
        <v>55774.832907620272</v>
      </c>
      <c r="L39" s="345"/>
      <c r="M39" s="346">
        <v>2.5499800000000001</v>
      </c>
      <c r="N39" s="282">
        <f t="shared" si="0"/>
        <v>21872.655043420054</v>
      </c>
    </row>
    <row r="40" spans="1:14">
      <c r="A40" s="119" t="s">
        <v>277</v>
      </c>
      <c r="B40" s="868" t="str">
        <f>VLOOKUP(A40,EQUIPOS!A10:D154,3,FALSE)</f>
        <v>Pala auxiliar de piloteadora</v>
      </c>
      <c r="C40" s="869"/>
      <c r="D40" s="869"/>
      <c r="E40" s="869"/>
      <c r="F40" s="869"/>
      <c r="G40" s="869"/>
      <c r="H40" s="870"/>
      <c r="I40" s="431"/>
      <c r="J40" s="432"/>
      <c r="K40" s="448">
        <f>VLOOKUP(A40,EQUIPOS!A10:D167,4,FALSE)</f>
        <v>376195.64921243081</v>
      </c>
      <c r="L40" s="345"/>
      <c r="M40" s="346">
        <v>2.5</v>
      </c>
      <c r="N40" s="282">
        <f t="shared" si="0"/>
        <v>150478.25968497232</v>
      </c>
    </row>
    <row r="41" spans="1:14">
      <c r="A41" s="119" t="s">
        <v>282</v>
      </c>
      <c r="B41" s="868" t="str">
        <f>VLOOKUP(A41,EQUIPOS!A6:D154,3,FALSE)</f>
        <v>Piloteadora potencia 250KW, RPM 1800, fuerza elevadora 200KN</v>
      </c>
      <c r="C41" s="869"/>
      <c r="D41" s="869"/>
      <c r="E41" s="869"/>
      <c r="F41" s="869"/>
      <c r="G41" s="869"/>
      <c r="H41" s="870"/>
      <c r="I41" s="431"/>
      <c r="J41" s="432"/>
      <c r="K41" s="448">
        <f>VLOOKUP(A41,EQUIPOS!A6:D154,4,FALSE)</f>
        <v>589712.09876543225</v>
      </c>
      <c r="L41" s="345"/>
      <c r="M41" s="346">
        <v>1</v>
      </c>
      <c r="N41" s="282">
        <f t="shared" si="0"/>
        <v>589712.09876543225</v>
      </c>
    </row>
    <row r="42" spans="1:14">
      <c r="A42" s="119" t="s">
        <v>310</v>
      </c>
      <c r="B42" s="868" t="str">
        <f>VLOOKUP(A42,EQUIPOS!A12:D156,3,FALSE)</f>
        <v>Retroexcavadora A25C</v>
      </c>
      <c r="C42" s="869"/>
      <c r="D42" s="869"/>
      <c r="E42" s="869"/>
      <c r="F42" s="869"/>
      <c r="G42" s="869"/>
      <c r="H42" s="870"/>
      <c r="I42" s="338"/>
      <c r="J42" s="340"/>
      <c r="K42" s="448">
        <f>VLOOKUP(A42,EQUIPOS!A12:D169,4,FALSE)</f>
        <v>183406.99814535168</v>
      </c>
      <c r="L42" s="433"/>
      <c r="M42" s="434">
        <v>2.5</v>
      </c>
      <c r="N42" s="282">
        <f t="shared" si="0"/>
        <v>73362.799258140672</v>
      </c>
    </row>
    <row r="43" spans="1:14">
      <c r="B43" s="868"/>
      <c r="C43" s="869"/>
      <c r="D43" s="869"/>
      <c r="E43" s="869"/>
      <c r="F43" s="869"/>
      <c r="G43" s="869"/>
      <c r="H43" s="870"/>
      <c r="I43" s="42"/>
      <c r="J43" s="43"/>
      <c r="K43" s="448"/>
      <c r="L43" s="286"/>
      <c r="M43" s="287"/>
      <c r="N43" s="282"/>
    </row>
    <row r="44" spans="1:14">
      <c r="B44" s="330"/>
      <c r="C44" s="331"/>
      <c r="D44" s="331"/>
      <c r="E44" s="331"/>
      <c r="F44" s="333"/>
      <c r="G44" s="333"/>
      <c r="H44" s="131"/>
      <c r="I44" s="42"/>
      <c r="J44" s="43"/>
      <c r="K44" s="448"/>
      <c r="L44" s="286"/>
      <c r="M44" s="287"/>
      <c r="N44" s="283"/>
    </row>
    <row r="45" spans="1:14">
      <c r="B45" s="876" t="s">
        <v>1036</v>
      </c>
      <c r="C45" s="877"/>
      <c r="D45" s="877"/>
      <c r="E45" s="44"/>
      <c r="F45" s="45"/>
      <c r="G45" s="45"/>
      <c r="H45" s="46"/>
      <c r="I45" s="42"/>
      <c r="J45" s="43"/>
      <c r="K45" s="289"/>
      <c r="L45" s="286"/>
      <c r="M45" s="411">
        <v>0.1</v>
      </c>
      <c r="N45" s="354">
        <f>N83*M45</f>
        <v>8511.2008676833339</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04">
        <f>SUM(N36:N46)</f>
        <v>961864.21173004655</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5" t="s">
        <v>1029</v>
      </c>
      <c r="K51" s="91" t="s">
        <v>1030</v>
      </c>
      <c r="L51" s="900" t="s">
        <v>1039</v>
      </c>
      <c r="M51" s="899"/>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8360.2427527965228</v>
      </c>
      <c r="N52" s="282">
        <f>K52*M52</f>
        <v>19688.371682835812</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2922.338888888889</v>
      </c>
      <c r="N53" s="282">
        <f>K53*M53</f>
        <v>361493.93639492802</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370000</v>
      </c>
      <c r="N54" s="282">
        <f>K54*M54</f>
        <v>305127.18647990865</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75" thickBot="1">
      <c r="B58" s="49"/>
      <c r="C58" s="320"/>
      <c r="D58" s="320"/>
      <c r="E58" s="320"/>
      <c r="F58" s="320"/>
      <c r="G58" s="320"/>
      <c r="H58" s="320"/>
      <c r="I58" s="320"/>
      <c r="J58" s="445"/>
      <c r="K58" s="132"/>
      <c r="L58" s="335"/>
      <c r="M58" s="412"/>
      <c r="N58" s="282"/>
    </row>
    <row r="59" spans="1:14" ht="15.75" thickBot="1">
      <c r="B59" s="819" t="s">
        <v>1037</v>
      </c>
      <c r="C59" s="820"/>
      <c r="D59" s="820"/>
      <c r="E59" s="820"/>
      <c r="F59" s="820"/>
      <c r="G59" s="820"/>
      <c r="H59" s="820"/>
      <c r="I59" s="820"/>
      <c r="J59" s="820"/>
      <c r="K59" s="820"/>
      <c r="L59" s="820"/>
      <c r="M59" s="821"/>
      <c r="N59" s="404">
        <f>SUM(N52:N58)</f>
        <v>686309.49455767241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906">
        <f>VLOOKUP(A64,TRANSPORTE!A5:D117,4,FALSE)</f>
        <v>1086.9145197319433</v>
      </c>
      <c r="M64" s="907"/>
      <c r="N64" s="297">
        <f>K64*L64</f>
        <v>1412.9888756515263</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906">
        <f>VLOOKUP(A65,TRANSPORTE!A6:D117,4,FALSE)</f>
        <v>55.488691299647009</v>
      </c>
      <c r="M65" s="907"/>
      <c r="N65" s="297">
        <f>K65*L65</f>
        <v>2.7744345649823505</v>
      </c>
    </row>
    <row r="66" spans="1:15">
      <c r="B66" s="52"/>
      <c r="C66" s="53"/>
      <c r="D66" s="53"/>
      <c r="E66" s="53"/>
      <c r="F66" s="53"/>
      <c r="G66" s="53"/>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1415.7633102165087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973"/>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75" thickBot="1">
      <c r="B82" s="895"/>
      <c r="C82" s="896"/>
      <c r="D82" s="896"/>
      <c r="E82" s="896"/>
      <c r="F82" s="896"/>
      <c r="G82" s="896"/>
      <c r="H82" s="896"/>
      <c r="I82" s="132"/>
      <c r="J82" s="132"/>
      <c r="K82" s="132"/>
      <c r="L82" s="909"/>
      <c r="M82" s="909"/>
      <c r="N82" s="133"/>
    </row>
    <row r="83" spans="1:14" ht="15.75" thickBot="1">
      <c r="B83" s="908" t="s">
        <v>1037</v>
      </c>
      <c r="C83" s="862"/>
      <c r="D83" s="862"/>
      <c r="E83" s="862"/>
      <c r="F83" s="862"/>
      <c r="G83" s="862"/>
      <c r="H83" s="862"/>
      <c r="I83" s="862"/>
      <c r="J83" s="862"/>
      <c r="K83" s="862"/>
      <c r="L83" s="862"/>
      <c r="M83" s="863"/>
      <c r="N83" s="470">
        <f>SUM(N76:N82)</f>
        <v>85112.008676833328</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N47+N59+N70+N83</f>
        <v>1734701.4782747687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4"/>
      <c r="J89" s="344"/>
      <c r="K89" s="312" t="s">
        <v>1054</v>
      </c>
      <c r="L89" s="866" t="s">
        <v>1055</v>
      </c>
      <c r="M89" s="867"/>
      <c r="N89" s="313"/>
    </row>
    <row r="90" spans="1:14">
      <c r="B90" s="852" t="s">
        <v>1056</v>
      </c>
      <c r="C90" s="853"/>
      <c r="D90" s="853"/>
      <c r="E90" s="853"/>
      <c r="F90" s="853"/>
      <c r="G90" s="853"/>
      <c r="H90" s="853"/>
      <c r="I90" s="93"/>
      <c r="J90" s="94"/>
      <c r="K90" s="314">
        <v>0.2</v>
      </c>
      <c r="L90" s="854">
        <f>N85*K90</f>
        <v>346940.29565495375</v>
      </c>
      <c r="M90" s="855"/>
      <c r="N90" s="57"/>
    </row>
    <row r="91" spans="1:14">
      <c r="B91" s="95" t="s">
        <v>1057</v>
      </c>
      <c r="C91" s="96"/>
      <c r="D91" s="96"/>
      <c r="E91" s="96"/>
      <c r="F91" s="96"/>
      <c r="G91" s="96"/>
      <c r="H91" s="96"/>
      <c r="I91" s="93"/>
      <c r="J91" s="94"/>
      <c r="K91" s="314">
        <v>0.05</v>
      </c>
      <c r="L91" s="854">
        <f>N85*K91</f>
        <v>86735.073913738437</v>
      </c>
      <c r="M91" s="855"/>
      <c r="N91" s="57"/>
    </row>
    <row r="92" spans="1:14" ht="15.75" thickBot="1">
      <c r="B92" s="97" t="s">
        <v>1058</v>
      </c>
      <c r="C92" s="98"/>
      <c r="D92" s="98"/>
      <c r="E92" s="98"/>
      <c r="F92" s="98"/>
      <c r="G92" s="98"/>
      <c r="H92" s="98"/>
      <c r="I92" s="99"/>
      <c r="J92" s="100"/>
      <c r="K92" s="315">
        <v>0.05</v>
      </c>
      <c r="L92" s="856">
        <f>N85*K92</f>
        <v>86735.073913738437</v>
      </c>
      <c r="M92" s="857"/>
      <c r="N92" s="57"/>
    </row>
    <row r="93" spans="1:14" ht="15.75" thickBot="1">
      <c r="B93" s="819" t="s">
        <v>1037</v>
      </c>
      <c r="C93" s="820"/>
      <c r="D93" s="820"/>
      <c r="E93" s="820"/>
      <c r="F93" s="820"/>
      <c r="G93" s="820"/>
      <c r="H93" s="820"/>
      <c r="I93" s="820"/>
      <c r="J93" s="820"/>
      <c r="K93" s="820"/>
      <c r="L93" s="820"/>
      <c r="M93" s="821"/>
      <c r="N93" s="58">
        <f>L90+L91+L92</f>
        <v>520410.44348243059</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7">
        <f>N85+N93</f>
        <v>2255111.9217571993</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7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7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69"/>
      <c r="K125" s="969"/>
      <c r="L125" s="969"/>
      <c r="M125" s="969"/>
      <c r="N125" s="970"/>
    </row>
    <row r="126" spans="2:14" ht="15.75" thickBot="1">
      <c r="B126" s="429" t="s">
        <v>2327</v>
      </c>
      <c r="C126" s="430"/>
      <c r="D126" s="430"/>
      <c r="E126" s="269"/>
      <c r="F126" s="269"/>
      <c r="G126" s="269"/>
      <c r="H126" s="269"/>
      <c r="I126" s="269"/>
      <c r="J126" s="971"/>
      <c r="K126" s="971"/>
      <c r="L126" s="971"/>
      <c r="M126" s="971"/>
      <c r="N126" s="972"/>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182</v>
      </c>
      <c r="B36" s="868" t="str">
        <f>VLOOKUP(A36,EQUIPOS!A6:D154,3,FALSE)</f>
        <v xml:space="preserve">Compresor para penetrar roca
</v>
      </c>
      <c r="C36" s="869"/>
      <c r="D36" s="869"/>
      <c r="E36" s="869"/>
      <c r="F36" s="869"/>
      <c r="G36" s="869"/>
      <c r="H36" s="870"/>
      <c r="I36" s="277"/>
      <c r="J36" s="278"/>
      <c r="K36" s="279">
        <f>VLOOKUP(A36,EQUIPOS!A6:D163,4,FALSE)</f>
        <v>52847.961898680296</v>
      </c>
      <c r="L36" s="280"/>
      <c r="M36" s="281">
        <v>0.125</v>
      </c>
      <c r="N36" s="282">
        <f>K36/M36</f>
        <v>422783.69518944237</v>
      </c>
    </row>
    <row r="37" spans="1:14">
      <c r="A37" s="119" t="s">
        <v>242</v>
      </c>
      <c r="B37" s="868" t="str">
        <f>VLOOKUP(A37,EQUIPOS!A7:D154,3,FALSE)</f>
        <v>Grúa con torre capacidad 1 ton en la punta.</v>
      </c>
      <c r="C37" s="869"/>
      <c r="D37" s="869"/>
      <c r="E37" s="869"/>
      <c r="F37" s="869"/>
      <c r="G37" s="869"/>
      <c r="H37" s="870"/>
      <c r="I37" s="431"/>
      <c r="J37" s="432"/>
      <c r="K37" s="279">
        <f>VLOOKUP(A37,EQUIPOS!A7:D164,4,FALSE)</f>
        <v>203348.99957428692</v>
      </c>
      <c r="L37" s="345"/>
      <c r="M37" s="346">
        <v>2.5</v>
      </c>
      <c r="N37" s="282">
        <f>K37/M37</f>
        <v>81339.599829714774</v>
      </c>
    </row>
    <row r="38" spans="1:14">
      <c r="A38" s="119" t="s">
        <v>267</v>
      </c>
      <c r="B38" s="868" t="str">
        <f>VLOOKUP(A38,EQUIPOS!A8:D154,3,FALSE)</f>
        <v>Motobomba de concreto</v>
      </c>
      <c r="C38" s="869"/>
      <c r="D38" s="869"/>
      <c r="E38" s="869"/>
      <c r="F38" s="869"/>
      <c r="G38" s="869"/>
      <c r="H38" s="870"/>
      <c r="I38" s="431"/>
      <c r="J38" s="432"/>
      <c r="K38" s="448">
        <f>VLOOKUP(A38,EQUIPOS!A8:D165,4,FALSE)</f>
        <v>55774.832907620272</v>
      </c>
      <c r="L38" s="345"/>
      <c r="M38" s="346">
        <v>0.65</v>
      </c>
      <c r="N38" s="282">
        <f>K38/M38</f>
        <v>85807.43524249272</v>
      </c>
    </row>
    <row r="39" spans="1:14">
      <c r="A39" s="119" t="s">
        <v>310</v>
      </c>
      <c r="B39" s="868" t="str">
        <f>VLOOKUP(A39,EQUIPOS!A9:D154,3,FALSE)</f>
        <v>Retroexcavadora A25C</v>
      </c>
      <c r="C39" s="869"/>
      <c r="D39" s="869"/>
      <c r="E39" s="869"/>
      <c r="F39" s="869"/>
      <c r="G39" s="869"/>
      <c r="H39" s="870"/>
      <c r="I39" s="431"/>
      <c r="J39" s="432"/>
      <c r="K39" s="448">
        <f>VLOOKUP(A39,EQUIPOS!A9:D166,4,FALSE)</f>
        <v>183406.99814535168</v>
      </c>
      <c r="L39" s="345"/>
      <c r="M39" s="346">
        <v>0.65</v>
      </c>
      <c r="N39" s="282">
        <f>K39/M39</f>
        <v>282164.6125313103</v>
      </c>
    </row>
    <row r="40" spans="1:14">
      <c r="A40" s="119"/>
      <c r="B40" s="868"/>
      <c r="C40" s="869"/>
      <c r="D40" s="869"/>
      <c r="E40" s="869"/>
      <c r="F40" s="869"/>
      <c r="G40" s="869"/>
      <c r="H40" s="870"/>
      <c r="I40" s="431"/>
      <c r="J40" s="432"/>
      <c r="K40" s="448"/>
      <c r="L40" s="345"/>
      <c r="M40" s="346"/>
      <c r="N40" s="282"/>
    </row>
    <row r="41" spans="1:14">
      <c r="A41" s="119"/>
      <c r="B41" s="868"/>
      <c r="C41" s="869"/>
      <c r="D41" s="869"/>
      <c r="E41" s="869"/>
      <c r="F41" s="869"/>
      <c r="G41" s="869"/>
      <c r="H41" s="870"/>
      <c r="I41" s="431"/>
      <c r="J41" s="432"/>
      <c r="K41" s="448"/>
      <c r="L41" s="345"/>
      <c r="M41" s="346"/>
      <c r="N41" s="282"/>
    </row>
    <row r="42" spans="1:14">
      <c r="A42" s="119"/>
      <c r="B42" s="868"/>
      <c r="C42" s="869"/>
      <c r="D42" s="869"/>
      <c r="E42" s="869"/>
      <c r="F42" s="869"/>
      <c r="G42" s="869"/>
      <c r="H42" s="870"/>
      <c r="I42" s="338"/>
      <c r="J42" s="340"/>
      <c r="K42" s="448"/>
      <c r="L42" s="433"/>
      <c r="M42" s="434"/>
      <c r="N42" s="282"/>
    </row>
    <row r="43" spans="1:14">
      <c r="B43" s="868"/>
      <c r="C43" s="869"/>
      <c r="D43" s="869"/>
      <c r="E43" s="869"/>
      <c r="F43" s="869"/>
      <c r="G43" s="869"/>
      <c r="H43" s="870"/>
      <c r="I43" s="42"/>
      <c r="J43" s="43"/>
      <c r="K43" s="448"/>
      <c r="L43" s="286"/>
      <c r="M43" s="287"/>
      <c r="N43" s="282"/>
    </row>
    <row r="44" spans="1:14">
      <c r="B44" s="330"/>
      <c r="C44" s="331"/>
      <c r="D44" s="331"/>
      <c r="E44" s="331"/>
      <c r="F44" s="333"/>
      <c r="G44" s="333"/>
      <c r="H44" s="131"/>
      <c r="I44" s="42"/>
      <c r="J44" s="43"/>
      <c r="K44" s="448"/>
      <c r="L44" s="286"/>
      <c r="M44" s="287"/>
      <c r="N44" s="283"/>
    </row>
    <row r="45" spans="1:14">
      <c r="B45" s="876" t="s">
        <v>1036</v>
      </c>
      <c r="C45" s="877"/>
      <c r="D45" s="877"/>
      <c r="E45" s="44"/>
      <c r="F45" s="45"/>
      <c r="G45" s="45"/>
      <c r="H45" s="46"/>
      <c r="I45" s="42"/>
      <c r="J45" s="43"/>
      <c r="K45" s="289"/>
      <c r="L45" s="286"/>
      <c r="M45" s="411">
        <v>0.1</v>
      </c>
      <c r="N45" s="354">
        <f>N87*M45</f>
        <v>44258.244511953337</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04">
        <f>SUM(N36:N46)</f>
        <v>916353.58730491344</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5" t="s">
        <v>1029</v>
      </c>
      <c r="K51" s="91" t="s">
        <v>1030</v>
      </c>
      <c r="L51" s="900" t="s">
        <v>1039</v>
      </c>
      <c r="M51" s="899"/>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2922.338888888889</v>
      </c>
      <c r="N52" s="282">
        <f>K52*M52</f>
        <v>520551.26840869634</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370000</v>
      </c>
      <c r="N53" s="282">
        <f t="shared" ref="N53:N59" si="0">K53*M53</f>
        <v>439383.14853106847</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3763.432061978815</v>
      </c>
      <c r="N54" s="282">
        <f t="shared" si="0"/>
        <v>1129.0296185936445</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2314.9406356635941</v>
      </c>
      <c r="N55" s="282">
        <f t="shared" si="0"/>
        <v>6944.8219069907827</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7176.3159705571425</v>
      </c>
      <c r="N56" s="282">
        <f t="shared" si="0"/>
        <v>1794.0789926392856</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1102.3526836493306</v>
      </c>
      <c r="N57" s="282">
        <f t="shared" si="0"/>
        <v>1102.3526836493306</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810.22922248225791</v>
      </c>
      <c r="N58" s="282">
        <f t="shared" si="0"/>
        <v>810.22922248225791</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5952.7044917063859</v>
      </c>
      <c r="N59" s="282">
        <f t="shared" si="0"/>
        <v>2726.3386572015247</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75" thickBot="1">
      <c r="B62" s="49"/>
      <c r="C62" s="320"/>
      <c r="D62" s="320"/>
      <c r="E62" s="320"/>
      <c r="F62" s="320"/>
      <c r="G62" s="320"/>
      <c r="H62" s="320"/>
      <c r="I62" s="320"/>
      <c r="J62" s="445"/>
      <c r="K62" s="132"/>
      <c r="L62" s="335"/>
      <c r="M62" s="412"/>
      <c r="N62" s="282"/>
    </row>
    <row r="63" spans="1:14" ht="15.75" thickBot="1">
      <c r="B63" s="819" t="s">
        <v>1037</v>
      </c>
      <c r="C63" s="820"/>
      <c r="D63" s="820"/>
      <c r="E63" s="820"/>
      <c r="F63" s="820"/>
      <c r="G63" s="820"/>
      <c r="H63" s="820"/>
      <c r="I63" s="820"/>
      <c r="J63" s="820"/>
      <c r="K63" s="820"/>
      <c r="L63" s="820"/>
      <c r="M63" s="821"/>
      <c r="N63" s="404">
        <f>SUM(N52:N62)</f>
        <v>974441.26802132162</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3" t="s">
        <v>1041</v>
      </c>
      <c r="C67" s="324"/>
      <c r="D67" s="324"/>
      <c r="E67" s="324"/>
      <c r="F67" s="324"/>
      <c r="G67" s="324"/>
      <c r="H67" s="79" t="s">
        <v>1029</v>
      </c>
      <c r="I67" s="80" t="s">
        <v>1042</v>
      </c>
      <c r="J67" s="81" t="s">
        <v>1043</v>
      </c>
      <c r="K67" s="79" t="s">
        <v>1044</v>
      </c>
      <c r="L67" s="905" t="s">
        <v>1045</v>
      </c>
      <c r="M67" s="884"/>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906">
        <f>VLOOKUP(A68,TRANSPORTE!A5:D117,4,FALSE)</f>
        <v>1086.9145197319433</v>
      </c>
      <c r="M68" s="907"/>
      <c r="N68" s="297">
        <f>K68*L68</f>
        <v>1412.9888756515263</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906">
        <f>VLOOKUP(A69,TRANSPORTE!A6:D117,4,FALSE)</f>
        <v>55.488691299647009</v>
      </c>
      <c r="M69" s="907"/>
      <c r="N69" s="297">
        <f>K69*L69</f>
        <v>2.7744345649823505</v>
      </c>
    </row>
    <row r="70" spans="1:15">
      <c r="B70" s="52"/>
      <c r="C70" s="53"/>
      <c r="D70" s="53"/>
      <c r="E70" s="53"/>
      <c r="F70" s="53"/>
      <c r="G70" s="53"/>
      <c r="H70" s="321"/>
      <c r="I70" s="289"/>
      <c r="J70" s="296"/>
      <c r="K70" s="289"/>
      <c r="L70" s="906"/>
      <c r="M70" s="907"/>
      <c r="N70" s="297"/>
    </row>
    <row r="71" spans="1:15">
      <c r="B71" s="52"/>
      <c r="C71" s="53"/>
      <c r="D71" s="53"/>
      <c r="E71" s="53"/>
      <c r="F71" s="53"/>
      <c r="G71" s="53"/>
      <c r="H71" s="321"/>
      <c r="I71" s="289"/>
      <c r="J71" s="296"/>
      <c r="K71" s="289"/>
      <c r="L71" s="906"/>
      <c r="M71" s="907"/>
      <c r="N71" s="297"/>
    </row>
    <row r="72" spans="1:15">
      <c r="B72" s="52"/>
      <c r="C72" s="53"/>
      <c r="D72" s="53"/>
      <c r="E72" s="53"/>
      <c r="F72" s="53"/>
      <c r="G72" s="53"/>
      <c r="H72" s="298"/>
      <c r="I72" s="289"/>
      <c r="J72" s="289"/>
      <c r="K72" s="289"/>
      <c r="L72" s="299"/>
      <c r="M72" s="300"/>
      <c r="N72" s="301"/>
    </row>
    <row r="73" spans="1:15" ht="15.75" thickBot="1">
      <c r="B73" s="457"/>
      <c r="C73" s="458"/>
      <c r="D73" s="458"/>
      <c r="E73" s="458"/>
      <c r="F73" s="458"/>
      <c r="G73" s="458"/>
      <c r="H73" s="54"/>
      <c r="I73" s="132"/>
      <c r="J73" s="132"/>
      <c r="K73" s="132"/>
      <c r="L73" s="897"/>
      <c r="M73" s="898"/>
      <c r="N73" s="133"/>
    </row>
    <row r="74" spans="1:15" ht="15.75" thickBot="1">
      <c r="B74" s="908" t="s">
        <v>1037</v>
      </c>
      <c r="C74" s="862"/>
      <c r="D74" s="862"/>
      <c r="E74" s="862"/>
      <c r="F74" s="862"/>
      <c r="G74" s="862"/>
      <c r="H74" s="862"/>
      <c r="I74" s="862"/>
      <c r="J74" s="862"/>
      <c r="K74" s="862"/>
      <c r="L74" s="862"/>
      <c r="M74" s="863"/>
      <c r="N74" s="110">
        <f>N68+N69+N70+N71+N72</f>
        <v>1415.7633102165087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8" t="s">
        <v>1047</v>
      </c>
      <c r="C78" s="859"/>
      <c r="D78" s="859"/>
      <c r="E78" s="859"/>
      <c r="F78" s="859"/>
      <c r="G78" s="859"/>
      <c r="H78" s="859"/>
      <c r="I78" s="79" t="s">
        <v>1048</v>
      </c>
      <c r="J78" s="81" t="s">
        <v>1494</v>
      </c>
      <c r="K78" s="80" t="s">
        <v>1050</v>
      </c>
      <c r="L78" s="860" t="s">
        <v>1034</v>
      </c>
      <c r="M78" s="973"/>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75" thickBot="1">
      <c r="B86" s="895"/>
      <c r="C86" s="896"/>
      <c r="D86" s="896"/>
      <c r="E86" s="896"/>
      <c r="F86" s="896"/>
      <c r="G86" s="896"/>
      <c r="H86" s="896"/>
      <c r="I86" s="132"/>
      <c r="J86" s="132"/>
      <c r="K86" s="132"/>
      <c r="L86" s="909"/>
      <c r="M86" s="909"/>
      <c r="N86" s="51"/>
    </row>
    <row r="87" spans="1:14" ht="15.75" thickBot="1">
      <c r="B87" s="908" t="s">
        <v>1037</v>
      </c>
      <c r="C87" s="862"/>
      <c r="D87" s="862"/>
      <c r="E87" s="862"/>
      <c r="F87" s="862"/>
      <c r="G87" s="862"/>
      <c r="H87" s="862"/>
      <c r="I87" s="862"/>
      <c r="J87" s="862"/>
      <c r="K87" s="862"/>
      <c r="L87" s="862"/>
      <c r="M87" s="863"/>
      <c r="N87" s="311">
        <f>SUM(N80:N86)</f>
        <v>442582.44511953334</v>
      </c>
    </row>
    <row r="88" spans="1:14" ht="15.75" thickBot="1">
      <c r="B88" s="39"/>
      <c r="C88" s="40"/>
      <c r="D88" s="40"/>
      <c r="E88" s="40"/>
      <c r="F88" s="40"/>
      <c r="G88" s="40"/>
      <c r="H88" s="40"/>
      <c r="I88" s="40"/>
      <c r="J88" s="40"/>
      <c r="K88" s="40"/>
      <c r="L88" s="40"/>
      <c r="M88" s="40"/>
      <c r="N88" s="41"/>
    </row>
    <row r="89" spans="1:14" ht="15.75" thickBot="1">
      <c r="B89" s="819" t="s">
        <v>1051</v>
      </c>
      <c r="C89" s="820"/>
      <c r="D89" s="820"/>
      <c r="E89" s="820"/>
      <c r="F89" s="820"/>
      <c r="G89" s="820"/>
      <c r="H89" s="820"/>
      <c r="I89" s="820"/>
      <c r="J89" s="820"/>
      <c r="K89" s="820"/>
      <c r="L89" s="820"/>
      <c r="M89" s="821"/>
      <c r="N89" s="105">
        <f>N47+N63+N74+N87</f>
        <v>2334793.0637559849</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4" t="s">
        <v>1053</v>
      </c>
      <c r="C93" s="865"/>
      <c r="D93" s="865"/>
      <c r="E93" s="865"/>
      <c r="F93" s="865"/>
      <c r="G93" s="865"/>
      <c r="H93" s="865"/>
      <c r="I93" s="324"/>
      <c r="J93" s="344"/>
      <c r="K93" s="312" t="s">
        <v>1054</v>
      </c>
      <c r="L93" s="866" t="s">
        <v>1055</v>
      </c>
      <c r="M93" s="867"/>
      <c r="N93" s="313"/>
    </row>
    <row r="94" spans="1:14">
      <c r="B94" s="852" t="s">
        <v>1056</v>
      </c>
      <c r="C94" s="853"/>
      <c r="D94" s="853"/>
      <c r="E94" s="853"/>
      <c r="F94" s="853"/>
      <c r="G94" s="853"/>
      <c r="H94" s="853"/>
      <c r="I94" s="93"/>
      <c r="J94" s="94"/>
      <c r="K94" s="314">
        <v>0.2</v>
      </c>
      <c r="L94" s="854">
        <f>N89*K94</f>
        <v>466958.61275119701</v>
      </c>
      <c r="M94" s="855"/>
      <c r="N94" s="57"/>
    </row>
    <row r="95" spans="1:14">
      <c r="B95" s="95" t="s">
        <v>1057</v>
      </c>
      <c r="C95" s="96"/>
      <c r="D95" s="96"/>
      <c r="E95" s="96"/>
      <c r="F95" s="96"/>
      <c r="G95" s="96"/>
      <c r="H95" s="96"/>
      <c r="I95" s="93"/>
      <c r="J95" s="94"/>
      <c r="K95" s="314">
        <v>0.05</v>
      </c>
      <c r="L95" s="854">
        <f>N89*K95</f>
        <v>116739.65318779925</v>
      </c>
      <c r="M95" s="855"/>
      <c r="N95" s="57"/>
    </row>
    <row r="96" spans="1:14" ht="15.75" thickBot="1">
      <c r="B96" s="97" t="s">
        <v>1058</v>
      </c>
      <c r="C96" s="98"/>
      <c r="D96" s="98"/>
      <c r="E96" s="98"/>
      <c r="F96" s="98"/>
      <c r="G96" s="98"/>
      <c r="H96" s="98"/>
      <c r="I96" s="99"/>
      <c r="J96" s="100"/>
      <c r="K96" s="315">
        <v>0.05</v>
      </c>
      <c r="L96" s="856">
        <f>N89*K96</f>
        <v>116739.65318779925</v>
      </c>
      <c r="M96" s="857"/>
      <c r="N96" s="57"/>
    </row>
    <row r="97" spans="1:14" ht="15.75" thickBot="1">
      <c r="B97" s="819" t="s">
        <v>1037</v>
      </c>
      <c r="C97" s="820"/>
      <c r="D97" s="820"/>
      <c r="E97" s="820"/>
      <c r="F97" s="820"/>
      <c r="G97" s="820"/>
      <c r="H97" s="820"/>
      <c r="I97" s="820"/>
      <c r="J97" s="820"/>
      <c r="K97" s="820"/>
      <c r="L97" s="820"/>
      <c r="M97" s="821"/>
      <c r="N97" s="58">
        <f>L94+L95+L96</f>
        <v>700437.91912679549</v>
      </c>
    </row>
    <row r="98" spans="1:14" ht="15.75" thickBot="1">
      <c r="B98" s="39"/>
      <c r="C98" s="40"/>
      <c r="D98" s="40"/>
      <c r="E98" s="40"/>
      <c r="F98" s="40"/>
      <c r="G98" s="40"/>
      <c r="H98" s="40"/>
      <c r="I98" s="40"/>
      <c r="J98" s="40"/>
      <c r="K98" s="40"/>
      <c r="L98" s="40"/>
      <c r="M98" s="40"/>
      <c r="N98" s="41"/>
    </row>
    <row r="99" spans="1:14" ht="15.75" thickBot="1">
      <c r="A99" t="s">
        <v>2122</v>
      </c>
      <c r="B99" s="819" t="s">
        <v>1059</v>
      </c>
      <c r="C99" s="820"/>
      <c r="D99" s="820"/>
      <c r="E99" s="820"/>
      <c r="F99" s="820"/>
      <c r="G99" s="820"/>
      <c r="H99" s="820"/>
      <c r="I99" s="820"/>
      <c r="J99" s="820"/>
      <c r="K99" s="820"/>
      <c r="L99" s="820"/>
      <c r="M99" s="821"/>
      <c r="N99" s="197">
        <f>N89+N97</f>
        <v>3035230.9828827805</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7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7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3" t="s">
        <v>2324</v>
      </c>
      <c r="C116" s="964"/>
      <c r="D116" s="964"/>
      <c r="E116" s="964"/>
      <c r="F116" s="964"/>
      <c r="G116" s="964"/>
      <c r="H116" s="964"/>
      <c r="I116" s="964"/>
      <c r="J116" s="964"/>
      <c r="K116" s="964"/>
      <c r="L116" s="964"/>
      <c r="M116" s="964"/>
      <c r="N116" s="965"/>
    </row>
    <row r="117" spans="2:14" ht="15" customHeight="1">
      <c r="B117" s="963"/>
      <c r="C117" s="964"/>
      <c r="D117" s="964"/>
      <c r="E117" s="964"/>
      <c r="F117" s="964"/>
      <c r="G117" s="964"/>
      <c r="H117" s="964"/>
      <c r="I117" s="964"/>
      <c r="J117" s="964"/>
      <c r="K117" s="964"/>
      <c r="L117" s="964"/>
      <c r="M117" s="964"/>
      <c r="N117" s="965"/>
    </row>
    <row r="118" spans="2:14" ht="30" customHeight="1">
      <c r="B118" s="966" t="s">
        <v>2325</v>
      </c>
      <c r="C118" s="967"/>
      <c r="D118" s="967"/>
      <c r="E118" s="967"/>
      <c r="F118" s="967"/>
      <c r="G118" s="967"/>
      <c r="H118" s="967"/>
      <c r="I118" s="967"/>
      <c r="J118" s="967"/>
      <c r="K118" s="967"/>
      <c r="L118" s="967"/>
      <c r="M118" s="967"/>
      <c r="N118" s="968"/>
    </row>
    <row r="119" spans="2:14">
      <c r="B119" s="966"/>
      <c r="C119" s="967"/>
      <c r="D119" s="967"/>
      <c r="E119" s="967"/>
      <c r="F119" s="967"/>
      <c r="G119" s="967"/>
      <c r="H119" s="967"/>
      <c r="I119" s="967"/>
      <c r="J119" s="967"/>
      <c r="K119" s="967"/>
      <c r="L119" s="967"/>
      <c r="M119" s="967"/>
      <c r="N119" s="968"/>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69"/>
      <c r="K129" s="969"/>
      <c r="L129" s="969"/>
      <c r="M129" s="969"/>
      <c r="N129" s="970"/>
    </row>
    <row r="130" spans="2:14" ht="15.75" thickBot="1">
      <c r="B130" s="429" t="s">
        <v>2327</v>
      </c>
      <c r="C130" s="430"/>
      <c r="D130" s="430"/>
      <c r="E130" s="269"/>
      <c r="F130" s="269"/>
      <c r="G130" s="269"/>
      <c r="H130" s="269"/>
      <c r="I130" s="269"/>
      <c r="J130" s="971"/>
      <c r="K130" s="971"/>
      <c r="L130" s="971"/>
      <c r="M130" s="971"/>
      <c r="N130" s="972"/>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40.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2" hidden="1" customHeight="1" thickBot="1">
      <c r="B30" s="77" t="s">
        <v>1027</v>
      </c>
      <c r="C30" s="798" t="s">
        <v>1028</v>
      </c>
      <c r="D30" s="799"/>
      <c r="E30" s="799"/>
      <c r="F30" s="799"/>
      <c r="G30" s="799"/>
      <c r="H30" s="799"/>
      <c r="I30" s="799"/>
      <c r="J30" s="78"/>
      <c r="K30" s="317"/>
      <c r="L30" s="795" t="s">
        <v>1029</v>
      </c>
      <c r="M30" s="796"/>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7"/>
      <c r="J36" s="278"/>
      <c r="K36" s="279">
        <f>VLOOKUP(A36,EQUIPOS!A6:D163,4,FALSE)</f>
        <v>114383.8122605364</v>
      </c>
      <c r="L36" s="280"/>
      <c r="M36" s="281">
        <v>0.16</v>
      </c>
      <c r="N36" s="282">
        <f>K36/M36</f>
        <v>714898.82662835252</v>
      </c>
    </row>
    <row r="37" spans="1:14">
      <c r="A37" s="119" t="s">
        <v>261</v>
      </c>
      <c r="B37" s="868" t="str">
        <f>VLOOKUP(A37,EQUIPOS!A7:D154,3,FALSE)</f>
        <v xml:space="preserve">Motobomba 3 PULGADAS (incluye operario)
</v>
      </c>
      <c r="C37" s="869"/>
      <c r="D37" s="869"/>
      <c r="E37" s="869"/>
      <c r="F37" s="869"/>
      <c r="G37" s="869"/>
      <c r="H37" s="870"/>
      <c r="I37" s="431"/>
      <c r="J37" s="432"/>
      <c r="K37" s="279">
        <f>VLOOKUP(A37,EQUIPOS!A7:D164,4,FALSE)</f>
        <v>6291.666666666667</v>
      </c>
      <c r="L37" s="345"/>
      <c r="M37" s="346">
        <v>0.16</v>
      </c>
      <c r="N37" s="282">
        <f>K37/M37</f>
        <v>39322.916666666664</v>
      </c>
    </row>
    <row r="38" spans="1:14">
      <c r="A38" s="119"/>
      <c r="B38" s="868"/>
      <c r="C38" s="869"/>
      <c r="D38" s="869"/>
      <c r="E38" s="869"/>
      <c r="F38" s="869"/>
      <c r="G38" s="869"/>
      <c r="H38" s="870"/>
      <c r="I38" s="431"/>
      <c r="J38" s="432"/>
      <c r="K38" s="448"/>
      <c r="L38" s="345"/>
      <c r="M38" s="346"/>
      <c r="N38" s="282"/>
    </row>
    <row r="39" spans="1:14">
      <c r="A39" s="119"/>
      <c r="B39" s="868"/>
      <c r="C39" s="869"/>
      <c r="D39" s="869"/>
      <c r="E39" s="869"/>
      <c r="F39" s="869"/>
      <c r="G39" s="869"/>
      <c r="H39" s="870"/>
      <c r="I39" s="431"/>
      <c r="J39" s="432"/>
      <c r="K39" s="448"/>
      <c r="L39" s="345"/>
      <c r="M39" s="346"/>
      <c r="N39" s="282"/>
    </row>
    <row r="40" spans="1:14">
      <c r="A40" s="119"/>
      <c r="B40" s="868"/>
      <c r="C40" s="869"/>
      <c r="D40" s="869"/>
      <c r="E40" s="869"/>
      <c r="F40" s="869"/>
      <c r="G40" s="869"/>
      <c r="H40" s="870"/>
      <c r="I40" s="338"/>
      <c r="J40" s="340"/>
      <c r="K40" s="448"/>
      <c r="L40" s="433"/>
      <c r="M40" s="434"/>
      <c r="N40" s="282"/>
    </row>
    <row r="41" spans="1:14">
      <c r="B41" s="868"/>
      <c r="C41" s="869"/>
      <c r="D41" s="869"/>
      <c r="E41" s="869"/>
      <c r="F41" s="869"/>
      <c r="G41" s="869"/>
      <c r="H41" s="870"/>
      <c r="I41" s="42"/>
      <c r="J41" s="43"/>
      <c r="K41" s="448"/>
      <c r="L41" s="286"/>
      <c r="M41" s="287"/>
      <c r="N41" s="282"/>
    </row>
    <row r="42" spans="1:14">
      <c r="B42" s="330"/>
      <c r="C42" s="331"/>
      <c r="D42" s="331"/>
      <c r="E42" s="331"/>
      <c r="F42" s="333"/>
      <c r="G42" s="333"/>
      <c r="H42" s="131"/>
      <c r="I42" s="42"/>
      <c r="J42" s="43"/>
      <c r="K42" s="448"/>
      <c r="L42" s="286"/>
      <c r="M42" s="287"/>
      <c r="N42" s="283"/>
    </row>
    <row r="43" spans="1:14">
      <c r="B43" s="876" t="s">
        <v>1036</v>
      </c>
      <c r="C43" s="877"/>
      <c r="D43" s="877"/>
      <c r="E43" s="44"/>
      <c r="F43" s="45"/>
      <c r="G43" s="45"/>
      <c r="H43" s="46"/>
      <c r="I43" s="42"/>
      <c r="J43" s="43"/>
      <c r="K43" s="289"/>
      <c r="L43" s="286"/>
      <c r="M43" s="411">
        <v>0.05</v>
      </c>
      <c r="N43" s="354">
        <f>N77*M43</f>
        <v>11968.876220179687</v>
      </c>
    </row>
    <row r="44" spans="1:14" ht="15.75" thickBot="1">
      <c r="B44" s="868"/>
      <c r="C44" s="869"/>
      <c r="D44" s="869"/>
      <c r="E44" s="869"/>
      <c r="F44" s="869"/>
      <c r="G44" s="869"/>
      <c r="H44" s="870"/>
      <c r="I44" s="878"/>
      <c r="J44" s="879"/>
      <c r="K44" s="47"/>
      <c r="L44" s="880"/>
      <c r="M44" s="881"/>
      <c r="N44" s="111"/>
    </row>
    <row r="45" spans="1:14" ht="15.75" thickBot="1">
      <c r="B45" s="819" t="s">
        <v>1037</v>
      </c>
      <c r="C45" s="820"/>
      <c r="D45" s="820"/>
      <c r="E45" s="820"/>
      <c r="F45" s="820"/>
      <c r="G45" s="820"/>
      <c r="H45" s="820"/>
      <c r="I45" s="820"/>
      <c r="J45" s="820"/>
      <c r="K45" s="820"/>
      <c r="L45" s="820"/>
      <c r="M45" s="821"/>
      <c r="N45" s="404">
        <f>SUM(N36:N44)</f>
        <v>766190.61951519886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5" t="s">
        <v>1029</v>
      </c>
      <c r="K49" s="91" t="s">
        <v>1030</v>
      </c>
      <c r="L49" s="900" t="s">
        <v>1039</v>
      </c>
      <c r="M49" s="899"/>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7176.3159705571425</v>
      </c>
      <c r="N50" s="282">
        <f>K50*M50</f>
        <v>1435.2631941114287</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1102.3526836493306</v>
      </c>
      <c r="N51" s="282">
        <f>K51*M51</f>
        <v>1102.3526836493306</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810.22922248225791</v>
      </c>
      <c r="N52" s="282">
        <f>K52*M52</f>
        <v>405.11461124112896</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2906.446091725426</v>
      </c>
      <c r="N53" s="282">
        <f>K53*M53</f>
        <v>435966.91375881387</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385739.69</v>
      </c>
      <c r="N54" s="282">
        <f>K54*M54</f>
        <v>385739.69</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75" thickBot="1">
      <c r="B57" s="49"/>
      <c r="C57" s="320"/>
      <c r="D57" s="320"/>
      <c r="E57" s="320"/>
      <c r="F57" s="320"/>
      <c r="G57" s="320"/>
      <c r="H57" s="320"/>
      <c r="I57" s="320"/>
      <c r="J57" s="445"/>
      <c r="K57" s="132"/>
      <c r="L57" s="335"/>
      <c r="M57" s="412"/>
      <c r="N57" s="282"/>
    </row>
    <row r="58" spans="1:14" ht="15.75" thickBot="1">
      <c r="B58" s="819" t="s">
        <v>1037</v>
      </c>
      <c r="C58" s="820"/>
      <c r="D58" s="820"/>
      <c r="E58" s="820"/>
      <c r="F58" s="820"/>
      <c r="G58" s="820"/>
      <c r="H58" s="820"/>
      <c r="I58" s="820"/>
      <c r="J58" s="820"/>
      <c r="K58" s="820"/>
      <c r="L58" s="820"/>
      <c r="M58" s="821"/>
      <c r="N58" s="404">
        <f>SUM(N50:N57)</f>
        <v>824649.33424781577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906">
        <f>VLOOKUP(A63,TRANSPORTE!A5:D117,4,FALSE)</f>
        <v>1086.9145197319433</v>
      </c>
      <c r="M63" s="907"/>
      <c r="N63" s="297">
        <f>K63*L63</f>
        <v>1086.9145197319433</v>
      </c>
    </row>
    <row r="64" spans="1:14">
      <c r="B64" s="52"/>
      <c r="C64" s="53"/>
      <c r="D64" s="53"/>
      <c r="E64" s="53"/>
      <c r="F64" s="53"/>
      <c r="G64" s="53"/>
      <c r="H64" s="321"/>
      <c r="I64" s="289"/>
      <c r="J64" s="296"/>
      <c r="K64" s="289"/>
      <c r="L64" s="906"/>
      <c r="M64" s="907"/>
      <c r="N64" s="297"/>
    </row>
    <row r="65" spans="1:15">
      <c r="B65" s="52"/>
      <c r="C65" s="53"/>
      <c r="D65" s="53"/>
      <c r="E65" s="53"/>
      <c r="F65" s="53"/>
      <c r="G65" s="53"/>
      <c r="H65" s="321"/>
      <c r="I65" s="289"/>
      <c r="J65" s="296"/>
      <c r="K65" s="289"/>
      <c r="L65" s="906"/>
      <c r="M65" s="907"/>
      <c r="N65" s="297"/>
    </row>
    <row r="66" spans="1:15">
      <c r="B66" s="52"/>
      <c r="C66" s="53"/>
      <c r="D66" s="53"/>
      <c r="E66" s="53"/>
      <c r="F66" s="53"/>
      <c r="G66" s="53"/>
      <c r="H66" s="298"/>
      <c r="I66" s="289"/>
      <c r="J66" s="289"/>
      <c r="K66" s="289"/>
      <c r="L66" s="299"/>
      <c r="M66" s="300"/>
      <c r="N66" s="301"/>
    </row>
    <row r="67" spans="1:15" ht="15.75" thickBot="1">
      <c r="B67" s="457"/>
      <c r="C67" s="458"/>
      <c r="D67" s="458"/>
      <c r="E67" s="458"/>
      <c r="F67" s="458"/>
      <c r="G67" s="458"/>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f>SUM(N63:N67)</f>
        <v>1086.9145197319433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SUM(N73:N76)</f>
        <v>239377.52440359374</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N45+N58+N68+N77</f>
        <v>1831304.3926863403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366260.87853726809</v>
      </c>
      <c r="M84" s="855"/>
      <c r="N84" s="57"/>
    </row>
    <row r="85" spans="1:14">
      <c r="B85" s="95" t="s">
        <v>1057</v>
      </c>
      <c r="C85" s="96"/>
      <c r="D85" s="96"/>
      <c r="E85" s="96"/>
      <c r="F85" s="96"/>
      <c r="G85" s="96"/>
      <c r="H85" s="96"/>
      <c r="I85" s="93"/>
      <c r="J85" s="94"/>
      <c r="K85" s="314">
        <v>0.05</v>
      </c>
      <c r="L85" s="854">
        <f>N79*K85</f>
        <v>91565.219634317022</v>
      </c>
      <c r="M85" s="855"/>
      <c r="N85" s="57"/>
    </row>
    <row r="86" spans="1:14" ht="15.75" thickBot="1">
      <c r="B86" s="97" t="s">
        <v>1058</v>
      </c>
      <c r="C86" s="98"/>
      <c r="D86" s="98"/>
      <c r="E86" s="98"/>
      <c r="F86" s="98"/>
      <c r="G86" s="98"/>
      <c r="H86" s="98"/>
      <c r="I86" s="99"/>
      <c r="J86" s="100"/>
      <c r="K86" s="315">
        <v>0.05</v>
      </c>
      <c r="L86" s="856">
        <f>N79*K86</f>
        <v>91565.219634317022</v>
      </c>
      <c r="M86" s="857"/>
      <c r="N86" s="57"/>
    </row>
    <row r="87" spans="1:14" ht="15.75" thickBot="1">
      <c r="B87" s="819" t="s">
        <v>1037</v>
      </c>
      <c r="C87" s="820"/>
      <c r="D87" s="820"/>
      <c r="E87" s="820"/>
      <c r="F87" s="820"/>
      <c r="G87" s="820"/>
      <c r="H87" s="820"/>
      <c r="I87" s="820"/>
      <c r="J87" s="820"/>
      <c r="K87" s="820"/>
      <c r="L87" s="820"/>
      <c r="M87" s="821"/>
      <c r="N87" s="58">
        <f>L84+L85+L86</f>
        <v>549391.3178059021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2380695.7104922421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38.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462"/>
      <c r="L30" s="795" t="s">
        <v>1029</v>
      </c>
      <c r="M30" s="796"/>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121</v>
      </c>
      <c r="B36" s="868" t="str">
        <f>VLOOKUP(A36,EQUIPOS!A6:D154,3,FALSE)</f>
        <v>Bomba eléctrica para accionar la celda</v>
      </c>
      <c r="C36" s="869"/>
      <c r="D36" s="869"/>
      <c r="E36" s="869"/>
      <c r="F36" s="869"/>
      <c r="G36" s="869"/>
      <c r="H36" s="870"/>
      <c r="I36" s="277"/>
      <c r="J36" s="278"/>
      <c r="K36" s="279">
        <f>VLOOKUP(A36,EQUIPOS!A6:D163,4,FALSE)</f>
        <v>44104.948133133192</v>
      </c>
      <c r="L36" s="280"/>
      <c r="M36" s="281">
        <v>0.01</v>
      </c>
      <c r="N36" s="282">
        <f t="shared" ref="N36:N41" si="0">K36/M36</f>
        <v>4410494.8133133193</v>
      </c>
    </row>
    <row r="37" spans="1:14">
      <c r="A37" s="119" t="s">
        <v>192</v>
      </c>
      <c r="B37" s="868" t="str">
        <f>VLOOKUP(A37,EQUIPOS!A7:D154,3,FALSE)</f>
        <v>Equipo de acarreo interno</v>
      </c>
      <c r="C37" s="869"/>
      <c r="D37" s="869"/>
      <c r="E37" s="869"/>
      <c r="F37" s="869"/>
      <c r="G37" s="869"/>
      <c r="H37" s="870"/>
      <c r="I37" s="431"/>
      <c r="J37" s="432"/>
      <c r="K37" s="279">
        <f>VLOOKUP(A37,EQUIPOS!A7:D164,4,FALSE)</f>
        <v>43006.055768412094</v>
      </c>
      <c r="L37" s="345"/>
      <c r="M37" s="346">
        <v>0.05</v>
      </c>
      <c r="N37" s="282">
        <f t="shared" si="0"/>
        <v>860121.11536824179</v>
      </c>
    </row>
    <row r="38" spans="1:14">
      <c r="A38" s="119" t="s">
        <v>217</v>
      </c>
      <c r="B38" s="868" t="str">
        <f>VLOOKUP(A38,EQUIPOS!A8:D154,3,FALSE)</f>
        <v>Equipo de soldadura y de acetileno (incluye soldadura)</v>
      </c>
      <c r="C38" s="869"/>
      <c r="D38" s="869"/>
      <c r="E38" s="869"/>
      <c r="F38" s="869"/>
      <c r="G38" s="869"/>
      <c r="H38" s="870"/>
      <c r="I38" s="431"/>
      <c r="J38" s="432"/>
      <c r="K38" s="279">
        <f>VLOOKUP(A38,EQUIPOS!A8:D165,4,FALSE)</f>
        <v>21260.099682976434</v>
      </c>
      <c r="L38" s="345"/>
      <c r="M38" s="346">
        <v>0.01</v>
      </c>
      <c r="N38" s="282">
        <f t="shared" si="0"/>
        <v>2126009.9682976431</v>
      </c>
    </row>
    <row r="39" spans="1:14">
      <c r="A39" s="119" t="s">
        <v>242</v>
      </c>
      <c r="B39" s="868" t="str">
        <f>VLOOKUP(A39,EQUIPOS!A9:D154,3,FALSE)</f>
        <v>Grúa con torre capacidad 1 ton en la punta.</v>
      </c>
      <c r="C39" s="869"/>
      <c r="D39" s="869"/>
      <c r="E39" s="869"/>
      <c r="F39" s="869"/>
      <c r="G39" s="869"/>
      <c r="H39" s="870"/>
      <c r="I39" s="431"/>
      <c r="J39" s="432"/>
      <c r="K39" s="279">
        <f>VLOOKUP(A39,EQUIPOS!A9:D166,4,FALSE)</f>
        <v>203348.99957428692</v>
      </c>
      <c r="L39" s="345"/>
      <c r="M39" s="346">
        <v>0.04</v>
      </c>
      <c r="N39" s="282">
        <f t="shared" si="0"/>
        <v>5083724.9893571725</v>
      </c>
    </row>
    <row r="40" spans="1:14">
      <c r="A40" s="119" t="s">
        <v>255</v>
      </c>
      <c r="B40" s="868" t="str">
        <f>VLOOKUP(A40,EQUIPOS!A10:D154,3,FALSE)</f>
        <v>Manómetro cable de acero para bajar la celda</v>
      </c>
      <c r="C40" s="869"/>
      <c r="D40" s="869"/>
      <c r="E40" s="869"/>
      <c r="F40" s="869"/>
      <c r="G40" s="869"/>
      <c r="H40" s="870"/>
      <c r="I40" s="338"/>
      <c r="J40" s="340"/>
      <c r="K40" s="279">
        <f>VLOOKUP(A40,EQUIPOS!A10:D167,4,FALSE)</f>
        <v>1286283.2098765434</v>
      </c>
      <c r="L40" s="433"/>
      <c r="M40" s="434">
        <v>1</v>
      </c>
      <c r="N40" s="282">
        <f t="shared" si="0"/>
        <v>1286283.2098765434</v>
      </c>
    </row>
    <row r="41" spans="1:14">
      <c r="A41" t="s">
        <v>320</v>
      </c>
      <c r="B41" s="868" t="str">
        <f>VLOOKUP(A41,EQUIPOS!A11:D155,3,FALSE)</f>
        <v>Retroexcavadora sobre llantas, motor 62HP, Profundidad de excavación de 5.41 metros.</v>
      </c>
      <c r="C41" s="869"/>
      <c r="D41" s="869"/>
      <c r="E41" s="869"/>
      <c r="F41" s="869"/>
      <c r="G41" s="869"/>
      <c r="H41" s="870"/>
      <c r="I41" s="42"/>
      <c r="J41" s="43"/>
      <c r="K41" s="279">
        <f>VLOOKUP(A41,EQUIPOS!A11:D168,4,FALSE)</f>
        <v>130167.14559386975</v>
      </c>
      <c r="L41" s="286"/>
      <c r="M41" s="287">
        <v>0.2</v>
      </c>
      <c r="N41" s="282">
        <f t="shared" si="0"/>
        <v>650835.72796934866</v>
      </c>
    </row>
    <row r="42" spans="1:14">
      <c r="B42" s="330"/>
      <c r="C42" s="331"/>
      <c r="D42" s="331"/>
      <c r="E42" s="331"/>
      <c r="F42" s="333"/>
      <c r="G42" s="333"/>
      <c r="H42" s="131"/>
      <c r="I42" s="42"/>
      <c r="J42" s="43"/>
      <c r="K42" s="448"/>
      <c r="L42" s="286"/>
      <c r="M42" s="287"/>
      <c r="N42" s="283"/>
    </row>
    <row r="43" spans="1:14">
      <c r="B43" s="876" t="s">
        <v>1036</v>
      </c>
      <c r="C43" s="877"/>
      <c r="D43" s="877"/>
      <c r="E43" s="44"/>
      <c r="F43" s="45"/>
      <c r="G43" s="45"/>
      <c r="H43" s="46"/>
      <c r="I43" s="42"/>
      <c r="J43" s="43"/>
      <c r="K43" s="289"/>
      <c r="L43" s="286"/>
      <c r="M43" s="411">
        <v>0.01</v>
      </c>
      <c r="N43" s="354">
        <f>N81*M43</f>
        <v>39108.425334018997</v>
      </c>
    </row>
    <row r="44" spans="1:14" ht="15.75" thickBot="1">
      <c r="B44" s="868"/>
      <c r="C44" s="869"/>
      <c r="D44" s="869"/>
      <c r="E44" s="869"/>
      <c r="F44" s="869"/>
      <c r="G44" s="869"/>
      <c r="H44" s="870"/>
      <c r="I44" s="878"/>
      <c r="J44" s="879"/>
      <c r="K44" s="47"/>
      <c r="L44" s="880"/>
      <c r="M44" s="881"/>
      <c r="N44" s="111"/>
    </row>
    <row r="45" spans="1:14" ht="15.75" thickBot="1">
      <c r="B45" s="819" t="s">
        <v>1037</v>
      </c>
      <c r="C45" s="820"/>
      <c r="D45" s="820"/>
      <c r="E45" s="820"/>
      <c r="F45" s="820"/>
      <c r="G45" s="820"/>
      <c r="H45" s="820"/>
      <c r="I45" s="820"/>
      <c r="J45" s="820"/>
      <c r="K45" s="820"/>
      <c r="L45" s="820"/>
      <c r="M45" s="821"/>
      <c r="N45" s="404">
        <f>SUM(N36:N44)</f>
        <v>14456578.249516286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5" t="s">
        <v>1029</v>
      </c>
      <c r="K49" s="91" t="s">
        <v>1030</v>
      </c>
      <c r="L49" s="900" t="s">
        <v>1039</v>
      </c>
      <c r="M49" s="899"/>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14685298.014476633</v>
      </c>
      <c r="N50" s="282">
        <f t="shared" ref="N50:N55" si="1">K50*M50</f>
        <v>14685298.014476633</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98474.267583078356</v>
      </c>
      <c r="N51" s="282">
        <f t="shared" si="1"/>
        <v>2954228.0274923509</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1491964.909100299</v>
      </c>
      <c r="N52" s="282">
        <f t="shared" si="1"/>
        <v>2983929.818200598</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911270.86946555565</v>
      </c>
      <c r="N53" s="282">
        <f t="shared" si="1"/>
        <v>4556354.3473277781</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49818.659989701373</v>
      </c>
      <c r="N54" s="282">
        <f t="shared" si="1"/>
        <v>2989119.5993820825</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39316.510815037029</v>
      </c>
      <c r="N55" s="282">
        <f t="shared" si="1"/>
        <v>471798.12978044432</v>
      </c>
    </row>
    <row r="56" spans="1:14">
      <c r="A56" s="167"/>
      <c r="B56" s="49"/>
      <c r="C56" s="435"/>
      <c r="D56" s="435"/>
      <c r="E56" s="435"/>
      <c r="F56" s="435"/>
      <c r="G56" s="435"/>
      <c r="H56" s="435"/>
      <c r="I56" s="435"/>
      <c r="J56" s="321"/>
      <c r="K56" s="407"/>
      <c r="L56" s="431"/>
      <c r="M56" s="412"/>
      <c r="N56" s="282"/>
    </row>
    <row r="57" spans="1:14" ht="15.75" thickBot="1">
      <c r="B57" s="49"/>
      <c r="C57" s="320"/>
      <c r="D57" s="320"/>
      <c r="E57" s="320"/>
      <c r="F57" s="320"/>
      <c r="G57" s="320"/>
      <c r="H57" s="320"/>
      <c r="I57" s="320"/>
      <c r="J57" s="445"/>
      <c r="K57" s="132"/>
      <c r="L57" s="335"/>
      <c r="M57" s="412"/>
      <c r="N57" s="282"/>
    </row>
    <row r="58" spans="1:14" ht="15.75" thickBot="1">
      <c r="B58" s="819" t="s">
        <v>1037</v>
      </c>
      <c r="C58" s="820"/>
      <c r="D58" s="820"/>
      <c r="E58" s="820"/>
      <c r="F58" s="820"/>
      <c r="G58" s="820"/>
      <c r="H58" s="820"/>
      <c r="I58" s="820"/>
      <c r="J58" s="820"/>
      <c r="K58" s="820"/>
      <c r="L58" s="820"/>
      <c r="M58" s="821"/>
      <c r="N58" s="404">
        <f>SUM(N50:N57)</f>
        <v>28640727.936659887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906">
        <f>VLOOKUP(A63,TRANSPORTE!A5:D117,4,FALSE)</f>
        <v>1026092.5908558896</v>
      </c>
      <c r="M63" s="907"/>
      <c r="N63" s="297">
        <f>K63*L63</f>
        <v>1026092.5908558896</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906">
        <f>VLOOKUP(A64,TRANSPORTE!A6:D117,4,FALSE)</f>
        <v>169489.60634697319</v>
      </c>
      <c r="M64" s="907"/>
      <c r="N64" s="297">
        <f>K64*L64</f>
        <v>1355916.8507757855</v>
      </c>
    </row>
    <row r="65" spans="1:15">
      <c r="A65" t="s">
        <v>1483</v>
      </c>
      <c r="B65" s="52" t="str">
        <f>VLOOKUP(A65,TRANSPORTE!A6:D117,3,FALSE)</f>
        <v>Pasajes aéreos</v>
      </c>
      <c r="C65" s="53"/>
      <c r="D65" s="53"/>
      <c r="E65" s="53"/>
      <c r="F65" s="53"/>
      <c r="G65" s="53"/>
      <c r="H65" s="321" t="s">
        <v>1029</v>
      </c>
      <c r="I65" s="289">
        <v>3</v>
      </c>
      <c r="J65" s="296">
        <v>1</v>
      </c>
      <c r="K65" s="289">
        <f>I65*J65</f>
        <v>3</v>
      </c>
      <c r="L65" s="906">
        <f>VLOOKUP(A65,TRANSPORTE!A6:D117,4,FALSE)</f>
        <v>355021.39093201759</v>
      </c>
      <c r="M65" s="907"/>
      <c r="N65" s="297">
        <f>K65*L65</f>
        <v>1065064.1727960529</v>
      </c>
    </row>
    <row r="66" spans="1:15">
      <c r="B66" s="52"/>
      <c r="C66" s="53"/>
      <c r="D66" s="53"/>
      <c r="E66" s="53"/>
      <c r="F66" s="53"/>
      <c r="G66" s="53"/>
      <c r="H66" s="298"/>
      <c r="I66" s="289"/>
      <c r="J66" s="289"/>
      <c r="K66" s="289"/>
      <c r="L66" s="299"/>
      <c r="M66" s="300"/>
      <c r="N66" s="301"/>
    </row>
    <row r="67" spans="1:15" ht="15.75" thickBot="1">
      <c r="B67" s="457"/>
      <c r="C67" s="458"/>
      <c r="D67" s="458"/>
      <c r="E67" s="458"/>
      <c r="F67" s="458"/>
      <c r="G67" s="458"/>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f>SUM(N63:N67)</f>
        <v>3447073.6144277281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229897.31453999999</v>
      </c>
      <c r="J74" s="303">
        <v>185</v>
      </c>
      <c r="K74" s="304">
        <f>VLOOKUP(A74,'MANO DE OBRA'!A8:D100,4,FALSE)</f>
        <v>425310.03189899999</v>
      </c>
      <c r="L74" s="56"/>
      <c r="M74" s="441">
        <v>1</v>
      </c>
      <c r="N74" s="405">
        <f t="shared" si="3"/>
        <v>425310.03189899999</v>
      </c>
    </row>
    <row r="75" spans="1:15">
      <c r="A75" s="168" t="s">
        <v>82</v>
      </c>
      <c r="B75" s="55" t="str">
        <f>VLOOKUP(A75,'MANO DE OBRA'!A9:D70,3,FALSE)</f>
        <v>Ingeniero Supervisor y Director de Prueba Pilote</v>
      </c>
      <c r="C75" s="53"/>
      <c r="D75" s="53"/>
      <c r="E75" s="53"/>
      <c r="F75" s="53"/>
      <c r="G75" s="53"/>
      <c r="H75" s="53"/>
      <c r="I75" s="302">
        <f t="shared" si="2"/>
        <v>255441.83478</v>
      </c>
      <c r="J75" s="303">
        <v>185</v>
      </c>
      <c r="K75" s="304">
        <f>VLOOKUP(A75,'MANO DE OBRA'!A9:D101,4,FALSE)</f>
        <v>472567.39434299996</v>
      </c>
      <c r="L75" s="56"/>
      <c r="M75" s="449">
        <v>1</v>
      </c>
      <c r="N75" s="405">
        <f t="shared" si="3"/>
        <v>472567.39434299996</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SUM(N73:N80)</f>
        <v>3910842.5334019</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N45+N58+N68+N81</f>
        <v>50455222.334005803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10091044.466801161</v>
      </c>
      <c r="M88" s="855"/>
      <c r="N88" s="57"/>
    </row>
    <row r="89" spans="1:14">
      <c r="B89" s="95" t="s">
        <v>1057</v>
      </c>
      <c r="C89" s="96"/>
      <c r="D89" s="96"/>
      <c r="E89" s="96"/>
      <c r="F89" s="96"/>
      <c r="G89" s="96"/>
      <c r="H89" s="96"/>
      <c r="I89" s="93"/>
      <c r="J89" s="94"/>
      <c r="K89" s="314">
        <v>0.05</v>
      </c>
      <c r="L89" s="854">
        <f>N83*K89</f>
        <v>2522761.1167002902</v>
      </c>
      <c r="M89" s="855"/>
      <c r="N89" s="57"/>
    </row>
    <row r="90" spans="1:14" ht="15.75" thickBot="1">
      <c r="B90" s="97" t="s">
        <v>1058</v>
      </c>
      <c r="C90" s="98"/>
      <c r="D90" s="98"/>
      <c r="E90" s="98"/>
      <c r="F90" s="98"/>
      <c r="G90" s="98"/>
      <c r="H90" s="98"/>
      <c r="I90" s="99"/>
      <c r="J90" s="100"/>
      <c r="K90" s="315">
        <v>0.05</v>
      </c>
      <c r="L90" s="856">
        <f>N83*K90</f>
        <v>2522761.1167002902</v>
      </c>
      <c r="M90" s="857"/>
      <c r="N90" s="57"/>
    </row>
    <row r="91" spans="1:14" ht="15.75" thickBot="1">
      <c r="B91" s="819" t="s">
        <v>1037</v>
      </c>
      <c r="C91" s="820"/>
      <c r="D91" s="820"/>
      <c r="E91" s="820"/>
      <c r="F91" s="820"/>
      <c r="G91" s="820"/>
      <c r="H91" s="820"/>
      <c r="I91" s="820"/>
      <c r="J91" s="820"/>
      <c r="K91" s="820"/>
      <c r="L91" s="820"/>
      <c r="M91" s="821"/>
      <c r="N91" s="58">
        <f>L88+L89+L90</f>
        <v>15136566.70020174</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65591789.034207545</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27"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6"/>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t="s">
        <v>121</v>
      </c>
      <c r="B36" s="868" t="str">
        <f>VLOOKUP(A36,EQUIPOS!A6:D154,3,FALSE)</f>
        <v>Bomba eléctrica para accionar la celda</v>
      </c>
      <c r="C36" s="869"/>
      <c r="D36" s="869"/>
      <c r="E36" s="869"/>
      <c r="F36" s="869"/>
      <c r="G36" s="869"/>
      <c r="H36" s="870"/>
      <c r="I36" s="277"/>
      <c r="J36" s="278"/>
      <c r="K36" s="279">
        <f>VLOOKUP(A36,EQUIPOS!A6:D163,4,FALSE)</f>
        <v>44104.948133133192</v>
      </c>
      <c r="L36" s="280"/>
      <c r="M36" s="281">
        <v>0.01</v>
      </c>
      <c r="N36" s="282">
        <f>K36/M36</f>
        <v>4410494.8133133193</v>
      </c>
    </row>
    <row r="37" spans="1:16">
      <c r="A37" s="119" t="s">
        <v>217</v>
      </c>
      <c r="B37" s="868" t="str">
        <f>VLOOKUP(A37,EQUIPOS!A7:D154,3,FALSE)</f>
        <v>Equipo de soldadura y de acetileno (incluye soldadura)</v>
      </c>
      <c r="C37" s="869"/>
      <c r="D37" s="869"/>
      <c r="E37" s="869"/>
      <c r="F37" s="869"/>
      <c r="G37" s="869"/>
      <c r="H37" s="870"/>
      <c r="I37" s="431"/>
      <c r="J37" s="432"/>
      <c r="K37" s="279">
        <f>VLOOKUP(A37,EQUIPOS!A7:D164,4,FALSE)</f>
        <v>21260.099682976434</v>
      </c>
      <c r="L37" s="345"/>
      <c r="M37" s="346">
        <v>0.01</v>
      </c>
      <c r="N37" s="282">
        <f>K37/M37</f>
        <v>2126009.9682976431</v>
      </c>
    </row>
    <row r="38" spans="1:16">
      <c r="A38" s="119" t="s">
        <v>255</v>
      </c>
      <c r="B38" s="868" t="str">
        <f>VLOOKUP(A38,EQUIPOS!A8:D154,3,FALSE)</f>
        <v>Manómetro cable de acero para bajar la celda</v>
      </c>
      <c r="C38" s="869"/>
      <c r="D38" s="869"/>
      <c r="E38" s="869"/>
      <c r="F38" s="869"/>
      <c r="G38" s="869"/>
      <c r="H38" s="870"/>
      <c r="I38" s="431"/>
      <c r="J38" s="432"/>
      <c r="K38" s="279">
        <f>VLOOKUP(A38,EQUIPOS!A8:D165,4,FALSE)</f>
        <v>1286283.2098765434</v>
      </c>
      <c r="L38" s="345"/>
      <c r="M38" s="346">
        <v>1</v>
      </c>
      <c r="N38" s="282">
        <f>K38/M38</f>
        <v>1286283.2098765434</v>
      </c>
    </row>
    <row r="39" spans="1:16">
      <c r="A39" s="119"/>
      <c r="B39" s="868"/>
      <c r="C39" s="869"/>
      <c r="D39" s="869"/>
      <c r="E39" s="869"/>
      <c r="F39" s="869"/>
      <c r="G39" s="869"/>
      <c r="H39" s="870"/>
      <c r="I39" s="431"/>
      <c r="J39" s="432"/>
      <c r="K39" s="279"/>
      <c r="L39" s="345"/>
      <c r="M39" s="346"/>
      <c r="N39" s="282"/>
    </row>
    <row r="40" spans="1:16">
      <c r="A40" s="119"/>
      <c r="B40" s="868"/>
      <c r="C40" s="869"/>
      <c r="D40" s="869"/>
      <c r="E40" s="869"/>
      <c r="F40" s="869"/>
      <c r="G40" s="869"/>
      <c r="H40" s="870"/>
      <c r="I40" s="338"/>
      <c r="J40" s="340"/>
      <c r="K40" s="279"/>
      <c r="L40" s="433"/>
      <c r="M40" s="434"/>
      <c r="N40" s="282"/>
    </row>
    <row r="41" spans="1:16">
      <c r="B41" s="868"/>
      <c r="C41" s="869"/>
      <c r="D41" s="869"/>
      <c r="E41" s="869"/>
      <c r="F41" s="869"/>
      <c r="G41" s="869"/>
      <c r="H41" s="870"/>
      <c r="I41" s="42"/>
      <c r="J41" s="43"/>
      <c r="K41" s="279"/>
      <c r="L41" s="286"/>
      <c r="M41" s="287"/>
      <c r="N41" s="282"/>
    </row>
    <row r="42" spans="1:16">
      <c r="B42" s="330"/>
      <c r="C42" s="331"/>
      <c r="D42" s="331"/>
      <c r="E42" s="331"/>
      <c r="F42" s="333"/>
      <c r="G42" s="333"/>
      <c r="H42" s="131"/>
      <c r="I42" s="42"/>
      <c r="J42" s="43"/>
      <c r="K42" s="448"/>
      <c r="L42" s="286"/>
      <c r="M42" s="287"/>
      <c r="N42" s="283"/>
    </row>
    <row r="43" spans="1:16">
      <c r="B43" s="876" t="s">
        <v>1036</v>
      </c>
      <c r="C43" s="877"/>
      <c r="D43" s="877"/>
      <c r="E43" s="44"/>
      <c r="F43" s="45"/>
      <c r="G43" s="45"/>
      <c r="H43" s="46"/>
      <c r="I43" s="42"/>
      <c r="J43" s="43"/>
      <c r="K43" s="289"/>
      <c r="L43" s="286"/>
      <c r="M43" s="411">
        <v>0.01</v>
      </c>
      <c r="N43" s="354">
        <f>N81*M43</f>
        <v>39108.425334018997</v>
      </c>
    </row>
    <row r="44" spans="1:16" ht="15.75" thickBot="1">
      <c r="B44" s="868"/>
      <c r="C44" s="869"/>
      <c r="D44" s="869"/>
      <c r="E44" s="869"/>
      <c r="F44" s="869"/>
      <c r="G44" s="869"/>
      <c r="H44" s="870"/>
      <c r="I44" s="878"/>
      <c r="J44" s="879"/>
      <c r="K44" s="47"/>
      <c r="L44" s="880"/>
      <c r="M44" s="881"/>
      <c r="N44" s="111"/>
    </row>
    <row r="45" spans="1:16" ht="15.75" thickBot="1">
      <c r="B45" s="819" t="s">
        <v>1037</v>
      </c>
      <c r="C45" s="820"/>
      <c r="D45" s="820"/>
      <c r="E45" s="820"/>
      <c r="F45" s="820"/>
      <c r="G45" s="820"/>
      <c r="H45" s="820"/>
      <c r="I45" s="820"/>
      <c r="J45" s="820"/>
      <c r="K45" s="820"/>
      <c r="L45" s="820"/>
      <c r="M45" s="821"/>
      <c r="N45" s="404">
        <f>SUM(N36:N44)</f>
        <v>7861896.4168215236</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5" t="s">
        <v>1029</v>
      </c>
      <c r="K49" s="91" t="s">
        <v>1030</v>
      </c>
      <c r="L49" s="900" t="s">
        <v>1039</v>
      </c>
      <c r="M49" s="899"/>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14685298.014476633</v>
      </c>
      <c r="N50" s="282">
        <f t="shared" ref="N50:N55" si="0">K50*M50</f>
        <v>14685298.014476633</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98474.267583078356</v>
      </c>
      <c r="N51" s="282">
        <f t="shared" si="0"/>
        <v>2954228.0274923509</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1491964.909100299</v>
      </c>
      <c r="N52" s="282">
        <f t="shared" si="0"/>
        <v>2983929.818200598</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911270.86946555565</v>
      </c>
      <c r="N53" s="282">
        <f t="shared" si="0"/>
        <v>4556354.3473277781</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49818.659989701373</v>
      </c>
      <c r="N54" s="282">
        <f t="shared" si="0"/>
        <v>2989119.5993820825</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39316.510815037029</v>
      </c>
      <c r="N55" s="282">
        <f t="shared" si="0"/>
        <v>471798.12978044432</v>
      </c>
    </row>
    <row r="56" spans="1:14">
      <c r="A56" s="167"/>
      <c r="B56" s="49"/>
      <c r="C56" s="435"/>
      <c r="D56" s="435"/>
      <c r="E56" s="435"/>
      <c r="F56" s="435"/>
      <c r="G56" s="435"/>
      <c r="H56" s="435"/>
      <c r="I56" s="435"/>
      <c r="J56" s="321"/>
      <c r="K56" s="407"/>
      <c r="L56" s="431"/>
      <c r="M56" s="412"/>
      <c r="N56" s="282"/>
    </row>
    <row r="57" spans="1:14" ht="15.75" thickBot="1">
      <c r="B57" s="49"/>
      <c r="C57" s="320"/>
      <c r="D57" s="320"/>
      <c r="E57" s="320"/>
      <c r="F57" s="320"/>
      <c r="G57" s="320"/>
      <c r="H57" s="320"/>
      <c r="I57" s="320"/>
      <c r="J57" s="445"/>
      <c r="K57" s="132"/>
      <c r="L57" s="335"/>
      <c r="M57" s="412"/>
      <c r="N57" s="282"/>
    </row>
    <row r="58" spans="1:14" ht="15.75" thickBot="1">
      <c r="B58" s="819" t="s">
        <v>1037</v>
      </c>
      <c r="C58" s="820"/>
      <c r="D58" s="820"/>
      <c r="E58" s="820"/>
      <c r="F58" s="820"/>
      <c r="G58" s="820"/>
      <c r="H58" s="820"/>
      <c r="I58" s="820"/>
      <c r="J58" s="820"/>
      <c r="K58" s="820"/>
      <c r="L58" s="820"/>
      <c r="M58" s="821"/>
      <c r="N58" s="404">
        <f>SUM(N50:N57)</f>
        <v>28640727.936659887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3" t="s">
        <v>1041</v>
      </c>
      <c r="C62" s="324"/>
      <c r="D62" s="324"/>
      <c r="E62" s="324"/>
      <c r="F62" s="324"/>
      <c r="G62" s="324"/>
      <c r="H62" s="79" t="s">
        <v>1029</v>
      </c>
      <c r="I62" s="80" t="s">
        <v>1042</v>
      </c>
      <c r="J62" s="81" t="s">
        <v>1043</v>
      </c>
      <c r="K62" s="79" t="s">
        <v>1044</v>
      </c>
      <c r="L62" s="905" t="s">
        <v>1045</v>
      </c>
      <c r="M62" s="884"/>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906">
        <f>VLOOKUP(A63,TRANSPORTE!A5:D117,4,FALSE)</f>
        <v>355021.39093201759</v>
      </c>
      <c r="M63" s="907"/>
      <c r="N63" s="297">
        <f>K63*L63</f>
        <v>1065064.1727960529</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906">
        <f>VLOOKUP(A64,TRANSPORTE!A6:D117,4,FALSE)</f>
        <v>1026092.5908558896</v>
      </c>
      <c r="M64" s="907"/>
      <c r="N64" s="297">
        <f>K64*L64</f>
        <v>1026092.5908558896</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906">
        <f>VLOOKUP(A65,TRANSPORTE!A6:D118,4,FALSE)</f>
        <v>169489.60634697319</v>
      </c>
      <c r="M65" s="907"/>
      <c r="N65" s="297">
        <f>K65*L65</f>
        <v>1355916.8507757855</v>
      </c>
    </row>
    <row r="66" spans="1:15">
      <c r="B66" s="52"/>
      <c r="C66" s="53"/>
      <c r="D66" s="53"/>
      <c r="E66" s="53"/>
      <c r="F66" s="53"/>
      <c r="G66" s="53"/>
      <c r="H66" s="298"/>
      <c r="I66" s="289"/>
      <c r="J66" s="289"/>
      <c r="K66" s="289"/>
      <c r="L66" s="299"/>
      <c r="M66" s="300"/>
      <c r="N66" s="301"/>
    </row>
    <row r="67" spans="1:15" ht="15.75" thickBot="1">
      <c r="B67" s="457"/>
      <c r="C67" s="458"/>
      <c r="D67" s="458"/>
      <c r="E67" s="458"/>
      <c r="F67" s="458"/>
      <c r="G67" s="458"/>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f>SUM(N63:N67)</f>
        <v>3447073.6144277276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229897.31453999999</v>
      </c>
      <c r="J74" s="303">
        <v>185</v>
      </c>
      <c r="K74" s="304">
        <f>VLOOKUP(A74,'MANO DE OBRA'!A8:D100,4,FALSE)</f>
        <v>425310.03189899999</v>
      </c>
      <c r="L74" s="56"/>
      <c r="M74" s="441">
        <v>1</v>
      </c>
      <c r="N74" s="405">
        <f t="shared" si="2"/>
        <v>425310.03189899999</v>
      </c>
    </row>
    <row r="75" spans="1:15">
      <c r="A75" s="168" t="s">
        <v>82</v>
      </c>
      <c r="B75" s="55" t="str">
        <f>VLOOKUP(A75,'MANO DE OBRA'!A9:D70,3,FALSE)</f>
        <v>Ingeniero Supervisor y Director de Prueba Pilote</v>
      </c>
      <c r="C75" s="53"/>
      <c r="D75" s="53"/>
      <c r="E75" s="53"/>
      <c r="F75" s="53"/>
      <c r="G75" s="53"/>
      <c r="H75" s="53"/>
      <c r="I75" s="302">
        <f t="shared" si="1"/>
        <v>255441.83478</v>
      </c>
      <c r="J75" s="303">
        <v>185</v>
      </c>
      <c r="K75" s="304">
        <f>VLOOKUP(A75,'MANO DE OBRA'!A9:D101,4,FALSE)</f>
        <v>472567.39434299996</v>
      </c>
      <c r="L75" s="56"/>
      <c r="M75" s="449">
        <v>1</v>
      </c>
      <c r="N75" s="405">
        <f t="shared" si="2"/>
        <v>472567.39434299996</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75" thickBot="1">
      <c r="B80" s="895"/>
      <c r="C80" s="896"/>
      <c r="D80" s="896"/>
      <c r="E80" s="896"/>
      <c r="F80" s="896"/>
      <c r="G80" s="896"/>
      <c r="H80" s="896"/>
      <c r="I80" s="50"/>
      <c r="J80" s="50"/>
      <c r="K80" s="50"/>
      <c r="L80" s="974"/>
      <c r="M80" s="975"/>
      <c r="N80" s="51"/>
    </row>
    <row r="81" spans="1:14" ht="15.75" thickBot="1">
      <c r="B81" s="819" t="s">
        <v>1037</v>
      </c>
      <c r="C81" s="820"/>
      <c r="D81" s="820"/>
      <c r="E81" s="820"/>
      <c r="F81" s="820"/>
      <c r="G81" s="820"/>
      <c r="H81" s="820"/>
      <c r="I81" s="862"/>
      <c r="J81" s="862"/>
      <c r="K81" s="862"/>
      <c r="L81" s="862"/>
      <c r="M81" s="863"/>
      <c r="N81" s="311">
        <f>SUM(N73:N80)</f>
        <v>3910842.5334019</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N45+N58+N68+N81</f>
        <v>43860540.501311041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8772108.1002622079</v>
      </c>
      <c r="M88" s="855"/>
      <c r="N88" s="57"/>
    </row>
    <row r="89" spans="1:14">
      <c r="B89" s="95" t="s">
        <v>1057</v>
      </c>
      <c r="C89" s="96"/>
      <c r="D89" s="96"/>
      <c r="E89" s="96"/>
      <c r="F89" s="96"/>
      <c r="G89" s="96"/>
      <c r="H89" s="96"/>
      <c r="I89" s="93"/>
      <c r="J89" s="94"/>
      <c r="K89" s="314">
        <v>0.05</v>
      </c>
      <c r="L89" s="854">
        <f>N83*K89</f>
        <v>2193027.025065552</v>
      </c>
      <c r="M89" s="855"/>
      <c r="N89" s="57"/>
    </row>
    <row r="90" spans="1:14" ht="15.75" thickBot="1">
      <c r="B90" s="97" t="s">
        <v>1058</v>
      </c>
      <c r="C90" s="98"/>
      <c r="D90" s="98"/>
      <c r="E90" s="98"/>
      <c r="F90" s="98"/>
      <c r="G90" s="98"/>
      <c r="H90" s="98"/>
      <c r="I90" s="99"/>
      <c r="J90" s="100"/>
      <c r="K90" s="315">
        <v>0.05</v>
      </c>
      <c r="L90" s="856">
        <f>N83*K90</f>
        <v>2193027.025065552</v>
      </c>
      <c r="M90" s="857"/>
      <c r="N90" s="57"/>
    </row>
    <row r="91" spans="1:14" ht="15.75" thickBot="1">
      <c r="B91" s="819" t="s">
        <v>1037</v>
      </c>
      <c r="C91" s="820"/>
      <c r="D91" s="820"/>
      <c r="E91" s="820"/>
      <c r="F91" s="820"/>
      <c r="G91" s="820"/>
      <c r="H91" s="820"/>
      <c r="I91" s="820"/>
      <c r="J91" s="820"/>
      <c r="K91" s="820"/>
      <c r="L91" s="820"/>
      <c r="M91" s="821"/>
      <c r="N91" s="58">
        <f>L88+L89+L90</f>
        <v>13158162.150393313</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57018702.651704356</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259</v>
      </c>
      <c r="B36" s="868" t="str">
        <f>VLOOKUP(A36,EQUIPOS!A6:D154,3,FALSE)</f>
        <v>Montacargas</v>
      </c>
      <c r="C36" s="869"/>
      <c r="D36" s="869"/>
      <c r="E36" s="869"/>
      <c r="F36" s="869"/>
      <c r="G36" s="869"/>
      <c r="H36" s="870"/>
      <c r="I36" s="277"/>
      <c r="J36" s="278"/>
      <c r="K36" s="279">
        <f>VLOOKUP(A36,EQUIPOS!A6:D163,4,FALSE)</f>
        <v>64554.438058748412</v>
      </c>
      <c r="L36" s="280"/>
      <c r="M36" s="346">
        <v>1.5</v>
      </c>
      <c r="N36" s="282">
        <f>K36/M36</f>
        <v>43036.292039165608</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45589.65229947061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7090.332461232495</v>
      </c>
      <c r="N48" s="282">
        <f>K48*M48</f>
        <v>2220699.7815783503</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2220699.7815783503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51067.205206099999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2317356.639083921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463471.32781678421</v>
      </c>
      <c r="M84" s="855"/>
      <c r="N84" s="57"/>
    </row>
    <row r="85" spans="1:14">
      <c r="B85" s="95" t="s">
        <v>1057</v>
      </c>
      <c r="C85" s="96"/>
      <c r="D85" s="96"/>
      <c r="E85" s="96"/>
      <c r="F85" s="96"/>
      <c r="G85" s="96"/>
      <c r="H85" s="96"/>
      <c r="I85" s="93"/>
      <c r="J85" s="94"/>
      <c r="K85" s="314">
        <v>0.05</v>
      </c>
      <c r="L85" s="854">
        <f>N79*K85</f>
        <v>115867.83195419605</v>
      </c>
      <c r="M85" s="855"/>
      <c r="N85" s="57"/>
    </row>
    <row r="86" spans="1:14" ht="15.75" thickBot="1">
      <c r="B86" s="97" t="s">
        <v>1058</v>
      </c>
      <c r="C86" s="98"/>
      <c r="D86" s="98"/>
      <c r="E86" s="98"/>
      <c r="F86" s="98"/>
      <c r="G86" s="98"/>
      <c r="H86" s="98"/>
      <c r="I86" s="99"/>
      <c r="J86" s="100"/>
      <c r="K86" s="315">
        <v>0.05</v>
      </c>
      <c r="L86" s="856">
        <f>N79*K86</f>
        <v>115867.83195419605</v>
      </c>
      <c r="M86" s="857"/>
      <c r="N86" s="57"/>
    </row>
    <row r="87" spans="1:14" ht="15.75" thickBot="1">
      <c r="B87" s="819" t="s">
        <v>1037</v>
      </c>
      <c r="C87" s="820"/>
      <c r="D87" s="820"/>
      <c r="E87" s="820"/>
      <c r="F87" s="820"/>
      <c r="G87" s="820"/>
      <c r="H87" s="820"/>
      <c r="I87" s="820"/>
      <c r="J87" s="820"/>
      <c r="K87" s="820"/>
      <c r="L87" s="820"/>
      <c r="M87" s="821"/>
      <c r="N87" s="58">
        <f>L84+L85+L86</f>
        <v>695206.99172517634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3012563.6308090976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267</v>
      </c>
      <c r="B36" s="868" t="str">
        <f>VLOOKUP(A36,EQUIPOS!A6:D154,3,FALSE)</f>
        <v>Motobomba de concreto</v>
      </c>
      <c r="C36" s="869"/>
      <c r="D36" s="869"/>
      <c r="E36" s="869"/>
      <c r="F36" s="869"/>
      <c r="G36" s="869"/>
      <c r="H36" s="870"/>
      <c r="I36" s="277"/>
      <c r="J36" s="278"/>
      <c r="K36" s="279">
        <f>VLOOKUP(A36,EQUIPOS!A6:D163,4,FALSE)</f>
        <v>55774.832907620272</v>
      </c>
      <c r="L36" s="280"/>
      <c r="M36" s="346">
        <v>2.5</v>
      </c>
      <c r="N36" s="282">
        <f>K36/M36</f>
        <v>22309.93316304811</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22309.93316304811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2922.338888888889</v>
      </c>
      <c r="N48" s="282">
        <f>K48*M48</f>
        <v>136644.70795728278</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358177.51</v>
      </c>
      <c r="N49" s="282">
        <f>K49*M49</f>
        <v>239255.82072489263</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375900.52868217544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906">
        <f>VLOOKUP(A60,TRANSPORTE!A2:D117,4,FALSE)</f>
        <v>1086.9145197319433</v>
      </c>
      <c r="M60" s="907"/>
      <c r="N60" s="297">
        <f>K60*L60</f>
        <v>943.84991709599296</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943.84991709599296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399154.31176231953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79830.862352463912</v>
      </c>
      <c r="M84" s="855"/>
      <c r="N84" s="57"/>
    </row>
    <row r="85" spans="1:14">
      <c r="B85" s="95" t="s">
        <v>1057</v>
      </c>
      <c r="C85" s="96"/>
      <c r="D85" s="96"/>
      <c r="E85" s="96"/>
      <c r="F85" s="96"/>
      <c r="G85" s="96"/>
      <c r="H85" s="96"/>
      <c r="I85" s="93"/>
      <c r="J85" s="94"/>
      <c r="K85" s="314">
        <v>0.05</v>
      </c>
      <c r="L85" s="854">
        <f>N79*K85</f>
        <v>19957.715588115978</v>
      </c>
      <c r="M85" s="855"/>
      <c r="N85" s="57"/>
    </row>
    <row r="86" spans="1:14" ht="15.75" thickBot="1">
      <c r="B86" s="97" t="s">
        <v>1058</v>
      </c>
      <c r="C86" s="98"/>
      <c r="D86" s="98"/>
      <c r="E86" s="98"/>
      <c r="F86" s="98"/>
      <c r="G86" s="98"/>
      <c r="H86" s="98"/>
      <c r="I86" s="99"/>
      <c r="J86" s="100"/>
      <c r="K86" s="315">
        <v>0.05</v>
      </c>
      <c r="L86" s="856">
        <f>N79*K86</f>
        <v>19957.715588115978</v>
      </c>
      <c r="M86" s="857"/>
      <c r="N86" s="57"/>
    </row>
    <row r="87" spans="1:14" ht="15.75" thickBot="1">
      <c r="B87" s="819" t="s">
        <v>1037</v>
      </c>
      <c r="C87" s="820"/>
      <c r="D87" s="820"/>
      <c r="E87" s="820"/>
      <c r="F87" s="820"/>
      <c r="G87" s="820"/>
      <c r="H87" s="820"/>
      <c r="I87" s="820"/>
      <c r="J87" s="820"/>
      <c r="K87" s="820"/>
      <c r="L87" s="820"/>
      <c r="M87" s="821"/>
      <c r="N87" s="58">
        <f>L84+L85+L86</f>
        <v>119746.29352869585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518900.60529101535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121</v>
      </c>
      <c r="B36" s="868" t="str">
        <f>VLOOKUP(A36,EQUIPOS!A6:D154,3,FALSE)</f>
        <v>Bomba eléctrica para accionar la celda</v>
      </c>
      <c r="C36" s="869"/>
      <c r="D36" s="869"/>
      <c r="E36" s="869"/>
      <c r="F36" s="869"/>
      <c r="G36" s="869"/>
      <c r="H36" s="870"/>
      <c r="I36" s="277"/>
      <c r="J36" s="278"/>
      <c r="K36" s="279">
        <f>VLOOKUP(A36,EQUIPOS!A6:D163,4,FALSE)</f>
        <v>44104.948133133192</v>
      </c>
      <c r="L36" s="280"/>
      <c r="M36" s="281">
        <v>0.01</v>
      </c>
      <c r="N36" s="282">
        <f t="shared" ref="N36:N41" si="0">K36/M36</f>
        <v>4410494.8133133193</v>
      </c>
    </row>
    <row r="37" spans="1:14">
      <c r="A37" s="119" t="s">
        <v>192</v>
      </c>
      <c r="B37" s="868" t="str">
        <f>VLOOKUP(A37,EQUIPOS!A7:D154,3,FALSE)</f>
        <v>Equipo de acarreo interno</v>
      </c>
      <c r="C37" s="869"/>
      <c r="D37" s="869"/>
      <c r="E37" s="869"/>
      <c r="F37" s="869"/>
      <c r="G37" s="869"/>
      <c r="H37" s="870"/>
      <c r="I37" s="431"/>
      <c r="J37" s="432"/>
      <c r="K37" s="279">
        <f>VLOOKUP(A37,EQUIPOS!A7:D164,4,FALSE)</f>
        <v>43006.055768412094</v>
      </c>
      <c r="L37" s="345"/>
      <c r="M37" s="346">
        <v>0.05</v>
      </c>
      <c r="N37" s="282">
        <f t="shared" si="0"/>
        <v>860121.11536824179</v>
      </c>
    </row>
    <row r="38" spans="1:14">
      <c r="A38" s="119" t="s">
        <v>214</v>
      </c>
      <c r="B38" s="868" t="str">
        <f>VLOOKUP(A38,EQUIPOS!A8:D154,3,FALSE)</f>
        <v>Equipo de oxigeno y soldadura</v>
      </c>
      <c r="C38" s="869"/>
      <c r="D38" s="869"/>
      <c r="E38" s="869"/>
      <c r="F38" s="869"/>
      <c r="G38" s="869"/>
      <c r="H38" s="870"/>
      <c r="I38" s="431"/>
      <c r="J38" s="432"/>
      <c r="K38" s="448">
        <f>VLOOKUP(A38,EQUIPOS!A8:D165,4,FALSE)</f>
        <v>9737.3373718371495</v>
      </c>
      <c r="L38" s="345"/>
      <c r="M38" s="346">
        <v>0.01</v>
      </c>
      <c r="N38" s="282">
        <f t="shared" si="0"/>
        <v>973733.73718371498</v>
      </c>
    </row>
    <row r="39" spans="1:14">
      <c r="A39" s="119" t="s">
        <v>248</v>
      </c>
      <c r="B39" s="868" t="str">
        <f>VLOOKUP(A39,EQUIPOS!A9:D154,3,FALSE)</f>
        <v>Grúa telescópica de 50 Ton.</v>
      </c>
      <c r="C39" s="869"/>
      <c r="D39" s="869"/>
      <c r="E39" s="869"/>
      <c r="F39" s="869"/>
      <c r="G39" s="869"/>
      <c r="H39" s="870"/>
      <c r="I39" s="431"/>
      <c r="J39" s="432"/>
      <c r="K39" s="448">
        <f>VLOOKUP(A39,EQUIPOS!A9:D166,4,FALSE)</f>
        <v>223504.49765857816</v>
      </c>
      <c r="L39" s="345"/>
      <c r="M39" s="346">
        <v>0.04</v>
      </c>
      <c r="N39" s="282">
        <f t="shared" si="0"/>
        <v>5587612.4414644539</v>
      </c>
    </row>
    <row r="40" spans="1:14">
      <c r="A40" s="119" t="s">
        <v>255</v>
      </c>
      <c r="B40" s="868" t="str">
        <f>VLOOKUP(A40,EQUIPOS!A10:D154,3,FALSE)</f>
        <v>Manómetro cable de acero para bajar la celda</v>
      </c>
      <c r="C40" s="869"/>
      <c r="D40" s="869"/>
      <c r="E40" s="869"/>
      <c r="F40" s="869"/>
      <c r="G40" s="869"/>
      <c r="H40" s="870"/>
      <c r="I40" s="431"/>
      <c r="J40" s="432"/>
      <c r="K40" s="448">
        <f>VLOOKUP(A40,EQUIPOS!A10:D167,4,FALSE)</f>
        <v>1286283.2098765434</v>
      </c>
      <c r="L40" s="345"/>
      <c r="M40" s="346">
        <v>1</v>
      </c>
      <c r="N40" s="282">
        <f t="shared" si="0"/>
        <v>1286283.2098765434</v>
      </c>
    </row>
    <row r="41" spans="1:14">
      <c r="A41" s="119" t="s">
        <v>322</v>
      </c>
      <c r="B41" s="868" t="str">
        <f>VLOOKUP(A41,EQUIPOS!A11:D155,3,FALSE)</f>
        <v xml:space="preserve">Retroexcavadora sobre llantas JD 410
</v>
      </c>
      <c r="C41" s="869"/>
      <c r="D41" s="869"/>
      <c r="E41" s="869"/>
      <c r="F41" s="869"/>
      <c r="G41" s="869"/>
      <c r="H41" s="870"/>
      <c r="I41" s="431"/>
      <c r="J41" s="432"/>
      <c r="K41" s="448">
        <f>VLOOKUP(A41,EQUIPOS!A11:D168,4,FALSE)</f>
        <v>126992.33716475098</v>
      </c>
      <c r="L41" s="345"/>
      <c r="M41" s="346">
        <v>0.2</v>
      </c>
      <c r="N41" s="282">
        <f t="shared" si="0"/>
        <v>634961.68582375487</v>
      </c>
    </row>
    <row r="42" spans="1:14">
      <c r="A42" s="119"/>
      <c r="B42" s="868"/>
      <c r="C42" s="869"/>
      <c r="D42" s="869"/>
      <c r="E42" s="869"/>
      <c r="F42" s="869"/>
      <c r="G42" s="869"/>
      <c r="H42" s="870"/>
      <c r="I42" s="338"/>
      <c r="J42" s="340"/>
      <c r="K42" s="448"/>
      <c r="L42" s="433"/>
      <c r="M42" s="434"/>
      <c r="N42" s="282"/>
    </row>
    <row r="43" spans="1:14">
      <c r="B43" s="868"/>
      <c r="C43" s="869"/>
      <c r="D43" s="869"/>
      <c r="E43" s="869"/>
      <c r="F43" s="869"/>
      <c r="G43" s="869"/>
      <c r="H43" s="870"/>
      <c r="I43" s="42"/>
      <c r="J43" s="43"/>
      <c r="K43" s="448"/>
      <c r="L43" s="286"/>
      <c r="M43" s="287"/>
      <c r="N43" s="282"/>
    </row>
    <row r="44" spans="1:14">
      <c r="B44" s="330"/>
      <c r="C44" s="331"/>
      <c r="D44" s="331"/>
      <c r="E44" s="331"/>
      <c r="F44" s="333"/>
      <c r="G44" s="333"/>
      <c r="H44" s="131"/>
      <c r="I44" s="42"/>
      <c r="J44" s="43"/>
      <c r="K44" s="448"/>
      <c r="L44" s="286"/>
      <c r="M44" s="287"/>
      <c r="N44" s="283"/>
    </row>
    <row r="45" spans="1:14">
      <c r="B45" s="876" t="s">
        <v>1036</v>
      </c>
      <c r="C45" s="877"/>
      <c r="D45" s="877"/>
      <c r="E45" s="44"/>
      <c r="F45" s="45"/>
      <c r="G45" s="45"/>
      <c r="H45" s="46"/>
      <c r="I45" s="42"/>
      <c r="J45" s="43"/>
      <c r="K45" s="289"/>
      <c r="L45" s="286"/>
      <c r="M45" s="411">
        <v>0.1</v>
      </c>
      <c r="N45" s="354">
        <f>N86*M45</f>
        <v>391084.25334019004</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21">
        <f>SUM(N36:N45)</f>
        <v>14144291.256370218</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4" t="s">
        <v>1028</v>
      </c>
      <c r="C51" s="865"/>
      <c r="D51" s="865"/>
      <c r="E51" s="865"/>
      <c r="F51" s="865"/>
      <c r="G51" s="865"/>
      <c r="H51" s="865"/>
      <c r="I51" s="899"/>
      <c r="J51" s="325" t="s">
        <v>1029</v>
      </c>
      <c r="K51" s="91" t="s">
        <v>1030</v>
      </c>
      <c r="L51" s="900" t="s">
        <v>1039</v>
      </c>
      <c r="M51" s="899"/>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14685298.014476633</v>
      </c>
      <c r="N52" s="282">
        <f t="shared" ref="N52:N57" si="1">K52*M52</f>
        <v>14685298.014476633</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98474.267583078356</v>
      </c>
      <c r="N53" s="282">
        <f t="shared" si="1"/>
        <v>2954228.0274923509</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1491964.909100299</v>
      </c>
      <c r="N54" s="282">
        <f t="shared" si="1"/>
        <v>2983929.818200598</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911270.86946555565</v>
      </c>
      <c r="N55" s="282">
        <f t="shared" si="1"/>
        <v>4556354.3473277781</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51514.993133417709</v>
      </c>
      <c r="N56" s="282">
        <f t="shared" si="1"/>
        <v>3090899.5880050627</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39316.510815037029</v>
      </c>
      <c r="N57" s="282">
        <f t="shared" si="1"/>
        <v>471798.12978044432</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75" thickBot="1">
      <c r="B62" s="49"/>
      <c r="C62" s="320"/>
      <c r="D62" s="320"/>
      <c r="E62" s="320"/>
      <c r="F62" s="320"/>
      <c r="G62" s="320"/>
      <c r="H62" s="320"/>
      <c r="I62" s="320"/>
      <c r="J62" s="445"/>
      <c r="K62" s="132"/>
      <c r="L62" s="335"/>
      <c r="M62" s="412"/>
      <c r="N62" s="282"/>
    </row>
    <row r="63" spans="1:17" ht="15.75" thickBot="1">
      <c r="B63" s="819" t="s">
        <v>1037</v>
      </c>
      <c r="C63" s="820"/>
      <c r="D63" s="820"/>
      <c r="E63" s="820"/>
      <c r="F63" s="820"/>
      <c r="G63" s="820"/>
      <c r="H63" s="820"/>
      <c r="I63" s="820"/>
      <c r="J63" s="820"/>
      <c r="K63" s="820"/>
      <c r="L63" s="820"/>
      <c r="M63" s="821"/>
      <c r="N63" s="404">
        <f>SUM(N52:N62)</f>
        <v>28742507.925282866</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3" t="s">
        <v>1041</v>
      </c>
      <c r="C67" s="324"/>
      <c r="D67" s="324"/>
      <c r="E67" s="324"/>
      <c r="F67" s="324"/>
      <c r="G67" s="324"/>
      <c r="H67" s="79" t="s">
        <v>1029</v>
      </c>
      <c r="I67" s="80" t="s">
        <v>1042</v>
      </c>
      <c r="J67" s="81" t="s">
        <v>1043</v>
      </c>
      <c r="K67" s="79" t="s">
        <v>1044</v>
      </c>
      <c r="L67" s="905" t="s">
        <v>1045</v>
      </c>
      <c r="M67" s="884"/>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906">
        <f>VLOOKUP(A68,TRANSPORTE!A5:D117,4,FALSE)</f>
        <v>1026092.5908558896</v>
      </c>
      <c r="M68" s="907"/>
      <c r="N68" s="297">
        <f>K68*L68</f>
        <v>1026092.5908558896</v>
      </c>
    </row>
    <row r="69" spans="1:15">
      <c r="A69" t="s">
        <v>1483</v>
      </c>
      <c r="B69" s="52" t="str">
        <f>VLOOKUP(A69,TRANSPORTE!A5:D117,3,FALSE)</f>
        <v>Pasajes aéreos</v>
      </c>
      <c r="C69" s="53"/>
      <c r="D69" s="53"/>
      <c r="E69" s="53"/>
      <c r="F69" s="53"/>
      <c r="G69" s="53"/>
      <c r="H69" s="321" t="s">
        <v>1029</v>
      </c>
      <c r="I69" s="289">
        <v>3</v>
      </c>
      <c r="J69" s="296">
        <v>1</v>
      </c>
      <c r="K69" s="289">
        <f>I69*J69</f>
        <v>3</v>
      </c>
      <c r="L69" s="906">
        <f>VLOOKUP(A69,TRANSPORTE!A5:D117,4,FALSE)</f>
        <v>355021.39093201759</v>
      </c>
      <c r="M69" s="907"/>
      <c r="N69" s="297">
        <f>K69*L69</f>
        <v>1065064.1727960529</v>
      </c>
    </row>
    <row r="70" spans="1:15">
      <c r="B70" s="52"/>
      <c r="C70" s="53"/>
      <c r="D70" s="53"/>
      <c r="E70" s="53"/>
      <c r="F70" s="53"/>
      <c r="G70" s="53"/>
      <c r="H70" s="321"/>
      <c r="I70" s="289"/>
      <c r="J70" s="296"/>
      <c r="K70" s="289"/>
      <c r="L70" s="906"/>
      <c r="M70" s="907"/>
      <c r="N70" s="297"/>
    </row>
    <row r="71" spans="1:15">
      <c r="B71" s="52"/>
      <c r="C71" s="53"/>
      <c r="D71" s="53"/>
      <c r="E71" s="53"/>
      <c r="F71" s="53"/>
      <c r="G71" s="53"/>
      <c r="H71" s="321"/>
      <c r="I71" s="289"/>
      <c r="J71" s="296"/>
      <c r="K71" s="289"/>
      <c r="L71" s="906"/>
      <c r="M71" s="907"/>
      <c r="N71" s="297"/>
    </row>
    <row r="72" spans="1:15">
      <c r="B72" s="52"/>
      <c r="C72" s="53"/>
      <c r="D72" s="53"/>
      <c r="E72" s="53"/>
      <c r="F72" s="53"/>
      <c r="G72" s="53"/>
      <c r="H72" s="298"/>
      <c r="I72" s="289"/>
      <c r="J72" s="289"/>
      <c r="K72" s="289"/>
      <c r="L72" s="299"/>
      <c r="M72" s="300"/>
      <c r="N72" s="301"/>
    </row>
    <row r="73" spans="1:15" ht="15.75" thickBot="1">
      <c r="B73" s="457"/>
      <c r="C73" s="458"/>
      <c r="D73" s="458"/>
      <c r="E73" s="458"/>
      <c r="F73" s="458"/>
      <c r="G73" s="458"/>
      <c r="H73" s="54"/>
      <c r="I73" s="132"/>
      <c r="J73" s="132"/>
      <c r="K73" s="132"/>
      <c r="L73" s="897"/>
      <c r="M73" s="898"/>
      <c r="N73" s="133"/>
    </row>
    <row r="74" spans="1:15" ht="15.75" thickBot="1">
      <c r="B74" s="908" t="s">
        <v>1037</v>
      </c>
      <c r="C74" s="862"/>
      <c r="D74" s="862"/>
      <c r="E74" s="862"/>
      <c r="F74" s="862"/>
      <c r="G74" s="862"/>
      <c r="H74" s="862"/>
      <c r="I74" s="862"/>
      <c r="J74" s="862"/>
      <c r="K74" s="862"/>
      <c r="L74" s="862"/>
      <c r="M74" s="863"/>
      <c r="N74" s="110">
        <f>N68+N69+N70+N71+N72</f>
        <v>2091156.7636519424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8" t="s">
        <v>1047</v>
      </c>
      <c r="C78" s="859"/>
      <c r="D78" s="859"/>
      <c r="E78" s="859"/>
      <c r="F78" s="859"/>
      <c r="G78" s="859"/>
      <c r="H78" s="859"/>
      <c r="I78" s="79" t="s">
        <v>1048</v>
      </c>
      <c r="J78" s="81" t="s">
        <v>1494</v>
      </c>
      <c r="K78" s="80" t="s">
        <v>1050</v>
      </c>
      <c r="L78" s="860" t="s">
        <v>1034</v>
      </c>
      <c r="M78" s="861"/>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229897.31453999999</v>
      </c>
      <c r="J80" s="303">
        <v>185</v>
      </c>
      <c r="K80" s="304">
        <f>VLOOKUP(A80,'MANO DE OBRA'!A8:D100,4,FALSE)</f>
        <v>425310.03189899999</v>
      </c>
      <c r="L80" s="56"/>
      <c r="M80" s="444">
        <v>1</v>
      </c>
      <c r="N80" s="405">
        <f t="shared" si="3"/>
        <v>425310.03189899999</v>
      </c>
    </row>
    <row r="81" spans="1:14">
      <c r="A81" s="168" t="s">
        <v>82</v>
      </c>
      <c r="B81" s="55" t="str">
        <f>VLOOKUP(A81,'MANO DE OBRA'!A9:D70,3,FALSE)</f>
        <v>Ingeniero Supervisor y Director de Prueba Pilote</v>
      </c>
      <c r="C81" s="53"/>
      <c r="D81" s="53"/>
      <c r="E81" s="53"/>
      <c r="F81" s="53"/>
      <c r="G81" s="53"/>
      <c r="H81" s="53"/>
      <c r="I81" s="302">
        <f t="shared" si="2"/>
        <v>255441.83478</v>
      </c>
      <c r="J81" s="303">
        <v>185</v>
      </c>
      <c r="K81" s="304">
        <f>VLOOKUP(A81,'MANO DE OBRA'!A9:D101,4,FALSE)</f>
        <v>472567.39434299996</v>
      </c>
      <c r="L81" s="56"/>
      <c r="M81" s="444">
        <v>1</v>
      </c>
      <c r="N81" s="405">
        <f t="shared" si="3"/>
        <v>472567.39434299996</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75" thickBot="1">
      <c r="A85" t="s">
        <v>96</v>
      </c>
      <c r="B85" s="895" t="str">
        <f>VLOOKUP(A85,'MANO DE OBRA'!A12:D73,3,FALSE)</f>
        <v>Estudios, análisis e informes</v>
      </c>
      <c r="C85" s="896" t="e">
        <f>VLOOKUP(B85,'MANO DE OBRA'!B12:E73,3,FALSE)</f>
        <v>#N/A</v>
      </c>
      <c r="D85" s="896" t="e">
        <f>VLOOKUP(C85,'MANO DE OBRA'!C12:F73,3,FALSE)</f>
        <v>#N/A</v>
      </c>
      <c r="E85" s="896" t="e">
        <f>VLOOKUP(D85,'MANO DE OBRA'!D12:G73,3,FALSE)</f>
        <v>#N/A</v>
      </c>
      <c r="F85" s="896" t="e">
        <f>VLOOKUP(E85,'MANO DE OBRA'!E12:H73,3,FALSE)</f>
        <v>#N/A</v>
      </c>
      <c r="G85" s="896" t="e">
        <f>VLOOKUP(F85,'MANO DE OBRA'!F12:I73,3,FALSE)</f>
        <v>#N/A</v>
      </c>
      <c r="H85" s="896" t="e">
        <f>VLOOKUP(G85,'MANO DE OBRA'!G12:J73,3,FALSE)</f>
        <v>#N/A</v>
      </c>
      <c r="I85" s="480"/>
      <c r="J85" s="481"/>
      <c r="K85" s="482">
        <f>VLOOKUP(A85,'MANO DE OBRA'!A12:D104,4,FALSE)</f>
        <v>2042688.2082439999</v>
      </c>
      <c r="L85" s="976">
        <v>1</v>
      </c>
      <c r="M85" s="976"/>
      <c r="N85" s="483">
        <f>K85*L85</f>
        <v>2042688.2082439999</v>
      </c>
    </row>
    <row r="86" spans="1:14" ht="15.75" thickBot="1">
      <c r="B86" s="908" t="s">
        <v>1037</v>
      </c>
      <c r="C86" s="862"/>
      <c r="D86" s="862"/>
      <c r="E86" s="862"/>
      <c r="F86" s="862"/>
      <c r="G86" s="862"/>
      <c r="H86" s="862"/>
      <c r="I86" s="862"/>
      <c r="J86" s="862"/>
      <c r="K86" s="862"/>
      <c r="L86" s="862"/>
      <c r="M86" s="863"/>
      <c r="N86" s="470">
        <f>SUM(N79:N85)</f>
        <v>3910842.5334019</v>
      </c>
    </row>
    <row r="87" spans="1:14" ht="15.75" thickBot="1">
      <c r="B87" s="39"/>
      <c r="C87" s="40"/>
      <c r="D87" s="40"/>
      <c r="E87" s="40"/>
      <c r="F87" s="40"/>
      <c r="G87" s="40"/>
      <c r="H87" s="40"/>
      <c r="I87" s="40"/>
      <c r="J87" s="40"/>
      <c r="K87" s="40"/>
      <c r="L87" s="40"/>
      <c r="M87" s="40"/>
      <c r="N87" s="41"/>
    </row>
    <row r="88" spans="1:14" ht="15.75" thickBot="1">
      <c r="B88" s="819" t="s">
        <v>1051</v>
      </c>
      <c r="C88" s="820"/>
      <c r="D88" s="820"/>
      <c r="E88" s="820"/>
      <c r="F88" s="820"/>
      <c r="G88" s="820"/>
      <c r="H88" s="820"/>
      <c r="I88" s="820"/>
      <c r="J88" s="820"/>
      <c r="K88" s="820"/>
      <c r="L88" s="820"/>
      <c r="M88" s="821"/>
      <c r="N88" s="105">
        <f>N86+N74+N63+N47</f>
        <v>48888798.478706926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4" t="s">
        <v>1053</v>
      </c>
      <c r="C92" s="865"/>
      <c r="D92" s="865"/>
      <c r="E92" s="865"/>
      <c r="F92" s="865"/>
      <c r="G92" s="865"/>
      <c r="H92" s="865"/>
      <c r="I92" s="324"/>
      <c r="J92" s="344"/>
      <c r="K92" s="312" t="s">
        <v>1054</v>
      </c>
      <c r="L92" s="866" t="s">
        <v>1055</v>
      </c>
      <c r="M92" s="867"/>
      <c r="N92" s="313"/>
    </row>
    <row r="93" spans="1:14">
      <c r="B93" s="852" t="s">
        <v>1056</v>
      </c>
      <c r="C93" s="853"/>
      <c r="D93" s="853"/>
      <c r="E93" s="853"/>
      <c r="F93" s="853"/>
      <c r="G93" s="853"/>
      <c r="H93" s="853"/>
      <c r="I93" s="93"/>
      <c r="J93" s="94"/>
      <c r="K93" s="314">
        <v>0.2</v>
      </c>
      <c r="L93" s="854">
        <f>N88*K93</f>
        <v>9777759.6957413852</v>
      </c>
      <c r="M93" s="855"/>
      <c r="N93" s="57"/>
    </row>
    <row r="94" spans="1:14">
      <c r="B94" s="95" t="s">
        <v>1057</v>
      </c>
      <c r="C94" s="96"/>
      <c r="D94" s="96"/>
      <c r="E94" s="96"/>
      <c r="F94" s="96"/>
      <c r="G94" s="96"/>
      <c r="H94" s="96"/>
      <c r="I94" s="93"/>
      <c r="J94" s="94"/>
      <c r="K94" s="314">
        <v>0.05</v>
      </c>
      <c r="L94" s="854">
        <f>N88*K94</f>
        <v>2444439.9239353463</v>
      </c>
      <c r="M94" s="855"/>
      <c r="N94" s="57"/>
    </row>
    <row r="95" spans="1:14" ht="15.75" thickBot="1">
      <c r="B95" s="97" t="s">
        <v>1058</v>
      </c>
      <c r="C95" s="98"/>
      <c r="D95" s="98"/>
      <c r="E95" s="98"/>
      <c r="F95" s="98"/>
      <c r="G95" s="98"/>
      <c r="H95" s="98"/>
      <c r="I95" s="99"/>
      <c r="J95" s="100"/>
      <c r="K95" s="315">
        <v>0.05</v>
      </c>
      <c r="L95" s="856">
        <f>N88*K95</f>
        <v>2444439.9239353463</v>
      </c>
      <c r="M95" s="857"/>
      <c r="N95" s="57"/>
    </row>
    <row r="96" spans="1:14" ht="15.75" thickBot="1">
      <c r="B96" s="819" t="s">
        <v>1037</v>
      </c>
      <c r="C96" s="820"/>
      <c r="D96" s="820"/>
      <c r="E96" s="820"/>
      <c r="F96" s="820"/>
      <c r="G96" s="820"/>
      <c r="H96" s="820"/>
      <c r="I96" s="820"/>
      <c r="J96" s="820"/>
      <c r="K96" s="820"/>
      <c r="L96" s="820"/>
      <c r="M96" s="821"/>
      <c r="N96" s="58">
        <f>L93+L94+L95</f>
        <v>14666639.543612078</v>
      </c>
    </row>
    <row r="97" spans="1:14" ht="15.75" thickBot="1">
      <c r="B97" s="39"/>
      <c r="C97" s="40"/>
      <c r="D97" s="40"/>
      <c r="E97" s="40"/>
      <c r="F97" s="40"/>
      <c r="G97" s="40"/>
      <c r="H97" s="40"/>
      <c r="I97" s="40"/>
      <c r="J97" s="40"/>
      <c r="K97" s="40"/>
      <c r="L97" s="40"/>
      <c r="M97" s="40"/>
      <c r="N97" s="41"/>
    </row>
    <row r="98" spans="1:14" ht="15.75" thickBot="1">
      <c r="A98" t="s">
        <v>2122</v>
      </c>
      <c r="B98" s="819" t="s">
        <v>1059</v>
      </c>
      <c r="C98" s="820"/>
      <c r="D98" s="820"/>
      <c r="E98" s="820"/>
      <c r="F98" s="820"/>
      <c r="G98" s="820"/>
      <c r="H98" s="820"/>
      <c r="I98" s="820"/>
      <c r="J98" s="820"/>
      <c r="K98" s="820"/>
      <c r="L98" s="820"/>
      <c r="M98" s="821"/>
      <c r="N98" s="197">
        <f>N88+N96</f>
        <v>63555438.022319004</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7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7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3" t="s">
        <v>2324</v>
      </c>
      <c r="C115" s="964"/>
      <c r="D115" s="964"/>
      <c r="E115" s="964"/>
      <c r="F115" s="964"/>
      <c r="G115" s="964"/>
      <c r="H115" s="964"/>
      <c r="I115" s="964"/>
      <c r="J115" s="964"/>
      <c r="K115" s="964"/>
      <c r="L115" s="964"/>
      <c r="M115" s="964"/>
      <c r="N115" s="965"/>
    </row>
    <row r="116" spans="2:14" ht="15" customHeight="1">
      <c r="B116" s="963"/>
      <c r="C116" s="964"/>
      <c r="D116" s="964"/>
      <c r="E116" s="964"/>
      <c r="F116" s="964"/>
      <c r="G116" s="964"/>
      <c r="H116" s="964"/>
      <c r="I116" s="964"/>
      <c r="J116" s="964"/>
      <c r="K116" s="964"/>
      <c r="L116" s="964"/>
      <c r="M116" s="964"/>
      <c r="N116" s="965"/>
    </row>
    <row r="117" spans="2:14" ht="30" customHeight="1">
      <c r="B117" s="966" t="s">
        <v>2325</v>
      </c>
      <c r="C117" s="967"/>
      <c r="D117" s="967"/>
      <c r="E117" s="967"/>
      <c r="F117" s="967"/>
      <c r="G117" s="967"/>
      <c r="H117" s="967"/>
      <c r="I117" s="967"/>
      <c r="J117" s="967"/>
      <c r="K117" s="967"/>
      <c r="L117" s="967"/>
      <c r="M117" s="967"/>
      <c r="N117" s="968"/>
    </row>
    <row r="118" spans="2:14">
      <c r="B118" s="966"/>
      <c r="C118" s="967"/>
      <c r="D118" s="967"/>
      <c r="E118" s="967"/>
      <c r="F118" s="967"/>
      <c r="G118" s="967"/>
      <c r="H118" s="967"/>
      <c r="I118" s="967"/>
      <c r="J118" s="967"/>
      <c r="K118" s="967"/>
      <c r="L118" s="967"/>
      <c r="M118" s="967"/>
      <c r="N118" s="968"/>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69"/>
      <c r="K128" s="969"/>
      <c r="L128" s="969"/>
      <c r="M128" s="969"/>
      <c r="N128" s="970"/>
    </row>
    <row r="129" spans="2:14" ht="15.75" thickBot="1">
      <c r="B129" s="429" t="s">
        <v>2327</v>
      </c>
      <c r="C129" s="430"/>
      <c r="D129" s="430"/>
      <c r="E129" s="269"/>
      <c r="F129" s="269"/>
      <c r="G129" s="269"/>
      <c r="H129" s="269"/>
      <c r="I129" s="269"/>
      <c r="J129" s="971"/>
      <c r="K129" s="971"/>
      <c r="L129" s="971"/>
      <c r="M129" s="971"/>
      <c r="N129" s="972"/>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326</v>
      </c>
      <c r="B36" s="868" t="str">
        <f>VLOOKUP(A36,EQUIPOS!A6:D154,3,FALSE)</f>
        <v>Sensor de Impacto para prueba de integridad tipo</v>
      </c>
      <c r="C36" s="869"/>
      <c r="D36" s="869"/>
      <c r="E36" s="869"/>
      <c r="F36" s="869"/>
      <c r="G36" s="869"/>
      <c r="H36" s="870"/>
      <c r="I36" s="277"/>
      <c r="J36" s="278"/>
      <c r="K36" s="279">
        <f>VLOOKUP(A36,EQUIPOS!A6:D163,4,FALSE)</f>
        <v>87841.405917411685</v>
      </c>
      <c r="L36" s="280"/>
      <c r="M36" s="346">
        <v>1</v>
      </c>
      <c r="N36" s="282">
        <f>K36/M36</f>
        <v>87841.405917411685</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87841.405917411685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84</v>
      </c>
      <c r="B71" s="55" t="str">
        <f>VLOOKUP(A71,'MANO DE OBRA'!A6:D67,3,FALSE)</f>
        <v>Ingeniero Especialista prueba de  integridad</v>
      </c>
      <c r="C71" s="53"/>
      <c r="D71" s="53"/>
      <c r="E71" s="53"/>
      <c r="F71" s="53"/>
      <c r="G71" s="53"/>
      <c r="H71" s="53"/>
      <c r="I71" s="302">
        <f>K71/J71*100</f>
        <v>229897.31453999999</v>
      </c>
      <c r="J71" s="303">
        <v>185</v>
      </c>
      <c r="K71" s="304">
        <f>VLOOKUP(A71,'MANO DE OBRA'!A6:D97,4,FALSE)</f>
        <v>425310.03189899999</v>
      </c>
      <c r="L71" s="56"/>
      <c r="M71" s="444">
        <v>0.33333332999999998</v>
      </c>
      <c r="N71" s="405">
        <f>K71/M71</f>
        <v>1275930.108456301</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1658934.1513320915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1746775.5572495032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349355.11144990067</v>
      </c>
      <c r="M84" s="855"/>
      <c r="N84" s="57"/>
    </row>
    <row r="85" spans="1:14">
      <c r="B85" s="95" t="s">
        <v>1057</v>
      </c>
      <c r="C85" s="96"/>
      <c r="D85" s="96"/>
      <c r="E85" s="96"/>
      <c r="F85" s="96"/>
      <c r="G85" s="96"/>
      <c r="H85" s="96"/>
      <c r="I85" s="93"/>
      <c r="J85" s="94"/>
      <c r="K85" s="314">
        <v>0.05</v>
      </c>
      <c r="L85" s="854">
        <f>N79*K85</f>
        <v>87338.777862475166</v>
      </c>
      <c r="M85" s="855"/>
      <c r="N85" s="57"/>
    </row>
    <row r="86" spans="1:14" ht="15.75" thickBot="1">
      <c r="B86" s="97" t="s">
        <v>1058</v>
      </c>
      <c r="C86" s="98"/>
      <c r="D86" s="98"/>
      <c r="E86" s="98"/>
      <c r="F86" s="98"/>
      <c r="G86" s="98"/>
      <c r="H86" s="98"/>
      <c r="I86" s="99"/>
      <c r="J86" s="100"/>
      <c r="K86" s="315">
        <v>0.05</v>
      </c>
      <c r="L86" s="856">
        <f>N79*K86</f>
        <v>87338.777862475166</v>
      </c>
      <c r="M86" s="857"/>
      <c r="N86" s="57"/>
    </row>
    <row r="87" spans="1:14" ht="15.75" thickBot="1">
      <c r="B87" s="819" t="s">
        <v>1037</v>
      </c>
      <c r="C87" s="820"/>
      <c r="D87" s="820"/>
      <c r="E87" s="820"/>
      <c r="F87" s="820"/>
      <c r="G87" s="820"/>
      <c r="H87" s="820"/>
      <c r="I87" s="820"/>
      <c r="J87" s="820"/>
      <c r="K87" s="820"/>
      <c r="L87" s="820"/>
      <c r="M87" s="821"/>
      <c r="N87" s="58">
        <f>L84+L85+L86</f>
        <v>524032.66717485094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2270808.2244243543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320</v>
      </c>
      <c r="B36" s="868" t="str">
        <f>VLOOKUP(A36,EQUIPOS!A6:D154,3,FALSE)</f>
        <v>Retroexcavadora sobre llantas, motor 62HP, Profundidad de excavación de 5.41 metros.</v>
      </c>
      <c r="C36" s="869"/>
      <c r="D36" s="869"/>
      <c r="E36" s="869"/>
      <c r="F36" s="869"/>
      <c r="G36" s="869"/>
      <c r="H36" s="870"/>
      <c r="I36" s="277"/>
      <c r="J36" s="278"/>
      <c r="K36" s="279">
        <f>VLOOKUP(A36,EQUIPOS!A6:D163,4,FALSE)</f>
        <v>130167.14559386975</v>
      </c>
      <c r="L36" s="280"/>
      <c r="M36" s="346">
        <v>10</v>
      </c>
      <c r="N36" s="282">
        <f>K36/M36</f>
        <v>13016.714559386975</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13335.8845919251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25959.500994395225</v>
      </c>
      <c r="N48" s="282">
        <f>K48*M48</f>
        <v>12691.311597259888</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15478.521389312156</v>
      </c>
      <c r="N49" s="282">
        <f>K49*M49</f>
        <v>20638.028519082873</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4049.6821551256548</v>
      </c>
      <c r="N50" s="282">
        <f>K50*M50</f>
        <v>6074.5232326884825</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39403.863349031242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3191.70032538125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55931.448266337589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11186.289653267519</v>
      </c>
      <c r="M84" s="855"/>
      <c r="N84" s="57"/>
    </row>
    <row r="85" spans="1:14">
      <c r="B85" s="95" t="s">
        <v>1057</v>
      </c>
      <c r="C85" s="96"/>
      <c r="D85" s="96"/>
      <c r="E85" s="96"/>
      <c r="F85" s="96"/>
      <c r="G85" s="96"/>
      <c r="H85" s="96"/>
      <c r="I85" s="93"/>
      <c r="J85" s="94"/>
      <c r="K85" s="314">
        <v>0.05</v>
      </c>
      <c r="L85" s="854">
        <f>N79*K85</f>
        <v>2796.5724133168796</v>
      </c>
      <c r="M85" s="855"/>
      <c r="N85" s="57"/>
    </row>
    <row r="86" spans="1:14" ht="15.75" thickBot="1">
      <c r="B86" s="97" t="s">
        <v>1058</v>
      </c>
      <c r="C86" s="98"/>
      <c r="D86" s="98"/>
      <c r="E86" s="98"/>
      <c r="F86" s="98"/>
      <c r="G86" s="98"/>
      <c r="H86" s="98"/>
      <c r="I86" s="99"/>
      <c r="J86" s="100"/>
      <c r="K86" s="315">
        <v>0.05</v>
      </c>
      <c r="L86" s="856">
        <f>N79*K86</f>
        <v>2796.5724133168796</v>
      </c>
      <c r="M86" s="857"/>
      <c r="N86" s="57"/>
    </row>
    <row r="87" spans="1:14" ht="15.75" thickBot="1">
      <c r="B87" s="819" t="s">
        <v>1037</v>
      </c>
      <c r="C87" s="820"/>
      <c r="D87" s="820"/>
      <c r="E87" s="820"/>
      <c r="F87" s="820"/>
      <c r="G87" s="820"/>
      <c r="H87" s="820"/>
      <c r="I87" s="820"/>
      <c r="J87" s="820"/>
      <c r="K87" s="820"/>
      <c r="L87" s="820"/>
      <c r="M87" s="821"/>
      <c r="N87" s="58">
        <f>L84+L85+L86</f>
        <v>16779.43447990128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72710.882746238873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ht="27"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204</v>
      </c>
      <c r="B36" s="868" t="str">
        <f>VLOOKUP(A36,EQUIPOS!A6:D154,3,FALSE)</f>
        <v xml:space="preserve">Equipo de soldadura 250 AMP
</v>
      </c>
      <c r="C36" s="869"/>
      <c r="D36" s="869"/>
      <c r="E36" s="869"/>
      <c r="F36" s="869"/>
      <c r="G36" s="869"/>
      <c r="H36" s="870"/>
      <c r="I36" s="277"/>
      <c r="J36" s="278"/>
      <c r="K36" s="279">
        <f>VLOOKUP(A36,EQUIPOS!A6:D163,4,FALSE)</f>
        <v>15732.939548744149</v>
      </c>
      <c r="L36" s="280"/>
      <c r="M36" s="346">
        <v>10</v>
      </c>
      <c r="N36" s="282">
        <f>K36/M36</f>
        <v>1573.2939548744148</v>
      </c>
    </row>
    <row r="37" spans="1:14">
      <c r="A37" s="119" t="s">
        <v>320</v>
      </c>
      <c r="B37" s="868" t="str">
        <f>VLOOKUP(A37,EQUIPOS!A7:D154,3,FALSE)</f>
        <v>Retroexcavadora sobre llantas, motor 62HP, Profundidad de excavación de 5.41 metros.</v>
      </c>
      <c r="C37" s="869"/>
      <c r="D37" s="869"/>
      <c r="E37" s="869"/>
      <c r="F37" s="869"/>
      <c r="G37" s="869"/>
      <c r="H37" s="870"/>
      <c r="I37" s="431"/>
      <c r="J37" s="432"/>
      <c r="K37" s="279">
        <f>VLOOKUP(A37,EQUIPOS!A7:D164,4,FALSE)</f>
        <v>130167.14559386975</v>
      </c>
      <c r="L37" s="345"/>
      <c r="M37" s="346">
        <v>10</v>
      </c>
      <c r="N37" s="282">
        <f>K37/M37</f>
        <v>13016.714559386975</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14973.01255330714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9700</v>
      </c>
      <c r="N48" s="282">
        <f>K48*M48</f>
        <v>320.10000000000002</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93699.9781101931</v>
      </c>
      <c r="N49" s="282">
        <f>K49*M49</f>
        <v>281099.9343305793</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595.82146230571857</v>
      </c>
      <c r="N50" s="282">
        <f>K50*M50</f>
        <v>5958.2146230571852</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287378.24895363644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3830.0403904574996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306181.30189740111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61236.260379480227</v>
      </c>
      <c r="M84" s="855"/>
      <c r="N84" s="57"/>
    </row>
    <row r="85" spans="1:14">
      <c r="B85" s="95" t="s">
        <v>1057</v>
      </c>
      <c r="C85" s="96"/>
      <c r="D85" s="96"/>
      <c r="E85" s="96"/>
      <c r="F85" s="96"/>
      <c r="G85" s="96"/>
      <c r="H85" s="96"/>
      <c r="I85" s="93"/>
      <c r="J85" s="94"/>
      <c r="K85" s="314">
        <v>0.05</v>
      </c>
      <c r="L85" s="854">
        <f>N79*K85</f>
        <v>15309.065094870057</v>
      </c>
      <c r="M85" s="855"/>
      <c r="N85" s="57"/>
    </row>
    <row r="86" spans="1:14" ht="15.75" thickBot="1">
      <c r="B86" s="97" t="s">
        <v>1058</v>
      </c>
      <c r="C86" s="98"/>
      <c r="D86" s="98"/>
      <c r="E86" s="98"/>
      <c r="F86" s="98"/>
      <c r="G86" s="98"/>
      <c r="H86" s="98"/>
      <c r="I86" s="99"/>
      <c r="J86" s="100"/>
      <c r="K86" s="315">
        <v>0.05</v>
      </c>
      <c r="L86" s="856">
        <f>N79*K86</f>
        <v>15309.065094870057</v>
      </c>
      <c r="M86" s="857"/>
      <c r="N86" s="57"/>
    </row>
    <row r="87" spans="1:14" ht="15.75" thickBot="1">
      <c r="B87" s="819" t="s">
        <v>1037</v>
      </c>
      <c r="C87" s="820"/>
      <c r="D87" s="820"/>
      <c r="E87" s="820"/>
      <c r="F87" s="820"/>
      <c r="G87" s="820"/>
      <c r="H87" s="820"/>
      <c r="I87" s="820"/>
      <c r="J87" s="820"/>
      <c r="K87" s="820"/>
      <c r="L87" s="820"/>
      <c r="M87" s="821"/>
      <c r="N87" s="58">
        <f>L84+L85+L86</f>
        <v>91854.390569220326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398035.6924666214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282</v>
      </c>
      <c r="B36" s="868" t="str">
        <f>VLOOKUP(A36,EQUIPOS!A6:D154,3,FALSE)</f>
        <v>Piloteadora potencia 250KW, RPM 1800, fuerza elevadora 200KN</v>
      </c>
      <c r="C36" s="869"/>
      <c r="D36" s="869"/>
      <c r="E36" s="869"/>
      <c r="F36" s="869"/>
      <c r="G36" s="869"/>
      <c r="H36" s="870"/>
      <c r="I36" s="277"/>
      <c r="J36" s="278"/>
      <c r="K36" s="279">
        <f>VLOOKUP(A36,EQUIPOS!A6:D163,4,FALSE)</f>
        <v>589712.09876543225</v>
      </c>
      <c r="L36" s="280"/>
      <c r="M36" s="346">
        <v>2</v>
      </c>
      <c r="N36" s="282">
        <f>K36/M36</f>
        <v>294856.04938271613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4468.3804555337501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299324.42983824987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2922.338888888889</v>
      </c>
      <c r="N48" s="282">
        <f>K48*M48</f>
        <v>81825.488888888896</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370000</v>
      </c>
      <c r="N49" s="282">
        <f>K49*M49</f>
        <v>129499.99999999999</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27558.817091233268</v>
      </c>
      <c r="N50" s="282">
        <f>K50*M50</f>
        <v>82676.4512736998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294001.94016258867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6">
        <f>VLOOKUP(A60,TRANSPORTE!A2:D117,4,FALSE)</f>
        <v>1100</v>
      </c>
      <c r="M60" s="907"/>
      <c r="N60" s="297">
        <f>K60*L60</f>
        <v>385</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385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44683.804555337498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638395.17455617606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127679.03491123521</v>
      </c>
      <c r="M84" s="855"/>
      <c r="N84" s="57"/>
    </row>
    <row r="85" spans="1:14">
      <c r="B85" s="95" t="s">
        <v>1057</v>
      </c>
      <c r="C85" s="96"/>
      <c r="D85" s="96"/>
      <c r="E85" s="96"/>
      <c r="F85" s="96"/>
      <c r="G85" s="96"/>
      <c r="H85" s="96"/>
      <c r="I85" s="93"/>
      <c r="J85" s="94"/>
      <c r="K85" s="314">
        <v>0.05</v>
      </c>
      <c r="L85" s="854">
        <f>N79*K85</f>
        <v>31919.758727808803</v>
      </c>
      <c r="M85" s="855"/>
      <c r="N85" s="57"/>
    </row>
    <row r="86" spans="1:14" ht="15.75" thickBot="1">
      <c r="B86" s="97" t="s">
        <v>1058</v>
      </c>
      <c r="C86" s="98"/>
      <c r="D86" s="98"/>
      <c r="E86" s="98"/>
      <c r="F86" s="98"/>
      <c r="G86" s="98"/>
      <c r="H86" s="98"/>
      <c r="I86" s="99"/>
      <c r="J86" s="100"/>
      <c r="K86" s="315">
        <v>0.05</v>
      </c>
      <c r="L86" s="856">
        <f>N79*K86</f>
        <v>31919.758727808803</v>
      </c>
      <c r="M86" s="857"/>
      <c r="N86" s="57"/>
    </row>
    <row r="87" spans="1:14" ht="15.75" thickBot="1">
      <c r="B87" s="819" t="s">
        <v>1037</v>
      </c>
      <c r="C87" s="820"/>
      <c r="D87" s="820"/>
      <c r="E87" s="820"/>
      <c r="F87" s="820"/>
      <c r="G87" s="820"/>
      <c r="H87" s="820"/>
      <c r="I87" s="820"/>
      <c r="J87" s="820"/>
      <c r="K87" s="820"/>
      <c r="L87" s="820"/>
      <c r="M87" s="821"/>
      <c r="N87" s="58">
        <f>L84+L85+L86</f>
        <v>191518.55236685282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829913.72692302894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282</v>
      </c>
      <c r="B36" s="868" t="str">
        <f>VLOOKUP(A36,EQUIPOS!A6:D154,3,FALSE)</f>
        <v>Piloteadora potencia 250KW, RPM 1800, fuerza elevadora 200KN</v>
      </c>
      <c r="C36" s="869"/>
      <c r="D36" s="869"/>
      <c r="E36" s="869"/>
      <c r="F36" s="869"/>
      <c r="G36" s="869"/>
      <c r="H36" s="870"/>
      <c r="I36" s="277"/>
      <c r="J36" s="278"/>
      <c r="K36" s="279">
        <f>VLOOKUP(A36,EQUIPOS!A6:D163,4,FALSE)</f>
        <v>589712.09876543225</v>
      </c>
      <c r="L36" s="280"/>
      <c r="M36" s="346">
        <v>2</v>
      </c>
      <c r="N36" s="282">
        <f>K36/M36</f>
        <v>294856.04938271613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4468.3804555337501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299324.42983824987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2922.338888888889</v>
      </c>
      <c r="N48" s="282">
        <f>K48*M48</f>
        <v>81825.488888888896</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395262.07</v>
      </c>
      <c r="N49" s="282">
        <f>K49*M49</f>
        <v>138341.72449999998</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27558.817091233268</v>
      </c>
      <c r="N50" s="282">
        <f>K50*M50</f>
        <v>55117.634182466536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275284.84757135541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6">
        <f>VLOOKUP(A60,TRANSPORTE!A2:D117,4,FALSE)</f>
        <v>1100</v>
      </c>
      <c r="M60" s="907"/>
      <c r="N60" s="297">
        <f>K60*L60</f>
        <v>385</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385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44683.804555337498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619678.08196494274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123935.61639298855</v>
      </c>
      <c r="M84" s="855"/>
      <c r="N84" s="57"/>
    </row>
    <row r="85" spans="1:14">
      <c r="B85" s="95" t="s">
        <v>1057</v>
      </c>
      <c r="C85" s="96"/>
      <c r="D85" s="96"/>
      <c r="E85" s="96"/>
      <c r="F85" s="96"/>
      <c r="G85" s="96"/>
      <c r="H85" s="96"/>
      <c r="I85" s="93"/>
      <c r="J85" s="94"/>
      <c r="K85" s="314">
        <v>0.05</v>
      </c>
      <c r="L85" s="854">
        <f>N79*K85</f>
        <v>30983.904098247138</v>
      </c>
      <c r="M85" s="855"/>
      <c r="N85" s="57"/>
    </row>
    <row r="86" spans="1:14" ht="15.75" thickBot="1">
      <c r="B86" s="97" t="s">
        <v>1058</v>
      </c>
      <c r="C86" s="98"/>
      <c r="D86" s="98"/>
      <c r="E86" s="98"/>
      <c r="F86" s="98"/>
      <c r="G86" s="98"/>
      <c r="H86" s="98"/>
      <c r="I86" s="99"/>
      <c r="J86" s="100"/>
      <c r="K86" s="315">
        <v>0.05</v>
      </c>
      <c r="L86" s="856">
        <f>N79*K86</f>
        <v>30983.904098247138</v>
      </c>
      <c r="M86" s="857"/>
      <c r="N86" s="57"/>
    </row>
    <row r="87" spans="1:14" ht="15.75" thickBot="1">
      <c r="B87" s="819" t="s">
        <v>1037</v>
      </c>
      <c r="C87" s="820"/>
      <c r="D87" s="820"/>
      <c r="E87" s="820"/>
      <c r="F87" s="820"/>
      <c r="G87" s="820"/>
      <c r="H87" s="820"/>
      <c r="I87" s="820"/>
      <c r="J87" s="820"/>
      <c r="K87" s="820"/>
      <c r="L87" s="820"/>
      <c r="M87" s="821"/>
      <c r="N87" s="58">
        <f>L84+L85+L86</f>
        <v>185903.42458948283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805581.50655442558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195</v>
      </c>
      <c r="B36" s="868" t="str">
        <f>VLOOKUP(A36,EQUIPOS!A6:D154,3,FALSE)</f>
        <v xml:space="preserve">Equipo de oxicorte, Capacidad de corte: hasta 6´´ (152mm) </v>
      </c>
      <c r="C36" s="869"/>
      <c r="D36" s="869"/>
      <c r="E36" s="869"/>
      <c r="F36" s="869"/>
      <c r="G36" s="869"/>
      <c r="H36" s="870"/>
      <c r="I36" s="277"/>
      <c r="J36" s="278"/>
      <c r="K36" s="279">
        <f>VLOOKUP(A36,EQUIPOS!A6:D163,4,FALSE)</f>
        <v>15000</v>
      </c>
      <c r="L36" s="280"/>
      <c r="M36" s="346">
        <v>1.1299999999999999</v>
      </c>
      <c r="N36" s="282">
        <f>K36/M36</f>
        <v>13274.336283185841</v>
      </c>
    </row>
    <row r="37" spans="1:14">
      <c r="A37" s="119" t="s">
        <v>332</v>
      </c>
      <c r="B37" s="868" t="str">
        <f>VLOOKUP(A37,EQUIPOS!A7:D154,3,FALSE)</f>
        <v xml:space="preserve">Taladro de 1/2´´, pulidora, lijadora y circular
</v>
      </c>
      <c r="C37" s="869"/>
      <c r="D37" s="869"/>
      <c r="E37" s="869"/>
      <c r="F37" s="869"/>
      <c r="G37" s="869"/>
      <c r="H37" s="870"/>
      <c r="I37" s="431"/>
      <c r="J37" s="432"/>
      <c r="K37" s="279">
        <f>VLOOKUP(A37,EQUIPOS!A7:D164,4,FALSE)</f>
        <v>1605.5459770114944</v>
      </c>
      <c r="L37" s="345"/>
      <c r="M37" s="346">
        <v>0.53</v>
      </c>
      <c r="N37" s="282">
        <f>K37/M37</f>
        <v>3029.3320320971593</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18857.028575588003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65479.749408770243</v>
      </c>
      <c r="N48" s="282">
        <f>K48*M48</f>
        <v>1309.594988175405</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4415.1512083408661</v>
      </c>
      <c r="N49" s="282">
        <f>K49*M49</f>
        <v>2207.5756041704331</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59143.270055110552</v>
      </c>
      <c r="N50" s="282">
        <f>K50*M50</f>
        <v>4731.4616044088443</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8248.6321967546828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52639.263375392686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10527.852675078539</v>
      </c>
      <c r="M84" s="855"/>
      <c r="N84" s="57"/>
    </row>
    <row r="85" spans="1:14">
      <c r="B85" s="95" t="s">
        <v>1057</v>
      </c>
      <c r="C85" s="96"/>
      <c r="D85" s="96"/>
      <c r="E85" s="96"/>
      <c r="F85" s="96"/>
      <c r="G85" s="96"/>
      <c r="H85" s="96"/>
      <c r="I85" s="93"/>
      <c r="J85" s="94"/>
      <c r="K85" s="314">
        <v>0.05</v>
      </c>
      <c r="L85" s="854">
        <f>N79*K85</f>
        <v>2631.9631687696346</v>
      </c>
      <c r="M85" s="855"/>
      <c r="N85" s="57"/>
    </row>
    <row r="86" spans="1:14" ht="15.75" thickBot="1">
      <c r="B86" s="97" t="s">
        <v>1058</v>
      </c>
      <c r="C86" s="98"/>
      <c r="D86" s="98"/>
      <c r="E86" s="98"/>
      <c r="F86" s="98"/>
      <c r="G86" s="98"/>
      <c r="H86" s="98"/>
      <c r="I86" s="99"/>
      <c r="J86" s="100"/>
      <c r="K86" s="315">
        <v>0.05</v>
      </c>
      <c r="L86" s="856">
        <f>N79*K86</f>
        <v>2631.9631687696346</v>
      </c>
      <c r="M86" s="857"/>
      <c r="N86" s="57"/>
    </row>
    <row r="87" spans="1:14" ht="15.75" thickBot="1">
      <c r="B87" s="819" t="s">
        <v>1037</v>
      </c>
      <c r="C87" s="820"/>
      <c r="D87" s="820"/>
      <c r="E87" s="820"/>
      <c r="F87" s="820"/>
      <c r="G87" s="820"/>
      <c r="H87" s="820"/>
      <c r="I87" s="820"/>
      <c r="J87" s="820"/>
      <c r="K87" s="820"/>
      <c r="L87" s="820"/>
      <c r="M87" s="821"/>
      <c r="N87" s="58">
        <f>L84+L85+L86</f>
        <v>15791.779012617808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68431.042388010494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7"/>
      <c r="J36" s="278"/>
      <c r="K36" s="279">
        <f>VLOOKUP(A36,EQUIPOS!A6:D163,4,FALSE)</f>
        <v>13796.057970312153</v>
      </c>
      <c r="L36" s="280"/>
      <c r="M36" s="346">
        <v>12</v>
      </c>
      <c r="N36" s="282">
        <f t="shared" ref="N36:N42" si="0">K36/M36</f>
        <v>1149.6714975260127</v>
      </c>
    </row>
    <row r="37" spans="1:14">
      <c r="A37" s="119" t="s">
        <v>288</v>
      </c>
      <c r="B37" s="868" t="str">
        <f>VLOOKUP(A37,EQUIPOS!A7:D154,3,FALSE)</f>
        <v xml:space="preserve">Planta eléctrica </v>
      </c>
      <c r="C37" s="869"/>
      <c r="D37" s="869"/>
      <c r="E37" s="869"/>
      <c r="F37" s="869"/>
      <c r="G37" s="869"/>
      <c r="H37" s="870"/>
      <c r="I37" s="277"/>
      <c r="J37" s="278"/>
      <c r="K37" s="279">
        <f>VLOOKUP(A37,EQUIPOS!A7:D164,4,FALSE)</f>
        <v>7500</v>
      </c>
      <c r="L37" s="280"/>
      <c r="M37" s="346">
        <v>1.3</v>
      </c>
      <c r="N37" s="282">
        <f t="shared" si="0"/>
        <v>5769.2307692307686</v>
      </c>
    </row>
    <row r="38" spans="1:14">
      <c r="A38" s="119" t="s">
        <v>125</v>
      </c>
      <c r="B38" s="868" t="str">
        <f>VLOOKUP(A38,EQUIPOS!A8:D154,3,FALSE)</f>
        <v>Bomba para gato de tensionamiento</v>
      </c>
      <c r="C38" s="869"/>
      <c r="D38" s="869"/>
      <c r="E38" s="869"/>
      <c r="F38" s="869"/>
      <c r="G38" s="869"/>
      <c r="H38" s="870"/>
      <c r="I38" s="277"/>
      <c r="J38" s="278"/>
      <c r="K38" s="279">
        <f>VLOOKUP(A38,EQUIPOS!A8:D165,4,FALSE)</f>
        <v>47030.503405704563</v>
      </c>
      <c r="L38" s="280"/>
      <c r="M38" s="346">
        <v>12</v>
      </c>
      <c r="N38" s="282">
        <f t="shared" si="0"/>
        <v>3919.2086171420469</v>
      </c>
    </row>
    <row r="39" spans="1:14">
      <c r="A39" s="119" t="s">
        <v>180</v>
      </c>
      <c r="B39" s="868" t="str">
        <f>VLOOKUP(A39,EQUIPOS!A9:D154,3,FALSE)</f>
        <v>Compresor 120 HP, con martillo.</v>
      </c>
      <c r="C39" s="869"/>
      <c r="D39" s="869"/>
      <c r="E39" s="869"/>
      <c r="F39" s="869"/>
      <c r="G39" s="869"/>
      <c r="H39" s="870"/>
      <c r="I39" s="277"/>
      <c r="J39" s="278"/>
      <c r="K39" s="279">
        <f>VLOOKUP(A39,EQUIPOS!A9:D166,4,FALSE)</f>
        <v>114383.8122605364</v>
      </c>
      <c r="L39" s="280"/>
      <c r="M39" s="346">
        <v>1.3</v>
      </c>
      <c r="N39" s="282">
        <f t="shared" si="0"/>
        <v>87987.547892720308</v>
      </c>
    </row>
    <row r="40" spans="1:14">
      <c r="A40" s="119" t="s">
        <v>197</v>
      </c>
      <c r="B40" s="868" t="str">
        <f>VLOOKUP(A40,EQUIPOS!A10:D154,3,FALSE)</f>
        <v>Equipo de perforación (TRACKDRILL), potencia 40 HP, 2100 golpes / minuto</v>
      </c>
      <c r="C40" s="869"/>
      <c r="D40" s="869"/>
      <c r="E40" s="869"/>
      <c r="F40" s="869"/>
      <c r="G40" s="869"/>
      <c r="H40" s="870"/>
      <c r="I40" s="277"/>
      <c r="J40" s="278"/>
      <c r="K40" s="279">
        <f>VLOOKUP(A40,EQUIPOS!A10:D167,4,FALSE)</f>
        <v>105826.94763729248</v>
      </c>
      <c r="L40" s="280"/>
      <c r="M40" s="346">
        <v>1.3</v>
      </c>
      <c r="N40" s="282">
        <f t="shared" si="0"/>
        <v>81405.344336378825</v>
      </c>
    </row>
    <row r="41" spans="1:14">
      <c r="A41" s="119" t="s">
        <v>195</v>
      </c>
      <c r="B41" s="868" t="str">
        <f>VLOOKUP(A41,EQUIPOS!A11:D155,3,FALSE)</f>
        <v xml:space="preserve">Equipo de oxicorte, Capacidad de corte: hasta 6´´ (152mm) </v>
      </c>
      <c r="C41" s="869"/>
      <c r="D41" s="869"/>
      <c r="E41" s="869"/>
      <c r="F41" s="869"/>
      <c r="G41" s="869"/>
      <c r="H41" s="870"/>
      <c r="I41" s="277"/>
      <c r="J41" s="278"/>
      <c r="K41" s="279">
        <f>VLOOKUP(A41,EQUIPOS!A11:D168,4,FALSE)</f>
        <v>15000</v>
      </c>
      <c r="L41" s="280"/>
      <c r="M41" s="346">
        <v>15</v>
      </c>
      <c r="N41" s="282">
        <f t="shared" si="0"/>
        <v>1000</v>
      </c>
    </row>
    <row r="42" spans="1:14">
      <c r="A42" s="119" t="s">
        <v>240</v>
      </c>
      <c r="B42" s="868" t="str">
        <f>VLOOKUP(A42,EQUIPOS!A12:D156,3,FALSE)</f>
        <v>Gato para tensionamiento, fuerza Max 200 ton, área de tensión 314 cm2.</v>
      </c>
      <c r="C42" s="869"/>
      <c r="D42" s="869"/>
      <c r="E42" s="869"/>
      <c r="F42" s="869"/>
      <c r="G42" s="869"/>
      <c r="H42" s="870"/>
      <c r="I42" s="277"/>
      <c r="J42" s="278"/>
      <c r="K42" s="279">
        <f>VLOOKUP(A42,EQUIPOS!A12:D169,4,FALSE)</f>
        <v>144982.91826309069</v>
      </c>
      <c r="L42" s="280"/>
      <c r="M42" s="346">
        <v>12</v>
      </c>
      <c r="N42" s="282">
        <f t="shared" si="0"/>
        <v>12081.909855257558</v>
      </c>
    </row>
    <row r="43" spans="1:14">
      <c r="A43" s="119"/>
      <c r="B43" s="868"/>
      <c r="C43" s="869"/>
      <c r="D43" s="869"/>
      <c r="E43" s="869"/>
      <c r="F43" s="869"/>
      <c r="G43" s="869"/>
      <c r="H43" s="870"/>
      <c r="I43" s="431"/>
      <c r="J43" s="432"/>
      <c r="K43" s="279"/>
      <c r="L43" s="345"/>
      <c r="M43" s="346"/>
      <c r="N43" s="282"/>
    </row>
    <row r="44" spans="1:14">
      <c r="A44" s="119"/>
      <c r="B44" s="868"/>
      <c r="C44" s="869"/>
      <c r="D44" s="869"/>
      <c r="E44" s="869"/>
      <c r="F44" s="869"/>
      <c r="G44" s="869"/>
      <c r="H44" s="870"/>
      <c r="I44" s="338"/>
      <c r="J44" s="340"/>
      <c r="K44" s="279"/>
      <c r="L44" s="433"/>
      <c r="M44" s="434"/>
      <c r="N44" s="282"/>
    </row>
    <row r="45" spans="1:14">
      <c r="B45" s="868"/>
      <c r="C45" s="869"/>
      <c r="D45" s="869"/>
      <c r="E45" s="869"/>
      <c r="F45" s="869"/>
      <c r="G45" s="869"/>
      <c r="H45" s="870"/>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4">
        <f>SUM(N36:N48)</f>
        <v>197241.1595225709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5" t="s">
        <v>1029</v>
      </c>
      <c r="K53" s="91" t="s">
        <v>1030</v>
      </c>
      <c r="L53" s="900" t="s">
        <v>1039</v>
      </c>
      <c r="M53" s="899"/>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5033.333333333333</v>
      </c>
      <c r="N54" s="282">
        <f>K54*M54</f>
        <v>1006.6666666666666</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4819.617112884227</v>
      </c>
      <c r="N55" s="282">
        <f t="shared" ref="N55:N67" si="1">K55*M55</f>
        <v>26652.482634249776</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28936.757945794929</v>
      </c>
      <c r="N56" s="282">
        <f t="shared" si="1"/>
        <v>231.49406356635944</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25354.111723934602</v>
      </c>
      <c r="N57" s="282">
        <f t="shared" si="1"/>
        <v>557.7904579265612</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1114.466341959145</v>
      </c>
      <c r="N58" s="282">
        <f t="shared" si="1"/>
        <v>334.3399025877435</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1130.0018079913214</v>
      </c>
      <c r="N59" s="282">
        <f t="shared" si="1"/>
        <v>113.00018079913214</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16783.319608561058</v>
      </c>
      <c r="N60" s="282">
        <f t="shared" si="1"/>
        <v>8391.659804280529</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67278.882420297712</v>
      </c>
      <c r="N61" s="282">
        <f t="shared" si="1"/>
        <v>6727.8882420297714</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1041.7232860486176</v>
      </c>
      <c r="N62" s="282">
        <f t="shared" si="1"/>
        <v>10417.232860486176</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15653.408107820494</v>
      </c>
      <c r="N63" s="282">
        <f t="shared" si="1"/>
        <v>15653.408107820494</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13032.013426102389</v>
      </c>
      <c r="N64" s="282">
        <f t="shared" si="1"/>
        <v>6516.0067130511943</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6700</v>
      </c>
      <c r="N65" s="282">
        <f t="shared" si="1"/>
        <v>3685.0000000000005</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4049.6821551256548</v>
      </c>
      <c r="N66" s="282">
        <f t="shared" si="1"/>
        <v>202.48410775628275</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2750</v>
      </c>
      <c r="N67" s="282">
        <f t="shared" si="1"/>
        <v>2750</v>
      </c>
    </row>
    <row r="68" spans="1:14" ht="15.75" thickBot="1">
      <c r="B68" s="49"/>
      <c r="C68" s="320"/>
      <c r="D68" s="320"/>
      <c r="E68" s="320"/>
      <c r="F68" s="320"/>
      <c r="G68" s="320"/>
      <c r="H68" s="320"/>
      <c r="I68" s="320"/>
      <c r="J68" s="445"/>
      <c r="K68" s="132"/>
      <c r="L68" s="335"/>
      <c r="M68" s="412"/>
      <c r="N68" s="282"/>
    </row>
    <row r="69" spans="1:14" ht="15.75" thickBot="1">
      <c r="B69" s="819" t="s">
        <v>1037</v>
      </c>
      <c r="C69" s="820"/>
      <c r="D69" s="820"/>
      <c r="E69" s="820"/>
      <c r="F69" s="820"/>
      <c r="G69" s="820"/>
      <c r="H69" s="820"/>
      <c r="I69" s="820"/>
      <c r="J69" s="820"/>
      <c r="K69" s="820"/>
      <c r="L69" s="820"/>
      <c r="M69" s="821"/>
      <c r="N69" s="404">
        <f>SUM(N54:N68)</f>
        <v>83239.453741220685</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3" t="s">
        <v>1041</v>
      </c>
      <c r="C73" s="324"/>
      <c r="D73" s="324"/>
      <c r="E73" s="324"/>
      <c r="F73" s="324"/>
      <c r="G73" s="324"/>
      <c r="H73" s="79" t="s">
        <v>1029</v>
      </c>
      <c r="I73" s="80" t="s">
        <v>1042</v>
      </c>
      <c r="J73" s="81" t="s">
        <v>1043</v>
      </c>
      <c r="K73" s="79" t="s">
        <v>1044</v>
      </c>
      <c r="L73" s="905" t="s">
        <v>1045</v>
      </c>
      <c r="M73" s="884"/>
      <c r="N73" s="82" t="s">
        <v>1035</v>
      </c>
    </row>
    <row r="74" spans="1:14">
      <c r="B74" s="52"/>
      <c r="C74" s="327"/>
      <c r="D74" s="327"/>
      <c r="E74" s="327"/>
      <c r="F74" s="327"/>
      <c r="G74" s="327"/>
      <c r="H74" s="321"/>
      <c r="I74" s="289"/>
      <c r="J74" s="296"/>
      <c r="K74" s="289"/>
      <c r="L74" s="906"/>
      <c r="M74" s="907"/>
      <c r="N74" s="297"/>
    </row>
    <row r="75" spans="1:14">
      <c r="B75" s="52"/>
      <c r="C75" s="53"/>
      <c r="D75" s="53"/>
      <c r="E75" s="53"/>
      <c r="F75" s="53"/>
      <c r="G75" s="53"/>
      <c r="H75" s="321"/>
      <c r="I75" s="289"/>
      <c r="J75" s="296"/>
      <c r="K75" s="289"/>
      <c r="L75" s="906"/>
      <c r="M75" s="907"/>
      <c r="N75" s="297"/>
    </row>
    <row r="76" spans="1:14">
      <c r="B76" s="52"/>
      <c r="C76" s="53"/>
      <c r="D76" s="53"/>
      <c r="E76" s="53"/>
      <c r="F76" s="53"/>
      <c r="G76" s="53"/>
      <c r="H76" s="321"/>
      <c r="I76" s="289"/>
      <c r="J76" s="296"/>
      <c r="K76" s="289"/>
      <c r="L76" s="906"/>
      <c r="M76" s="907"/>
      <c r="N76" s="297"/>
    </row>
    <row r="77" spans="1:14">
      <c r="B77" s="52"/>
      <c r="C77" s="53"/>
      <c r="D77" s="53"/>
      <c r="E77" s="53"/>
      <c r="F77" s="53"/>
      <c r="G77" s="53"/>
      <c r="H77" s="321"/>
      <c r="I77" s="289"/>
      <c r="J77" s="296"/>
      <c r="K77" s="289"/>
      <c r="L77" s="906"/>
      <c r="M77" s="907"/>
      <c r="N77" s="297"/>
    </row>
    <row r="78" spans="1:14">
      <c r="B78" s="52"/>
      <c r="C78" s="53"/>
      <c r="D78" s="53"/>
      <c r="E78" s="53"/>
      <c r="F78" s="53"/>
      <c r="G78" s="53"/>
      <c r="H78" s="298"/>
      <c r="I78" s="289"/>
      <c r="J78" s="289"/>
      <c r="K78" s="289"/>
      <c r="L78" s="299"/>
      <c r="M78" s="300"/>
      <c r="N78" s="301"/>
    </row>
    <row r="79" spans="1:14" ht="15.75" thickBot="1">
      <c r="B79" s="457"/>
      <c r="C79" s="458"/>
      <c r="D79" s="458"/>
      <c r="E79" s="458"/>
      <c r="F79" s="458"/>
      <c r="G79" s="458"/>
      <c r="H79" s="54"/>
      <c r="I79" s="132"/>
      <c r="J79" s="132"/>
      <c r="K79" s="132"/>
      <c r="L79" s="897"/>
      <c r="M79" s="898"/>
      <c r="N79" s="133"/>
    </row>
    <row r="80" spans="1:14" ht="15.75" thickBot="1">
      <c r="B80" s="908" t="s">
        <v>1037</v>
      </c>
      <c r="C80" s="862"/>
      <c r="D80" s="862"/>
      <c r="E80" s="862"/>
      <c r="F80" s="862"/>
      <c r="G80" s="862"/>
      <c r="H80" s="862"/>
      <c r="I80" s="862"/>
      <c r="J80" s="862"/>
      <c r="K80" s="862"/>
      <c r="L80" s="862"/>
      <c r="M80" s="863"/>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8" t="s">
        <v>1047</v>
      </c>
      <c r="C84" s="859"/>
      <c r="D84" s="859"/>
      <c r="E84" s="859"/>
      <c r="F84" s="859"/>
      <c r="G84" s="859"/>
      <c r="H84" s="859"/>
      <c r="I84" s="79" t="s">
        <v>1048</v>
      </c>
      <c r="J84" s="81" t="s">
        <v>1494</v>
      </c>
      <c r="K84" s="80" t="s">
        <v>1050</v>
      </c>
      <c r="L84" s="860" t="s">
        <v>1034</v>
      </c>
      <c r="M84" s="861"/>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75" thickBot="1">
      <c r="B90" s="895"/>
      <c r="C90" s="896"/>
      <c r="D90" s="896"/>
      <c r="E90" s="896"/>
      <c r="F90" s="896"/>
      <c r="G90" s="896"/>
      <c r="H90" s="896"/>
      <c r="I90" s="132"/>
      <c r="J90" s="132"/>
      <c r="K90" s="132"/>
      <c r="L90" s="909"/>
      <c r="M90" s="909"/>
      <c r="N90" s="51"/>
    </row>
    <row r="91" spans="1:15" ht="15.75" thickBot="1">
      <c r="B91" s="908" t="s">
        <v>1037</v>
      </c>
      <c r="C91" s="862"/>
      <c r="D91" s="862"/>
      <c r="E91" s="862"/>
      <c r="F91" s="862"/>
      <c r="G91" s="862"/>
      <c r="H91" s="862"/>
      <c r="I91" s="862"/>
      <c r="J91" s="862"/>
      <c r="K91" s="862"/>
      <c r="L91" s="862"/>
      <c r="M91" s="863"/>
      <c r="N91" s="311">
        <f>SUM(N85:N90)</f>
        <v>39282.465543153841</v>
      </c>
    </row>
    <row r="92" spans="1:15" ht="15.75" thickBot="1">
      <c r="B92" s="39"/>
      <c r="C92" s="40"/>
      <c r="D92" s="40"/>
      <c r="E92" s="40"/>
      <c r="F92" s="40"/>
      <c r="G92" s="40"/>
      <c r="H92" s="40"/>
      <c r="I92" s="40"/>
      <c r="J92" s="40"/>
      <c r="K92" s="40"/>
      <c r="L92" s="40"/>
      <c r="M92" s="40"/>
      <c r="N92" s="41"/>
    </row>
    <row r="93" spans="1:15" ht="15.75" thickBot="1">
      <c r="B93" s="819" t="s">
        <v>1051</v>
      </c>
      <c r="C93" s="820"/>
      <c r="D93" s="820"/>
      <c r="E93" s="820"/>
      <c r="F93" s="820"/>
      <c r="G93" s="820"/>
      <c r="H93" s="820"/>
      <c r="I93" s="820"/>
      <c r="J93" s="820"/>
      <c r="K93" s="820"/>
      <c r="L93" s="820"/>
      <c r="M93" s="821"/>
      <c r="N93" s="105">
        <f>N49+N69+N80+N91</f>
        <v>319763.07880694547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4" t="s">
        <v>1053</v>
      </c>
      <c r="C97" s="865"/>
      <c r="D97" s="865"/>
      <c r="E97" s="865"/>
      <c r="F97" s="865"/>
      <c r="G97" s="865"/>
      <c r="H97" s="865"/>
      <c r="I97" s="324"/>
      <c r="J97" s="344"/>
      <c r="K97" s="312" t="s">
        <v>1054</v>
      </c>
      <c r="L97" s="866" t="s">
        <v>1055</v>
      </c>
      <c r="M97" s="867"/>
      <c r="N97" s="313"/>
    </row>
    <row r="98" spans="1:14">
      <c r="B98" s="852" t="s">
        <v>1056</v>
      </c>
      <c r="C98" s="853"/>
      <c r="D98" s="853"/>
      <c r="E98" s="853"/>
      <c r="F98" s="853"/>
      <c r="G98" s="853"/>
      <c r="H98" s="853"/>
      <c r="I98" s="93"/>
      <c r="J98" s="94"/>
      <c r="K98" s="314">
        <v>0.2</v>
      </c>
      <c r="L98" s="854">
        <f>N93*K98</f>
        <v>63952.615761389097</v>
      </c>
      <c r="M98" s="855"/>
      <c r="N98" s="57"/>
    </row>
    <row r="99" spans="1:14">
      <c r="B99" s="95" t="s">
        <v>1057</v>
      </c>
      <c r="C99" s="96"/>
      <c r="D99" s="96"/>
      <c r="E99" s="96"/>
      <c r="F99" s="96"/>
      <c r="G99" s="96"/>
      <c r="H99" s="96"/>
      <c r="I99" s="93"/>
      <c r="J99" s="94"/>
      <c r="K99" s="314">
        <v>0.05</v>
      </c>
      <c r="L99" s="854">
        <f>N93*K99</f>
        <v>15988.153940347274</v>
      </c>
      <c r="M99" s="855"/>
      <c r="N99" s="57"/>
    </row>
    <row r="100" spans="1:14" ht="15.75" thickBot="1">
      <c r="B100" s="97" t="s">
        <v>1058</v>
      </c>
      <c r="C100" s="98"/>
      <c r="D100" s="98"/>
      <c r="E100" s="98"/>
      <c r="F100" s="98"/>
      <c r="G100" s="98"/>
      <c r="H100" s="98"/>
      <c r="I100" s="99"/>
      <c r="J100" s="100"/>
      <c r="K100" s="315">
        <v>0.05</v>
      </c>
      <c r="L100" s="856">
        <f>N93*K100</f>
        <v>15988.153940347274</v>
      </c>
      <c r="M100" s="857"/>
      <c r="N100" s="57"/>
    </row>
    <row r="101" spans="1:14" ht="15.75" thickBot="1">
      <c r="B101" s="819" t="s">
        <v>1037</v>
      </c>
      <c r="C101" s="820"/>
      <c r="D101" s="820"/>
      <c r="E101" s="820"/>
      <c r="F101" s="820"/>
      <c r="G101" s="820"/>
      <c r="H101" s="820"/>
      <c r="I101" s="820"/>
      <c r="J101" s="820"/>
      <c r="K101" s="820"/>
      <c r="L101" s="820"/>
      <c r="M101" s="821"/>
      <c r="N101" s="58">
        <f>L98+L99+L100</f>
        <v>95928.923642083639</v>
      </c>
    </row>
    <row r="102" spans="1:14" ht="15.75" thickBot="1">
      <c r="B102" s="39"/>
      <c r="C102" s="40"/>
      <c r="D102" s="40"/>
      <c r="E102" s="40"/>
      <c r="F102" s="40"/>
      <c r="G102" s="40"/>
      <c r="H102" s="40"/>
      <c r="I102" s="40"/>
      <c r="J102" s="40"/>
      <c r="K102" s="40"/>
      <c r="L102" s="40"/>
      <c r="M102" s="40"/>
      <c r="N102" s="41"/>
    </row>
    <row r="103" spans="1:14" ht="15.75" thickBot="1">
      <c r="A103" t="s">
        <v>2122</v>
      </c>
      <c r="B103" s="819" t="s">
        <v>1059</v>
      </c>
      <c r="C103" s="820"/>
      <c r="D103" s="820"/>
      <c r="E103" s="820"/>
      <c r="F103" s="820"/>
      <c r="G103" s="820"/>
      <c r="H103" s="820"/>
      <c r="I103" s="820"/>
      <c r="J103" s="820"/>
      <c r="K103" s="820"/>
      <c r="L103" s="820"/>
      <c r="M103" s="821"/>
      <c r="N103" s="197">
        <f>N93+N101</f>
        <v>415692.00244902913</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7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7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3" t="s">
        <v>2324</v>
      </c>
      <c r="C120" s="964"/>
      <c r="D120" s="964"/>
      <c r="E120" s="964"/>
      <c r="F120" s="964"/>
      <c r="G120" s="964"/>
      <c r="H120" s="964"/>
      <c r="I120" s="964"/>
      <c r="J120" s="964"/>
      <c r="K120" s="964"/>
      <c r="L120" s="964"/>
      <c r="M120" s="964"/>
      <c r="N120" s="965"/>
    </row>
    <row r="121" spans="2:14" ht="15" customHeight="1">
      <c r="B121" s="963"/>
      <c r="C121" s="964"/>
      <c r="D121" s="964"/>
      <c r="E121" s="964"/>
      <c r="F121" s="964"/>
      <c r="G121" s="964"/>
      <c r="H121" s="964"/>
      <c r="I121" s="964"/>
      <c r="J121" s="964"/>
      <c r="K121" s="964"/>
      <c r="L121" s="964"/>
      <c r="M121" s="964"/>
      <c r="N121" s="965"/>
    </row>
    <row r="122" spans="2:14" ht="30" customHeight="1">
      <c r="B122" s="966" t="s">
        <v>2325</v>
      </c>
      <c r="C122" s="967"/>
      <c r="D122" s="967"/>
      <c r="E122" s="967"/>
      <c r="F122" s="967"/>
      <c r="G122" s="967"/>
      <c r="H122" s="967"/>
      <c r="I122" s="967"/>
      <c r="J122" s="967"/>
      <c r="K122" s="967"/>
      <c r="L122" s="967"/>
      <c r="M122" s="967"/>
      <c r="N122" s="968"/>
    </row>
    <row r="123" spans="2:14">
      <c r="B123" s="966"/>
      <c r="C123" s="967"/>
      <c r="D123" s="967"/>
      <c r="E123" s="967"/>
      <c r="F123" s="967"/>
      <c r="G123" s="967"/>
      <c r="H123" s="967"/>
      <c r="I123" s="967"/>
      <c r="J123" s="967"/>
      <c r="K123" s="967"/>
      <c r="L123" s="967"/>
      <c r="M123" s="967"/>
      <c r="N123" s="968"/>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69"/>
      <c r="K133" s="969"/>
      <c r="L133" s="969"/>
      <c r="M133" s="969"/>
      <c r="N133" s="970"/>
    </row>
    <row r="134" spans="2:14" ht="15.75" thickBot="1">
      <c r="B134" s="429" t="s">
        <v>2327</v>
      </c>
      <c r="C134" s="430"/>
      <c r="D134" s="430"/>
      <c r="E134" s="269"/>
      <c r="F134" s="269"/>
      <c r="G134" s="269"/>
      <c r="H134" s="269"/>
      <c r="I134" s="269"/>
      <c r="J134" s="971"/>
      <c r="K134" s="971"/>
      <c r="L134" s="971"/>
      <c r="M134" s="971"/>
      <c r="N134" s="972"/>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224</v>
      </c>
      <c r="B36" s="868" t="str">
        <f>VLOOKUP(A36,EQUIPOS!A6:D154,3,FALSE)</f>
        <v>Equipo de Medición (Deformimetros Eléctricos, Mecánicos, Celdas de Carga,  Etc.)</v>
      </c>
      <c r="C36" s="869"/>
      <c r="D36" s="869"/>
      <c r="E36" s="869"/>
      <c r="F36" s="869"/>
      <c r="G36" s="869"/>
      <c r="H36" s="870"/>
      <c r="I36" s="277"/>
      <c r="J36" s="278"/>
      <c r="K36" s="279">
        <f>VLOOKUP(A36,EQUIPOS!A6:D163,4,FALSE)</f>
        <v>154870.17879948916</v>
      </c>
      <c r="L36" s="280"/>
      <c r="M36" s="346">
        <v>3.3333333330000001</v>
      </c>
      <c r="N36" s="282">
        <f>K36/M36</f>
        <v>46461.053644492851</v>
      </c>
    </row>
    <row r="37" spans="1:14">
      <c r="A37" s="119" t="s">
        <v>125</v>
      </c>
      <c r="B37" s="868" t="str">
        <f>VLOOKUP(A37,EQUIPOS!A7:D154,3,FALSE)</f>
        <v>Bomba para gato de tensionamiento</v>
      </c>
      <c r="C37" s="869"/>
      <c r="D37" s="869"/>
      <c r="E37" s="869"/>
      <c r="F37" s="869"/>
      <c r="G37" s="869"/>
      <c r="H37" s="870"/>
      <c r="I37" s="431"/>
      <c r="J37" s="432"/>
      <c r="K37" s="279">
        <f>VLOOKUP(A37,EQUIPOS!A7:D164,4,FALSE)</f>
        <v>47030.503405704563</v>
      </c>
      <c r="L37" s="345"/>
      <c r="M37" s="346">
        <v>0.1</v>
      </c>
      <c r="N37" s="282">
        <f>K37/M37</f>
        <v>470305.03405704559</v>
      </c>
    </row>
    <row r="38" spans="1:14">
      <c r="A38" s="119" t="s">
        <v>240</v>
      </c>
      <c r="B38" s="868" t="str">
        <f>VLOOKUP(A38,EQUIPOS!A8:D154,3,FALSE)</f>
        <v>Gato para tensionamiento, fuerza Max 200 ton, área de tensión 314 cm2.</v>
      </c>
      <c r="C38" s="869"/>
      <c r="D38" s="869"/>
      <c r="E38" s="869"/>
      <c r="F38" s="869"/>
      <c r="G38" s="869"/>
      <c r="H38" s="870"/>
      <c r="I38" s="338"/>
      <c r="J38" s="340"/>
      <c r="K38" s="279">
        <f>VLOOKUP(A38,EQUIPOS!A8:D165,4,FALSE)</f>
        <v>144982.91826309069</v>
      </c>
      <c r="L38" s="433"/>
      <c r="M38" s="434">
        <v>0.1</v>
      </c>
      <c r="N38" s="282">
        <f>K38/M38</f>
        <v>1449829.1826309068</v>
      </c>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1966595.2703324454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906">
        <f>VLOOKUP(A60,TRANSPORTE!A2:D117,4,FALSE)</f>
        <v>5258.6983922486934</v>
      </c>
      <c r="M60" s="907"/>
      <c r="N60" s="297">
        <f>K60*L60</f>
        <v>78880.475883730396</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78880.475883730396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4</v>
      </c>
      <c r="B71" s="55" t="str">
        <f>VLOOKUP(A71,'MANO DE OBRA'!A8:D68,3,FALSE)</f>
        <v>Inspector de fabricación y montaje</v>
      </c>
      <c r="C71" s="53"/>
      <c r="D71" s="53"/>
      <c r="E71" s="53"/>
      <c r="F71" s="53"/>
      <c r="G71" s="53"/>
      <c r="H71" s="53"/>
      <c r="I71" s="302">
        <f>K71/J71*100</f>
        <v>81551.408459999991</v>
      </c>
      <c r="J71" s="303">
        <v>185</v>
      </c>
      <c r="K71" s="304">
        <f>VLOOKUP(A71,'MANO DE OBRA'!A8:D99,4,FALSE)</f>
        <v>150870.10565099999</v>
      </c>
      <c r="L71" s="56"/>
      <c r="M71" s="444">
        <v>26.666666664000001</v>
      </c>
      <c r="N71" s="405">
        <f>K71/M71</f>
        <v>5657.6289624782621</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5657.6289624782621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2051133.3751786542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410226.67503573088</v>
      </c>
      <c r="M84" s="855"/>
      <c r="N84" s="57"/>
    </row>
    <row r="85" spans="1:14">
      <c r="B85" s="95" t="s">
        <v>1057</v>
      </c>
      <c r="C85" s="96"/>
      <c r="D85" s="96"/>
      <c r="E85" s="96"/>
      <c r="F85" s="96"/>
      <c r="G85" s="96"/>
      <c r="H85" s="96"/>
      <c r="I85" s="93"/>
      <c r="J85" s="94"/>
      <c r="K85" s="314">
        <v>0.05</v>
      </c>
      <c r="L85" s="854">
        <f>N79*K85</f>
        <v>102556.66875893272</v>
      </c>
      <c r="M85" s="855"/>
      <c r="N85" s="57"/>
    </row>
    <row r="86" spans="1:14" ht="15.75" thickBot="1">
      <c r="B86" s="97" t="s">
        <v>1058</v>
      </c>
      <c r="C86" s="98"/>
      <c r="D86" s="98"/>
      <c r="E86" s="98"/>
      <c r="F86" s="98"/>
      <c r="G86" s="98"/>
      <c r="H86" s="98"/>
      <c r="I86" s="99"/>
      <c r="J86" s="100"/>
      <c r="K86" s="315">
        <v>0.05</v>
      </c>
      <c r="L86" s="856">
        <f>N79*K86</f>
        <v>102556.66875893272</v>
      </c>
      <c r="M86" s="857"/>
      <c r="N86" s="57"/>
    </row>
    <row r="87" spans="1:14" ht="15.75" thickBot="1">
      <c r="B87" s="819" t="s">
        <v>1037</v>
      </c>
      <c r="C87" s="820"/>
      <c r="D87" s="820"/>
      <c r="E87" s="820"/>
      <c r="F87" s="820"/>
      <c r="G87" s="820"/>
      <c r="H87" s="820"/>
      <c r="I87" s="820"/>
      <c r="J87" s="820"/>
      <c r="K87" s="820"/>
      <c r="L87" s="820"/>
      <c r="M87" s="821"/>
      <c r="N87" s="58">
        <f>L84+L85+L86</f>
        <v>615340.01255359629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2666473.3877322506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346">
        <v>2</v>
      </c>
      <c r="N36" s="282">
        <f>K36/M36</f>
        <v>1189.2933163048108</v>
      </c>
    </row>
    <row r="37" spans="1:14">
      <c r="A37" s="119" t="s">
        <v>363</v>
      </c>
      <c r="B37" s="868" t="str">
        <f>VLOOKUP(A37,EQUIPOS!A7:D154,3,FALSE)</f>
        <v>Vibrador de concreto, Motor de 3 hp a 18.000 rpm Mangueras de 4 mt</v>
      </c>
      <c r="C37" s="869"/>
      <c r="D37" s="869"/>
      <c r="E37" s="869"/>
      <c r="F37" s="869"/>
      <c r="G37" s="869"/>
      <c r="H37" s="870"/>
      <c r="I37" s="431"/>
      <c r="J37" s="432"/>
      <c r="K37" s="279">
        <f>VLOOKUP(A37,EQUIPOS!A7:D164,4,FALSE)</f>
        <v>6458.333333333333</v>
      </c>
      <c r="L37" s="345"/>
      <c r="M37" s="346">
        <v>2</v>
      </c>
      <c r="N37" s="282">
        <f>K37/M37</f>
        <v>3229.1666666666665</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1595.850162690625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6014.3101456621025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52755.292381406027</v>
      </c>
      <c r="N48" s="282">
        <f>K48*M48</f>
        <v>242674.3449544677</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4809.3850000000002</v>
      </c>
      <c r="N49" s="282">
        <f>K49*M49</f>
        <v>4809.3850000000002</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395262.07</v>
      </c>
      <c r="N50" s="282">
        <f>K50*M50</f>
        <v>395262.07</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14110.114350711434</v>
      </c>
      <c r="N51" s="282">
        <f>K51*M51</f>
        <v>64906.526013272589</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707652.32596774027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6">
        <f>VLOOKUP(A60,TRANSPORTE!A2:D117,4,FALSE)</f>
        <v>1100</v>
      </c>
      <c r="M60" s="907"/>
      <c r="N60" s="297">
        <f>K60*L60</f>
        <v>1100</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31917.003253812498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746683.63936721487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149336.72787344299</v>
      </c>
      <c r="M84" s="855"/>
      <c r="N84" s="57"/>
    </row>
    <row r="85" spans="1:14">
      <c r="B85" s="95" t="s">
        <v>1057</v>
      </c>
      <c r="C85" s="96"/>
      <c r="D85" s="96"/>
      <c r="E85" s="96"/>
      <c r="F85" s="96"/>
      <c r="G85" s="96"/>
      <c r="H85" s="96"/>
      <c r="I85" s="93"/>
      <c r="J85" s="94"/>
      <c r="K85" s="314">
        <v>0.05</v>
      </c>
      <c r="L85" s="854">
        <f>N79*K85</f>
        <v>37334.181968360746</v>
      </c>
      <c r="M85" s="855"/>
      <c r="N85" s="57"/>
    </row>
    <row r="86" spans="1:14" ht="15.75" thickBot="1">
      <c r="B86" s="97" t="s">
        <v>1058</v>
      </c>
      <c r="C86" s="98"/>
      <c r="D86" s="98"/>
      <c r="E86" s="98"/>
      <c r="F86" s="98"/>
      <c r="G86" s="98"/>
      <c r="H86" s="98"/>
      <c r="I86" s="99"/>
      <c r="J86" s="100"/>
      <c r="K86" s="315">
        <v>0.05</v>
      </c>
      <c r="L86" s="856">
        <f>N79*K86</f>
        <v>37334.181968360746</v>
      </c>
      <c r="M86" s="857"/>
      <c r="N86" s="57"/>
    </row>
    <row r="87" spans="1:14" ht="15.75" thickBot="1">
      <c r="B87" s="819" t="s">
        <v>1037</v>
      </c>
      <c r="C87" s="820"/>
      <c r="D87" s="820"/>
      <c r="E87" s="820"/>
      <c r="F87" s="820"/>
      <c r="G87" s="820"/>
      <c r="H87" s="820"/>
      <c r="I87" s="820"/>
      <c r="J87" s="820"/>
      <c r="K87" s="820"/>
      <c r="L87" s="820"/>
      <c r="M87" s="821"/>
      <c r="N87" s="58">
        <f>L84+L85+L86</f>
        <v>224005.09181016445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970688.73117737938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346">
        <v>2</v>
      </c>
      <c r="N36" s="282">
        <f>K36/M36</f>
        <v>1189.2933163048108</v>
      </c>
    </row>
    <row r="37" spans="1:14">
      <c r="A37" s="119" t="s">
        <v>363</v>
      </c>
      <c r="B37" s="868" t="str">
        <f>VLOOKUP(A37,EQUIPOS!A7:D154,3,FALSE)</f>
        <v>Vibrador de concreto, Motor de 3 hp a 18.000 rpm Mangueras de 4 mt</v>
      </c>
      <c r="C37" s="869"/>
      <c r="D37" s="869"/>
      <c r="E37" s="869"/>
      <c r="F37" s="869"/>
      <c r="G37" s="869"/>
      <c r="H37" s="870"/>
      <c r="I37" s="431"/>
      <c r="J37" s="432"/>
      <c r="K37" s="279">
        <f>VLOOKUP(A37,EQUIPOS!A7:D164,4,FALSE)</f>
        <v>6458.333333333333</v>
      </c>
      <c r="L37" s="345"/>
      <c r="M37" s="346">
        <v>2</v>
      </c>
      <c r="N37" s="282">
        <f>K37/M37</f>
        <v>3229.1666666666665</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5695.1401131239772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52755.292381406027</v>
      </c>
      <c r="N48" s="282">
        <f>K48*M48</f>
        <v>242674.3449544677</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4809.3850000000002</v>
      </c>
      <c r="N49" s="282">
        <f>K49*M49</f>
        <v>4809.3850000000002</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385739.69</v>
      </c>
      <c r="N50" s="282">
        <f>K50*M50</f>
        <v>385739.69</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14110.114350711434</v>
      </c>
      <c r="N51" s="282">
        <f>K51*M51</f>
        <v>64906.526013272589</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698129.94596774026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6">
        <f>VLOOKUP(A60,TRANSPORTE!A2:D117,4,FALSE)</f>
        <v>1100</v>
      </c>
      <c r="M60" s="907"/>
      <c r="N60" s="297">
        <f>K60*L60</f>
        <v>1100</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730458.68868391414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146091.73773678284</v>
      </c>
      <c r="M84" s="855"/>
      <c r="N84" s="57"/>
    </row>
    <row r="85" spans="1:14">
      <c r="B85" s="95" t="s">
        <v>1057</v>
      </c>
      <c r="C85" s="96"/>
      <c r="D85" s="96"/>
      <c r="E85" s="96"/>
      <c r="F85" s="96"/>
      <c r="G85" s="96"/>
      <c r="H85" s="96"/>
      <c r="I85" s="93"/>
      <c r="J85" s="94"/>
      <c r="K85" s="314">
        <v>0.05</v>
      </c>
      <c r="L85" s="854">
        <f>N79*K85</f>
        <v>36522.934434195711</v>
      </c>
      <c r="M85" s="855"/>
      <c r="N85" s="57"/>
    </row>
    <row r="86" spans="1:14" ht="15.75" thickBot="1">
      <c r="B86" s="97" t="s">
        <v>1058</v>
      </c>
      <c r="C86" s="98"/>
      <c r="D86" s="98"/>
      <c r="E86" s="98"/>
      <c r="F86" s="98"/>
      <c r="G86" s="98"/>
      <c r="H86" s="98"/>
      <c r="I86" s="99"/>
      <c r="J86" s="100"/>
      <c r="K86" s="315">
        <v>0.05</v>
      </c>
      <c r="L86" s="856">
        <f>N79*K86</f>
        <v>36522.934434195711</v>
      </c>
      <c r="M86" s="857"/>
      <c r="N86" s="57"/>
    </row>
    <row r="87" spans="1:14" ht="15.75" thickBot="1">
      <c r="B87" s="819" t="s">
        <v>1037</v>
      </c>
      <c r="C87" s="820"/>
      <c r="D87" s="820"/>
      <c r="E87" s="820"/>
      <c r="F87" s="820"/>
      <c r="G87" s="820"/>
      <c r="H87" s="820"/>
      <c r="I87" s="820"/>
      <c r="J87" s="820"/>
      <c r="K87" s="820"/>
      <c r="L87" s="820"/>
      <c r="M87" s="821"/>
      <c r="N87" s="58">
        <f>L84+L85+L86</f>
        <v>219137.60660517428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949596.29528908839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346">
        <v>2</v>
      </c>
      <c r="N36" s="282">
        <f>K36/M36</f>
        <v>1189.2933163048108</v>
      </c>
    </row>
    <row r="37" spans="1:14">
      <c r="A37" s="119" t="s">
        <v>363</v>
      </c>
      <c r="B37" s="868" t="str">
        <f>VLOOKUP(A37,EQUIPOS!A7:D154,3,FALSE)</f>
        <v>Vibrador de concreto, Motor de 3 hp a 18.000 rpm Mangueras de 4 mt</v>
      </c>
      <c r="C37" s="869"/>
      <c r="D37" s="869"/>
      <c r="E37" s="869"/>
      <c r="F37" s="869"/>
      <c r="G37" s="869"/>
      <c r="H37" s="870"/>
      <c r="I37" s="431"/>
      <c r="J37" s="432"/>
      <c r="K37" s="279">
        <f>VLOOKUP(A37,EQUIPOS!A7:D164,4,FALSE)</f>
        <v>6458.333333333333</v>
      </c>
      <c r="L37" s="345"/>
      <c r="M37" s="346">
        <v>2</v>
      </c>
      <c r="N37" s="282">
        <f>K37/M37</f>
        <v>3229.1666666666665</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5695.1401131239772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370000</v>
      </c>
      <c r="N48" s="282">
        <f>K48*M48</f>
        <v>370000</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4809.3850000000002</v>
      </c>
      <c r="N49" s="282">
        <f>K49*M49</f>
        <v>4809.3850000000002</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14110.114350711434</v>
      </c>
      <c r="N50" s="282">
        <f>K50*M50</f>
        <v>64906.526013272589</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439715.91101327259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6">
        <f>VLOOKUP(A60,TRANSPORTE!A2:D117,4,FALSE)</f>
        <v>1100</v>
      </c>
      <c r="M60" s="907"/>
      <c r="N60" s="297">
        <f>K60*L60</f>
        <v>1100</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472044.65372944658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94408.930745889316</v>
      </c>
      <c r="M84" s="855"/>
      <c r="N84" s="57"/>
    </row>
    <row r="85" spans="1:14">
      <c r="B85" s="95" t="s">
        <v>1057</v>
      </c>
      <c r="C85" s="96"/>
      <c r="D85" s="96"/>
      <c r="E85" s="96"/>
      <c r="F85" s="96"/>
      <c r="G85" s="96"/>
      <c r="H85" s="96"/>
      <c r="I85" s="93"/>
      <c r="J85" s="94"/>
      <c r="K85" s="314">
        <v>0.05</v>
      </c>
      <c r="L85" s="854">
        <f>N79*K85</f>
        <v>23602.232686472329</v>
      </c>
      <c r="M85" s="855"/>
      <c r="N85" s="57"/>
    </row>
    <row r="86" spans="1:14" ht="15.75" thickBot="1">
      <c r="B86" s="97" t="s">
        <v>1058</v>
      </c>
      <c r="C86" s="98"/>
      <c r="D86" s="98"/>
      <c r="E86" s="98"/>
      <c r="F86" s="98"/>
      <c r="G86" s="98"/>
      <c r="H86" s="98"/>
      <c r="I86" s="99"/>
      <c r="J86" s="100"/>
      <c r="K86" s="315">
        <v>0.05</v>
      </c>
      <c r="L86" s="856">
        <f>N79*K86</f>
        <v>23602.232686472329</v>
      </c>
      <c r="M86" s="857"/>
      <c r="N86" s="57"/>
    </row>
    <row r="87" spans="1:14" ht="15.75" thickBot="1">
      <c r="B87" s="819" t="s">
        <v>1037</v>
      </c>
      <c r="C87" s="820"/>
      <c r="D87" s="820"/>
      <c r="E87" s="820"/>
      <c r="F87" s="820"/>
      <c r="G87" s="820"/>
      <c r="H87" s="820"/>
      <c r="I87" s="820"/>
      <c r="J87" s="820"/>
      <c r="K87" s="820"/>
      <c r="L87" s="820"/>
      <c r="M87" s="821"/>
      <c r="N87" s="58">
        <f>L84+L85+L86</f>
        <v>141613.39611883397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613658.04984828061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topLeftCell="A64"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7"/>
      <c r="J36" s="278"/>
      <c r="K36" s="279">
        <f>VLOOKUP(A36,EQUIPOS!A6:D163,4,FALSE)</f>
        <v>2378.5866326096216</v>
      </c>
      <c r="L36" s="280"/>
      <c r="M36" s="346">
        <v>2</v>
      </c>
      <c r="N36" s="282">
        <f>K36/M36</f>
        <v>1189.2933163048108</v>
      </c>
    </row>
    <row r="37" spans="1:14">
      <c r="A37" s="119" t="s">
        <v>363</v>
      </c>
      <c r="B37" s="868" t="str">
        <f>VLOOKUP(A37,EQUIPOS!A7:D154,3,FALSE)</f>
        <v>Vibrador de concreto, Motor de 3 hp a 18.000 rpm Mangueras de 4 mt</v>
      </c>
      <c r="C37" s="869"/>
      <c r="D37" s="869"/>
      <c r="E37" s="869"/>
      <c r="F37" s="869"/>
      <c r="G37" s="869"/>
      <c r="H37" s="870"/>
      <c r="I37" s="431"/>
      <c r="J37" s="432"/>
      <c r="K37" s="279">
        <f>VLOOKUP(A37,EQUIPOS!A7:D164,4,FALSE)</f>
        <v>6458.333333333333</v>
      </c>
      <c r="L37" s="345"/>
      <c r="M37" s="346">
        <v>2</v>
      </c>
      <c r="N37" s="282">
        <f>K37/M37</f>
        <v>3229.1666666666665</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5695.1401131239772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358177.51</v>
      </c>
      <c r="N48" s="282">
        <f>K48*M48</f>
        <v>358177.51</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4809.3850000000002</v>
      </c>
      <c r="N49" s="282">
        <f>K49*M49</f>
        <v>4809.3850000000002</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4703.7562899292761</v>
      </c>
      <c r="N50" s="282">
        <f>K50*M50</f>
        <v>21637.278933674668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75" thickBot="1">
      <c r="B54" s="49"/>
      <c r="C54" s="320"/>
      <c r="D54" s="320"/>
      <c r="E54" s="320"/>
      <c r="F54" s="320"/>
      <c r="G54" s="320"/>
      <c r="H54" s="320"/>
      <c r="I54" s="320"/>
      <c r="J54" s="445"/>
      <c r="K54" s="132"/>
      <c r="L54" s="335"/>
      <c r="M54" s="412"/>
      <c r="N54" s="282"/>
    </row>
    <row r="55" spans="1:14" ht="15.75" thickBot="1">
      <c r="B55" s="819" t="s">
        <v>1037</v>
      </c>
      <c r="C55" s="820"/>
      <c r="D55" s="820"/>
      <c r="E55" s="820"/>
      <c r="F55" s="820"/>
      <c r="G55" s="820"/>
      <c r="H55" s="820"/>
      <c r="I55" s="820"/>
      <c r="J55" s="820"/>
      <c r="K55" s="820"/>
      <c r="L55" s="820"/>
      <c r="M55" s="821"/>
      <c r="N55" s="404">
        <f>SUM(N48:N54)</f>
        <v>384624.1739336747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6">
        <f>VLOOKUP(A60,TRANSPORTE!A2:D117,4,FALSE)</f>
        <v>1100</v>
      </c>
      <c r="M60" s="907"/>
      <c r="N60" s="297">
        <f>K60*L60</f>
        <v>1100</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416952.91664984869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83390.583329969741</v>
      </c>
      <c r="M84" s="855"/>
      <c r="N84" s="57"/>
    </row>
    <row r="85" spans="1:14">
      <c r="B85" s="95" t="s">
        <v>1057</v>
      </c>
      <c r="C85" s="96"/>
      <c r="D85" s="96"/>
      <c r="E85" s="96"/>
      <c r="F85" s="96"/>
      <c r="G85" s="96"/>
      <c r="H85" s="96"/>
      <c r="I85" s="93"/>
      <c r="J85" s="94"/>
      <c r="K85" s="314">
        <v>0.05</v>
      </c>
      <c r="L85" s="854">
        <f>N79*K85</f>
        <v>20847.645832492435</v>
      </c>
      <c r="M85" s="855"/>
      <c r="N85" s="57"/>
    </row>
    <row r="86" spans="1:14" ht="15.75" thickBot="1">
      <c r="B86" s="97" t="s">
        <v>1058</v>
      </c>
      <c r="C86" s="98"/>
      <c r="D86" s="98"/>
      <c r="E86" s="98"/>
      <c r="F86" s="98"/>
      <c r="G86" s="98"/>
      <c r="H86" s="98"/>
      <c r="I86" s="99"/>
      <c r="J86" s="100"/>
      <c r="K86" s="315">
        <v>0.05</v>
      </c>
      <c r="L86" s="856">
        <f>N79*K86</f>
        <v>20847.645832492435</v>
      </c>
      <c r="M86" s="857"/>
      <c r="N86" s="57"/>
    </row>
    <row r="87" spans="1:14" ht="15.75" thickBot="1">
      <c r="B87" s="819" t="s">
        <v>1037</v>
      </c>
      <c r="C87" s="820"/>
      <c r="D87" s="820"/>
      <c r="E87" s="820"/>
      <c r="F87" s="820"/>
      <c r="G87" s="820"/>
      <c r="H87" s="820"/>
      <c r="I87" s="820"/>
      <c r="J87" s="820"/>
      <c r="K87" s="820"/>
      <c r="L87" s="820"/>
      <c r="M87" s="821"/>
      <c r="N87" s="58">
        <f>L84+L85+L86</f>
        <v>125085.8749949546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542038.79164480325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ht="25.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7"/>
      <c r="J36" s="278"/>
      <c r="K36" s="279">
        <f>VLOOKUP(A36,EQUIPOS!A6:D163,4,FALSE)</f>
        <v>6041.666666666667</v>
      </c>
      <c r="L36" s="280"/>
      <c r="M36" s="346">
        <v>1</v>
      </c>
      <c r="N36" s="282">
        <f>K36/M36</f>
        <v>6041.666666666667</v>
      </c>
    </row>
    <row r="37" spans="1:14">
      <c r="A37" s="119" t="s">
        <v>363</v>
      </c>
      <c r="B37" s="868" t="str">
        <f>VLOOKUP(A37,EQUIPOS!A7:D154,3,FALSE)</f>
        <v>Vibrador de concreto, Motor de 3 hp a 18.000 rpm Mangueras de 4 mt</v>
      </c>
      <c r="C37" s="869"/>
      <c r="D37" s="869"/>
      <c r="E37" s="869"/>
      <c r="F37" s="869"/>
      <c r="G37" s="869"/>
      <c r="H37" s="870"/>
      <c r="I37" s="431"/>
      <c r="J37" s="432"/>
      <c r="K37" s="279">
        <f>VLOOKUP(A37,EQUIPOS!A7:D164,4,FALSE)</f>
        <v>6458.333333333333</v>
      </c>
      <c r="L37" s="345"/>
      <c r="M37" s="346">
        <v>1</v>
      </c>
      <c r="N37" s="282">
        <f>K37/M37</f>
        <v>6458.333333333333</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N81*M41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15691.700325381251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76666.666666666672</v>
      </c>
      <c r="N48" s="282">
        <f>K48*M48</f>
        <v>72833.333333333328</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12</v>
      </c>
      <c r="N49" s="282">
        <f>K49*M49</f>
        <v>2040</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31344.444444444442</v>
      </c>
      <c r="N50" s="282">
        <f>K50*M50</f>
        <v>17239.444444444445</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400</v>
      </c>
      <c r="N51" s="282">
        <f>K51*M51</f>
        <v>120000</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4703.7562899292761</v>
      </c>
      <c r="N52" s="282">
        <f>K52*M52</f>
        <v>14581.644498780757</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75" thickBot="1">
      <c r="B58" s="49"/>
      <c r="C58" s="320"/>
      <c r="D58" s="320"/>
      <c r="E58" s="320"/>
      <c r="F58" s="320"/>
      <c r="G58" s="320"/>
      <c r="H58" s="320"/>
      <c r="I58" s="320"/>
      <c r="J58" s="445"/>
      <c r="K58" s="132"/>
      <c r="L58" s="335"/>
      <c r="M58" s="412"/>
      <c r="N58" s="282"/>
    </row>
    <row r="59" spans="1:14" ht="15.75" thickBot="1">
      <c r="B59" s="819" t="s">
        <v>1037</v>
      </c>
      <c r="C59" s="820"/>
      <c r="D59" s="820"/>
      <c r="E59" s="820"/>
      <c r="F59" s="820"/>
      <c r="G59" s="820"/>
      <c r="H59" s="820"/>
      <c r="I59" s="820"/>
      <c r="J59" s="820"/>
      <c r="K59" s="820"/>
      <c r="L59" s="820"/>
      <c r="M59" s="821"/>
      <c r="N59" s="404">
        <f>SUM(N48:N58)</f>
        <v>226694.42227655853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906">
        <f>VLOOKUP(A64,TRANSPORTE!A2:D117,4,FALSE)</f>
        <v>1100</v>
      </c>
      <c r="M64" s="907"/>
      <c r="N64" s="297">
        <f>K64*L64</f>
        <v>605</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906">
        <f>VLOOKUP(A65,TRANSPORTE!A3:D117,4,FALSE)</f>
        <v>1100</v>
      </c>
      <c r="M65" s="907"/>
      <c r="N65" s="297">
        <f>K65*L65</f>
        <v>1045</v>
      </c>
    </row>
    <row r="66" spans="1:15">
      <c r="B66" s="52"/>
      <c r="C66" s="53"/>
      <c r="D66" s="53"/>
      <c r="E66" s="53"/>
      <c r="F66" s="53"/>
      <c r="G66" s="53"/>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1650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63834.006507625003</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N43+N59+N70+N81</f>
        <v>307870.12910956476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61574.025821912954</v>
      </c>
      <c r="M88" s="855"/>
      <c r="N88" s="57"/>
    </row>
    <row r="89" spans="1:14">
      <c r="B89" s="95" t="s">
        <v>1057</v>
      </c>
      <c r="C89" s="96"/>
      <c r="D89" s="96"/>
      <c r="E89" s="96"/>
      <c r="F89" s="96"/>
      <c r="G89" s="96"/>
      <c r="H89" s="96"/>
      <c r="I89" s="93"/>
      <c r="J89" s="94"/>
      <c r="K89" s="314">
        <v>0.05</v>
      </c>
      <c r="L89" s="854">
        <f>N83*K89</f>
        <v>15393.506455478238</v>
      </c>
      <c r="M89" s="855"/>
      <c r="N89" s="57"/>
    </row>
    <row r="90" spans="1:14" ht="15.75" thickBot="1">
      <c r="B90" s="97" t="s">
        <v>1058</v>
      </c>
      <c r="C90" s="98"/>
      <c r="D90" s="98"/>
      <c r="E90" s="98"/>
      <c r="F90" s="98"/>
      <c r="G90" s="98"/>
      <c r="H90" s="98"/>
      <c r="I90" s="99"/>
      <c r="J90" s="100"/>
      <c r="K90" s="315">
        <v>0.05</v>
      </c>
      <c r="L90" s="856">
        <f>N83*K90</f>
        <v>15393.506455478238</v>
      </c>
      <c r="M90" s="857"/>
      <c r="N90" s="57"/>
    </row>
    <row r="91" spans="1:14" ht="15.75" thickBot="1">
      <c r="B91" s="819" t="s">
        <v>1037</v>
      </c>
      <c r="C91" s="820"/>
      <c r="D91" s="820"/>
      <c r="E91" s="820"/>
      <c r="F91" s="820"/>
      <c r="G91" s="820"/>
      <c r="H91" s="820"/>
      <c r="I91" s="820"/>
      <c r="J91" s="820"/>
      <c r="K91" s="820"/>
      <c r="L91" s="820"/>
      <c r="M91" s="821"/>
      <c r="N91" s="58">
        <f>L88+L89+L90</f>
        <v>92361.038732869434</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400231.1678424342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7"/>
      <c r="J36" s="278"/>
      <c r="K36" s="279">
        <f>VLOOKUP(A36,EQUIPOS!A6:D163,4,FALSE)</f>
        <v>6041.666666666667</v>
      </c>
      <c r="L36" s="280"/>
      <c r="M36" s="346">
        <v>1</v>
      </c>
      <c r="N36" s="282">
        <f>K36/M36</f>
        <v>6041.666666666667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N81*M41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9233.3669920479169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76666.666666666672</v>
      </c>
      <c r="N48" s="282">
        <f>K48*M48</f>
        <v>64400</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12</v>
      </c>
      <c r="N49" s="282">
        <f>K49*M49</f>
        <v>2220</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31344.444444444442</v>
      </c>
      <c r="N50" s="282">
        <f>K50*M50</f>
        <v>19747</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400</v>
      </c>
      <c r="N51" s="282">
        <f>K51*M51</f>
        <v>104000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75" thickBot="1">
      <c r="B58" s="49"/>
      <c r="C58" s="320"/>
      <c r="D58" s="320"/>
      <c r="E58" s="320"/>
      <c r="F58" s="320"/>
      <c r="G58" s="320"/>
      <c r="H58" s="320"/>
      <c r="I58" s="320"/>
      <c r="J58" s="445"/>
      <c r="K58" s="132"/>
      <c r="L58" s="335"/>
      <c r="M58" s="412"/>
      <c r="N58" s="282"/>
    </row>
    <row r="59" spans="1:14" ht="15.75" thickBot="1">
      <c r="B59" s="819" t="s">
        <v>1037</v>
      </c>
      <c r="C59" s="820"/>
      <c r="D59" s="820"/>
      <c r="E59" s="820"/>
      <c r="F59" s="820"/>
      <c r="G59" s="820"/>
      <c r="H59" s="820"/>
      <c r="I59" s="820"/>
      <c r="J59" s="820"/>
      <c r="K59" s="820"/>
      <c r="L59" s="820"/>
      <c r="M59" s="821"/>
      <c r="N59" s="404">
        <f>SUM(N48:N58)</f>
        <v>190367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906">
        <f>VLOOKUP(A64,TRANSPORTE!A2:D117,4,FALSE)</f>
        <v>1100</v>
      </c>
      <c r="M64" s="907"/>
      <c r="N64" s="297">
        <f>K64*L64</f>
        <v>693</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906">
        <f>VLOOKUP(A65,TRANSPORTE!A3:D117,4,FALSE)</f>
        <v>1100</v>
      </c>
      <c r="M65" s="907"/>
      <c r="N65" s="297">
        <f>K65*L65</f>
        <v>924</v>
      </c>
    </row>
    <row r="66" spans="1:15">
      <c r="B66" s="52"/>
      <c r="C66" s="53"/>
      <c r="D66" s="53"/>
      <c r="E66" s="53"/>
      <c r="F66" s="53"/>
      <c r="G66" s="53"/>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1617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63834.006507625003</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N43+N59+N70+N81</f>
        <v>265051.37349967292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53010.274699934584</v>
      </c>
      <c r="M88" s="855"/>
      <c r="N88" s="57"/>
    </row>
    <row r="89" spans="1:14">
      <c r="B89" s="95" t="s">
        <v>1057</v>
      </c>
      <c r="C89" s="96"/>
      <c r="D89" s="96"/>
      <c r="E89" s="96"/>
      <c r="F89" s="96"/>
      <c r="G89" s="96"/>
      <c r="H89" s="96"/>
      <c r="I89" s="93"/>
      <c r="J89" s="94"/>
      <c r="K89" s="314">
        <v>0.05</v>
      </c>
      <c r="L89" s="854">
        <f>N83*K89</f>
        <v>13252.568674983646</v>
      </c>
      <c r="M89" s="855"/>
      <c r="N89" s="57"/>
    </row>
    <row r="90" spans="1:14" ht="15.75" thickBot="1">
      <c r="B90" s="97" t="s">
        <v>1058</v>
      </c>
      <c r="C90" s="98"/>
      <c r="D90" s="98"/>
      <c r="E90" s="98"/>
      <c r="F90" s="98"/>
      <c r="G90" s="98"/>
      <c r="H90" s="98"/>
      <c r="I90" s="99"/>
      <c r="J90" s="100"/>
      <c r="K90" s="315">
        <v>0.05</v>
      </c>
      <c r="L90" s="856">
        <f>N83*K90</f>
        <v>13252.568674983646</v>
      </c>
      <c r="M90" s="857"/>
      <c r="N90" s="57"/>
    </row>
    <row r="91" spans="1:14" ht="15.75" thickBot="1">
      <c r="B91" s="819" t="s">
        <v>1037</v>
      </c>
      <c r="C91" s="820"/>
      <c r="D91" s="820"/>
      <c r="E91" s="820"/>
      <c r="F91" s="820"/>
      <c r="G91" s="820"/>
      <c r="H91" s="820"/>
      <c r="I91" s="820"/>
      <c r="J91" s="820"/>
      <c r="K91" s="820"/>
      <c r="L91" s="820"/>
      <c r="M91" s="821"/>
      <c r="N91" s="58">
        <f>L88+L89+L90</f>
        <v>79515.412049901875</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344566.78554957476</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2"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7"/>
      <c r="J36" s="278"/>
      <c r="K36" s="279">
        <f>VLOOKUP(A36,EQUIPOS!A6:D163,4,FALSE)</f>
        <v>6041.666666666667</v>
      </c>
      <c r="L36" s="280"/>
      <c r="M36" s="346">
        <v>1</v>
      </c>
      <c r="N36" s="282">
        <f>K36/M36</f>
        <v>6041.666666666667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N81*M41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8595.0269269716664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76666.666666666672</v>
      </c>
      <c r="N48" s="282">
        <f>K48*M48</f>
        <v>38640</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12</v>
      </c>
      <c r="N49" s="282">
        <f>K49*M49</f>
        <v>1332</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23800</v>
      </c>
      <c r="N50" s="282">
        <f>K50*M50</f>
        <v>9520</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31344.444444444442</v>
      </c>
      <c r="N51" s="282">
        <f>K51*M51</f>
        <v>11848.199999999999</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400</v>
      </c>
      <c r="N52" s="282">
        <f>K52*M52</f>
        <v>62400</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75" thickBot="1">
      <c r="B58" s="49"/>
      <c r="C58" s="320"/>
      <c r="D58" s="320"/>
      <c r="E58" s="320"/>
      <c r="F58" s="320"/>
      <c r="G58" s="320"/>
      <c r="H58" s="320"/>
      <c r="I58" s="320"/>
      <c r="J58" s="445"/>
      <c r="K58" s="132"/>
      <c r="L58" s="335"/>
      <c r="M58" s="412"/>
      <c r="N58" s="282"/>
    </row>
    <row r="59" spans="1:14" ht="15.75" thickBot="1">
      <c r="B59" s="819" t="s">
        <v>1037</v>
      </c>
      <c r="C59" s="820"/>
      <c r="D59" s="820"/>
      <c r="E59" s="820"/>
      <c r="F59" s="820"/>
      <c r="G59" s="820"/>
      <c r="H59" s="820"/>
      <c r="I59" s="820"/>
      <c r="J59" s="820"/>
      <c r="K59" s="820"/>
      <c r="L59" s="820"/>
      <c r="M59" s="821"/>
      <c r="N59" s="404">
        <f>SUM(N48:N58)</f>
        <v>123740.2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906">
        <f>VLOOKUP(A64,TRANSPORTE!A2:D117,4,FALSE)</f>
        <v>1100</v>
      </c>
      <c r="M64" s="907"/>
      <c r="N64" s="297">
        <f>K64*L64</f>
        <v>415.8</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906">
        <f>VLOOKUP(A65,TRANSPORTE!A3:D117,4,FALSE)</f>
        <v>1100</v>
      </c>
      <c r="M65" s="907"/>
      <c r="N65" s="297">
        <f>K65*L65</f>
        <v>554.4</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906">
        <f>VLOOKUP(A66,TRANSPORTE!A3:D117,4,FALSE)</f>
        <v>1086.9145197319433</v>
      </c>
      <c r="M66" s="907"/>
      <c r="N66" s="297">
        <f>K66*L66</f>
        <v>434.76580789277733</v>
      </c>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1404.9658078927773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1">
        <f>SUM(N75:N80)</f>
        <v>51067.205206099999</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N43+N59+N70+N81</f>
        <v>184807.39794096444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36961.479588192888</v>
      </c>
      <c r="M88" s="855"/>
      <c r="N88" s="57"/>
    </row>
    <row r="89" spans="1:14">
      <c r="B89" s="95" t="s">
        <v>1057</v>
      </c>
      <c r="C89" s="96"/>
      <c r="D89" s="96"/>
      <c r="E89" s="96"/>
      <c r="F89" s="96"/>
      <c r="G89" s="96"/>
      <c r="H89" s="96"/>
      <c r="I89" s="93"/>
      <c r="J89" s="94"/>
      <c r="K89" s="314">
        <v>0.05</v>
      </c>
      <c r="L89" s="854">
        <f>N83*K89</f>
        <v>9240.3698970482219</v>
      </c>
      <c r="M89" s="855"/>
      <c r="N89" s="57"/>
    </row>
    <row r="90" spans="1:14" ht="15.75" thickBot="1">
      <c r="B90" s="97" t="s">
        <v>1058</v>
      </c>
      <c r="C90" s="98"/>
      <c r="D90" s="98"/>
      <c r="E90" s="98"/>
      <c r="F90" s="98"/>
      <c r="G90" s="98"/>
      <c r="H90" s="98"/>
      <c r="I90" s="99"/>
      <c r="J90" s="100"/>
      <c r="K90" s="315">
        <v>0.05</v>
      </c>
      <c r="L90" s="856">
        <f>N83*K90</f>
        <v>9240.3698970482219</v>
      </c>
      <c r="M90" s="857"/>
      <c r="N90" s="57"/>
    </row>
    <row r="91" spans="1:14" ht="15.75" thickBot="1">
      <c r="B91" s="819" t="s">
        <v>1037</v>
      </c>
      <c r="C91" s="820"/>
      <c r="D91" s="820"/>
      <c r="E91" s="820"/>
      <c r="F91" s="820"/>
      <c r="G91" s="820"/>
      <c r="H91" s="820"/>
      <c r="I91" s="820"/>
      <c r="J91" s="820"/>
      <c r="K91" s="820"/>
      <c r="L91" s="820"/>
      <c r="M91" s="821"/>
      <c r="N91" s="58">
        <f>L88+L89+L90</f>
        <v>55442.219382289331</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240249.61732325377</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7"/>
      <c r="J36" s="278"/>
      <c r="K36" s="279">
        <f>VLOOKUP(A36,EQUIPOS!A6:D163,4,FALSE)</f>
        <v>6458.333333333333</v>
      </c>
      <c r="L36" s="280"/>
      <c r="M36" s="346">
        <v>1</v>
      </c>
      <c r="N36" s="282">
        <f>K36/M36</f>
        <v>6458.333333333333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N78*M41</f>
        <v>1501.9766237088236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7960.3099570421564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2922.338888888889</v>
      </c>
      <c r="N48" s="282">
        <f>K48*M48</f>
        <v>99686.824177777788</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32000</v>
      </c>
      <c r="N49" s="282">
        <f>K49*M49</f>
        <v>4800</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358177.51</v>
      </c>
      <c r="N50" s="282">
        <f>K50*M50</f>
        <v>45130.366260000003</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26698.208259235638</v>
      </c>
      <c r="N51" s="282">
        <f>K51*M51</f>
        <v>26698.208259235638</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176315.39869701341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906">
        <f>VLOOKUP(A61,TRANSPORTE!A3:D117,4,FALSE)</f>
        <v>1100</v>
      </c>
      <c r="M61" s="907"/>
      <c r="N61" s="297">
        <f>K61*L61</f>
        <v>138.6</v>
      </c>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138.6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973"/>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1">
        <f>SUM(N72:N77)</f>
        <v>75098.831185441173</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259513.13983949675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51902.627967899352</v>
      </c>
      <c r="M85" s="855"/>
      <c r="N85" s="57"/>
    </row>
    <row r="86" spans="1:14">
      <c r="B86" s="95" t="s">
        <v>1057</v>
      </c>
      <c r="C86" s="96"/>
      <c r="D86" s="96"/>
      <c r="E86" s="96"/>
      <c r="F86" s="96"/>
      <c r="G86" s="96"/>
      <c r="H86" s="96"/>
      <c r="I86" s="93"/>
      <c r="J86" s="94"/>
      <c r="K86" s="314">
        <v>0.05</v>
      </c>
      <c r="L86" s="854">
        <f>N80*K86</f>
        <v>12975.656991974838</v>
      </c>
      <c r="M86" s="855"/>
      <c r="N86" s="57"/>
    </row>
    <row r="87" spans="1:14" ht="15.75" thickBot="1">
      <c r="B87" s="97" t="s">
        <v>1058</v>
      </c>
      <c r="C87" s="98"/>
      <c r="D87" s="98"/>
      <c r="E87" s="98"/>
      <c r="F87" s="98"/>
      <c r="G87" s="98"/>
      <c r="H87" s="98"/>
      <c r="I87" s="99"/>
      <c r="J87" s="100"/>
      <c r="K87" s="315">
        <v>0.05</v>
      </c>
      <c r="L87" s="856">
        <f>N80*K87</f>
        <v>12975.656991974838</v>
      </c>
      <c r="M87" s="857"/>
      <c r="N87" s="57"/>
    </row>
    <row r="88" spans="1:14" ht="15.75" thickBot="1">
      <c r="B88" s="819" t="s">
        <v>1037</v>
      </c>
      <c r="C88" s="820"/>
      <c r="D88" s="820"/>
      <c r="E88" s="820"/>
      <c r="F88" s="820"/>
      <c r="G88" s="820"/>
      <c r="H88" s="820"/>
      <c r="I88" s="820"/>
      <c r="J88" s="820"/>
      <c r="K88" s="820"/>
      <c r="L88" s="820"/>
      <c r="M88" s="821"/>
      <c r="N88" s="58">
        <f>L85+L86+L87</f>
        <v>77853.941951849032</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337367.08179134579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7"/>
      <c r="J36" s="278"/>
      <c r="K36" s="279">
        <f>VLOOKUP(A36,EQUIPOS!A6:D163,4,FALSE)</f>
        <v>6458.333333333333</v>
      </c>
      <c r="L36" s="280"/>
      <c r="M36" s="346">
        <v>1</v>
      </c>
      <c r="N36" s="282">
        <f>K36/M36</f>
        <v>6458.333333333333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N78*M41</f>
        <v>1501.9766237088236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7960.3099570421564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2922.338888888889</v>
      </c>
      <c r="N48" s="282">
        <f>K48*M48</f>
        <v>99686.824177777788</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32000</v>
      </c>
      <c r="N49" s="282">
        <f>K49*M49</f>
        <v>4800</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390409.41087268118</v>
      </c>
      <c r="N50" s="282">
        <f>K50*M50</f>
        <v>49191.585769957826</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26698.208259235638</v>
      </c>
      <c r="N51" s="282">
        <f>K51*M51</f>
        <v>26698.208259235638</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180376.61820697124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906">
        <f>VLOOKUP(A61,TRANSPORTE!A3:D117,4,FALSE)</f>
        <v>1100</v>
      </c>
      <c r="M61" s="907"/>
      <c r="N61" s="297">
        <f>K61*L61</f>
        <v>138.6</v>
      </c>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138.6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973"/>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133"/>
    </row>
    <row r="78" spans="1:15" ht="15.75" thickBot="1">
      <c r="B78" s="908" t="s">
        <v>1037</v>
      </c>
      <c r="C78" s="862"/>
      <c r="D78" s="862"/>
      <c r="E78" s="862"/>
      <c r="F78" s="862"/>
      <c r="G78" s="862"/>
      <c r="H78" s="862"/>
      <c r="I78" s="862"/>
      <c r="J78" s="862"/>
      <c r="K78" s="862"/>
      <c r="L78" s="862"/>
      <c r="M78" s="863"/>
      <c r="N78" s="470">
        <f>SUM(N72:N77)</f>
        <v>75098.831185441173</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263574.35934945458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52714.871869890922</v>
      </c>
      <c r="M85" s="855"/>
      <c r="N85" s="57"/>
    </row>
    <row r="86" spans="1:14">
      <c r="B86" s="95" t="s">
        <v>1057</v>
      </c>
      <c r="C86" s="96"/>
      <c r="D86" s="96"/>
      <c r="E86" s="96"/>
      <c r="F86" s="96"/>
      <c r="G86" s="96"/>
      <c r="H86" s="96"/>
      <c r="I86" s="93"/>
      <c r="J86" s="94"/>
      <c r="K86" s="314">
        <v>0.05</v>
      </c>
      <c r="L86" s="854">
        <f>N80*K86</f>
        <v>13178.71796747273</v>
      </c>
      <c r="M86" s="855"/>
      <c r="N86" s="57"/>
    </row>
    <row r="87" spans="1:14" ht="15.75" thickBot="1">
      <c r="B87" s="97" t="s">
        <v>1058</v>
      </c>
      <c r="C87" s="98"/>
      <c r="D87" s="98"/>
      <c r="E87" s="98"/>
      <c r="F87" s="98"/>
      <c r="G87" s="98"/>
      <c r="H87" s="98"/>
      <c r="I87" s="99"/>
      <c r="J87" s="100"/>
      <c r="K87" s="315">
        <v>0.05</v>
      </c>
      <c r="L87" s="856">
        <f>N80*K87</f>
        <v>13178.71796747273</v>
      </c>
      <c r="M87" s="857"/>
      <c r="N87" s="57"/>
    </row>
    <row r="88" spans="1:14" ht="15.75" thickBot="1">
      <c r="B88" s="819" t="s">
        <v>1037</v>
      </c>
      <c r="C88" s="820"/>
      <c r="D88" s="820"/>
      <c r="E88" s="820"/>
      <c r="F88" s="820"/>
      <c r="G88" s="820"/>
      <c r="H88" s="820"/>
      <c r="I88" s="820"/>
      <c r="J88" s="820"/>
      <c r="K88" s="820"/>
      <c r="L88" s="820"/>
      <c r="M88" s="821"/>
      <c r="N88" s="58">
        <f>L85+L86+L87</f>
        <v>79072.307804836397</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342646.66715429095</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156</v>
      </c>
      <c r="B36" s="868" t="str">
        <f>VLOOKUP(A36,EQUIPOS!A6:D154,3,FALSE)</f>
        <v>Cizalla manual de 90 cm.</v>
      </c>
      <c r="C36" s="869"/>
      <c r="D36" s="869"/>
      <c r="E36" s="869"/>
      <c r="F36" s="869"/>
      <c r="G36" s="869"/>
      <c r="H36" s="870"/>
      <c r="I36" s="277"/>
      <c r="J36" s="278"/>
      <c r="K36" s="279">
        <f>VLOOKUP(A36,EQUIPOS!A6:D163,4,FALSE)</f>
        <v>715.59174116645397</v>
      </c>
      <c r="L36" s="280"/>
      <c r="M36" s="346">
        <v>37.5</v>
      </c>
      <c r="N36" s="282">
        <f>K36/M36</f>
        <v>19.082446431105438</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N78*M41</f>
        <v>15.32016156183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34.402607992935437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2922.338888888889</v>
      </c>
      <c r="N48" s="282">
        <f>K48*M48</f>
        <v>3068.4558333333334</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4049.6821551256548</v>
      </c>
      <c r="N49" s="282">
        <f>K49*M49</f>
        <v>121.49046465376964</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3189.9462979871032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6">
        <f>VLOOKUP(A61,TRANSPORTE!A3:D117,4,FALSE)</f>
        <v>0.30101358760964236</v>
      </c>
      <c r="M61" s="907"/>
      <c r="N61" s="297">
        <f>K61*L61</f>
        <v>0.31606426699012452</v>
      </c>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1">
        <f>SUM(N72:N77)</f>
        <v>766.00807809150001</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3990.6730483385286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798.13460966770572</v>
      </c>
      <c r="M85" s="855"/>
      <c r="N85" s="57"/>
    </row>
    <row r="86" spans="1:14">
      <c r="B86" s="95" t="s">
        <v>1057</v>
      </c>
      <c r="C86" s="96"/>
      <c r="D86" s="96"/>
      <c r="E86" s="96"/>
      <c r="F86" s="96"/>
      <c r="G86" s="96"/>
      <c r="H86" s="96"/>
      <c r="I86" s="93"/>
      <c r="J86" s="94"/>
      <c r="K86" s="314">
        <v>0.05</v>
      </c>
      <c r="L86" s="854">
        <f>N80*K86</f>
        <v>199.53365241692643</v>
      </c>
      <c r="M86" s="855"/>
      <c r="N86" s="57"/>
    </row>
    <row r="87" spans="1:14" ht="15.75" thickBot="1">
      <c r="B87" s="97" t="s">
        <v>1058</v>
      </c>
      <c r="C87" s="98"/>
      <c r="D87" s="98"/>
      <c r="E87" s="98"/>
      <c r="F87" s="98"/>
      <c r="G87" s="98"/>
      <c r="H87" s="98"/>
      <c r="I87" s="99"/>
      <c r="J87" s="100"/>
      <c r="K87" s="315">
        <v>0.05</v>
      </c>
      <c r="L87" s="856">
        <f>N80*K87</f>
        <v>199.53365241692643</v>
      </c>
      <c r="M87" s="857"/>
      <c r="N87" s="57"/>
    </row>
    <row r="88" spans="1:14" ht="15.75" thickBot="1">
      <c r="B88" s="819" t="s">
        <v>1037</v>
      </c>
      <c r="C88" s="820"/>
      <c r="D88" s="820"/>
      <c r="E88" s="820"/>
      <c r="F88" s="820"/>
      <c r="G88" s="820"/>
      <c r="H88" s="820"/>
      <c r="I88" s="820"/>
      <c r="J88" s="820"/>
      <c r="K88" s="820"/>
      <c r="L88" s="820"/>
      <c r="M88" s="821"/>
      <c r="N88" s="58">
        <f>L85+L86+L87</f>
        <v>1197.2019145015586</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5187.8749628400874</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156</v>
      </c>
      <c r="B36" s="868" t="str">
        <f>VLOOKUP(A36,EQUIPOS!A6:D154,3,FALSE)</f>
        <v>Cizalla manual de 90 cm.</v>
      </c>
      <c r="C36" s="869"/>
      <c r="D36" s="869"/>
      <c r="E36" s="869"/>
      <c r="F36" s="869"/>
      <c r="G36" s="869"/>
      <c r="H36" s="870"/>
      <c r="I36" s="277"/>
      <c r="J36" s="278"/>
      <c r="K36" s="279">
        <f>VLOOKUP(A36,EQUIPOS!A6:D163,4,FALSE)</f>
        <v>715.59174116645397</v>
      </c>
      <c r="L36" s="280"/>
      <c r="M36" s="346">
        <v>37.5</v>
      </c>
      <c r="N36" s="282">
        <f>K36/M36</f>
        <v>19.082446431105438</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N78*M41</f>
        <v>15.32016156183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34.402607992935437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1955.6157415777734</v>
      </c>
      <c r="N48" s="282">
        <f>K48*M48</f>
        <v>2053.3965286566622</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4049.6821551256548</v>
      </c>
      <c r="N49" s="282">
        <f>K49*M49</f>
        <v>121.49046465376964</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2174.886993310432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6">
        <f>VLOOKUP(A61,TRANSPORTE!A3:D117,4,FALSE)</f>
        <v>0.30101358760964236</v>
      </c>
      <c r="M61" s="907"/>
      <c r="N61" s="297">
        <f>K61*L61</f>
        <v>0.31606426699012452</v>
      </c>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1">
        <f>SUM(N72:N77)</f>
        <v>766.00807809150001</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2975.6137436618574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595.12274873237152</v>
      </c>
      <c r="M85" s="855"/>
      <c r="N85" s="57"/>
    </row>
    <row r="86" spans="1:14">
      <c r="B86" s="95" t="s">
        <v>1057</v>
      </c>
      <c r="C86" s="96"/>
      <c r="D86" s="96"/>
      <c r="E86" s="96"/>
      <c r="F86" s="96"/>
      <c r="G86" s="96"/>
      <c r="H86" s="96"/>
      <c r="I86" s="93"/>
      <c r="J86" s="94"/>
      <c r="K86" s="314">
        <v>0.05</v>
      </c>
      <c r="L86" s="854">
        <f>N80*K86</f>
        <v>148.78068718309288</v>
      </c>
      <c r="M86" s="855"/>
      <c r="N86" s="57"/>
    </row>
    <row r="87" spans="1:14" ht="15.75" thickBot="1">
      <c r="B87" s="97" t="s">
        <v>1058</v>
      </c>
      <c r="C87" s="98"/>
      <c r="D87" s="98"/>
      <c r="E87" s="98"/>
      <c r="F87" s="98"/>
      <c r="G87" s="98"/>
      <c r="H87" s="98"/>
      <c r="I87" s="99"/>
      <c r="J87" s="100"/>
      <c r="K87" s="315">
        <v>0.05</v>
      </c>
      <c r="L87" s="856">
        <f>N80*K87</f>
        <v>148.78068718309288</v>
      </c>
      <c r="M87" s="857"/>
      <c r="N87" s="57"/>
    </row>
    <row r="88" spans="1:14" ht="15.75" thickBot="1">
      <c r="B88" s="819" t="s">
        <v>1037</v>
      </c>
      <c r="C88" s="820"/>
      <c r="D88" s="820"/>
      <c r="E88" s="820"/>
      <c r="F88" s="820"/>
      <c r="G88" s="820"/>
      <c r="H88" s="820"/>
      <c r="I88" s="820"/>
      <c r="J88" s="820"/>
      <c r="K88" s="820"/>
      <c r="L88" s="820"/>
      <c r="M88" s="821"/>
      <c r="N88" s="58">
        <f>L85+L86+L87</f>
        <v>892.68412309855717</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3868.2978667604148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7"/>
      <c r="J36" s="278"/>
      <c r="K36" s="279">
        <f>VLOOKUP(A36,EQUIPOS!A6:D163,4,FALSE)</f>
        <v>13796.057970312153</v>
      </c>
      <c r="L36" s="280"/>
      <c r="M36" s="346">
        <v>670</v>
      </c>
      <c r="N36" s="282">
        <f>K36/M36</f>
        <v>20.591131298973362</v>
      </c>
    </row>
    <row r="37" spans="1:14">
      <c r="A37" s="119" t="s">
        <v>125</v>
      </c>
      <c r="B37" s="868" t="str">
        <f>VLOOKUP(A37,EQUIPOS!A7:D154,3,FALSE)</f>
        <v>Bomba para gato de tensionamiento</v>
      </c>
      <c r="C37" s="869"/>
      <c r="D37" s="869"/>
      <c r="E37" s="869"/>
      <c r="F37" s="869"/>
      <c r="G37" s="869"/>
      <c r="H37" s="870"/>
      <c r="I37" s="431"/>
      <c r="J37" s="432"/>
      <c r="K37" s="279">
        <f>VLOOKUP(A37,EQUIPOS!A7:D164,4,FALSE)</f>
        <v>47030.503405704563</v>
      </c>
      <c r="L37" s="345"/>
      <c r="M37" s="346">
        <v>670</v>
      </c>
      <c r="N37" s="282">
        <f>K37/M37</f>
        <v>70.194781202544121</v>
      </c>
    </row>
    <row r="38" spans="1:14">
      <c r="A38" s="119" t="s">
        <v>240</v>
      </c>
      <c r="B38" s="868" t="str">
        <f>VLOOKUP(A38,EQUIPOS!A8:D154,3,FALSE)</f>
        <v>Gato para tensionamiento, fuerza Max 200 ton, área de tensión 314 cm2.</v>
      </c>
      <c r="C38" s="869"/>
      <c r="D38" s="869"/>
      <c r="E38" s="869"/>
      <c r="F38" s="869"/>
      <c r="G38" s="869"/>
      <c r="H38" s="870"/>
      <c r="I38" s="338"/>
      <c r="J38" s="340"/>
      <c r="K38" s="279">
        <f>VLOOKUP(A38,EQUIPOS!A8:D165,4,FALSE)</f>
        <v>144982.91826309069</v>
      </c>
      <c r="L38" s="433"/>
      <c r="M38" s="434">
        <v>670</v>
      </c>
      <c r="N38" s="282">
        <f>K38/M38</f>
        <v>216.39241531804581</v>
      </c>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N78*M41</f>
        <v>6.0975767410268658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313.27590456059011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16783.319608561058</v>
      </c>
      <c r="N48" s="282">
        <f t="shared" ref="N48:N53" si="0">K48*M48</f>
        <v>67.133278434244232</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15653.408107820494</v>
      </c>
      <c r="N49" s="282">
        <f t="shared" si="0"/>
        <v>62.613632431281978</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822.35510200240071</v>
      </c>
      <c r="N50" s="282">
        <f t="shared" si="0"/>
        <v>16.447102040048016</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4819.617112884227</v>
      </c>
      <c r="N51" s="282">
        <f t="shared" si="0"/>
        <v>409.66745459515931</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67278.882420297712</v>
      </c>
      <c r="N52" s="282">
        <f t="shared" si="0"/>
        <v>67.27888242029772</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4049.6821551256548</v>
      </c>
      <c r="N53" s="282">
        <f t="shared" si="0"/>
        <v>80.993643102513104</v>
      </c>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704.13399302354435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B61" s="52"/>
      <c r="C61" s="327"/>
      <c r="D61" s="327"/>
      <c r="E61" s="327"/>
      <c r="F61" s="327"/>
      <c r="G61" s="327"/>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133"/>
    </row>
    <row r="78" spans="1:15" ht="15.75" thickBot="1">
      <c r="B78" s="908" t="s">
        <v>1037</v>
      </c>
      <c r="C78" s="862"/>
      <c r="D78" s="862"/>
      <c r="E78" s="862"/>
      <c r="F78" s="862"/>
      <c r="G78" s="862"/>
      <c r="H78" s="862"/>
      <c r="I78" s="862"/>
      <c r="J78" s="862"/>
      <c r="K78" s="862"/>
      <c r="L78" s="862"/>
      <c r="M78" s="863"/>
      <c r="N78" s="470">
        <f>SUM(N72:N77)</f>
        <v>304.87883705134328</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1322.2887346354778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264.45774692709557</v>
      </c>
      <c r="M85" s="855"/>
      <c r="N85" s="57"/>
    </row>
    <row r="86" spans="1:14">
      <c r="B86" s="95" t="s">
        <v>1057</v>
      </c>
      <c r="C86" s="96"/>
      <c r="D86" s="96"/>
      <c r="E86" s="96"/>
      <c r="F86" s="96"/>
      <c r="G86" s="96"/>
      <c r="H86" s="96"/>
      <c r="I86" s="93"/>
      <c r="J86" s="94"/>
      <c r="K86" s="314">
        <v>0.05</v>
      </c>
      <c r="L86" s="854">
        <f>N80*K86</f>
        <v>66.114436731773893</v>
      </c>
      <c r="M86" s="855"/>
      <c r="N86" s="57"/>
    </row>
    <row r="87" spans="1:14" ht="15.75" thickBot="1">
      <c r="B87" s="97" t="s">
        <v>1058</v>
      </c>
      <c r="C87" s="98"/>
      <c r="D87" s="98"/>
      <c r="E87" s="98"/>
      <c r="F87" s="98"/>
      <c r="G87" s="98"/>
      <c r="H87" s="98"/>
      <c r="I87" s="99"/>
      <c r="J87" s="100"/>
      <c r="K87" s="315">
        <v>0.05</v>
      </c>
      <c r="L87" s="856">
        <f>N80*K87</f>
        <v>66.114436731773893</v>
      </c>
      <c r="M87" s="857"/>
      <c r="N87" s="57"/>
    </row>
    <row r="88" spans="1:14" ht="15.75" thickBot="1">
      <c r="B88" s="819" t="s">
        <v>1037</v>
      </c>
      <c r="C88" s="820"/>
      <c r="D88" s="820"/>
      <c r="E88" s="820"/>
      <c r="F88" s="820"/>
      <c r="G88" s="820"/>
      <c r="H88" s="820"/>
      <c r="I88" s="820"/>
      <c r="J88" s="820"/>
      <c r="K88" s="820"/>
      <c r="L88" s="820"/>
      <c r="M88" s="821"/>
      <c r="N88" s="58">
        <f>L85+L86+L87</f>
        <v>396.68662039064333</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1718.9753550261212</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7"/>
      <c r="J36" s="278"/>
      <c r="K36" s="279">
        <f>VLOOKUP(A36,EQUIPOS!A6:D163,4,FALSE)</f>
        <v>13796.057970312153</v>
      </c>
      <c r="L36" s="280"/>
      <c r="M36" s="346">
        <v>670</v>
      </c>
      <c r="N36" s="282">
        <f>K36/M36</f>
        <v>20.591131298973362</v>
      </c>
    </row>
    <row r="37" spans="1:14">
      <c r="A37" s="119" t="s">
        <v>125</v>
      </c>
      <c r="B37" s="868" t="str">
        <f>VLOOKUP(A37,EQUIPOS!A7:D154,3,FALSE)</f>
        <v>Bomba para gato de tensionamiento</v>
      </c>
      <c r="C37" s="869"/>
      <c r="D37" s="869"/>
      <c r="E37" s="869"/>
      <c r="F37" s="869"/>
      <c r="G37" s="869"/>
      <c r="H37" s="870"/>
      <c r="I37" s="431"/>
      <c r="J37" s="432"/>
      <c r="K37" s="279">
        <f>VLOOKUP(A37,EQUIPOS!A7:D164,4,FALSE)</f>
        <v>47030.503405704563</v>
      </c>
      <c r="L37" s="345"/>
      <c r="M37" s="346">
        <v>670</v>
      </c>
      <c r="N37" s="282">
        <f>K37/M37</f>
        <v>70.194781202544121</v>
      </c>
    </row>
    <row r="38" spans="1:14">
      <c r="A38" s="119" t="s">
        <v>240</v>
      </c>
      <c r="B38" s="868" t="str">
        <f>VLOOKUP(A38,EQUIPOS!A8:D154,3,FALSE)</f>
        <v>Gato para tensionamiento, fuerza Max 200 ton, área de tensión 314 cm2.</v>
      </c>
      <c r="C38" s="869"/>
      <c r="D38" s="869"/>
      <c r="E38" s="869"/>
      <c r="F38" s="869"/>
      <c r="G38" s="869"/>
      <c r="H38" s="870"/>
      <c r="I38" s="338"/>
      <c r="J38" s="340"/>
      <c r="K38" s="279">
        <f>VLOOKUP(A38,EQUIPOS!A8:D165,4,FALSE)</f>
        <v>144982.91826309069</v>
      </c>
      <c r="L38" s="433"/>
      <c r="M38" s="434">
        <v>670</v>
      </c>
      <c r="N38" s="282">
        <f>K38/M38</f>
        <v>216.39241531804581</v>
      </c>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N78*M41</f>
        <v>6.0975767410268658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313.27590456059011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16783.319608561058</v>
      </c>
      <c r="N48" s="282">
        <f t="shared" ref="N48:N53" si="0">K48*M48</f>
        <v>67.133278434244232</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15653.408107820494</v>
      </c>
      <c r="N49" s="282">
        <f t="shared" si="0"/>
        <v>62.613632431281978</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822.35510200240071</v>
      </c>
      <c r="N50" s="282">
        <f t="shared" si="0"/>
        <v>16.447102040048016</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4819.617112884227</v>
      </c>
      <c r="N51" s="282">
        <f t="shared" si="0"/>
        <v>26652.482634249776</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67278.882420297712</v>
      </c>
      <c r="N52" s="282">
        <f t="shared" si="0"/>
        <v>67.27888242029772</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4049.6821551256548</v>
      </c>
      <c r="N53" s="282">
        <f t="shared" si="0"/>
        <v>80.993643102513104</v>
      </c>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26946.94917267816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B61" s="52"/>
      <c r="C61" s="327"/>
      <c r="D61" s="327"/>
      <c r="E61" s="327"/>
      <c r="F61" s="327"/>
      <c r="G61" s="327"/>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1">
        <f>SUM(N72:N77)</f>
        <v>304.87883705134328</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27565.103914290092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5513.0207828580187</v>
      </c>
      <c r="M85" s="855"/>
      <c r="N85" s="57"/>
    </row>
    <row r="86" spans="1:14">
      <c r="B86" s="95" t="s">
        <v>1057</v>
      </c>
      <c r="C86" s="96"/>
      <c r="D86" s="96"/>
      <c r="E86" s="96"/>
      <c r="F86" s="96"/>
      <c r="G86" s="96"/>
      <c r="H86" s="96"/>
      <c r="I86" s="93"/>
      <c r="J86" s="94"/>
      <c r="K86" s="314">
        <v>0.05</v>
      </c>
      <c r="L86" s="854">
        <f>N80*K86</f>
        <v>1378.2551957145047</v>
      </c>
      <c r="M86" s="855"/>
      <c r="N86" s="57"/>
    </row>
    <row r="87" spans="1:14" ht="15.75" thickBot="1">
      <c r="B87" s="97" t="s">
        <v>1058</v>
      </c>
      <c r="C87" s="98"/>
      <c r="D87" s="98"/>
      <c r="E87" s="98"/>
      <c r="F87" s="98"/>
      <c r="G87" s="98"/>
      <c r="H87" s="98"/>
      <c r="I87" s="99"/>
      <c r="J87" s="100"/>
      <c r="K87" s="315">
        <v>0.05</v>
      </c>
      <c r="L87" s="856">
        <f>N80*K87</f>
        <v>1378.2551957145047</v>
      </c>
      <c r="M87" s="857"/>
      <c r="N87" s="57"/>
    </row>
    <row r="88" spans="1:14" ht="15.75" thickBot="1">
      <c r="B88" s="819" t="s">
        <v>1037</v>
      </c>
      <c r="C88" s="820"/>
      <c r="D88" s="820"/>
      <c r="E88" s="820"/>
      <c r="F88" s="820"/>
      <c r="G88" s="820"/>
      <c r="H88" s="820"/>
      <c r="I88" s="820"/>
      <c r="J88" s="820"/>
      <c r="K88" s="820"/>
      <c r="L88" s="820"/>
      <c r="M88" s="821"/>
      <c r="N88" s="58">
        <f>L85+L86+L87</f>
        <v>8269.5311742870272</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35834.635088577117</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78" t="s">
        <v>1017</v>
      </c>
      <c r="L1" s="930" t="s">
        <v>2304</v>
      </c>
      <c r="M1" s="931"/>
      <c r="N1" s="932"/>
    </row>
    <row r="2" spans="2:14">
      <c r="B2" s="914"/>
      <c r="C2" s="936" t="s">
        <v>1018</v>
      </c>
      <c r="D2" s="937"/>
      <c r="E2" s="937"/>
      <c r="F2" s="937"/>
      <c r="G2" s="937"/>
      <c r="H2" s="937"/>
      <c r="I2" s="937"/>
      <c r="J2" s="938"/>
      <c r="K2" s="977"/>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77"/>
      <c r="L4" s="933"/>
      <c r="M4" s="934"/>
      <c r="N4" s="93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979" t="s">
        <v>1029</v>
      </c>
      <c r="M30" s="796"/>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4" t="s">
        <v>1032</v>
      </c>
      <c r="J35" s="891"/>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954"/>
      <c r="D41" s="954"/>
      <c r="E41" s="44"/>
      <c r="F41" s="45"/>
      <c r="G41" s="45"/>
      <c r="H41" s="46"/>
      <c r="I41" s="42"/>
      <c r="J41" s="43"/>
      <c r="K41" s="289"/>
      <c r="L41" s="286"/>
      <c r="M41" s="411">
        <v>0.01</v>
      </c>
      <c r="N41" s="354">
        <f>N78*M41</f>
        <v>15.95850162690625</v>
      </c>
    </row>
    <row r="42" spans="1:14" ht="15.75" thickBot="1">
      <c r="B42" s="955"/>
      <c r="C42" s="956"/>
      <c r="D42" s="956"/>
      <c r="E42" s="956"/>
      <c r="F42" s="956"/>
      <c r="G42" s="956"/>
      <c r="H42" s="957"/>
      <c r="I42" s="878"/>
      <c r="J42" s="879"/>
      <c r="K42" s="47"/>
      <c r="L42" s="880"/>
      <c r="M42" s="958"/>
      <c r="N42" s="111"/>
    </row>
    <row r="43" spans="1:14" ht="15.75" thickBot="1">
      <c r="B43" s="819" t="s">
        <v>1037</v>
      </c>
      <c r="C43" s="820"/>
      <c r="D43" s="820"/>
      <c r="E43" s="820"/>
      <c r="F43" s="820"/>
      <c r="G43" s="820"/>
      <c r="H43" s="820"/>
      <c r="I43" s="820"/>
      <c r="J43" s="820"/>
      <c r="K43" s="820"/>
      <c r="L43" s="820"/>
      <c r="M43" s="821"/>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445626.07236524188</v>
      </c>
      <c r="N48" s="282">
        <f>K48*M48</f>
        <v>445626.07236524188</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445626.07236524188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B61" s="52"/>
      <c r="C61" s="327"/>
      <c r="D61" s="327"/>
      <c r="E61" s="327"/>
      <c r="F61" s="327"/>
      <c r="G61" s="327"/>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980"/>
      <c r="I71" s="79" t="s">
        <v>1048</v>
      </c>
      <c r="J71" s="81" t="s">
        <v>1494</v>
      </c>
      <c r="K71" s="80" t="s">
        <v>1050</v>
      </c>
      <c r="L71" s="860" t="s">
        <v>1034</v>
      </c>
      <c r="M71" s="973"/>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79"/>
      <c r="I77" s="132"/>
      <c r="J77" s="132"/>
      <c r="K77" s="132"/>
      <c r="L77" s="981"/>
      <c r="M77" s="881"/>
      <c r="N77" s="133"/>
    </row>
    <row r="78" spans="1:15" ht="15.75" thickBot="1">
      <c r="B78" s="908" t="s">
        <v>1037</v>
      </c>
      <c r="C78" s="862"/>
      <c r="D78" s="862"/>
      <c r="E78" s="862"/>
      <c r="F78" s="862"/>
      <c r="G78" s="862"/>
      <c r="H78" s="862"/>
      <c r="I78" s="862"/>
      <c r="J78" s="862"/>
      <c r="K78" s="862"/>
      <c r="L78" s="862"/>
      <c r="M78" s="863"/>
      <c r="N78" s="470">
        <f>SUM(N72:N77)</f>
        <v>1595.850162690625</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447237.88102955942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89447.576205911886</v>
      </c>
      <c r="M85" s="855"/>
      <c r="N85" s="57"/>
    </row>
    <row r="86" spans="1:14">
      <c r="B86" s="95" t="s">
        <v>1057</v>
      </c>
      <c r="C86" s="96"/>
      <c r="D86" s="96"/>
      <c r="E86" s="96"/>
      <c r="F86" s="96"/>
      <c r="G86" s="96"/>
      <c r="H86" s="96"/>
      <c r="I86" s="93"/>
      <c r="J86" s="94"/>
      <c r="K86" s="314">
        <v>0.05</v>
      </c>
      <c r="L86" s="854">
        <f>N80*K86</f>
        <v>22361.894051477972</v>
      </c>
      <c r="M86" s="855"/>
      <c r="N86" s="57"/>
    </row>
    <row r="87" spans="1:14" ht="15.75" thickBot="1">
      <c r="B87" s="97" t="s">
        <v>1058</v>
      </c>
      <c r="C87" s="98"/>
      <c r="D87" s="98"/>
      <c r="E87" s="98"/>
      <c r="F87" s="98"/>
      <c r="G87" s="98"/>
      <c r="H87" s="98"/>
      <c r="I87" s="99"/>
      <c r="J87" s="100"/>
      <c r="K87" s="315">
        <v>0.05</v>
      </c>
      <c r="L87" s="856">
        <f>N80*K87</f>
        <v>22361.894051477972</v>
      </c>
      <c r="M87" s="857"/>
      <c r="N87" s="57"/>
    </row>
    <row r="88" spans="1:14" ht="15.75" thickBot="1">
      <c r="B88" s="819" t="s">
        <v>1037</v>
      </c>
      <c r="C88" s="820"/>
      <c r="D88" s="820"/>
      <c r="E88" s="820"/>
      <c r="F88" s="820"/>
      <c r="G88" s="820"/>
      <c r="H88" s="820"/>
      <c r="I88" s="820"/>
      <c r="J88" s="820"/>
      <c r="K88" s="820"/>
      <c r="L88" s="820"/>
      <c r="M88" s="821"/>
      <c r="N88" s="58">
        <f>L85+L86+L87</f>
        <v>134171.36430886784</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581409.24533842725</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N78*M41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37913.4</v>
      </c>
      <c r="N48" s="282">
        <f>K48*M48</f>
        <v>39809.07</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f>SUM(N48:N55)</f>
        <v>39809.07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B61" s="52"/>
      <c r="C61" s="327"/>
      <c r="D61" s="327"/>
      <c r="E61" s="327"/>
      <c r="F61" s="327"/>
      <c r="G61" s="327"/>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973"/>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1">
        <f>SUM(N72:N77)</f>
        <v>1021.344104122</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40881.481309328097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8176.2962618656202</v>
      </c>
      <c r="M85" s="855"/>
      <c r="N85" s="57"/>
    </row>
    <row r="86" spans="1:14">
      <c r="B86" s="95" t="s">
        <v>1057</v>
      </c>
      <c r="C86" s="96"/>
      <c r="D86" s="96"/>
      <c r="E86" s="96"/>
      <c r="F86" s="96"/>
      <c r="G86" s="96"/>
      <c r="H86" s="96"/>
      <c r="I86" s="93"/>
      <c r="J86" s="94"/>
      <c r="K86" s="314">
        <v>0.05</v>
      </c>
      <c r="L86" s="854">
        <f>N80*K86</f>
        <v>2044.074065466405</v>
      </c>
      <c r="M86" s="855"/>
      <c r="N86" s="57"/>
    </row>
    <row r="87" spans="1:14" ht="15.75" thickBot="1">
      <c r="B87" s="97" t="s">
        <v>1058</v>
      </c>
      <c r="C87" s="98"/>
      <c r="D87" s="98"/>
      <c r="E87" s="98"/>
      <c r="F87" s="98"/>
      <c r="G87" s="98"/>
      <c r="H87" s="98"/>
      <c r="I87" s="99"/>
      <c r="J87" s="100"/>
      <c r="K87" s="315">
        <v>0.05</v>
      </c>
      <c r="L87" s="856">
        <f>N80*K87</f>
        <v>2044.074065466405</v>
      </c>
      <c r="M87" s="857"/>
      <c r="N87" s="57"/>
    </row>
    <row r="88" spans="1:14" ht="15.75" thickBot="1">
      <c r="B88" s="819" t="s">
        <v>1037</v>
      </c>
      <c r="C88" s="820"/>
      <c r="D88" s="820"/>
      <c r="E88" s="820"/>
      <c r="F88" s="820"/>
      <c r="G88" s="820"/>
      <c r="H88" s="820"/>
      <c r="I88" s="820"/>
      <c r="J88" s="820"/>
      <c r="K88" s="820"/>
      <c r="L88" s="820"/>
      <c r="M88" s="821"/>
      <c r="N88" s="58">
        <f>L85+L86+L87</f>
        <v>12264.444392798428</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7">
        <f>N80+N88</f>
        <v>53145.925702126522</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7"/>
      <c r="J36" s="278"/>
      <c r="K36" s="279">
        <f>VLOOKUP(A36,EQUIPOS!A6:D163,4,FALSE)</f>
        <v>3174.8084291187743</v>
      </c>
      <c r="L36" s="280"/>
      <c r="M36" s="346">
        <v>40</v>
      </c>
      <c r="N36" s="282">
        <f>K36/M36</f>
        <v>79.370210727969351</v>
      </c>
    </row>
    <row r="37" spans="1:14">
      <c r="A37" s="119" t="s">
        <v>195</v>
      </c>
      <c r="B37" s="868" t="str">
        <f>VLOOKUP(A37,EQUIPOS!A7:D154,3,FALSE)</f>
        <v xml:space="preserve">Equipo de oxicorte, Capacidad de corte: hasta 6´´ (152mm) </v>
      </c>
      <c r="C37" s="869"/>
      <c r="D37" s="869"/>
      <c r="E37" s="869"/>
      <c r="F37" s="869"/>
      <c r="G37" s="869"/>
      <c r="H37" s="870"/>
      <c r="I37" s="431"/>
      <c r="J37" s="432"/>
      <c r="K37" s="279">
        <f>VLOOKUP(A37,EQUIPOS!A7:D164,4,FALSE)</f>
        <v>15000</v>
      </c>
      <c r="L37" s="345"/>
      <c r="M37" s="346">
        <v>40</v>
      </c>
      <c r="N37" s="282">
        <f t="shared" ref="N37:N43" si="0">K37/M37</f>
        <v>375</v>
      </c>
    </row>
    <row r="38" spans="1:14">
      <c r="A38" s="119" t="s">
        <v>204</v>
      </c>
      <c r="B38" s="868" t="str">
        <f>VLOOKUP(A38,EQUIPOS!A8:D154,3,FALSE)</f>
        <v xml:space="preserve">Equipo de soldadura 250 AMP
</v>
      </c>
      <c r="C38" s="869"/>
      <c r="D38" s="869"/>
      <c r="E38" s="869"/>
      <c r="F38" s="869"/>
      <c r="G38" s="869"/>
      <c r="H38" s="870"/>
      <c r="I38" s="431"/>
      <c r="J38" s="432"/>
      <c r="K38" s="279">
        <f>VLOOKUP(A38,EQUIPOS!A8:D165,4,FALSE)</f>
        <v>15732.939548744149</v>
      </c>
      <c r="L38" s="345"/>
      <c r="M38" s="346">
        <v>40</v>
      </c>
      <c r="N38" s="282">
        <f t="shared" si="0"/>
        <v>393.3234887186037</v>
      </c>
    </row>
    <row r="39" spans="1:14">
      <c r="A39" s="119" t="s">
        <v>208</v>
      </c>
      <c r="B39" s="868" t="str">
        <f>VLOOKUP(A39,EQUIPOS!A9:D154,3,FALSE)</f>
        <v>Equipo de soldadura 400</v>
      </c>
      <c r="C39" s="869"/>
      <c r="D39" s="869"/>
      <c r="E39" s="869"/>
      <c r="F39" s="869"/>
      <c r="G39" s="869"/>
      <c r="H39" s="870"/>
      <c r="I39" s="431"/>
      <c r="J39" s="432"/>
      <c r="K39" s="279">
        <f>VLOOKUP(A39,EQUIPOS!A9:D166,4,FALSE)</f>
        <v>15874.042145593872</v>
      </c>
      <c r="L39" s="345"/>
      <c r="M39" s="346">
        <v>40</v>
      </c>
      <c r="N39" s="282">
        <f t="shared" si="0"/>
        <v>396.85105363984678</v>
      </c>
    </row>
    <row r="40" spans="1:14">
      <c r="A40" s="119" t="s">
        <v>210</v>
      </c>
      <c r="B40" s="868" t="str">
        <f>VLOOKUP(A40,EQUIPOS!A10:D154,3,FALSE)</f>
        <v>Equipo de soldadura 600</v>
      </c>
      <c r="C40" s="869"/>
      <c r="D40" s="869"/>
      <c r="E40" s="869"/>
      <c r="F40" s="869"/>
      <c r="G40" s="869"/>
      <c r="H40" s="870"/>
      <c r="I40" s="431"/>
      <c r="J40" s="432"/>
      <c r="K40" s="279">
        <f>VLOOKUP(A40,EQUIPOS!A10:D167,4,FALSE)</f>
        <v>17991.588974031507</v>
      </c>
      <c r="L40" s="345"/>
      <c r="M40" s="346">
        <v>40</v>
      </c>
      <c r="N40" s="282">
        <f t="shared" si="0"/>
        <v>449.78972435078765</v>
      </c>
    </row>
    <row r="41" spans="1:14">
      <c r="A41" s="119" t="s">
        <v>202</v>
      </c>
      <c r="B41" s="868" t="str">
        <f>VLOOKUP(A41,EQUIPOS!A11:D155,3,FALSE)</f>
        <v xml:space="preserve">Equipo de rayos X y/o ultrasonido
</v>
      </c>
      <c r="C41" s="869"/>
      <c r="D41" s="869"/>
      <c r="E41" s="869"/>
      <c r="F41" s="869"/>
      <c r="G41" s="869"/>
      <c r="H41" s="870"/>
      <c r="I41" s="431"/>
      <c r="J41" s="432"/>
      <c r="K41" s="279">
        <f>VLOOKUP(A41,EQUIPOS!A11:D168,4,FALSE)</f>
        <v>66136.802894848879</v>
      </c>
      <c r="L41" s="345"/>
      <c r="M41" s="346">
        <v>4000</v>
      </c>
      <c r="N41" s="282">
        <f t="shared" si="0"/>
        <v>16.534200723712221</v>
      </c>
    </row>
    <row r="42" spans="1:14">
      <c r="A42" s="119" t="s">
        <v>294</v>
      </c>
      <c r="B42" s="868" t="str">
        <f>VLOOKUP(A42,EQUIPOS!A12:D156,3,FALSE)</f>
        <v>Puente grúa</v>
      </c>
      <c r="C42" s="869"/>
      <c r="D42" s="869"/>
      <c r="E42" s="869"/>
      <c r="F42" s="869"/>
      <c r="G42" s="869"/>
      <c r="H42" s="870"/>
      <c r="I42" s="431"/>
      <c r="J42" s="432"/>
      <c r="K42" s="279">
        <f>VLOOKUP(A42,EQUIPOS!A12:D169,4,FALSE)</f>
        <v>601978.95381013211</v>
      </c>
      <c r="L42" s="345"/>
      <c r="M42" s="346">
        <v>40000</v>
      </c>
      <c r="N42" s="282">
        <f t="shared" si="0"/>
        <v>15.049473845253303</v>
      </c>
    </row>
    <row r="43" spans="1:14">
      <c r="A43" s="119" t="s">
        <v>334</v>
      </c>
      <c r="B43" s="868" t="str">
        <f>VLOOKUP(A43,EQUIPOS!A13:D157,3,FALSE)</f>
        <v>Taladro industrial</v>
      </c>
      <c r="C43" s="869"/>
      <c r="D43" s="869"/>
      <c r="E43" s="869"/>
      <c r="F43" s="869"/>
      <c r="G43" s="869"/>
      <c r="H43" s="870"/>
      <c r="I43" s="431"/>
      <c r="J43" s="432"/>
      <c r="K43" s="279">
        <f>VLOOKUP(A43,EQUIPOS!A13:D170,4,FALSE)</f>
        <v>2834.1464452958712</v>
      </c>
      <c r="L43" s="345"/>
      <c r="M43" s="346">
        <v>40</v>
      </c>
      <c r="N43" s="282">
        <f t="shared" si="0"/>
        <v>70.85366113239678</v>
      </c>
    </row>
    <row r="44" spans="1:14">
      <c r="B44" s="868"/>
      <c r="C44" s="869"/>
      <c r="D44" s="869"/>
      <c r="E44" s="869"/>
      <c r="F44" s="869"/>
      <c r="G44" s="869"/>
      <c r="H44" s="870"/>
      <c r="I44" s="42"/>
      <c r="J44" s="43"/>
      <c r="K44" s="279"/>
      <c r="L44" s="286"/>
      <c r="M44" s="346"/>
      <c r="N44" s="282"/>
    </row>
    <row r="45" spans="1:14">
      <c r="B45" s="330"/>
      <c r="C45" s="331"/>
      <c r="D45" s="331"/>
      <c r="E45" s="331"/>
      <c r="F45" s="333"/>
      <c r="G45" s="333"/>
      <c r="H45" s="131"/>
      <c r="I45" s="42"/>
      <c r="J45" s="43"/>
      <c r="K45" s="279"/>
      <c r="L45" s="286"/>
      <c r="M45" s="287"/>
      <c r="N45" s="283"/>
    </row>
    <row r="46" spans="1:14">
      <c r="B46" s="876" t="s">
        <v>1036</v>
      </c>
      <c r="C46" s="877"/>
      <c r="D46" s="877"/>
      <c r="E46" s="44"/>
      <c r="F46" s="45"/>
      <c r="G46" s="45"/>
      <c r="H46" s="46"/>
      <c r="I46" s="42"/>
      <c r="J46" s="43"/>
      <c r="K46" s="289"/>
      <c r="L46" s="286"/>
      <c r="M46" s="411">
        <v>0.1</v>
      </c>
      <c r="N46" s="354">
        <f>N83*M46</f>
        <v>332.79758231058753</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4">
        <f>SUM(N36:N46)</f>
        <v>2129.5693954491576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5" t="s">
        <v>1029</v>
      </c>
      <c r="K52" s="91" t="s">
        <v>1030</v>
      </c>
      <c r="L52" s="900" t="s">
        <v>1039</v>
      </c>
      <c r="M52" s="899"/>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27007.640749408602</v>
      </c>
      <c r="N53" s="282">
        <f t="shared" ref="N53:N58" si="1">K53*M53</f>
        <v>135.03820374704301</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3610.205038951558</v>
      </c>
      <c r="N54" s="282">
        <f t="shared" si="1"/>
        <v>18.051025194757791</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13032.013426102389</v>
      </c>
      <c r="N55" s="282">
        <f t="shared" si="1"/>
        <v>65.160067130511948</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9700</v>
      </c>
      <c r="N56" s="282">
        <f t="shared" si="1"/>
        <v>97</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18133.701646031488</v>
      </c>
      <c r="N57" s="282">
        <f t="shared" si="1"/>
        <v>181.33701646031489</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2769.013439402157</v>
      </c>
      <c r="N58" s="282">
        <f t="shared" si="1"/>
        <v>2769.013439402157</v>
      </c>
    </row>
    <row r="59" spans="1:14">
      <c r="A59" s="167"/>
      <c r="B59" s="49"/>
      <c r="C59" s="435"/>
      <c r="D59" s="435"/>
      <c r="E59" s="435"/>
      <c r="F59" s="435"/>
      <c r="G59" s="435"/>
      <c r="H59" s="435"/>
      <c r="I59" s="435"/>
      <c r="J59" s="321"/>
      <c r="K59" s="407"/>
      <c r="L59" s="431"/>
      <c r="M59" s="412"/>
      <c r="N59" s="282"/>
    </row>
    <row r="60" spans="1:14" ht="15.75" thickBot="1">
      <c r="B60" s="49"/>
      <c r="C60" s="320"/>
      <c r="D60" s="320"/>
      <c r="E60" s="320"/>
      <c r="F60" s="320"/>
      <c r="G60" s="320"/>
      <c r="H60" s="320"/>
      <c r="I60" s="320"/>
      <c r="J60" s="445"/>
      <c r="K60" s="132"/>
      <c r="L60" s="335"/>
      <c r="M60" s="412"/>
      <c r="N60" s="282"/>
    </row>
    <row r="61" spans="1:14" ht="15.75" thickBot="1">
      <c r="B61" s="819" t="s">
        <v>1037</v>
      </c>
      <c r="C61" s="820"/>
      <c r="D61" s="820"/>
      <c r="E61" s="820"/>
      <c r="F61" s="820"/>
      <c r="G61" s="820"/>
      <c r="H61" s="820"/>
      <c r="I61" s="820"/>
      <c r="J61" s="820"/>
      <c r="K61" s="820"/>
      <c r="L61" s="820"/>
      <c r="M61" s="821"/>
      <c r="N61" s="404">
        <f>SUM(N53:N60)</f>
        <v>3265.5997519347848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3" t="s">
        <v>1041</v>
      </c>
      <c r="C65" s="324"/>
      <c r="D65" s="324"/>
      <c r="E65" s="324"/>
      <c r="F65" s="324"/>
      <c r="G65" s="324"/>
      <c r="H65" s="79" t="s">
        <v>1029</v>
      </c>
      <c r="I65" s="80" t="s">
        <v>1042</v>
      </c>
      <c r="J65" s="81" t="s">
        <v>1043</v>
      </c>
      <c r="K65" s="79" t="s">
        <v>1044</v>
      </c>
      <c r="L65" s="905" t="s">
        <v>1045</v>
      </c>
      <c r="M65" s="884"/>
      <c r="N65" s="82" t="s">
        <v>1035</v>
      </c>
    </row>
    <row r="66" spans="1:15">
      <c r="B66" s="52"/>
      <c r="C66" s="327"/>
      <c r="D66" s="327"/>
      <c r="E66" s="327"/>
      <c r="F66" s="327"/>
      <c r="G66" s="327"/>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321"/>
      <c r="I68" s="289"/>
      <c r="J68" s="296"/>
      <c r="K68" s="289"/>
      <c r="L68" s="906"/>
      <c r="M68" s="907"/>
      <c r="N68" s="297"/>
    </row>
    <row r="69" spans="1:15">
      <c r="B69" s="52"/>
      <c r="C69" s="53"/>
      <c r="D69" s="53"/>
      <c r="E69" s="53"/>
      <c r="F69" s="53"/>
      <c r="G69" s="53"/>
      <c r="H69" s="321"/>
      <c r="I69" s="289"/>
      <c r="J69" s="296"/>
      <c r="K69" s="289"/>
      <c r="L69" s="906"/>
      <c r="M69" s="907"/>
      <c r="N69" s="297"/>
    </row>
    <row r="70" spans="1:15">
      <c r="B70" s="52"/>
      <c r="C70" s="53"/>
      <c r="D70" s="53"/>
      <c r="E70" s="53"/>
      <c r="F70" s="53"/>
      <c r="G70" s="53"/>
      <c r="H70" s="298"/>
      <c r="I70" s="289"/>
      <c r="J70" s="289"/>
      <c r="K70" s="289"/>
      <c r="L70" s="299"/>
      <c r="M70" s="300"/>
      <c r="N70" s="301"/>
    </row>
    <row r="71" spans="1:15" ht="15.75" thickBot="1">
      <c r="B71" s="457"/>
      <c r="C71" s="458"/>
      <c r="D71" s="458"/>
      <c r="E71" s="458"/>
      <c r="F71" s="458"/>
      <c r="G71" s="458"/>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81551.408459999991</v>
      </c>
      <c r="J78" s="303">
        <v>185</v>
      </c>
      <c r="K78" s="304">
        <f>VLOOKUP(A78,'MANO DE OBRA'!A8:D100,4,FALSE)</f>
        <v>150870.10565099999</v>
      </c>
      <c r="L78" s="56"/>
      <c r="M78" s="444">
        <v>320</v>
      </c>
      <c r="N78" s="405">
        <f t="shared" si="3"/>
        <v>471.46908015937498</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195976.40082000001</v>
      </c>
      <c r="J81" s="303">
        <v>185</v>
      </c>
      <c r="K81" s="304">
        <f>VLOOKUP(A81,'MANO DE OBRA'!A11:D103,4,FALSE)</f>
        <v>362556.34151699999</v>
      </c>
      <c r="L81" s="328"/>
      <c r="M81" s="444">
        <v>320</v>
      </c>
      <c r="N81" s="405">
        <f t="shared" si="3"/>
        <v>1132.9885672406249</v>
      </c>
    </row>
    <row r="82" spans="1:14" ht="15.75" thickBot="1">
      <c r="A82" t="s">
        <v>1759</v>
      </c>
      <c r="B82" s="895" t="str">
        <f>VLOOKUP(A82,'MANO DE OBRA'!A12:D73,3,FALSE)</f>
        <v>Dibujante 2</v>
      </c>
      <c r="C82" s="896" t="e">
        <f>VLOOKUP(B82,'MANO DE OBRA'!B12:E73,3,FALSE)</f>
        <v>#N/A</v>
      </c>
      <c r="D82" s="896" t="e">
        <f>VLOOKUP(C82,'MANO DE OBRA'!C12:F73,3,FALSE)</f>
        <v>#N/A</v>
      </c>
      <c r="E82" s="896" t="e">
        <f>VLOOKUP(D82,'MANO DE OBRA'!D12:G73,3,FALSE)</f>
        <v>#N/A</v>
      </c>
      <c r="F82" s="896" t="e">
        <f>VLOOKUP(E82,'MANO DE OBRA'!E12:H73,3,FALSE)</f>
        <v>#N/A</v>
      </c>
      <c r="G82" s="896" t="e">
        <f>VLOOKUP(F82,'MANO DE OBRA'!F12:I73,3,FALSE)</f>
        <v>#N/A</v>
      </c>
      <c r="H82" s="896"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75" thickBot="1">
      <c r="B83" s="908" t="s">
        <v>1037</v>
      </c>
      <c r="C83" s="862"/>
      <c r="D83" s="862"/>
      <c r="E83" s="862"/>
      <c r="F83" s="862"/>
      <c r="G83" s="862"/>
      <c r="H83" s="862"/>
      <c r="I83" s="862"/>
      <c r="J83" s="862"/>
      <c r="K83" s="862"/>
      <c r="L83" s="862"/>
      <c r="M83" s="863"/>
      <c r="N83" s="470">
        <f>SUM(N77:N82)</f>
        <v>3327.975823105875</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N48+N61+N72+N83</f>
        <v>8723.1449704898168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4"/>
      <c r="J89" s="344"/>
      <c r="K89" s="312" t="s">
        <v>1054</v>
      </c>
      <c r="L89" s="866" t="s">
        <v>1055</v>
      </c>
      <c r="M89" s="867"/>
      <c r="N89" s="313"/>
    </row>
    <row r="90" spans="1:14">
      <c r="B90" s="852" t="s">
        <v>1056</v>
      </c>
      <c r="C90" s="853"/>
      <c r="D90" s="853"/>
      <c r="E90" s="853"/>
      <c r="F90" s="853"/>
      <c r="G90" s="853"/>
      <c r="H90" s="853"/>
      <c r="I90" s="93"/>
      <c r="J90" s="94"/>
      <c r="K90" s="314">
        <v>0.2</v>
      </c>
      <c r="L90" s="854">
        <f>N85*K90</f>
        <v>1744.6289940979634</v>
      </c>
      <c r="M90" s="855"/>
      <c r="N90" s="57"/>
    </row>
    <row r="91" spans="1:14">
      <c r="B91" s="95" t="s">
        <v>1057</v>
      </c>
      <c r="C91" s="96"/>
      <c r="D91" s="96"/>
      <c r="E91" s="96"/>
      <c r="F91" s="96"/>
      <c r="G91" s="96"/>
      <c r="H91" s="96"/>
      <c r="I91" s="93"/>
      <c r="J91" s="94"/>
      <c r="K91" s="314">
        <v>0.05</v>
      </c>
      <c r="L91" s="854">
        <f>N85*K91</f>
        <v>436.15724852449085</v>
      </c>
      <c r="M91" s="855"/>
      <c r="N91" s="57"/>
    </row>
    <row r="92" spans="1:14" ht="15.75" thickBot="1">
      <c r="B92" s="97" t="s">
        <v>1058</v>
      </c>
      <c r="C92" s="98"/>
      <c r="D92" s="98"/>
      <c r="E92" s="98"/>
      <c r="F92" s="98"/>
      <c r="G92" s="98"/>
      <c r="H92" s="98"/>
      <c r="I92" s="99"/>
      <c r="J92" s="100"/>
      <c r="K92" s="315">
        <v>0.05</v>
      </c>
      <c r="L92" s="856">
        <f>N85*K92</f>
        <v>436.15724852449085</v>
      </c>
      <c r="M92" s="857"/>
      <c r="N92" s="57"/>
    </row>
    <row r="93" spans="1:14" ht="15.75" thickBot="1">
      <c r="B93" s="819" t="s">
        <v>1037</v>
      </c>
      <c r="C93" s="820"/>
      <c r="D93" s="820"/>
      <c r="E93" s="820"/>
      <c r="F93" s="820"/>
      <c r="G93" s="820"/>
      <c r="H93" s="820"/>
      <c r="I93" s="820"/>
      <c r="J93" s="820"/>
      <c r="K93" s="820"/>
      <c r="L93" s="820"/>
      <c r="M93" s="821"/>
      <c r="N93" s="58">
        <f>L90+L91+L92</f>
        <v>2616.9434911469452</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7">
        <f>N85+N93</f>
        <v>11340.088461636762</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7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7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69"/>
      <c r="K125" s="969"/>
      <c r="L125" s="969"/>
      <c r="M125" s="969"/>
      <c r="N125" s="970"/>
    </row>
    <row r="126" spans="2:14" ht="15.75" thickBot="1">
      <c r="B126" s="429" t="s">
        <v>2327</v>
      </c>
      <c r="C126" s="430"/>
      <c r="D126" s="430"/>
      <c r="E126" s="269"/>
      <c r="F126" s="269"/>
      <c r="G126" s="269"/>
      <c r="H126" s="269"/>
      <c r="I126" s="269"/>
      <c r="J126" s="971"/>
      <c r="K126" s="971"/>
      <c r="L126" s="971"/>
      <c r="M126" s="971"/>
      <c r="N126" s="972"/>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7"/>
      <c r="J36" s="278"/>
      <c r="K36" s="279">
        <f>VLOOKUP(A36,EQUIPOS!A6:D163,4,FALSE)</f>
        <v>3174.8084291187743</v>
      </c>
      <c r="L36" s="280"/>
      <c r="M36" s="346">
        <v>40</v>
      </c>
      <c r="N36" s="282">
        <f t="shared" ref="N36:N41" si="0">K36/M36</f>
        <v>79.370210727969351</v>
      </c>
    </row>
    <row r="37" spans="1:14">
      <c r="A37" s="119" t="s">
        <v>334</v>
      </c>
      <c r="B37" s="868" t="str">
        <f>VLOOKUP(A37,EQUIPOS!A7:D154,3,FALSE)</f>
        <v>Taladro industrial</v>
      </c>
      <c r="C37" s="869"/>
      <c r="D37" s="869"/>
      <c r="E37" s="869"/>
      <c r="F37" s="869"/>
      <c r="G37" s="869"/>
      <c r="H37" s="870"/>
      <c r="I37" s="431"/>
      <c r="J37" s="432"/>
      <c r="K37" s="279">
        <f>VLOOKUP(A37,EQUIPOS!A7:D164,4,FALSE)</f>
        <v>2834.1464452958712</v>
      </c>
      <c r="L37" s="345"/>
      <c r="M37" s="346">
        <v>40</v>
      </c>
      <c r="N37" s="282">
        <f t="shared" si="0"/>
        <v>70.85366113239678</v>
      </c>
    </row>
    <row r="38" spans="1:14">
      <c r="A38" s="119" t="s">
        <v>195</v>
      </c>
      <c r="B38" s="868" t="str">
        <f>VLOOKUP(A38,EQUIPOS!A8:D154,3,FALSE)</f>
        <v xml:space="preserve">Equipo de oxicorte, Capacidad de corte: hasta 6´´ (152mm) </v>
      </c>
      <c r="C38" s="869"/>
      <c r="D38" s="869"/>
      <c r="E38" s="869"/>
      <c r="F38" s="869"/>
      <c r="G38" s="869"/>
      <c r="H38" s="870"/>
      <c r="I38" s="431"/>
      <c r="J38" s="432"/>
      <c r="K38" s="279">
        <f>VLOOKUP(A38,EQUIPOS!A8:D165,4,FALSE)</f>
        <v>15000</v>
      </c>
      <c r="L38" s="345"/>
      <c r="M38" s="346">
        <v>40</v>
      </c>
      <c r="N38" s="282">
        <f t="shared" si="0"/>
        <v>375</v>
      </c>
    </row>
    <row r="39" spans="1:14">
      <c r="A39" s="119" t="s">
        <v>204</v>
      </c>
      <c r="B39" s="868" t="str">
        <f>VLOOKUP(A39,EQUIPOS!A9:D154,3,FALSE)</f>
        <v xml:space="preserve">Equipo de soldadura 250 AMP
</v>
      </c>
      <c r="C39" s="869"/>
      <c r="D39" s="869"/>
      <c r="E39" s="869"/>
      <c r="F39" s="869"/>
      <c r="G39" s="869"/>
      <c r="H39" s="870"/>
      <c r="I39" s="431"/>
      <c r="J39" s="432"/>
      <c r="K39" s="279">
        <f>VLOOKUP(A39,EQUIPOS!A9:D166,4,FALSE)</f>
        <v>15732.939548744149</v>
      </c>
      <c r="L39" s="345"/>
      <c r="M39" s="346">
        <v>40</v>
      </c>
      <c r="N39" s="282">
        <f t="shared" si="0"/>
        <v>393.3234887186037</v>
      </c>
    </row>
    <row r="40" spans="1:14">
      <c r="A40" s="119" t="s">
        <v>208</v>
      </c>
      <c r="B40" s="868" t="str">
        <f>VLOOKUP(A40,EQUIPOS!A10:D154,3,FALSE)</f>
        <v>Equipo de soldadura 400</v>
      </c>
      <c r="C40" s="869"/>
      <c r="D40" s="869"/>
      <c r="E40" s="869"/>
      <c r="F40" s="869"/>
      <c r="G40" s="869"/>
      <c r="H40" s="870"/>
      <c r="I40" s="431"/>
      <c r="J40" s="432"/>
      <c r="K40" s="279">
        <f>VLOOKUP(A40,EQUIPOS!A10:D167,4,FALSE)</f>
        <v>15874.042145593872</v>
      </c>
      <c r="L40" s="345"/>
      <c r="M40" s="346">
        <v>40</v>
      </c>
      <c r="N40" s="282">
        <f t="shared" si="0"/>
        <v>396.85105363984678</v>
      </c>
    </row>
    <row r="41" spans="1:14">
      <c r="A41" s="119" t="s">
        <v>210</v>
      </c>
      <c r="B41" s="868" t="str">
        <f>VLOOKUP(A41,EQUIPOS!A11:D155,3,FALSE)</f>
        <v>Equipo de soldadura 600</v>
      </c>
      <c r="C41" s="869"/>
      <c r="D41" s="869"/>
      <c r="E41" s="869"/>
      <c r="F41" s="869"/>
      <c r="G41" s="869"/>
      <c r="H41" s="870"/>
      <c r="I41" s="431"/>
      <c r="J41" s="432"/>
      <c r="K41" s="279">
        <f>VLOOKUP(A41,EQUIPOS!A11:D168,4,FALSE)</f>
        <v>17991.588974031507</v>
      </c>
      <c r="L41" s="345"/>
      <c r="M41" s="346">
        <v>40</v>
      </c>
      <c r="N41" s="282">
        <f t="shared" si="0"/>
        <v>449.78972435078765</v>
      </c>
    </row>
    <row r="42" spans="1:14">
      <c r="B42" s="868"/>
      <c r="C42" s="869"/>
      <c r="D42" s="869"/>
      <c r="E42" s="869"/>
      <c r="F42" s="869"/>
      <c r="G42" s="869"/>
      <c r="H42" s="870"/>
      <c r="I42" s="42"/>
      <c r="J42" s="43"/>
      <c r="K42" s="279"/>
      <c r="L42" s="286"/>
      <c r="M42" s="346"/>
      <c r="N42" s="282"/>
    </row>
    <row r="43" spans="1:14">
      <c r="B43" s="330"/>
      <c r="C43" s="331"/>
      <c r="D43" s="331"/>
      <c r="E43" s="331"/>
      <c r="F43" s="333"/>
      <c r="G43" s="333"/>
      <c r="H43" s="131"/>
      <c r="I43" s="42"/>
      <c r="J43" s="43"/>
      <c r="K43" s="279"/>
      <c r="L43" s="286"/>
      <c r="M43" s="287"/>
      <c r="N43" s="283"/>
    </row>
    <row r="44" spans="1:14">
      <c r="B44" s="876" t="s">
        <v>1036</v>
      </c>
      <c r="C44" s="877"/>
      <c r="D44" s="877"/>
      <c r="E44" s="44"/>
      <c r="F44" s="45"/>
      <c r="G44" s="45"/>
      <c r="H44" s="46"/>
      <c r="I44" s="42"/>
      <c r="J44" s="43"/>
      <c r="K44" s="289"/>
      <c r="L44" s="286"/>
      <c r="M44" s="411">
        <v>0.05</v>
      </c>
      <c r="N44" s="354">
        <f>N81*M44</f>
        <v>95.386711329046875</v>
      </c>
    </row>
    <row r="45" spans="1:14" ht="15.75" thickBot="1">
      <c r="B45" s="868"/>
      <c r="C45" s="869"/>
      <c r="D45" s="869"/>
      <c r="E45" s="869"/>
      <c r="F45" s="869"/>
      <c r="G45" s="869"/>
      <c r="H45" s="870"/>
      <c r="I45" s="878"/>
      <c r="J45" s="879"/>
      <c r="K45" s="47"/>
      <c r="L45" s="880"/>
      <c r="M45" s="881"/>
      <c r="N45" s="111"/>
    </row>
    <row r="46" spans="1:14" ht="15.75" thickBot="1">
      <c r="B46" s="819" t="s">
        <v>1037</v>
      </c>
      <c r="C46" s="820"/>
      <c r="D46" s="820"/>
      <c r="E46" s="820"/>
      <c r="F46" s="820"/>
      <c r="G46" s="820"/>
      <c r="H46" s="820"/>
      <c r="I46" s="820"/>
      <c r="J46" s="820"/>
      <c r="K46" s="820"/>
      <c r="L46" s="820"/>
      <c r="M46" s="821"/>
      <c r="N46" s="404">
        <f>SUM(N36:N44)</f>
        <v>1860.5748498986511</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4" t="s">
        <v>1028</v>
      </c>
      <c r="C50" s="865"/>
      <c r="D50" s="865"/>
      <c r="E50" s="865"/>
      <c r="F50" s="865"/>
      <c r="G50" s="865"/>
      <c r="H50" s="865"/>
      <c r="I50" s="899"/>
      <c r="J50" s="325" t="s">
        <v>1029</v>
      </c>
      <c r="K50" s="91" t="s">
        <v>1030</v>
      </c>
      <c r="L50" s="900" t="s">
        <v>1039</v>
      </c>
      <c r="M50" s="899"/>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27007.640749408602</v>
      </c>
      <c r="N51" s="282">
        <f t="shared" ref="N51:N56" si="1">K51*M51</f>
        <v>135.03820374704301</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3610.205038951558</v>
      </c>
      <c r="N52" s="282">
        <f t="shared" si="1"/>
        <v>18.051025194757791</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13032.013426102389</v>
      </c>
      <c r="N53" s="282">
        <f t="shared" si="1"/>
        <v>65.160067130511948</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9700</v>
      </c>
      <c r="N54" s="282">
        <f t="shared" si="1"/>
        <v>97</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18133.701646031488</v>
      </c>
      <c r="N55" s="282">
        <f t="shared" si="1"/>
        <v>181.33701646031489</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2769.013439402157</v>
      </c>
      <c r="N56" s="282">
        <f t="shared" si="1"/>
        <v>2769.013439402157</v>
      </c>
    </row>
    <row r="57" spans="1:14">
      <c r="A57" s="169"/>
      <c r="B57" s="49"/>
      <c r="C57" s="435"/>
      <c r="D57" s="435"/>
      <c r="E57" s="435"/>
      <c r="F57" s="435"/>
      <c r="G57" s="435"/>
      <c r="H57" s="435"/>
      <c r="I57" s="435"/>
      <c r="J57" s="321"/>
      <c r="K57" s="407"/>
      <c r="L57" s="431"/>
      <c r="M57" s="412"/>
      <c r="N57" s="282"/>
    </row>
    <row r="58" spans="1:14" ht="15.75" thickBot="1">
      <c r="B58" s="49"/>
      <c r="C58" s="320"/>
      <c r="D58" s="320"/>
      <c r="E58" s="320"/>
      <c r="F58" s="320"/>
      <c r="G58" s="320"/>
      <c r="H58" s="320"/>
      <c r="I58" s="320"/>
      <c r="J58" s="445"/>
      <c r="K58" s="132"/>
      <c r="L58" s="335"/>
      <c r="M58" s="412"/>
      <c r="N58" s="282"/>
    </row>
    <row r="59" spans="1:14" ht="15.75" thickBot="1">
      <c r="B59" s="819" t="s">
        <v>1037</v>
      </c>
      <c r="C59" s="820"/>
      <c r="D59" s="820"/>
      <c r="E59" s="820"/>
      <c r="F59" s="820"/>
      <c r="G59" s="820"/>
      <c r="H59" s="820"/>
      <c r="I59" s="820"/>
      <c r="J59" s="820"/>
      <c r="K59" s="820"/>
      <c r="L59" s="820"/>
      <c r="M59" s="821"/>
      <c r="N59" s="404">
        <f>SUM(N51:N58)</f>
        <v>3265.5997519347848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B64" s="52"/>
      <c r="C64" s="327"/>
      <c r="D64" s="327"/>
      <c r="E64" s="327"/>
      <c r="F64" s="327"/>
      <c r="G64" s="327"/>
      <c r="H64" s="321"/>
      <c r="I64" s="289"/>
      <c r="J64" s="296"/>
      <c r="K64" s="289"/>
      <c r="L64" s="906"/>
      <c r="M64" s="907"/>
      <c r="N64" s="297"/>
    </row>
    <row r="65" spans="1:15">
      <c r="B65" s="52"/>
      <c r="C65" s="53"/>
      <c r="D65" s="53"/>
      <c r="E65" s="53"/>
      <c r="F65" s="53"/>
      <c r="G65" s="53"/>
      <c r="H65" s="321"/>
      <c r="I65" s="289"/>
      <c r="J65" s="296"/>
      <c r="K65" s="289"/>
      <c r="L65" s="906"/>
      <c r="M65" s="907"/>
      <c r="N65" s="297"/>
    </row>
    <row r="66" spans="1:15">
      <c r="B66" s="52"/>
      <c r="C66" s="53"/>
      <c r="D66" s="53"/>
      <c r="E66" s="53"/>
      <c r="F66" s="53"/>
      <c r="G66" s="53"/>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81551.408459999991</v>
      </c>
      <c r="J76" s="303">
        <v>185</v>
      </c>
      <c r="K76" s="304">
        <f>VLOOKUP(A76,'MANO DE OBRA'!A8:D100,4,FALSE)</f>
        <v>150870.10565099999</v>
      </c>
      <c r="L76" s="56"/>
      <c r="M76" s="444">
        <v>320</v>
      </c>
      <c r="N76" s="405">
        <f>K76/M76</f>
        <v>471.46908015937498</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75" thickBot="1">
      <c r="B80" s="895"/>
      <c r="C80" s="896"/>
      <c r="D80" s="896"/>
      <c r="E80" s="896"/>
      <c r="F80" s="896"/>
      <c r="G80" s="896"/>
      <c r="H80" s="896"/>
      <c r="I80" s="480"/>
      <c r="J80" s="481"/>
      <c r="K80" s="482"/>
      <c r="L80" s="485"/>
      <c r="M80" s="486"/>
      <c r="N80" s="450"/>
    </row>
    <row r="81" spans="1:14" ht="15.75" thickBot="1">
      <c r="B81" s="908" t="s">
        <v>1037</v>
      </c>
      <c r="C81" s="862"/>
      <c r="D81" s="862"/>
      <c r="E81" s="862"/>
      <c r="F81" s="862"/>
      <c r="G81" s="862"/>
      <c r="H81" s="862"/>
      <c r="I81" s="862"/>
      <c r="J81" s="862"/>
      <c r="K81" s="862"/>
      <c r="L81" s="862"/>
      <c r="M81" s="863"/>
      <c r="N81" s="311">
        <f>SUM(N75:N80)</f>
        <v>1907.7342265809375</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N46+N59+N70+N81</f>
        <v>7033.9088284143736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1406.7817656828747</v>
      </c>
      <c r="M88" s="855"/>
      <c r="N88" s="57"/>
    </row>
    <row r="89" spans="1:14">
      <c r="B89" s="95" t="s">
        <v>1057</v>
      </c>
      <c r="C89" s="96"/>
      <c r="D89" s="96"/>
      <c r="E89" s="96"/>
      <c r="F89" s="96"/>
      <c r="G89" s="96"/>
      <c r="H89" s="96"/>
      <c r="I89" s="93"/>
      <c r="J89" s="94"/>
      <c r="K89" s="314">
        <v>0.05</v>
      </c>
      <c r="L89" s="854">
        <f>N83*K89</f>
        <v>351.69544142071868</v>
      </c>
      <c r="M89" s="855"/>
      <c r="N89" s="57"/>
    </row>
    <row r="90" spans="1:14" ht="15.75" thickBot="1">
      <c r="B90" s="97" t="s">
        <v>1058</v>
      </c>
      <c r="C90" s="98"/>
      <c r="D90" s="98"/>
      <c r="E90" s="98"/>
      <c r="F90" s="98"/>
      <c r="G90" s="98"/>
      <c r="H90" s="98"/>
      <c r="I90" s="99"/>
      <c r="J90" s="100"/>
      <c r="K90" s="315">
        <v>0.05</v>
      </c>
      <c r="L90" s="856">
        <f>N83*K90</f>
        <v>351.69544142071868</v>
      </c>
      <c r="M90" s="857"/>
      <c r="N90" s="57"/>
    </row>
    <row r="91" spans="1:14" ht="15.75" thickBot="1">
      <c r="B91" s="819" t="s">
        <v>1037</v>
      </c>
      <c r="C91" s="820"/>
      <c r="D91" s="820"/>
      <c r="E91" s="820"/>
      <c r="F91" s="820"/>
      <c r="G91" s="820"/>
      <c r="H91" s="820"/>
      <c r="I91" s="820"/>
      <c r="J91" s="820"/>
      <c r="K91" s="820"/>
      <c r="L91" s="820"/>
      <c r="M91" s="821"/>
      <c r="N91" s="58">
        <f>L88+L89+L90</f>
        <v>2110.1726485243121</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9144.0814769386852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75" thickBot="1">
      <c r="B55" s="49"/>
      <c r="C55" s="320"/>
      <c r="D55" s="320"/>
      <c r="E55" s="320"/>
      <c r="F55" s="320"/>
      <c r="G55" s="320"/>
      <c r="H55" s="320"/>
      <c r="I55" s="320"/>
      <c r="J55" s="445"/>
      <c r="K55" s="132"/>
      <c r="L55" s="335"/>
      <c r="M55" s="412"/>
      <c r="N55" s="282"/>
    </row>
    <row r="56" spans="1:14" ht="15.75" thickBot="1">
      <c r="B56" s="819" t="s">
        <v>1037</v>
      </c>
      <c r="C56" s="820"/>
      <c r="D56" s="820"/>
      <c r="E56" s="820"/>
      <c r="F56" s="820"/>
      <c r="G56" s="820"/>
      <c r="H56" s="820"/>
      <c r="I56" s="820"/>
      <c r="J56" s="820"/>
      <c r="K56" s="820"/>
      <c r="L56" s="820"/>
      <c r="M56" s="821"/>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3" t="s">
        <v>1041</v>
      </c>
      <c r="C60" s="324"/>
      <c r="D60" s="324"/>
      <c r="E60" s="324"/>
      <c r="F60" s="324"/>
      <c r="G60" s="324"/>
      <c r="H60" s="79" t="s">
        <v>1029</v>
      </c>
      <c r="I60" s="80" t="s">
        <v>1042</v>
      </c>
      <c r="J60" s="81" t="s">
        <v>1043</v>
      </c>
      <c r="K60" s="79" t="s">
        <v>1044</v>
      </c>
      <c r="L60" s="905" t="s">
        <v>1045</v>
      </c>
      <c r="M60" s="884"/>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906">
        <f>VLOOKUP(A61,TRANSPORTE!A3:D117,4,FALSE)</f>
        <v>0.30101358760964236</v>
      </c>
      <c r="M61" s="907"/>
      <c r="N61" s="297">
        <f>K61*L61</f>
        <v>0.30101358760964236</v>
      </c>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321"/>
      <c r="I64" s="289"/>
      <c r="J64" s="296"/>
      <c r="K64" s="289"/>
      <c r="L64" s="906"/>
      <c r="M64" s="907"/>
      <c r="N64" s="297"/>
    </row>
    <row r="65" spans="1:15">
      <c r="B65" s="52"/>
      <c r="C65" s="53"/>
      <c r="D65" s="53"/>
      <c r="E65" s="53"/>
      <c r="F65" s="53"/>
      <c r="G65" s="53"/>
      <c r="H65" s="298"/>
      <c r="I65" s="289"/>
      <c r="J65" s="289"/>
      <c r="K65" s="289"/>
      <c r="L65" s="299"/>
      <c r="M65" s="300"/>
      <c r="N65" s="301"/>
    </row>
    <row r="66" spans="1:15" ht="15.75" thickBot="1">
      <c r="B66" s="457"/>
      <c r="C66" s="458"/>
      <c r="D66" s="458"/>
      <c r="E66" s="458"/>
      <c r="F66" s="458"/>
      <c r="G66" s="458"/>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0.30101358760964236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75" thickBot="1">
      <c r="B77" s="895"/>
      <c r="C77" s="896"/>
      <c r="D77" s="896"/>
      <c r="E77" s="896"/>
      <c r="F77" s="896"/>
      <c r="G77" s="896"/>
      <c r="H77" s="896"/>
      <c r="I77" s="132"/>
      <c r="J77" s="132"/>
      <c r="K77" s="132"/>
      <c r="L77" s="909"/>
      <c r="M77" s="909"/>
      <c r="N77" s="133"/>
    </row>
    <row r="78" spans="1:15" ht="15.75" thickBot="1">
      <c r="B78" s="908" t="s">
        <v>1037</v>
      </c>
      <c r="C78" s="862"/>
      <c r="D78" s="862"/>
      <c r="E78" s="862"/>
      <c r="F78" s="862"/>
      <c r="G78" s="862"/>
      <c r="H78" s="862"/>
      <c r="I78" s="862"/>
      <c r="J78" s="862"/>
      <c r="K78" s="862"/>
      <c r="L78" s="862"/>
      <c r="M78" s="863"/>
      <c r="N78" s="470"/>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0.30101358760964236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4"/>
      <c r="J84" s="344"/>
      <c r="K84" s="312" t="s">
        <v>1054</v>
      </c>
      <c r="L84" s="866" t="s">
        <v>1055</v>
      </c>
      <c r="M84" s="867"/>
      <c r="N84" s="313"/>
    </row>
    <row r="85" spans="1:14">
      <c r="B85" s="852" t="s">
        <v>1056</v>
      </c>
      <c r="C85" s="853"/>
      <c r="D85" s="853"/>
      <c r="E85" s="853"/>
      <c r="F85" s="853"/>
      <c r="G85" s="853"/>
      <c r="H85" s="853"/>
      <c r="I85" s="93"/>
      <c r="J85" s="94"/>
      <c r="K85" s="314">
        <v>0.2</v>
      </c>
      <c r="L85" s="854">
        <f>N80*K85</f>
        <v>6.0202717521928475E-2</v>
      </c>
      <c r="M85" s="855"/>
      <c r="N85" s="57"/>
    </row>
    <row r="86" spans="1:14">
      <c r="B86" s="95" t="s">
        <v>1057</v>
      </c>
      <c r="C86" s="96"/>
      <c r="D86" s="96"/>
      <c r="E86" s="96"/>
      <c r="F86" s="96"/>
      <c r="G86" s="96"/>
      <c r="H86" s="96"/>
      <c r="I86" s="93"/>
      <c r="J86" s="94"/>
      <c r="K86" s="314">
        <v>0.05</v>
      </c>
      <c r="L86" s="854">
        <f>N80*K86</f>
        <v>1.5050679380482119E-2</v>
      </c>
      <c r="M86" s="855"/>
      <c r="N86" s="57"/>
    </row>
    <row r="87" spans="1:14" ht="15.75" thickBot="1">
      <c r="B87" s="97" t="s">
        <v>1058</v>
      </c>
      <c r="C87" s="98"/>
      <c r="D87" s="98"/>
      <c r="E87" s="98"/>
      <c r="F87" s="98"/>
      <c r="G87" s="98"/>
      <c r="H87" s="98"/>
      <c r="I87" s="99"/>
      <c r="J87" s="100"/>
      <c r="K87" s="315">
        <v>0.05</v>
      </c>
      <c r="L87" s="856">
        <f>N80*K87</f>
        <v>1.5050679380482119E-2</v>
      </c>
      <c r="M87" s="857"/>
      <c r="N87" s="57"/>
    </row>
    <row r="88" spans="1:14" ht="15.75" thickBot="1">
      <c r="B88" s="819" t="s">
        <v>1037</v>
      </c>
      <c r="C88" s="820"/>
      <c r="D88" s="820"/>
      <c r="E88" s="820"/>
      <c r="F88" s="820"/>
      <c r="G88" s="820"/>
      <c r="H88" s="820"/>
      <c r="I88" s="820"/>
      <c r="J88" s="820"/>
      <c r="K88" s="820"/>
      <c r="L88" s="820"/>
      <c r="M88" s="821"/>
      <c r="N88" s="58">
        <f>L85+L86+L87</f>
        <v>9.0304076282892706E-2</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58">
        <f>N80+N88</f>
        <v>0.39131766389253508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7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7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9"/>
      <c r="K120" s="969"/>
      <c r="L120" s="969"/>
      <c r="M120" s="969"/>
      <c r="N120" s="970"/>
    </row>
    <row r="121" spans="2:14" ht="15.75" thickBot="1">
      <c r="B121" s="429" t="s">
        <v>2327</v>
      </c>
      <c r="C121" s="430"/>
      <c r="D121" s="430"/>
      <c r="E121" s="269"/>
      <c r="F121" s="269"/>
      <c r="G121" s="269"/>
      <c r="H121" s="269"/>
      <c r="I121" s="269"/>
      <c r="J121" s="971"/>
      <c r="K121" s="971"/>
      <c r="L121" s="971"/>
      <c r="M121" s="971"/>
      <c r="N121" s="97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7"/>
      <c r="J36" s="278"/>
      <c r="K36" s="279">
        <f>VLOOKUP(A36,EQUIPOS!A6:D163,4,FALSE)</f>
        <v>3174.8084291187743</v>
      </c>
      <c r="L36" s="280"/>
      <c r="M36" s="346">
        <v>40</v>
      </c>
      <c r="N36" s="282">
        <f t="shared" ref="N36:N41" si="0">K36/M36</f>
        <v>79.370210727969351</v>
      </c>
    </row>
    <row r="37" spans="1:14">
      <c r="A37" s="119" t="s">
        <v>195</v>
      </c>
      <c r="B37" s="868" t="str">
        <f>VLOOKUP(A37,EQUIPOS!A7:D154,3,FALSE)</f>
        <v xml:space="preserve">Equipo de oxicorte, Capacidad de corte: hasta 6´´ (152mm) </v>
      </c>
      <c r="C37" s="869"/>
      <c r="D37" s="869"/>
      <c r="E37" s="869"/>
      <c r="F37" s="869"/>
      <c r="G37" s="869"/>
      <c r="H37" s="870"/>
      <c r="I37" s="431"/>
      <c r="J37" s="432"/>
      <c r="K37" s="279">
        <f>VLOOKUP(A37,EQUIPOS!A7:D164,4,FALSE)</f>
        <v>15000</v>
      </c>
      <c r="L37" s="345"/>
      <c r="M37" s="346">
        <v>400</v>
      </c>
      <c r="N37" s="282">
        <f t="shared" si="0"/>
        <v>37.5</v>
      </c>
    </row>
    <row r="38" spans="1:14">
      <c r="A38" s="119" t="s">
        <v>204</v>
      </c>
      <c r="B38" s="868" t="str">
        <f>VLOOKUP(A38,EQUIPOS!A8:D154,3,FALSE)</f>
        <v xml:space="preserve">Equipo de soldadura 250 AMP
</v>
      </c>
      <c r="C38" s="869"/>
      <c r="D38" s="869"/>
      <c r="E38" s="869"/>
      <c r="F38" s="869"/>
      <c r="G38" s="869"/>
      <c r="H38" s="870"/>
      <c r="I38" s="431"/>
      <c r="J38" s="432"/>
      <c r="K38" s="279">
        <f>VLOOKUP(A38,EQUIPOS!A8:D165,4,FALSE)</f>
        <v>15732.939548744149</v>
      </c>
      <c r="L38" s="345"/>
      <c r="M38" s="346">
        <v>400</v>
      </c>
      <c r="N38" s="282">
        <f t="shared" si="0"/>
        <v>39.332348871860376</v>
      </c>
    </row>
    <row r="39" spans="1:14">
      <c r="A39" s="119" t="s">
        <v>208</v>
      </c>
      <c r="B39" s="868" t="str">
        <f>VLOOKUP(A39,EQUIPOS!A9:D154,3,FALSE)</f>
        <v>Equipo de soldadura 400</v>
      </c>
      <c r="C39" s="869"/>
      <c r="D39" s="869"/>
      <c r="E39" s="869"/>
      <c r="F39" s="869"/>
      <c r="G39" s="869"/>
      <c r="H39" s="870"/>
      <c r="I39" s="431"/>
      <c r="J39" s="432"/>
      <c r="K39" s="279">
        <f>VLOOKUP(A39,EQUIPOS!A9:D166,4,FALSE)</f>
        <v>15874.042145593872</v>
      </c>
      <c r="L39" s="345"/>
      <c r="M39" s="346">
        <v>400</v>
      </c>
      <c r="N39" s="282">
        <f t="shared" si="0"/>
        <v>39.685105363984682</v>
      </c>
    </row>
    <row r="40" spans="1:14">
      <c r="A40" s="119" t="s">
        <v>210</v>
      </c>
      <c r="B40" s="868" t="str">
        <f>VLOOKUP(A40,EQUIPOS!A10:D154,3,FALSE)</f>
        <v>Equipo de soldadura 600</v>
      </c>
      <c r="C40" s="869"/>
      <c r="D40" s="869"/>
      <c r="E40" s="869"/>
      <c r="F40" s="869"/>
      <c r="G40" s="869"/>
      <c r="H40" s="870"/>
      <c r="I40" s="431"/>
      <c r="J40" s="432"/>
      <c r="K40" s="279">
        <f>VLOOKUP(A40,EQUIPOS!A10:D167,4,FALSE)</f>
        <v>17991.588974031507</v>
      </c>
      <c r="L40" s="345"/>
      <c r="M40" s="346">
        <v>400</v>
      </c>
      <c r="N40" s="282">
        <f t="shared" si="0"/>
        <v>44.978972435078767</v>
      </c>
    </row>
    <row r="41" spans="1:14">
      <c r="A41" s="119" t="s">
        <v>243</v>
      </c>
      <c r="B41" s="868" t="str">
        <f>VLOOKUP(A41,EQUIPOS!A11:D155,3,FALSE)</f>
        <v>Grúa 10 ton</v>
      </c>
      <c r="C41" s="869"/>
      <c r="D41" s="869"/>
      <c r="E41" s="869"/>
      <c r="F41" s="869"/>
      <c r="G41" s="869"/>
      <c r="H41" s="870"/>
      <c r="I41" s="431"/>
      <c r="J41" s="432"/>
      <c r="K41" s="279">
        <f>VLOOKUP(A41,EQUIPOS!A11:D168,4,FALSE)</f>
        <v>406697.99914857384</v>
      </c>
      <c r="L41" s="345"/>
      <c r="M41" s="346">
        <v>400</v>
      </c>
      <c r="N41" s="282">
        <f t="shared" si="0"/>
        <v>1016.7449978714346</v>
      </c>
    </row>
    <row r="42" spans="1:14">
      <c r="B42" s="868"/>
      <c r="C42" s="869"/>
      <c r="D42" s="869"/>
      <c r="E42" s="869"/>
      <c r="F42" s="869"/>
      <c r="G42" s="869"/>
      <c r="H42" s="870"/>
      <c r="I42" s="42"/>
      <c r="J42" s="43"/>
      <c r="K42" s="279"/>
      <c r="L42" s="286"/>
      <c r="M42" s="346"/>
      <c r="N42" s="282"/>
    </row>
    <row r="43" spans="1:14">
      <c r="B43" s="330"/>
      <c r="C43" s="331"/>
      <c r="D43" s="331"/>
      <c r="E43" s="331"/>
      <c r="F43" s="333"/>
      <c r="G43" s="333"/>
      <c r="H43" s="131"/>
      <c r="I43" s="42"/>
      <c r="J43" s="43"/>
      <c r="K43" s="279"/>
      <c r="L43" s="286"/>
      <c r="M43" s="287"/>
      <c r="N43" s="283"/>
    </row>
    <row r="44" spans="1:14">
      <c r="B44" s="876" t="s">
        <v>1036</v>
      </c>
      <c r="C44" s="877"/>
      <c r="D44" s="877"/>
      <c r="E44" s="44"/>
      <c r="F44" s="45"/>
      <c r="G44" s="45"/>
      <c r="H44" s="46"/>
      <c r="I44" s="42"/>
      <c r="J44" s="43"/>
      <c r="K44" s="289"/>
      <c r="L44" s="286"/>
      <c r="M44" s="411">
        <v>0.05</v>
      </c>
      <c r="N44" s="354">
        <f>N81*M44</f>
        <v>95.386711329046875</v>
      </c>
    </row>
    <row r="45" spans="1:14" ht="15.75" thickBot="1">
      <c r="B45" s="868"/>
      <c r="C45" s="869"/>
      <c r="D45" s="869"/>
      <c r="E45" s="869"/>
      <c r="F45" s="869"/>
      <c r="G45" s="869"/>
      <c r="H45" s="870"/>
      <c r="I45" s="878"/>
      <c r="J45" s="879"/>
      <c r="K45" s="47"/>
      <c r="L45" s="880"/>
      <c r="M45" s="881"/>
      <c r="N45" s="111"/>
    </row>
    <row r="46" spans="1:14" ht="15.75" thickBot="1">
      <c r="B46" s="819" t="s">
        <v>1037</v>
      </c>
      <c r="C46" s="820"/>
      <c r="D46" s="820"/>
      <c r="E46" s="820"/>
      <c r="F46" s="820"/>
      <c r="G46" s="820"/>
      <c r="H46" s="820"/>
      <c r="I46" s="820"/>
      <c r="J46" s="820"/>
      <c r="K46" s="820"/>
      <c r="L46" s="820"/>
      <c r="M46" s="821"/>
      <c r="N46" s="404">
        <f>SUM(N36:N44)</f>
        <v>1352.9983465993746</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4" t="s">
        <v>1028</v>
      </c>
      <c r="C50" s="865"/>
      <c r="D50" s="865"/>
      <c r="E50" s="865"/>
      <c r="F50" s="865"/>
      <c r="G50" s="865"/>
      <c r="H50" s="865"/>
      <c r="I50" s="899"/>
      <c r="J50" s="325" t="s">
        <v>1029</v>
      </c>
      <c r="K50" s="91" t="s">
        <v>1030</v>
      </c>
      <c r="L50" s="900" t="s">
        <v>1039</v>
      </c>
      <c r="M50" s="899"/>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27007.640749408602</v>
      </c>
      <c r="N51" s="282">
        <f>K51*M51</f>
        <v>135.03820374704301</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3610.205038951558</v>
      </c>
      <c r="N52" s="282">
        <f t="shared" ref="N52:N58" si="1">K52*M52</f>
        <v>18.051025194757791</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13032.013426102389</v>
      </c>
      <c r="N53" s="282">
        <f t="shared" si="1"/>
        <v>65.160067130511948</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9700</v>
      </c>
      <c r="N54" s="282">
        <f t="shared" si="1"/>
        <v>97</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18133.701646031488</v>
      </c>
      <c r="N55" s="282">
        <f t="shared" si="1"/>
        <v>181.33701646031489</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32000</v>
      </c>
      <c r="N56" s="282">
        <f t="shared" si="1"/>
        <v>16</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39999.47</v>
      </c>
      <c r="N57" s="282">
        <f t="shared" si="1"/>
        <v>39.999470000000002</v>
      </c>
    </row>
    <row r="58" spans="1:14" ht="15.7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18266.666666666668</v>
      </c>
      <c r="N58" s="282">
        <f t="shared" si="1"/>
        <v>18.266666666666669</v>
      </c>
    </row>
    <row r="59" spans="1:14" ht="15.75" thickBot="1">
      <c r="B59" s="819" t="s">
        <v>1037</v>
      </c>
      <c r="C59" s="820"/>
      <c r="D59" s="820"/>
      <c r="E59" s="820"/>
      <c r="F59" s="820"/>
      <c r="G59" s="820"/>
      <c r="H59" s="820"/>
      <c r="I59" s="820"/>
      <c r="J59" s="820"/>
      <c r="K59" s="820"/>
      <c r="L59" s="820"/>
      <c r="M59" s="821"/>
      <c r="N59" s="404">
        <f>SUM(N51:N58)</f>
        <v>570.85244919929426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3" t="s">
        <v>1041</v>
      </c>
      <c r="C63" s="324"/>
      <c r="D63" s="324"/>
      <c r="E63" s="324"/>
      <c r="F63" s="324"/>
      <c r="G63" s="324"/>
      <c r="H63" s="79" t="s">
        <v>1029</v>
      </c>
      <c r="I63" s="80" t="s">
        <v>1042</v>
      </c>
      <c r="J63" s="81" t="s">
        <v>1043</v>
      </c>
      <c r="K63" s="79" t="s">
        <v>1044</v>
      </c>
      <c r="L63" s="905" t="s">
        <v>1045</v>
      </c>
      <c r="M63" s="884"/>
      <c r="N63" s="82" t="s">
        <v>1035</v>
      </c>
    </row>
    <row r="64" spans="1:14">
      <c r="B64" s="52"/>
      <c r="C64" s="327"/>
      <c r="D64" s="327"/>
      <c r="E64" s="327"/>
      <c r="F64" s="327"/>
      <c r="G64" s="327"/>
      <c r="H64" s="321"/>
      <c r="I64" s="289"/>
      <c r="J64" s="296"/>
      <c r="K64" s="289"/>
      <c r="L64" s="906"/>
      <c r="M64" s="907"/>
      <c r="N64" s="297"/>
    </row>
    <row r="65" spans="1:15">
      <c r="B65" s="52"/>
      <c r="C65" s="53"/>
      <c r="D65" s="53"/>
      <c r="E65" s="53"/>
      <c r="F65" s="53"/>
      <c r="G65" s="53"/>
      <c r="H65" s="321"/>
      <c r="I65" s="289"/>
      <c r="J65" s="296"/>
      <c r="K65" s="289"/>
      <c r="L65" s="906"/>
      <c r="M65" s="907"/>
      <c r="N65" s="297"/>
    </row>
    <row r="66" spans="1:15">
      <c r="B66" s="52"/>
      <c r="C66" s="53"/>
      <c r="D66" s="53"/>
      <c r="E66" s="53"/>
      <c r="F66" s="53"/>
      <c r="G66" s="53"/>
      <c r="H66" s="321"/>
      <c r="I66" s="289"/>
      <c r="J66" s="296"/>
      <c r="K66" s="289"/>
      <c r="L66" s="906"/>
      <c r="M66" s="907"/>
      <c r="N66" s="297"/>
    </row>
    <row r="67" spans="1:15">
      <c r="B67" s="52"/>
      <c r="C67" s="53"/>
      <c r="D67" s="53"/>
      <c r="E67" s="53"/>
      <c r="F67" s="53"/>
      <c r="G67" s="53"/>
      <c r="H67" s="321"/>
      <c r="I67" s="289"/>
      <c r="J67" s="296"/>
      <c r="K67" s="289"/>
      <c r="L67" s="906"/>
      <c r="M67" s="907"/>
      <c r="N67" s="297"/>
    </row>
    <row r="68" spans="1:15">
      <c r="B68" s="52"/>
      <c r="C68" s="53"/>
      <c r="D68" s="53"/>
      <c r="E68" s="53"/>
      <c r="F68" s="53"/>
      <c r="G68" s="53"/>
      <c r="H68" s="298"/>
      <c r="I68" s="289"/>
      <c r="J68" s="289"/>
      <c r="K68" s="289"/>
      <c r="L68" s="299"/>
      <c r="M68" s="300"/>
      <c r="N68" s="301"/>
    </row>
    <row r="69" spans="1:15" ht="15.75" thickBot="1">
      <c r="B69" s="457"/>
      <c r="C69" s="458"/>
      <c r="D69" s="458"/>
      <c r="E69" s="458"/>
      <c r="F69" s="458"/>
      <c r="G69" s="458"/>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81551.408459999991</v>
      </c>
      <c r="J76" s="303">
        <v>185</v>
      </c>
      <c r="K76" s="304">
        <f>VLOOKUP(A76,'MANO DE OBRA'!A8:D100,4,FALSE)</f>
        <v>150870.10565099999</v>
      </c>
      <c r="L76" s="56"/>
      <c r="M76" s="444">
        <v>320</v>
      </c>
      <c r="N76" s="405">
        <f>K76/M76</f>
        <v>471.46908015937498</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75" thickBot="1">
      <c r="B80" s="895"/>
      <c r="C80" s="896"/>
      <c r="D80" s="896"/>
      <c r="E80" s="896"/>
      <c r="F80" s="896"/>
      <c r="G80" s="896"/>
      <c r="H80" s="896"/>
      <c r="I80" s="480"/>
      <c r="J80" s="481"/>
      <c r="K80" s="484"/>
      <c r="L80" s="485"/>
      <c r="M80" s="486"/>
      <c r="N80" s="405"/>
    </row>
    <row r="81" spans="1:14" ht="15.75" thickBot="1">
      <c r="B81" s="908" t="s">
        <v>1037</v>
      </c>
      <c r="C81" s="862"/>
      <c r="D81" s="862"/>
      <c r="E81" s="862"/>
      <c r="F81" s="862"/>
      <c r="G81" s="862"/>
      <c r="H81" s="862"/>
      <c r="I81" s="862"/>
      <c r="J81" s="862"/>
      <c r="K81" s="862"/>
      <c r="L81" s="862"/>
      <c r="M81" s="863"/>
      <c r="N81" s="311">
        <f>SUM(N75:N80)</f>
        <v>1907.7342265809375</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N46+N59+N70+N81</f>
        <v>3831.5850223796065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4"/>
      <c r="J87" s="344"/>
      <c r="K87" s="312" t="s">
        <v>1054</v>
      </c>
      <c r="L87" s="866" t="s">
        <v>1055</v>
      </c>
      <c r="M87" s="867"/>
      <c r="N87" s="313"/>
    </row>
    <row r="88" spans="1:14">
      <c r="B88" s="852" t="s">
        <v>1056</v>
      </c>
      <c r="C88" s="853"/>
      <c r="D88" s="853"/>
      <c r="E88" s="853"/>
      <c r="F88" s="853"/>
      <c r="G88" s="853"/>
      <c r="H88" s="853"/>
      <c r="I88" s="93"/>
      <c r="J88" s="94"/>
      <c r="K88" s="314">
        <v>0.2</v>
      </c>
      <c r="L88" s="854">
        <f>N83*K88</f>
        <v>766.31700447592129</v>
      </c>
      <c r="M88" s="855"/>
      <c r="N88" s="57"/>
    </row>
    <row r="89" spans="1:14">
      <c r="B89" s="95" t="s">
        <v>1057</v>
      </c>
      <c r="C89" s="96"/>
      <c r="D89" s="96"/>
      <c r="E89" s="96"/>
      <c r="F89" s="96"/>
      <c r="G89" s="96"/>
      <c r="H89" s="96"/>
      <c r="I89" s="93"/>
      <c r="J89" s="94"/>
      <c r="K89" s="314">
        <v>0.05</v>
      </c>
      <c r="L89" s="854">
        <f>N83*K89</f>
        <v>191.57925111898032</v>
      </c>
      <c r="M89" s="855"/>
      <c r="N89" s="57"/>
    </row>
    <row r="90" spans="1:14" ht="15.75" thickBot="1">
      <c r="B90" s="97" t="s">
        <v>1058</v>
      </c>
      <c r="C90" s="98"/>
      <c r="D90" s="98"/>
      <c r="E90" s="98"/>
      <c r="F90" s="98"/>
      <c r="G90" s="98"/>
      <c r="H90" s="98"/>
      <c r="I90" s="99"/>
      <c r="J90" s="100"/>
      <c r="K90" s="315">
        <v>0.05</v>
      </c>
      <c r="L90" s="856">
        <f>N83*K90</f>
        <v>191.57925111898032</v>
      </c>
      <c r="M90" s="857"/>
      <c r="N90" s="57"/>
    </row>
    <row r="91" spans="1:14" ht="15.75" thickBot="1">
      <c r="B91" s="819" t="s">
        <v>1037</v>
      </c>
      <c r="C91" s="820"/>
      <c r="D91" s="820"/>
      <c r="E91" s="820"/>
      <c r="F91" s="820"/>
      <c r="G91" s="820"/>
      <c r="H91" s="820"/>
      <c r="I91" s="820"/>
      <c r="J91" s="820"/>
      <c r="K91" s="820"/>
      <c r="L91" s="820"/>
      <c r="M91" s="821"/>
      <c r="N91" s="58">
        <f>L88+L89+L90</f>
        <v>1149.4755067138819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7">
        <f>N83+N91</f>
        <v>4981.0605290934882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7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7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9"/>
      <c r="K123" s="969"/>
      <c r="L123" s="969"/>
      <c r="M123" s="969"/>
      <c r="N123" s="970"/>
    </row>
    <row r="124" spans="2:14" ht="15.75" thickBot="1">
      <c r="B124" s="429" t="s">
        <v>2327</v>
      </c>
      <c r="C124" s="430"/>
      <c r="D124" s="430"/>
      <c r="E124" s="269"/>
      <c r="F124" s="269"/>
      <c r="G124" s="269"/>
      <c r="H124" s="269"/>
      <c r="I124" s="269"/>
      <c r="J124" s="971"/>
      <c r="K124" s="971"/>
      <c r="L124" s="971"/>
      <c r="M124" s="971"/>
      <c r="N124" s="972"/>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42.75" customHeight="1" thickBot="1">
      <c r="A31" t="s">
        <v>1929</v>
      </c>
      <c r="B31" s="86" t="s">
        <v>1212</v>
      </c>
      <c r="C31" s="961" t="s">
        <v>2238</v>
      </c>
      <c r="D31" s="962"/>
      <c r="E31" s="962"/>
      <c r="F31" s="962"/>
      <c r="G31" s="962"/>
      <c r="H31" s="962"/>
      <c r="I31" s="962"/>
      <c r="J31" s="962"/>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188</v>
      </c>
      <c r="B36" s="868" t="str">
        <f>VLOOKUP(A36,EQUIPOS!A6:D154,3,FALSE)</f>
        <v>Diferencial</v>
      </c>
      <c r="C36" s="869"/>
      <c r="D36" s="869"/>
      <c r="E36" s="869"/>
      <c r="F36" s="869"/>
      <c r="G36" s="869"/>
      <c r="H36" s="870"/>
      <c r="I36" s="277"/>
      <c r="J36" s="278"/>
      <c r="K36" s="279">
        <f>VLOOKUP(A36,EQUIPOS!A6:D163,4,FALSE)</f>
        <v>2378.5866326096216</v>
      </c>
      <c r="L36" s="280"/>
      <c r="M36" s="346">
        <v>4</v>
      </c>
      <c r="N36" s="282">
        <f>K36/M36</f>
        <v>594.64665815240539</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N75*M41</f>
        <v>957.5100976143749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1552.1567557667804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370390.5017061751</v>
      </c>
      <c r="N48" s="282">
        <f>K48*M48</f>
        <v>3703.9050170617511</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119022.6353588138</v>
      </c>
      <c r="N49" s="282">
        <f>K49*M49</f>
        <v>119022.6353588138</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333943.75</v>
      </c>
      <c r="N50" s="282">
        <f>K50*M50</f>
        <v>121889.46875</v>
      </c>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244616.00912587554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6">
        <f>VLOOKUP(A58,TRANSPORTE!A1:D117,4,FALSE)</f>
        <v>2.9056347965060447</v>
      </c>
      <c r="M58" s="907"/>
      <c r="N58" s="297">
        <f>K58*L58</f>
        <v>0.81357774302169261</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319"/>
      <c r="C63" s="320"/>
      <c r="D63" s="320"/>
      <c r="E63" s="320"/>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9575.100976143749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255744.08043552909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51148.816087105821</v>
      </c>
      <c r="M82" s="855"/>
      <c r="N82" s="57"/>
    </row>
    <row r="83" spans="1:14">
      <c r="B83" s="95" t="s">
        <v>1057</v>
      </c>
      <c r="C83" s="96"/>
      <c r="D83" s="96"/>
      <c r="E83" s="96"/>
      <c r="F83" s="96"/>
      <c r="G83" s="96"/>
      <c r="H83" s="96"/>
      <c r="I83" s="93"/>
      <c r="J83" s="94"/>
      <c r="K83" s="314">
        <v>0.05</v>
      </c>
      <c r="L83" s="854">
        <f>N77*K83</f>
        <v>12787.204021776455</v>
      </c>
      <c r="M83" s="855"/>
      <c r="N83" s="57"/>
    </row>
    <row r="84" spans="1:14" ht="15.75" thickBot="1">
      <c r="B84" s="97" t="s">
        <v>1058</v>
      </c>
      <c r="C84" s="98"/>
      <c r="D84" s="98"/>
      <c r="E84" s="98"/>
      <c r="F84" s="98"/>
      <c r="G84" s="98"/>
      <c r="H84" s="98"/>
      <c r="I84" s="99"/>
      <c r="J84" s="100"/>
      <c r="K84" s="315">
        <v>0.05</v>
      </c>
      <c r="L84" s="856">
        <f>N77*K84</f>
        <v>12787.204021776455</v>
      </c>
      <c r="M84" s="857"/>
      <c r="N84" s="57"/>
    </row>
    <row r="85" spans="1:14" ht="15.75" thickBot="1">
      <c r="B85" s="819" t="s">
        <v>1037</v>
      </c>
      <c r="C85" s="820"/>
      <c r="D85" s="820"/>
      <c r="E85" s="820"/>
      <c r="F85" s="820"/>
      <c r="G85" s="820"/>
      <c r="H85" s="820"/>
      <c r="I85" s="820"/>
      <c r="J85" s="820"/>
      <c r="K85" s="820"/>
      <c r="L85" s="820"/>
      <c r="M85" s="821"/>
      <c r="N85" s="58">
        <f>L82+L83+L84</f>
        <v>76723.224130658738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332467.30456618784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45" customHeight="1" thickBot="1">
      <c r="A31" t="s">
        <v>1929</v>
      </c>
      <c r="B31" s="86" t="s">
        <v>1213</v>
      </c>
      <c r="C31" s="982" t="s">
        <v>2239</v>
      </c>
      <c r="D31" s="983"/>
      <c r="E31" s="983"/>
      <c r="F31" s="983"/>
      <c r="G31" s="983"/>
      <c r="H31" s="983"/>
      <c r="I31" s="983"/>
      <c r="J31" s="983"/>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188</v>
      </c>
      <c r="B36" s="868" t="str">
        <f>VLOOKUP(A36,EQUIPOS!A6:D154,3,FALSE)</f>
        <v>Diferencial</v>
      </c>
      <c r="C36" s="869"/>
      <c r="D36" s="869"/>
      <c r="E36" s="869"/>
      <c r="F36" s="869"/>
      <c r="G36" s="869"/>
      <c r="H36" s="870"/>
      <c r="I36" s="277"/>
      <c r="J36" s="278"/>
      <c r="K36" s="279">
        <f>VLOOKUP(A36,EQUIPOS!A6:D163,4,FALSE)</f>
        <v>2378.5866326096216</v>
      </c>
      <c r="L36" s="280"/>
      <c r="M36" s="451">
        <v>4</v>
      </c>
      <c r="N36" s="282">
        <f>K36/M36</f>
        <v>594.64665815240539</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N75*M41</f>
        <v>957.5100976143749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1552.1567557667804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370390.5017061751</v>
      </c>
      <c r="N48" s="282">
        <f>K48*M48</f>
        <v>7407.8100341235022</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119022.6353588138</v>
      </c>
      <c r="N49" s="282">
        <f>K49*M49</f>
        <v>119022.6353588138</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333943.75</v>
      </c>
      <c r="N50" s="282">
        <f>K50*M50</f>
        <v>153614.125</v>
      </c>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280044.57039293728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6">
        <f>VLOOKUP(A58,TRANSPORTE!A1:D117,4,FALSE)</f>
        <v>2.9056347965060447</v>
      </c>
      <c r="M58" s="907"/>
      <c r="N58" s="297">
        <f>K58*L58</f>
        <v>0.81357774302169261</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319"/>
      <c r="C63" s="320"/>
      <c r="D63" s="320"/>
      <c r="E63" s="320"/>
      <c r="F63" s="320"/>
      <c r="G63" s="320"/>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9575.100976143749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291172.6417025908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58234.528340518162</v>
      </c>
      <c r="M82" s="855"/>
      <c r="N82" s="57"/>
    </row>
    <row r="83" spans="1:14">
      <c r="B83" s="95" t="s">
        <v>1057</v>
      </c>
      <c r="C83" s="96"/>
      <c r="D83" s="96"/>
      <c r="E83" s="96"/>
      <c r="F83" s="96"/>
      <c r="G83" s="96"/>
      <c r="H83" s="96"/>
      <c r="I83" s="93"/>
      <c r="J83" s="94"/>
      <c r="K83" s="314">
        <v>0.05</v>
      </c>
      <c r="L83" s="854">
        <f>N77*K83</f>
        <v>14558.63208512954</v>
      </c>
      <c r="M83" s="855"/>
      <c r="N83" s="57"/>
    </row>
    <row r="84" spans="1:14" ht="15.75" thickBot="1">
      <c r="B84" s="97" t="s">
        <v>1058</v>
      </c>
      <c r="C84" s="98"/>
      <c r="D84" s="98"/>
      <c r="E84" s="98"/>
      <c r="F84" s="98"/>
      <c r="G84" s="98"/>
      <c r="H84" s="98"/>
      <c r="I84" s="99"/>
      <c r="J84" s="100"/>
      <c r="K84" s="315">
        <v>0.05</v>
      </c>
      <c r="L84" s="856">
        <f>N77*K84</f>
        <v>14558.63208512954</v>
      </c>
      <c r="M84" s="857"/>
      <c r="N84" s="57"/>
    </row>
    <row r="85" spans="1:14" ht="15.75" thickBot="1">
      <c r="B85" s="819" t="s">
        <v>1037</v>
      </c>
      <c r="C85" s="820"/>
      <c r="D85" s="820"/>
      <c r="E85" s="820"/>
      <c r="F85" s="820"/>
      <c r="G85" s="820"/>
      <c r="H85" s="820"/>
      <c r="I85" s="820"/>
      <c r="J85" s="820"/>
      <c r="K85" s="820"/>
      <c r="L85" s="820"/>
      <c r="M85" s="821"/>
      <c r="N85" s="58">
        <f>L82+L83+L84</f>
        <v>87351.792510777246</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378524.43421336805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310</v>
      </c>
      <c r="B36" s="868" t="str">
        <f>VLOOKUP(A36,EQUIPOS!A6:D154,3,FALSE)</f>
        <v>Retroexcavadora A25C</v>
      </c>
      <c r="C36" s="869"/>
      <c r="D36" s="869"/>
      <c r="E36" s="869"/>
      <c r="F36" s="869"/>
      <c r="G36" s="869"/>
      <c r="H36" s="870"/>
      <c r="I36" s="277"/>
      <c r="J36" s="278"/>
      <c r="K36" s="279">
        <f>VLOOKUP(A36,EQUIPOS!A6:D163,4,FALSE)</f>
        <v>183406.99814535168</v>
      </c>
      <c r="L36" s="280"/>
      <c r="M36" s="346">
        <v>3</v>
      </c>
      <c r="N36" s="282">
        <f>K36/M36</f>
        <v>61135.666048450563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N75*M41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62412.34617860306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370390.5017061751</v>
      </c>
      <c r="N48" s="282">
        <f>K48*M48</f>
        <v>7407.8100341235022</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34724.109534953917</v>
      </c>
      <c r="N49" s="282">
        <f>K49*M49</f>
        <v>15973.090386078802</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429917.54662323894</v>
      </c>
      <c r="N50" s="282">
        <f>K50*M50</f>
        <v>429917.54662323894</v>
      </c>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453298.44704344124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6">
        <f>VLOOKUP(A58,TRANSPORTE!A1:D117,4,FALSE)</f>
        <v>2.9056347965060447</v>
      </c>
      <c r="M58" s="907"/>
      <c r="N58" s="297">
        <f>K58*L58</f>
        <v>0.81357774302169261</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906">
        <f>VLOOKUP(A59,TRANSPORTE!A1:D117,4,FALSE)</f>
        <v>1100</v>
      </c>
      <c r="M59" s="907"/>
      <c r="N59" s="297">
        <f>K59*L59</f>
        <v>506</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319"/>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506.81357774302171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12766.801301525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528984.40810131235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105796.88162026247</v>
      </c>
      <c r="M82" s="855"/>
      <c r="N82" s="57"/>
    </row>
    <row r="83" spans="1:14">
      <c r="B83" s="95" t="s">
        <v>1057</v>
      </c>
      <c r="C83" s="96"/>
      <c r="D83" s="96"/>
      <c r="E83" s="96"/>
      <c r="F83" s="96"/>
      <c r="G83" s="96"/>
      <c r="H83" s="96"/>
      <c r="I83" s="93"/>
      <c r="J83" s="94"/>
      <c r="K83" s="314">
        <v>0.05</v>
      </c>
      <c r="L83" s="854">
        <f>N77*K83</f>
        <v>26449.220405065618</v>
      </c>
      <c r="M83" s="855"/>
      <c r="N83" s="57"/>
    </row>
    <row r="84" spans="1:14" ht="15.75" thickBot="1">
      <c r="B84" s="97" t="s">
        <v>1058</v>
      </c>
      <c r="C84" s="98"/>
      <c r="D84" s="98"/>
      <c r="E84" s="98"/>
      <c r="F84" s="98"/>
      <c r="G84" s="98"/>
      <c r="H84" s="98"/>
      <c r="I84" s="99"/>
      <c r="J84" s="100"/>
      <c r="K84" s="315">
        <v>0.05</v>
      </c>
      <c r="L84" s="856">
        <f>N77*K84</f>
        <v>26449.220405065618</v>
      </c>
      <c r="M84" s="857"/>
      <c r="N84" s="57"/>
    </row>
    <row r="85" spans="1:14" ht="15.75" thickBot="1">
      <c r="B85" s="819" t="s">
        <v>1037</v>
      </c>
      <c r="C85" s="820"/>
      <c r="D85" s="820"/>
      <c r="E85" s="820"/>
      <c r="F85" s="820"/>
      <c r="G85" s="820"/>
      <c r="H85" s="820"/>
      <c r="I85" s="820"/>
      <c r="J85" s="820"/>
      <c r="K85" s="820"/>
      <c r="L85" s="820"/>
      <c r="M85" s="821"/>
      <c r="N85" s="58">
        <f>L82+L83+L84</f>
        <v>158695.32243039372</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687679.73053170601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346">
        <v>0.5</v>
      </c>
      <c r="N36" s="282">
        <f>K36/M36</f>
        <v>12083.333333333334</v>
      </c>
    </row>
    <row r="37" spans="1:14">
      <c r="A37" s="119" t="s">
        <v>320</v>
      </c>
      <c r="B37" s="868" t="str">
        <f>VLOOKUP(A37,EQUIPOS!A7:D154,3,FALSE)</f>
        <v>Retroexcavadora sobre llantas, motor 62HP, Profundidad de excavación de 5.41 metros.</v>
      </c>
      <c r="C37" s="869"/>
      <c r="D37" s="869"/>
      <c r="E37" s="869"/>
      <c r="F37" s="869"/>
      <c r="G37" s="869"/>
      <c r="H37" s="870"/>
      <c r="I37" s="431"/>
      <c r="J37" s="432"/>
      <c r="K37" s="279">
        <f>VLOOKUP(A37,EQUIPOS!A7:D164,4,FALSE)</f>
        <v>130167.14559386975</v>
      </c>
      <c r="L37" s="345"/>
      <c r="M37" s="346">
        <v>1.5</v>
      </c>
      <c r="N37" s="282">
        <f>K37/M37</f>
        <v>86778.097062579836</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N75*M41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101414.79065621816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34724.109534953917</v>
      </c>
      <c r="N48" s="282">
        <f>K48*M48</f>
        <v>20139.983530273272</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154329.37571090632</v>
      </c>
      <c r="N49" s="282">
        <f>K49*M49</f>
        <v>154329.37571090632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174469.3592411796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6">
        <f>VLOOKUP(A58,TRANSPORTE!A1:D117,4,FALSE)</f>
        <v>797.84205483140272</v>
      </c>
      <c r="M58" s="907"/>
      <c r="N58" s="297">
        <f>K58*L58</f>
        <v>797.84205483140272</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6">
        <f>VLOOKUP(A59,TRANSPORTE!A1:D117,4,FALSE)</f>
        <v>1100</v>
      </c>
      <c r="M59" s="907"/>
      <c r="N59" s="297">
        <f>K59*L59</f>
        <v>638</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f>
        <v>1435.8420548314027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25533.60260305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302853.59455527912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60570.718911055825</v>
      </c>
      <c r="M82" s="855"/>
      <c r="N82" s="57"/>
    </row>
    <row r="83" spans="1:14">
      <c r="B83" s="95" t="s">
        <v>1057</v>
      </c>
      <c r="C83" s="96"/>
      <c r="D83" s="96"/>
      <c r="E83" s="96"/>
      <c r="F83" s="96"/>
      <c r="G83" s="96"/>
      <c r="H83" s="96"/>
      <c r="I83" s="93"/>
      <c r="J83" s="94"/>
      <c r="K83" s="314">
        <v>0.05</v>
      </c>
      <c r="L83" s="854">
        <f>N77*K83</f>
        <v>15142.679727763956</v>
      </c>
      <c r="M83" s="855"/>
      <c r="N83" s="57"/>
    </row>
    <row r="84" spans="1:14" ht="15.75" thickBot="1">
      <c r="B84" s="97" t="s">
        <v>1058</v>
      </c>
      <c r="C84" s="98"/>
      <c r="D84" s="98"/>
      <c r="E84" s="98"/>
      <c r="F84" s="98"/>
      <c r="G84" s="98"/>
      <c r="H84" s="98"/>
      <c r="I84" s="99"/>
      <c r="J84" s="100"/>
      <c r="K84" s="315">
        <v>0.05</v>
      </c>
      <c r="L84" s="856">
        <f>N77*K84</f>
        <v>15142.679727763956</v>
      </c>
      <c r="M84" s="857"/>
      <c r="N84" s="57"/>
    </row>
    <row r="85" spans="1:14" ht="15.75" thickBot="1">
      <c r="B85" s="819" t="s">
        <v>1037</v>
      </c>
      <c r="C85" s="820"/>
      <c r="D85" s="820"/>
      <c r="E85" s="820"/>
      <c r="F85" s="820"/>
      <c r="G85" s="820"/>
      <c r="H85" s="820"/>
      <c r="I85" s="820"/>
      <c r="J85" s="820"/>
      <c r="K85" s="820"/>
      <c r="L85" s="820"/>
      <c r="M85" s="821"/>
      <c r="N85" s="58">
        <f>L82+L83+L84</f>
        <v>90856.078366583737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393709.67292186286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346">
        <v>0.5</v>
      </c>
      <c r="N36" s="282">
        <f>K36/M36</f>
        <v>12083.333333333334</v>
      </c>
    </row>
    <row r="37" spans="1:14">
      <c r="A37" s="119" t="s">
        <v>303</v>
      </c>
      <c r="B37" s="868" t="str">
        <f>VLOOKUP(A37,EQUIPOS!A7:D154,3,FALSE)</f>
        <v>Retrocargador, pala de 1,1 m3 de capacidad, profundidad de excavación de 4.400 mm y una altura de 5.680 mm</v>
      </c>
      <c r="C37" s="869"/>
      <c r="D37" s="869"/>
      <c r="E37" s="869"/>
      <c r="F37" s="869"/>
      <c r="G37" s="869"/>
      <c r="H37" s="870"/>
      <c r="I37" s="431"/>
      <c r="J37" s="432"/>
      <c r="K37" s="279">
        <f>VLOOKUP(A37,EQUIPOS!A7:D164,4,FALSE)</f>
        <v>120000</v>
      </c>
      <c r="L37" s="345"/>
      <c r="M37" s="346">
        <v>1.5</v>
      </c>
      <c r="N37" s="282">
        <f>K37/M37</f>
        <v>80000</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N75*M41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94636.693593638323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34724.109534953917</v>
      </c>
      <c r="N48" s="282">
        <f>K48*M48</f>
        <v>20139.983530273272</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154329.37571090632</v>
      </c>
      <c r="N49" s="282">
        <f>K49*M49</f>
        <v>154329.37571090632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174469.3592411796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6">
        <f>VLOOKUP(A58,TRANSPORTE!A1:D117,4,FALSE)</f>
        <v>797.84205483140272</v>
      </c>
      <c r="M58" s="907"/>
      <c r="N58" s="297">
        <f>K58*L58</f>
        <v>797.84205483140272</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6">
        <f>VLOOKUP(A59,TRANSPORTE!A1:D117,4,FALSE)</f>
        <v>1100</v>
      </c>
      <c r="M59" s="907"/>
      <c r="N59" s="297">
        <f>K59*L59</f>
        <v>638</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1435.8420548314027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25533.60260305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296075.4974926993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59215.099498539865</v>
      </c>
      <c r="M82" s="855"/>
      <c r="N82" s="57"/>
    </row>
    <row r="83" spans="1:14">
      <c r="B83" s="95" t="s">
        <v>1057</v>
      </c>
      <c r="C83" s="96"/>
      <c r="D83" s="96"/>
      <c r="E83" s="96"/>
      <c r="F83" s="96"/>
      <c r="G83" s="96"/>
      <c r="H83" s="96"/>
      <c r="I83" s="93"/>
      <c r="J83" s="94"/>
      <c r="K83" s="314">
        <v>0.05</v>
      </c>
      <c r="L83" s="854">
        <f>N77*K83</f>
        <v>14803.774874634966</v>
      </c>
      <c r="M83" s="855"/>
      <c r="N83" s="57"/>
    </row>
    <row r="84" spans="1:14" ht="15.75" thickBot="1">
      <c r="B84" s="97" t="s">
        <v>1058</v>
      </c>
      <c r="C84" s="98"/>
      <c r="D84" s="98"/>
      <c r="E84" s="98"/>
      <c r="F84" s="98"/>
      <c r="G84" s="98"/>
      <c r="H84" s="98"/>
      <c r="I84" s="99"/>
      <c r="J84" s="100"/>
      <c r="K84" s="315">
        <v>0.05</v>
      </c>
      <c r="L84" s="856">
        <f>N77*K84</f>
        <v>14803.774874634966</v>
      </c>
      <c r="M84" s="857"/>
      <c r="N84" s="57"/>
    </row>
    <row r="85" spans="1:14" ht="15.75" thickBot="1">
      <c r="B85" s="819" t="s">
        <v>1037</v>
      </c>
      <c r="C85" s="820"/>
      <c r="D85" s="820"/>
      <c r="E85" s="820"/>
      <c r="F85" s="820"/>
      <c r="G85" s="820"/>
      <c r="H85" s="820"/>
      <c r="I85" s="820"/>
      <c r="J85" s="820"/>
      <c r="K85" s="820"/>
      <c r="L85" s="820"/>
      <c r="M85" s="821"/>
      <c r="N85" s="58">
        <f>L82+L83+L84</f>
        <v>88822.649247809793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384898.14674050908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127.66801301525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13165.398100823955</v>
      </c>
      <c r="N48" s="282">
        <f>K48*M48</f>
        <v>13165.398100823955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13165.398100823955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2553.3602603049999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15846.426374144206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3169.2852748288415</v>
      </c>
      <c r="M82" s="855"/>
      <c r="N82" s="57"/>
    </row>
    <row r="83" spans="1:14">
      <c r="B83" s="95" t="s">
        <v>1057</v>
      </c>
      <c r="C83" s="96"/>
      <c r="D83" s="96"/>
      <c r="E83" s="96"/>
      <c r="F83" s="96"/>
      <c r="G83" s="96"/>
      <c r="H83" s="96"/>
      <c r="I83" s="93"/>
      <c r="J83" s="94"/>
      <c r="K83" s="314">
        <v>0.05</v>
      </c>
      <c r="L83" s="854">
        <f>N77*K83</f>
        <v>792.32131870721037</v>
      </c>
      <c r="M83" s="855"/>
      <c r="N83" s="57"/>
    </row>
    <row r="84" spans="1:14" ht="15.75" thickBot="1">
      <c r="B84" s="97" t="s">
        <v>1058</v>
      </c>
      <c r="C84" s="98"/>
      <c r="D84" s="98"/>
      <c r="E84" s="98"/>
      <c r="F84" s="98"/>
      <c r="G84" s="98"/>
      <c r="H84" s="98"/>
      <c r="I84" s="99"/>
      <c r="J84" s="100"/>
      <c r="K84" s="315">
        <v>0.05</v>
      </c>
      <c r="L84" s="856">
        <f>N77*K84</f>
        <v>792.32131870721037</v>
      </c>
      <c r="M84" s="857"/>
      <c r="N84" s="57"/>
    </row>
    <row r="85" spans="1:14" ht="15.75" thickBot="1">
      <c r="B85" s="819" t="s">
        <v>1037</v>
      </c>
      <c r="C85" s="820"/>
      <c r="D85" s="820"/>
      <c r="E85" s="820"/>
      <c r="F85" s="820"/>
      <c r="G85" s="820"/>
      <c r="H85" s="820"/>
      <c r="I85" s="820"/>
      <c r="J85" s="820"/>
      <c r="K85" s="820"/>
      <c r="L85" s="820"/>
      <c r="M85" s="821"/>
      <c r="N85" s="58">
        <f>L82+L83+L84</f>
        <v>4753.9279122432627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20600.354286387468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984" t="s">
        <v>1028</v>
      </c>
      <c r="D30" s="985"/>
      <c r="E30" s="985"/>
      <c r="F30" s="985"/>
      <c r="G30" s="985"/>
      <c r="H30" s="985"/>
      <c r="I30" s="985"/>
      <c r="J30" s="464"/>
      <c r="K30" s="317"/>
      <c r="L30" s="795" t="s">
        <v>1029</v>
      </c>
      <c r="M30" s="796"/>
      <c r="N30" s="77" t="s">
        <v>1030</v>
      </c>
    </row>
    <row r="31" spans="1:14" ht="30" customHeight="1" thickBot="1">
      <c r="A31" t="s">
        <v>1929</v>
      </c>
      <c r="B31" s="86" t="s">
        <v>1216</v>
      </c>
      <c r="C31" s="986" t="s">
        <v>2243</v>
      </c>
      <c r="D31" s="987"/>
      <c r="E31" s="987"/>
      <c r="F31" s="987"/>
      <c r="G31" s="987"/>
      <c r="H31" s="987"/>
      <c r="I31" s="987"/>
      <c r="J31" s="987"/>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370390.5017061751</v>
      </c>
      <c r="N50" s="282">
        <f>K50*M50</f>
        <v>44446.86020474101</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4703.7562899292761</v>
      </c>
      <c r="N51" s="282">
        <f>K51*M51</f>
        <v>9407.5125798585523</v>
      </c>
    </row>
    <row r="52" spans="1:14" ht="15.7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100534.56474881896</v>
      </c>
      <c r="N52" s="282">
        <f>K52*M52</f>
        <v>50267.282374409479</v>
      </c>
    </row>
    <row r="53" spans="1:14" ht="15.75" thickBot="1">
      <c r="B53" s="819" t="s">
        <v>1037</v>
      </c>
      <c r="C53" s="820"/>
      <c r="D53" s="820"/>
      <c r="E53" s="820"/>
      <c r="F53" s="820"/>
      <c r="G53" s="820"/>
      <c r="H53" s="820"/>
      <c r="I53" s="820"/>
      <c r="J53" s="820"/>
      <c r="K53" s="820"/>
      <c r="L53" s="820"/>
      <c r="M53" s="821"/>
      <c r="N53" s="404">
        <f>SUM(N48:N52)</f>
        <v>143708.32182567572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6">
        <f>VLOOKUP(A58,TRANSPORTE!A1:D117,4,FALSE)</f>
        <v>1086.9145197319433</v>
      </c>
      <c r="M58" s="907"/>
      <c r="N58" s="297">
        <f>K58*L58</f>
        <v>1195.6059717051378</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319"/>
      <c r="C63" s="320"/>
      <c r="D63" s="320"/>
      <c r="E63" s="320"/>
      <c r="F63" s="320"/>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1195.6059717051378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185119.35189718462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37023.870379436928</v>
      </c>
      <c r="M82" s="855"/>
      <c r="N82" s="57"/>
    </row>
    <row r="83" spans="1:14">
      <c r="B83" s="95" t="s">
        <v>1057</v>
      </c>
      <c r="C83" s="96"/>
      <c r="D83" s="96"/>
      <c r="E83" s="96"/>
      <c r="F83" s="96"/>
      <c r="G83" s="96"/>
      <c r="H83" s="96"/>
      <c r="I83" s="93"/>
      <c r="J83" s="94"/>
      <c r="K83" s="314">
        <v>0.05</v>
      </c>
      <c r="L83" s="854">
        <f>N77*K83</f>
        <v>9255.9675948592321</v>
      </c>
      <c r="M83" s="855"/>
      <c r="N83" s="57"/>
    </row>
    <row r="84" spans="1:14" ht="15.75" thickBot="1">
      <c r="B84" s="97" t="s">
        <v>1058</v>
      </c>
      <c r="C84" s="98"/>
      <c r="D84" s="98"/>
      <c r="E84" s="98"/>
      <c r="F84" s="98"/>
      <c r="G84" s="98"/>
      <c r="H84" s="98"/>
      <c r="I84" s="99"/>
      <c r="J84" s="100"/>
      <c r="K84" s="315">
        <v>0.05</v>
      </c>
      <c r="L84" s="856">
        <f>N77*K84</f>
        <v>9255.9675948592321</v>
      </c>
      <c r="M84" s="857"/>
      <c r="N84" s="57"/>
    </row>
    <row r="85" spans="1:14" ht="15.75" thickBot="1">
      <c r="B85" s="819" t="s">
        <v>1037</v>
      </c>
      <c r="C85" s="820"/>
      <c r="D85" s="820"/>
      <c r="E85" s="820"/>
      <c r="F85" s="820"/>
      <c r="G85" s="820"/>
      <c r="H85" s="820"/>
      <c r="I85" s="820"/>
      <c r="J85" s="820"/>
      <c r="K85" s="820"/>
      <c r="L85" s="820"/>
      <c r="M85" s="821"/>
      <c r="N85" s="58">
        <f>L82+L83+L84</f>
        <v>55535.805569155396</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240655.15746634002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984" t="s">
        <v>1028</v>
      </c>
      <c r="D30" s="985"/>
      <c r="E30" s="985"/>
      <c r="F30" s="985"/>
      <c r="G30" s="985"/>
      <c r="H30" s="985"/>
      <c r="I30" s="985"/>
      <c r="J30" s="464"/>
      <c r="K30" s="317"/>
      <c r="L30" s="795" t="s">
        <v>1029</v>
      </c>
      <c r="M30" s="796"/>
      <c r="N30" s="77" t="s">
        <v>1030</v>
      </c>
    </row>
    <row r="31" spans="1:14" ht="27" customHeight="1" thickBot="1">
      <c r="A31" t="s">
        <v>1929</v>
      </c>
      <c r="B31" s="86" t="s">
        <v>1217</v>
      </c>
      <c r="C31" s="986" t="s">
        <v>2244</v>
      </c>
      <c r="D31" s="987"/>
      <c r="E31" s="987"/>
      <c r="F31" s="987"/>
      <c r="G31" s="987"/>
      <c r="H31" s="987"/>
      <c r="I31" s="987"/>
      <c r="J31" s="987"/>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370390.5017061751</v>
      </c>
      <c r="N50" s="282">
        <f>K50*M50</f>
        <v>44446.86020474101</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4703.7562899292761</v>
      </c>
      <c r="N51" s="282">
        <f>K51*M51</f>
        <v>9407.5125798585523</v>
      </c>
    </row>
    <row r="52" spans="1:14" ht="15.7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108372.29232956569</v>
      </c>
      <c r="N52" s="282">
        <f>K52*M52</f>
        <v>54186.146164782847</v>
      </c>
    </row>
    <row r="53" spans="1:14" ht="15.75" thickBot="1">
      <c r="B53" s="819" t="s">
        <v>1037</v>
      </c>
      <c r="C53" s="820"/>
      <c r="D53" s="820"/>
      <c r="E53" s="820"/>
      <c r="F53" s="820"/>
      <c r="G53" s="820"/>
      <c r="H53" s="820"/>
      <c r="I53" s="820"/>
      <c r="J53" s="820"/>
      <c r="K53" s="820"/>
      <c r="L53" s="820"/>
      <c r="M53" s="821"/>
      <c r="N53" s="404">
        <f>SUM(N48:N52)</f>
        <v>147627.18561604907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6">
        <f>VLOOKUP(A58,TRANSPORTE!A1:D117,4,FALSE)</f>
        <v>1086.9145197319433</v>
      </c>
      <c r="M58" s="907"/>
      <c r="N58" s="297">
        <f>K58*L58</f>
        <v>1195.6059717051378</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1195.6059717051378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189038.21568755794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37807.643137511586</v>
      </c>
      <c r="M82" s="855"/>
      <c r="N82" s="57"/>
    </row>
    <row r="83" spans="1:14">
      <c r="B83" s="95" t="s">
        <v>1057</v>
      </c>
      <c r="C83" s="96"/>
      <c r="D83" s="96"/>
      <c r="E83" s="96"/>
      <c r="F83" s="96"/>
      <c r="G83" s="96"/>
      <c r="H83" s="96"/>
      <c r="I83" s="93"/>
      <c r="J83" s="94"/>
      <c r="K83" s="314">
        <v>0.05</v>
      </c>
      <c r="L83" s="854">
        <f>N77*K83</f>
        <v>9451.9107843778966</v>
      </c>
      <c r="M83" s="855"/>
      <c r="N83" s="57"/>
    </row>
    <row r="84" spans="1:14" ht="15.75" thickBot="1">
      <c r="B84" s="97" t="s">
        <v>1058</v>
      </c>
      <c r="C84" s="98"/>
      <c r="D84" s="98"/>
      <c r="E84" s="98"/>
      <c r="F84" s="98"/>
      <c r="G84" s="98"/>
      <c r="H84" s="98"/>
      <c r="I84" s="99"/>
      <c r="J84" s="100"/>
      <c r="K84" s="315">
        <v>0.05</v>
      </c>
      <c r="L84" s="856">
        <f>N77*K84</f>
        <v>9451.9107843778966</v>
      </c>
      <c r="M84" s="857"/>
      <c r="N84" s="57"/>
    </row>
    <row r="85" spans="1:14" ht="15.75" thickBot="1">
      <c r="B85" s="819" t="s">
        <v>1037</v>
      </c>
      <c r="C85" s="820"/>
      <c r="D85" s="820"/>
      <c r="E85" s="820"/>
      <c r="F85" s="820"/>
      <c r="G85" s="820"/>
      <c r="H85" s="820"/>
      <c r="I85" s="820"/>
      <c r="J85" s="820"/>
      <c r="K85" s="820"/>
      <c r="L85" s="820"/>
      <c r="M85" s="821"/>
      <c r="N85" s="58">
        <f>L82+L83+L84</f>
        <v>56711.464706267383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245749.68039382531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984" t="s">
        <v>1028</v>
      </c>
      <c r="D30" s="985"/>
      <c r="E30" s="985"/>
      <c r="F30" s="985"/>
      <c r="G30" s="985"/>
      <c r="H30" s="985"/>
      <c r="I30" s="985"/>
      <c r="J30" s="464"/>
      <c r="K30" s="317"/>
      <c r="L30" s="795" t="s">
        <v>1029</v>
      </c>
      <c r="M30" s="796"/>
      <c r="N30" s="77" t="s">
        <v>1030</v>
      </c>
    </row>
    <row r="31" spans="1:14" ht="27" customHeight="1" thickBot="1">
      <c r="A31" t="s">
        <v>1929</v>
      </c>
      <c r="B31" s="86" t="s">
        <v>1764</v>
      </c>
      <c r="C31" s="986" t="s">
        <v>2245</v>
      </c>
      <c r="D31" s="987"/>
      <c r="E31" s="987"/>
      <c r="F31" s="987"/>
      <c r="G31" s="987"/>
      <c r="H31" s="987"/>
      <c r="I31" s="987"/>
      <c r="J31" s="987"/>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370390.5017061751</v>
      </c>
      <c r="N50" s="282">
        <f>K50*M50</f>
        <v>44446.86020474101</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4703.7562899292761</v>
      </c>
      <c r="N51" s="282">
        <f>K51*M51</f>
        <v>9407.5125798585523</v>
      </c>
    </row>
    <row r="52" spans="1:14" ht="15.7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147605.02434064538</v>
      </c>
      <c r="N52" s="282">
        <f>K52*M52</f>
        <v>73802.512170322691</v>
      </c>
    </row>
    <row r="53" spans="1:14" ht="15.75" thickBot="1">
      <c r="B53" s="819" t="s">
        <v>1037</v>
      </c>
      <c r="C53" s="820"/>
      <c r="D53" s="820"/>
      <c r="E53" s="820"/>
      <c r="F53" s="820"/>
      <c r="G53" s="820"/>
      <c r="H53" s="820"/>
      <c r="I53" s="820"/>
      <c r="J53" s="820"/>
      <c r="K53" s="820"/>
      <c r="L53" s="820"/>
      <c r="M53" s="821"/>
      <c r="N53" s="404">
        <f>SUM(N48:N52)</f>
        <v>167243.55162158894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6">
        <f>VLOOKUP(A58,TRANSPORTE!A1:D117,4,FALSE)</f>
        <v>1086.9145197319433</v>
      </c>
      <c r="M58" s="907"/>
      <c r="N58" s="297">
        <f>K58*L58</f>
        <v>1195.6059717051378</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1195.6059717051378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208654.58169309783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41730.916338619572</v>
      </c>
      <c r="M82" s="855"/>
      <c r="N82" s="57"/>
    </row>
    <row r="83" spans="1:14">
      <c r="B83" s="95" t="s">
        <v>1057</v>
      </c>
      <c r="C83" s="96"/>
      <c r="D83" s="96"/>
      <c r="E83" s="96"/>
      <c r="F83" s="96"/>
      <c r="G83" s="96"/>
      <c r="H83" s="96"/>
      <c r="I83" s="93"/>
      <c r="J83" s="94"/>
      <c r="K83" s="314">
        <v>0.05</v>
      </c>
      <c r="L83" s="854">
        <f>N77*K83</f>
        <v>10432.729084654893</v>
      </c>
      <c r="M83" s="855"/>
      <c r="N83" s="57"/>
    </row>
    <row r="84" spans="1:14" ht="15.75" thickBot="1">
      <c r="B84" s="97" t="s">
        <v>1058</v>
      </c>
      <c r="C84" s="98"/>
      <c r="D84" s="98"/>
      <c r="E84" s="98"/>
      <c r="F84" s="98"/>
      <c r="G84" s="98"/>
      <c r="H84" s="98"/>
      <c r="I84" s="99"/>
      <c r="J84" s="100"/>
      <c r="K84" s="315">
        <v>0.05</v>
      </c>
      <c r="L84" s="856">
        <f>N77*K84</f>
        <v>10432.729084654893</v>
      </c>
      <c r="M84" s="857"/>
      <c r="N84" s="57"/>
    </row>
    <row r="85" spans="1:14" ht="15.75" thickBot="1">
      <c r="B85" s="819" t="s">
        <v>1037</v>
      </c>
      <c r="C85" s="820"/>
      <c r="D85" s="820"/>
      <c r="E85" s="820"/>
      <c r="F85" s="820"/>
      <c r="G85" s="820"/>
      <c r="H85" s="820"/>
      <c r="I85" s="820"/>
      <c r="J85" s="820"/>
      <c r="K85" s="820"/>
      <c r="L85" s="820"/>
      <c r="M85" s="821"/>
      <c r="N85" s="58">
        <f>L82+L83+L84</f>
        <v>62596.374507929359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271250.95620102721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984" t="s">
        <v>1028</v>
      </c>
      <c r="D30" s="985"/>
      <c r="E30" s="985"/>
      <c r="F30" s="985"/>
      <c r="G30" s="985"/>
      <c r="H30" s="985"/>
      <c r="I30" s="985"/>
      <c r="J30" s="464"/>
      <c r="K30" s="317"/>
      <c r="L30" s="795" t="s">
        <v>1029</v>
      </c>
      <c r="M30" s="796"/>
      <c r="N30" s="77" t="s">
        <v>1030</v>
      </c>
    </row>
    <row r="31" spans="1:14" ht="28.5" customHeight="1" thickBot="1">
      <c r="A31" t="s">
        <v>1929</v>
      </c>
      <c r="B31" s="86" t="s">
        <v>1765</v>
      </c>
      <c r="C31" s="986" t="s">
        <v>2246</v>
      </c>
      <c r="D31" s="987"/>
      <c r="E31" s="987"/>
      <c r="F31" s="987"/>
      <c r="G31" s="987"/>
      <c r="H31" s="987"/>
      <c r="I31" s="987"/>
      <c r="J31" s="987"/>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370390.5017061751</v>
      </c>
      <c r="N50" s="282">
        <f>K50*M50</f>
        <v>44446.86020474101</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4703.7562899292761</v>
      </c>
      <c r="N51" s="282">
        <f>K51*M51</f>
        <v>9407.5125798585523</v>
      </c>
    </row>
    <row r="52" spans="1:14" ht="15.7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111117.15051185254</v>
      </c>
      <c r="N52" s="282">
        <f>K52*M52</f>
        <v>55558.575255926269</v>
      </c>
    </row>
    <row r="53" spans="1:14" ht="15.75" thickBot="1">
      <c r="B53" s="819" t="s">
        <v>1037</v>
      </c>
      <c r="C53" s="820"/>
      <c r="D53" s="820"/>
      <c r="E53" s="820"/>
      <c r="F53" s="820"/>
      <c r="G53" s="820"/>
      <c r="H53" s="820"/>
      <c r="I53" s="820"/>
      <c r="J53" s="820"/>
      <c r="K53" s="820"/>
      <c r="L53" s="820"/>
      <c r="M53" s="821"/>
      <c r="N53" s="404">
        <f>SUM(N48:N52)</f>
        <v>148999.61470719249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6">
        <f>VLOOKUP(A58,TRANSPORTE!A1:D117,4,FALSE)</f>
        <v>1086.9145197319433</v>
      </c>
      <c r="M58" s="907"/>
      <c r="N58" s="297">
        <f>K58*L58</f>
        <v>1195.6059717051378</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1195.6059717051378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190410.64477870136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38082.128955740271</v>
      </c>
      <c r="M82" s="855"/>
      <c r="N82" s="57"/>
    </row>
    <row r="83" spans="1:14">
      <c r="B83" s="95" t="s">
        <v>1057</v>
      </c>
      <c r="C83" s="96"/>
      <c r="D83" s="96"/>
      <c r="E83" s="96"/>
      <c r="F83" s="96"/>
      <c r="G83" s="96"/>
      <c r="H83" s="96"/>
      <c r="I83" s="93"/>
      <c r="J83" s="94"/>
      <c r="K83" s="314">
        <v>0.05</v>
      </c>
      <c r="L83" s="854">
        <f>N77*K83</f>
        <v>9520.5322389350677</v>
      </c>
      <c r="M83" s="855"/>
      <c r="N83" s="57"/>
    </row>
    <row r="84" spans="1:14" ht="15.75" thickBot="1">
      <c r="B84" s="97" t="s">
        <v>1058</v>
      </c>
      <c r="C84" s="98"/>
      <c r="D84" s="98"/>
      <c r="E84" s="98"/>
      <c r="F84" s="98"/>
      <c r="G84" s="98"/>
      <c r="H84" s="98"/>
      <c r="I84" s="99"/>
      <c r="J84" s="100"/>
      <c r="K84" s="315">
        <v>0.05</v>
      </c>
      <c r="L84" s="856">
        <f>N77*K84</f>
        <v>9520.5322389350677</v>
      </c>
      <c r="M84" s="857"/>
      <c r="N84" s="57"/>
    </row>
    <row r="85" spans="1:14" ht="15.75" thickBot="1">
      <c r="B85" s="819" t="s">
        <v>1037</v>
      </c>
      <c r="C85" s="820"/>
      <c r="D85" s="820"/>
      <c r="E85" s="820"/>
      <c r="F85" s="820"/>
      <c r="G85" s="820"/>
      <c r="H85" s="820"/>
      <c r="I85" s="820"/>
      <c r="J85" s="820"/>
      <c r="K85" s="820"/>
      <c r="L85" s="820"/>
      <c r="M85" s="821"/>
      <c r="N85" s="58">
        <f>L82+L83+L84</f>
        <v>57123.19343361041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247533.83821231176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7"/>
      <c r="J36" s="278"/>
      <c r="K36" s="279">
        <f>VLOOKUP(A36,EQUIPOS!A6:D163,4,FALSE)</f>
        <v>6041.666666666667</v>
      </c>
      <c r="L36" s="280"/>
      <c r="M36" s="346">
        <v>1</v>
      </c>
      <c r="N36" s="282">
        <f>K36*M36</f>
        <v>6041.666666666667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9233.3669920479169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76666.666666666672</v>
      </c>
      <c r="N48" s="282">
        <f t="shared" ref="N48:N53" si="0">K48*M48</f>
        <v>38640</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4703.7562899292761</v>
      </c>
      <c r="N49" s="282">
        <f t="shared" si="0"/>
        <v>9407.5125798585523</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12</v>
      </c>
      <c r="N50" s="282">
        <f t="shared" si="0"/>
        <v>1332</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23800</v>
      </c>
      <c r="N51" s="282">
        <f t="shared" si="0"/>
        <v>9520</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31344.444444444442</v>
      </c>
      <c r="N52" s="283">
        <f t="shared" si="0"/>
        <v>11848.199999999999</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400</v>
      </c>
      <c r="N53" s="283">
        <f t="shared" si="0"/>
        <v>62400</v>
      </c>
    </row>
    <row r="54" spans="1:14">
      <c r="B54" s="330"/>
      <c r="C54" s="327"/>
      <c r="D54" s="327"/>
      <c r="E54" s="327"/>
      <c r="F54" s="327"/>
      <c r="G54" s="327"/>
      <c r="H54" s="327"/>
      <c r="I54" s="327"/>
      <c r="J54" s="321"/>
      <c r="K54" s="50"/>
      <c r="L54" s="328"/>
      <c r="M54" s="436"/>
      <c r="N54" s="283"/>
    </row>
    <row r="55" spans="1:14" ht="15.75" thickBot="1">
      <c r="B55" s="908" t="s">
        <v>1037</v>
      </c>
      <c r="C55" s="862"/>
      <c r="D55" s="862"/>
      <c r="E55" s="862"/>
      <c r="F55" s="862"/>
      <c r="G55" s="862"/>
      <c r="H55" s="862"/>
      <c r="I55" s="862"/>
      <c r="J55" s="862"/>
      <c r="K55" s="862"/>
      <c r="L55" s="862"/>
      <c r="M55" s="863"/>
      <c r="N55" s="110">
        <f>SUM(N48:N54)</f>
        <v>133147.71257985855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906">
        <f>VLOOKUP(A60,TRANSPORTE!A1:D117,4,FALSE)</f>
        <v>1086.9145197319433</v>
      </c>
      <c r="M60" s="907"/>
      <c r="N60" s="297">
        <f>K60*L60</f>
        <v>434.76580789277733</v>
      </c>
    </row>
    <row r="61" spans="1:14">
      <c r="A61" t="s">
        <v>1313</v>
      </c>
      <c r="B61" s="52" t="str">
        <f>VLOOKUP(A61,TRANSPORTE!A1:D117,3,FALSE)</f>
        <v>Transporte de arena</v>
      </c>
      <c r="C61" s="53"/>
      <c r="D61" s="53"/>
      <c r="E61" s="53"/>
      <c r="F61" s="53"/>
      <c r="G61" s="53"/>
      <c r="H61" s="321" t="s">
        <v>339</v>
      </c>
      <c r="I61" s="289">
        <v>0.378</v>
      </c>
      <c r="J61" s="296">
        <v>1</v>
      </c>
      <c r="K61" s="289">
        <f>I61*J61</f>
        <v>0.378</v>
      </c>
      <c r="L61" s="906">
        <f>VLOOKUP(A61,TRANSPORTE!A1:D117,4,FALSE)</f>
        <v>1100</v>
      </c>
      <c r="M61" s="907"/>
      <c r="N61" s="297">
        <f t="shared" ref="N61:N62" si="1">K61*L61</f>
        <v>415.8</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906">
        <f>VLOOKUP(A62,TRANSPORTE!A1:D117,4,FALSE)</f>
        <v>1100</v>
      </c>
      <c r="M62" s="907"/>
      <c r="N62" s="297">
        <f t="shared" si="1"/>
        <v>554.4</v>
      </c>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1404.9658078927773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63834.006507625003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207620.05188742426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41524.010377484854</v>
      </c>
      <c r="M84" s="855"/>
      <c r="N84" s="57"/>
    </row>
    <row r="85" spans="1:14">
      <c r="B85" s="95" t="s">
        <v>1057</v>
      </c>
      <c r="C85" s="96"/>
      <c r="D85" s="96"/>
      <c r="E85" s="96"/>
      <c r="F85" s="96"/>
      <c r="G85" s="96"/>
      <c r="H85" s="96"/>
      <c r="I85" s="93"/>
      <c r="J85" s="94"/>
      <c r="K85" s="314">
        <v>0.05</v>
      </c>
      <c r="L85" s="854">
        <f>N79*K85</f>
        <v>10381.002594371213</v>
      </c>
      <c r="M85" s="855"/>
      <c r="N85" s="57"/>
    </row>
    <row r="86" spans="1:14" ht="15.75" thickBot="1">
      <c r="B86" s="97" t="s">
        <v>1058</v>
      </c>
      <c r="C86" s="98"/>
      <c r="D86" s="98"/>
      <c r="E86" s="98"/>
      <c r="F86" s="98"/>
      <c r="G86" s="98"/>
      <c r="H86" s="98"/>
      <c r="I86" s="99"/>
      <c r="J86" s="100"/>
      <c r="K86" s="315">
        <v>0.05</v>
      </c>
      <c r="L86" s="856">
        <f>N79*K86</f>
        <v>10381.002594371213</v>
      </c>
      <c r="M86" s="857"/>
      <c r="N86" s="57"/>
    </row>
    <row r="87" spans="1:14" ht="15.75" thickBot="1">
      <c r="B87" s="819" t="s">
        <v>1037</v>
      </c>
      <c r="C87" s="820"/>
      <c r="D87" s="820"/>
      <c r="E87" s="820"/>
      <c r="F87" s="820"/>
      <c r="G87" s="820"/>
      <c r="H87" s="820"/>
      <c r="I87" s="820"/>
      <c r="J87" s="820"/>
      <c r="K87" s="820"/>
      <c r="L87" s="820"/>
      <c r="M87" s="821"/>
      <c r="N87" s="58">
        <f>L84+L85+L86</f>
        <v>62286.015566227274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269906.06745365151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1603.263758974741</v>
      </c>
      <c r="N48" s="282">
        <f>K48*M48</f>
        <v>801.6318794873705</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333943.75</v>
      </c>
      <c r="N49" s="282">
        <f>K49*M49</f>
        <v>337283.1875</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4703.7562899292761</v>
      </c>
      <c r="N50" s="282">
        <f>K50*M50</f>
        <v>1411.1268869787827</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75" thickBot="1">
      <c r="B55" s="908" t="s">
        <v>1037</v>
      </c>
      <c r="C55" s="862"/>
      <c r="D55" s="862"/>
      <c r="E55" s="862"/>
      <c r="F55" s="862"/>
      <c r="G55" s="862"/>
      <c r="H55" s="862"/>
      <c r="I55" s="862"/>
      <c r="J55" s="862"/>
      <c r="K55" s="862"/>
      <c r="L55" s="862"/>
      <c r="M55" s="863"/>
      <c r="N55" s="110">
        <f>SUM(N48:N54)</f>
        <v>339495.94626646617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906">
        <f>VLOOKUP(A60,TRANSPORTE!A1:D117,4,FALSE)</f>
        <v>1100</v>
      </c>
      <c r="M60" s="907"/>
      <c r="N60" s="297">
        <f>K60*L60</f>
        <v>1111</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319"/>
      <c r="C65" s="320"/>
      <c r="D65" s="320"/>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367417.22899966867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73483.445799933732</v>
      </c>
      <c r="M84" s="855"/>
      <c r="N84" s="57"/>
    </row>
    <row r="85" spans="1:14">
      <c r="B85" s="95" t="s">
        <v>1057</v>
      </c>
      <c r="C85" s="96"/>
      <c r="D85" s="96"/>
      <c r="E85" s="96"/>
      <c r="F85" s="96"/>
      <c r="G85" s="96"/>
      <c r="H85" s="96"/>
      <c r="I85" s="93"/>
      <c r="J85" s="94"/>
      <c r="K85" s="314">
        <v>0.05</v>
      </c>
      <c r="L85" s="854">
        <f>N79*K85</f>
        <v>18370.861449983433</v>
      </c>
      <c r="M85" s="855"/>
      <c r="N85" s="57"/>
    </row>
    <row r="86" spans="1:14" ht="15.75" thickBot="1">
      <c r="B86" s="97" t="s">
        <v>1058</v>
      </c>
      <c r="C86" s="98"/>
      <c r="D86" s="98"/>
      <c r="E86" s="98"/>
      <c r="F86" s="98"/>
      <c r="G86" s="98"/>
      <c r="H86" s="98"/>
      <c r="I86" s="99"/>
      <c r="J86" s="100"/>
      <c r="K86" s="315">
        <v>0.05</v>
      </c>
      <c r="L86" s="856">
        <f>N79*K86</f>
        <v>18370.861449983433</v>
      </c>
      <c r="M86" s="857"/>
      <c r="N86" s="57"/>
    </row>
    <row r="87" spans="1:14" ht="15.75" thickBot="1">
      <c r="B87" s="819" t="s">
        <v>1037</v>
      </c>
      <c r="C87" s="820"/>
      <c r="D87" s="820"/>
      <c r="E87" s="820"/>
      <c r="F87" s="820"/>
      <c r="G87" s="820"/>
      <c r="H87" s="820"/>
      <c r="I87" s="820"/>
      <c r="J87" s="820"/>
      <c r="K87" s="820"/>
      <c r="L87" s="820"/>
      <c r="M87" s="821"/>
      <c r="N87" s="58">
        <f>L84+L85+L86</f>
        <v>110225.16869990061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477642.39769956929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9.25" customHeight="1" thickBot="1">
      <c r="A31" t="s">
        <v>1929</v>
      </c>
      <c r="B31" s="86" t="s">
        <v>1219</v>
      </c>
      <c r="C31" s="961" t="s">
        <v>2249</v>
      </c>
      <c r="D31" s="962"/>
      <c r="E31" s="962"/>
      <c r="F31" s="962"/>
      <c r="G31" s="962"/>
      <c r="H31" s="962"/>
      <c r="I31" s="962"/>
      <c r="J31" s="9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1603.263758974741</v>
      </c>
      <c r="N48" s="282">
        <f>K48*M48</f>
        <v>80.163187948737061</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35813.233986399457</v>
      </c>
      <c r="N49" s="282">
        <f>K49*M49</f>
        <v>35813.233986399457</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35893.397174348196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1361.7921388293332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37323.278920118995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7464.6557840237992</v>
      </c>
      <c r="M84" s="855"/>
      <c r="N84" s="57"/>
    </row>
    <row r="85" spans="1:14">
      <c r="B85" s="95" t="s">
        <v>1057</v>
      </c>
      <c r="C85" s="96"/>
      <c r="D85" s="96"/>
      <c r="E85" s="96"/>
      <c r="F85" s="96"/>
      <c r="G85" s="96"/>
      <c r="H85" s="96"/>
      <c r="I85" s="93"/>
      <c r="J85" s="94"/>
      <c r="K85" s="314">
        <v>0.05</v>
      </c>
      <c r="L85" s="854">
        <f>N79*K85</f>
        <v>1866.1639460059498</v>
      </c>
      <c r="M85" s="855"/>
      <c r="N85" s="57"/>
    </row>
    <row r="86" spans="1:14" ht="15.75" thickBot="1">
      <c r="B86" s="97" t="s">
        <v>1058</v>
      </c>
      <c r="C86" s="98"/>
      <c r="D86" s="98"/>
      <c r="E86" s="98"/>
      <c r="F86" s="98"/>
      <c r="G86" s="98"/>
      <c r="H86" s="98"/>
      <c r="I86" s="99"/>
      <c r="J86" s="100"/>
      <c r="K86" s="315">
        <v>0.05</v>
      </c>
      <c r="L86" s="856">
        <f>N79*K86</f>
        <v>1866.1639460059498</v>
      </c>
      <c r="M86" s="857"/>
      <c r="N86" s="57"/>
    </row>
    <row r="87" spans="1:14" ht="15.75" thickBot="1">
      <c r="B87" s="819" t="s">
        <v>1037</v>
      </c>
      <c r="C87" s="820"/>
      <c r="D87" s="820"/>
      <c r="E87" s="820"/>
      <c r="F87" s="820"/>
      <c r="G87" s="820"/>
      <c r="H87" s="820"/>
      <c r="I87" s="820"/>
      <c r="J87" s="820"/>
      <c r="K87" s="820"/>
      <c r="L87" s="820"/>
      <c r="M87" s="821"/>
      <c r="N87" s="58">
        <f>L84+L85+L86</f>
        <v>11196.983676035699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48520.262596154695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1767</v>
      </c>
      <c r="C31" s="961" t="s">
        <v>2250</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346">
        <v>1.25</v>
      </c>
      <c r="N36" s="282">
        <f>K36/M36</f>
        <v>4833.3333333333339</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1787.3521822135001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6620.6855155468338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17362.054767476959</v>
      </c>
      <c r="N48" s="282">
        <f>K48*M48</f>
        <v>8681.0273837384793</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1603.263758974741</v>
      </c>
      <c r="N49" s="282">
        <f>K49*M49</f>
        <v>801.6318794873705</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333943.75</v>
      </c>
      <c r="N50" s="282">
        <f>K50*M50</f>
        <v>337283.1875</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4703.7562899292761</v>
      </c>
      <c r="N51" s="282">
        <f>K51*M51</f>
        <v>1411.1268869787827</v>
      </c>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348176.97365020466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906">
        <f>VLOOKUP(A58,TRANSPORTE!A1:D117,4,FALSE)</f>
        <v>1100</v>
      </c>
      <c r="M58" s="907"/>
      <c r="N58" s="297">
        <f>K58*L58</f>
        <v>1111</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906">
        <f>VLOOKUP(A59,TRANSPORTE!A1:D117,4,FALSE)</f>
        <v>1086.9145197319433</v>
      </c>
      <c r="M59" s="907"/>
      <c r="N59" s="297">
        <f>K59*L59</f>
        <v>543.45725986597165</v>
      </c>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319"/>
      <c r="C63" s="320"/>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1654.4572598659715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35747.043644270001</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392199.16006988741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78439.832013977488</v>
      </c>
      <c r="M82" s="855"/>
      <c r="N82" s="57"/>
    </row>
    <row r="83" spans="1:14">
      <c r="B83" s="95" t="s">
        <v>1057</v>
      </c>
      <c r="C83" s="96"/>
      <c r="D83" s="96"/>
      <c r="E83" s="96"/>
      <c r="F83" s="96"/>
      <c r="G83" s="96"/>
      <c r="H83" s="96"/>
      <c r="I83" s="93"/>
      <c r="J83" s="94"/>
      <c r="K83" s="314">
        <v>0.05</v>
      </c>
      <c r="L83" s="854">
        <f>N77*K83</f>
        <v>19609.958003494372</v>
      </c>
      <c r="M83" s="855"/>
      <c r="N83" s="57"/>
    </row>
    <row r="84" spans="1:14" ht="15.75" thickBot="1">
      <c r="B84" s="97" t="s">
        <v>1058</v>
      </c>
      <c r="C84" s="98"/>
      <c r="D84" s="98"/>
      <c r="E84" s="98"/>
      <c r="F84" s="98"/>
      <c r="G84" s="98"/>
      <c r="H84" s="98"/>
      <c r="I84" s="99"/>
      <c r="J84" s="100"/>
      <c r="K84" s="315">
        <v>0.05</v>
      </c>
      <c r="L84" s="856">
        <f>N77*K84</f>
        <v>19609.958003494372</v>
      </c>
      <c r="M84" s="857"/>
      <c r="N84" s="57"/>
    </row>
    <row r="85" spans="1:14" ht="15.75" thickBot="1">
      <c r="B85" s="819" t="s">
        <v>1037</v>
      </c>
      <c r="C85" s="820"/>
      <c r="D85" s="820"/>
      <c r="E85" s="820"/>
      <c r="F85" s="820"/>
      <c r="G85" s="820"/>
      <c r="H85" s="820"/>
      <c r="I85" s="820"/>
      <c r="J85" s="820"/>
      <c r="K85" s="820"/>
      <c r="L85" s="820"/>
      <c r="M85" s="821"/>
      <c r="N85" s="58">
        <f>L82+L83+L84</f>
        <v>117659.74802096622</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509858.9080908536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1.5" customHeight="1" thickBot="1">
      <c r="A31" t="s">
        <v>1929</v>
      </c>
      <c r="B31" s="86" t="s">
        <v>1768</v>
      </c>
      <c r="C31" s="961" t="s">
        <v>2251</v>
      </c>
      <c r="D31" s="962"/>
      <c r="E31" s="962"/>
      <c r="F31" s="962"/>
      <c r="G31" s="962"/>
      <c r="H31" s="962"/>
      <c r="I31" s="962"/>
      <c r="J31" s="9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346">
        <v>18.75</v>
      </c>
      <c r="N36" s="282">
        <f>K36/M36</f>
        <v>322.22222222222223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424.35663263442223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17362.054767476959</v>
      </c>
      <c r="N48" s="282">
        <f>K48*M48</f>
        <v>868.10273837384796</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1603.263758974741</v>
      </c>
      <c r="N49" s="282">
        <f>K49*M49</f>
        <v>80.163187948737061</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35813.233986399457</v>
      </c>
      <c r="N50" s="282">
        <f>K50*M50</f>
        <v>35813.233986399457</v>
      </c>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36761.499912722044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906">
        <f>VLOOKUP(A58,TRANSPORTE!A1:D117,4,FALSE)</f>
        <v>1086.9145197319433</v>
      </c>
      <c r="M58" s="907"/>
      <c r="N58" s="297">
        <f>K58*L58</f>
        <v>54.345725986597166</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54.345725986597166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2042.6882082439997</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39282.890479587062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7856.5780959174126</v>
      </c>
      <c r="M82" s="855"/>
      <c r="N82" s="57"/>
    </row>
    <row r="83" spans="1:14">
      <c r="B83" s="95" t="s">
        <v>1057</v>
      </c>
      <c r="C83" s="96"/>
      <c r="D83" s="96"/>
      <c r="E83" s="96"/>
      <c r="F83" s="96"/>
      <c r="G83" s="96"/>
      <c r="H83" s="96"/>
      <c r="I83" s="93"/>
      <c r="J83" s="94"/>
      <c r="K83" s="314">
        <v>0.05</v>
      </c>
      <c r="L83" s="854">
        <f>N77*K83</f>
        <v>1964.1445239793532</v>
      </c>
      <c r="M83" s="855"/>
      <c r="N83" s="57"/>
    </row>
    <row r="84" spans="1:14" ht="15.75" thickBot="1">
      <c r="B84" s="97" t="s">
        <v>1058</v>
      </c>
      <c r="C84" s="98"/>
      <c r="D84" s="98"/>
      <c r="E84" s="98"/>
      <c r="F84" s="98"/>
      <c r="G84" s="98"/>
      <c r="H84" s="98"/>
      <c r="I84" s="99"/>
      <c r="J84" s="100"/>
      <c r="K84" s="315">
        <v>0.05</v>
      </c>
      <c r="L84" s="856">
        <f>N77*K84</f>
        <v>1964.1445239793532</v>
      </c>
      <c r="M84" s="857"/>
      <c r="N84" s="57"/>
    </row>
    <row r="85" spans="1:14" ht="15.75" thickBot="1">
      <c r="B85" s="819" t="s">
        <v>1037</v>
      </c>
      <c r="C85" s="820"/>
      <c r="D85" s="820"/>
      <c r="E85" s="820"/>
      <c r="F85" s="820"/>
      <c r="G85" s="820"/>
      <c r="H85" s="820"/>
      <c r="I85" s="820"/>
      <c r="J85" s="820"/>
      <c r="K85" s="820"/>
      <c r="L85" s="820"/>
      <c r="M85" s="821"/>
      <c r="N85" s="58">
        <f>L82+L83+L84</f>
        <v>11784.867143876119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51067.757623463185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127.66801301525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333943.75</v>
      </c>
      <c r="N48" s="282">
        <f>K48*M48</f>
        <v>23376.062500000004</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4703.7562899292761</v>
      </c>
      <c r="N49" s="282">
        <f>K49*M49</f>
        <v>1411.1268869787827</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24787.189386978785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906">
        <f>VLOOKUP(A58,TRANSPORTE!A1:D117,4,FALSE)</f>
        <v>1100</v>
      </c>
      <c r="M58" s="907"/>
      <c r="N58" s="297">
        <f>K58*L58</f>
        <v>77.000000000000014</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77.000000000000014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2553.3602603049999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27545.217660299033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5509.0435320598071</v>
      </c>
      <c r="M82" s="855"/>
      <c r="N82" s="57"/>
    </row>
    <row r="83" spans="1:14">
      <c r="B83" s="95" t="s">
        <v>1057</v>
      </c>
      <c r="C83" s="96"/>
      <c r="D83" s="96"/>
      <c r="E83" s="96"/>
      <c r="F83" s="96"/>
      <c r="G83" s="96"/>
      <c r="H83" s="96"/>
      <c r="I83" s="93"/>
      <c r="J83" s="94"/>
      <c r="K83" s="314">
        <v>0.05</v>
      </c>
      <c r="L83" s="854">
        <f>N77*K83</f>
        <v>1377.2608830149518</v>
      </c>
      <c r="M83" s="855"/>
      <c r="N83" s="57"/>
    </row>
    <row r="84" spans="1:14" ht="15.75" thickBot="1">
      <c r="B84" s="97" t="s">
        <v>1058</v>
      </c>
      <c r="C84" s="98"/>
      <c r="D84" s="98"/>
      <c r="E84" s="98"/>
      <c r="F84" s="98"/>
      <c r="G84" s="98"/>
      <c r="H84" s="98"/>
      <c r="I84" s="99"/>
      <c r="J84" s="100"/>
      <c r="K84" s="315">
        <v>0.05</v>
      </c>
      <c r="L84" s="856">
        <f>N77*K84</f>
        <v>1377.2608830149518</v>
      </c>
      <c r="M84" s="857"/>
      <c r="N84" s="57"/>
    </row>
    <row r="85" spans="1:14" ht="15.75" thickBot="1">
      <c r="B85" s="819" t="s">
        <v>1037</v>
      </c>
      <c r="C85" s="820"/>
      <c r="D85" s="820"/>
      <c r="E85" s="820"/>
      <c r="F85" s="820"/>
      <c r="G85" s="820"/>
      <c r="H85" s="820"/>
      <c r="I85" s="820"/>
      <c r="J85" s="820"/>
      <c r="K85" s="820"/>
      <c r="L85" s="820"/>
      <c r="M85" s="821"/>
      <c r="N85" s="58">
        <f>L82+L83+L84</f>
        <v>8263.5652980897103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35808.782958388743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33070.580509479922</v>
      </c>
      <c r="N48" s="282">
        <f>K48*M48</f>
        <v>41338.2256368499</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41338.2256368499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1361.7921388293332</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42768.107382620699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8553.6214765241402</v>
      </c>
      <c r="M82" s="855"/>
      <c r="N82" s="57"/>
    </row>
    <row r="83" spans="1:14">
      <c r="B83" s="95" t="s">
        <v>1057</v>
      </c>
      <c r="C83" s="96"/>
      <c r="D83" s="96"/>
      <c r="E83" s="96"/>
      <c r="F83" s="96"/>
      <c r="G83" s="96"/>
      <c r="H83" s="96"/>
      <c r="I83" s="93"/>
      <c r="J83" s="94"/>
      <c r="K83" s="314">
        <v>0.05</v>
      </c>
      <c r="L83" s="854">
        <f>N77*K83</f>
        <v>2138.4053691310351</v>
      </c>
      <c r="M83" s="855"/>
      <c r="N83" s="57"/>
    </row>
    <row r="84" spans="1:14" ht="15.75" thickBot="1">
      <c r="B84" s="97" t="s">
        <v>1058</v>
      </c>
      <c r="C84" s="98"/>
      <c r="D84" s="98"/>
      <c r="E84" s="98"/>
      <c r="F84" s="98"/>
      <c r="G84" s="98"/>
      <c r="H84" s="98"/>
      <c r="I84" s="99"/>
      <c r="J84" s="100"/>
      <c r="K84" s="315">
        <v>0.05</v>
      </c>
      <c r="L84" s="856">
        <f>N77*K84</f>
        <v>2138.4053691310351</v>
      </c>
      <c r="M84" s="857"/>
      <c r="N84" s="57"/>
    </row>
    <row r="85" spans="1:14" ht="15.75" thickBot="1">
      <c r="B85" s="819" t="s">
        <v>1037</v>
      </c>
      <c r="C85" s="820"/>
      <c r="D85" s="820"/>
      <c r="E85" s="820"/>
      <c r="F85" s="820"/>
      <c r="G85" s="820"/>
      <c r="H85" s="820"/>
      <c r="I85" s="820"/>
      <c r="J85" s="820"/>
      <c r="K85" s="820"/>
      <c r="L85" s="820"/>
      <c r="M85" s="821"/>
      <c r="N85" s="58">
        <f>L82+L83+L84</f>
        <v>12830.432214786209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55598.539597406911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153.2016156183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370390.5017061751</v>
      </c>
      <c r="N48" s="282">
        <f>K48*M48</f>
        <v>740.78100341235017</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333943.75</v>
      </c>
      <c r="N49" s="282">
        <f>K49*M49</f>
        <v>23376.062500000004</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4703.7562899292761</v>
      </c>
      <c r="N50" s="282">
        <f>K50*M50</f>
        <v>1411.1268869787827</v>
      </c>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25527.970390391136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906">
        <f>VLOOKUP(A58,TRANSPORTE!A1:D117,4,FALSE)</f>
        <v>1100</v>
      </c>
      <c r="M58" s="907"/>
      <c r="N58" s="297">
        <f>K58*L58</f>
        <v>79.2</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3064.032312366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28824.40431837544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5764.8808636750882</v>
      </c>
      <c r="M82" s="855"/>
      <c r="N82" s="57"/>
    </row>
    <row r="83" spans="1:14">
      <c r="B83" s="95" t="s">
        <v>1057</v>
      </c>
      <c r="C83" s="96"/>
      <c r="D83" s="96"/>
      <c r="E83" s="96"/>
      <c r="F83" s="96"/>
      <c r="G83" s="96"/>
      <c r="H83" s="96"/>
      <c r="I83" s="93"/>
      <c r="J83" s="94"/>
      <c r="K83" s="314">
        <v>0.05</v>
      </c>
      <c r="L83" s="854">
        <f>N77*K83</f>
        <v>1441.2202159187721</v>
      </c>
      <c r="M83" s="855"/>
      <c r="N83" s="57"/>
    </row>
    <row r="84" spans="1:14" ht="15.75" thickBot="1">
      <c r="B84" s="97" t="s">
        <v>1058</v>
      </c>
      <c r="C84" s="98"/>
      <c r="D84" s="98"/>
      <c r="E84" s="98"/>
      <c r="F84" s="98"/>
      <c r="G84" s="98"/>
      <c r="H84" s="98"/>
      <c r="I84" s="99"/>
      <c r="J84" s="100"/>
      <c r="K84" s="315">
        <v>0.05</v>
      </c>
      <c r="L84" s="856">
        <f>N77*K84</f>
        <v>1441.2202159187721</v>
      </c>
      <c r="M84" s="857"/>
      <c r="N84" s="57"/>
    </row>
    <row r="85" spans="1:14" ht="15.75" thickBot="1">
      <c r="B85" s="819" t="s">
        <v>1037</v>
      </c>
      <c r="C85" s="820"/>
      <c r="D85" s="820"/>
      <c r="E85" s="820"/>
      <c r="F85" s="820"/>
      <c r="G85" s="820"/>
      <c r="H85" s="820"/>
      <c r="I85" s="820"/>
      <c r="J85" s="820"/>
      <c r="K85" s="820"/>
      <c r="L85" s="820"/>
      <c r="M85" s="821"/>
      <c r="N85" s="58">
        <f>L82+L83+L84</f>
        <v>8647.3212955126328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37471.725613888077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85.112008676833341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370390.5017061751</v>
      </c>
      <c r="N48" s="282">
        <f>K48*M48</f>
        <v>740.78100341235017</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33070.580509479922</v>
      </c>
      <c r="N49" s="282">
        <f>K49*M49</f>
        <v>41338.2256368499</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42079.006640262247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906">
        <f>VLOOKUP(A58,TRANSPORTE!A1:D117,4,FALSE)</f>
        <v>1100</v>
      </c>
      <c r="M58" s="907"/>
      <c r="N58" s="297">
        <f>K58*L58</f>
        <v>2.2000000000000002</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2.2000000000000002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1702.2401735366666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43868.558822475745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8773.7117644951486</v>
      </c>
      <c r="M82" s="855"/>
      <c r="N82" s="57"/>
    </row>
    <row r="83" spans="1:14">
      <c r="B83" s="95" t="s">
        <v>1057</v>
      </c>
      <c r="C83" s="96"/>
      <c r="D83" s="96"/>
      <c r="E83" s="96"/>
      <c r="F83" s="96"/>
      <c r="G83" s="96"/>
      <c r="H83" s="96"/>
      <c r="I83" s="93"/>
      <c r="J83" s="94"/>
      <c r="K83" s="314">
        <v>0.05</v>
      </c>
      <c r="L83" s="854">
        <f>N77*K83</f>
        <v>2193.4279411237871</v>
      </c>
      <c r="M83" s="855"/>
      <c r="N83" s="57"/>
    </row>
    <row r="84" spans="1:14" ht="15.75" thickBot="1">
      <c r="B84" s="97" t="s">
        <v>1058</v>
      </c>
      <c r="C84" s="98"/>
      <c r="D84" s="98"/>
      <c r="E84" s="98"/>
      <c r="F84" s="98"/>
      <c r="G84" s="98"/>
      <c r="H84" s="98"/>
      <c r="I84" s="99"/>
      <c r="J84" s="100"/>
      <c r="K84" s="315">
        <v>0.05</v>
      </c>
      <c r="L84" s="856">
        <f>N77*K84</f>
        <v>2193.4279411237871</v>
      </c>
      <c r="M84" s="857"/>
      <c r="N84" s="57"/>
    </row>
    <row r="85" spans="1:14" ht="15.75" thickBot="1">
      <c r="B85" s="819" t="s">
        <v>1037</v>
      </c>
      <c r="C85" s="820"/>
      <c r="D85" s="820"/>
      <c r="E85" s="820"/>
      <c r="F85" s="820"/>
      <c r="G85" s="820"/>
      <c r="H85" s="820"/>
      <c r="I85" s="820"/>
      <c r="J85" s="820"/>
      <c r="K85" s="820"/>
      <c r="L85" s="820"/>
      <c r="M85" s="821"/>
      <c r="N85" s="58">
        <f>L82+L83+L84</f>
        <v>13160.567646742724</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57029.12646921847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21.278002169208335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5731.0400000000009</v>
      </c>
      <c r="N48" s="282">
        <f>K48*M48</f>
        <v>6304.1440000000011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6304.1440000000011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425.56004338416665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6750.9820455533763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1350.1964091106754</v>
      </c>
      <c r="M82" s="855"/>
      <c r="N82" s="57"/>
    </row>
    <row r="83" spans="1:14">
      <c r="B83" s="95" t="s">
        <v>1057</v>
      </c>
      <c r="C83" s="96"/>
      <c r="D83" s="96"/>
      <c r="E83" s="96"/>
      <c r="F83" s="96"/>
      <c r="G83" s="96"/>
      <c r="H83" s="96"/>
      <c r="I83" s="93"/>
      <c r="J83" s="94"/>
      <c r="K83" s="314">
        <v>0.05</v>
      </c>
      <c r="L83" s="854">
        <f>N77*K83</f>
        <v>337.54910227766885</v>
      </c>
      <c r="M83" s="855"/>
      <c r="N83" s="57"/>
    </row>
    <row r="84" spans="1:14" ht="15.75" thickBot="1">
      <c r="B84" s="97" t="s">
        <v>1058</v>
      </c>
      <c r="C84" s="98"/>
      <c r="D84" s="98"/>
      <c r="E84" s="98"/>
      <c r="F84" s="98"/>
      <c r="G84" s="98"/>
      <c r="H84" s="98"/>
      <c r="I84" s="99"/>
      <c r="J84" s="100"/>
      <c r="K84" s="315">
        <v>0.05</v>
      </c>
      <c r="L84" s="856">
        <f>N77*K84</f>
        <v>337.54910227766885</v>
      </c>
      <c r="M84" s="857"/>
      <c r="N84" s="57"/>
    </row>
    <row r="85" spans="1:14" ht="15.75" thickBot="1">
      <c r="B85" s="819" t="s">
        <v>1037</v>
      </c>
      <c r="C85" s="820"/>
      <c r="D85" s="820"/>
      <c r="E85" s="820"/>
      <c r="F85" s="820"/>
      <c r="G85" s="820"/>
      <c r="H85" s="820"/>
      <c r="I85" s="820"/>
      <c r="J85" s="820"/>
      <c r="K85" s="820"/>
      <c r="L85" s="820"/>
      <c r="M85" s="821"/>
      <c r="N85" s="58">
        <f>L82+L83+L84</f>
        <v>2025.2946136660132</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8776.2766592193893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21.278002169208335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6292.72</v>
      </c>
      <c r="N48" s="282">
        <f>K48*M48</f>
        <v>6921.9920000000011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6921.9920000000011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425.56004338416665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7368.8300455533763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1473.7660091106754</v>
      </c>
      <c r="M82" s="855"/>
      <c r="N82" s="57"/>
    </row>
    <row r="83" spans="1:14">
      <c r="B83" s="95" t="s">
        <v>1057</v>
      </c>
      <c r="C83" s="96"/>
      <c r="D83" s="96"/>
      <c r="E83" s="96"/>
      <c r="F83" s="96"/>
      <c r="G83" s="96"/>
      <c r="H83" s="96"/>
      <c r="I83" s="93"/>
      <c r="J83" s="94"/>
      <c r="K83" s="314">
        <v>0.05</v>
      </c>
      <c r="L83" s="854">
        <f>N77*K83</f>
        <v>368.44150227766886</v>
      </c>
      <c r="M83" s="855"/>
      <c r="N83" s="57"/>
    </row>
    <row r="84" spans="1:14" ht="15.75" thickBot="1">
      <c r="B84" s="97" t="s">
        <v>1058</v>
      </c>
      <c r="C84" s="98"/>
      <c r="D84" s="98"/>
      <c r="E84" s="98"/>
      <c r="F84" s="98"/>
      <c r="G84" s="98"/>
      <c r="H84" s="98"/>
      <c r="I84" s="99"/>
      <c r="J84" s="100"/>
      <c r="K84" s="315">
        <v>0.05</v>
      </c>
      <c r="L84" s="856">
        <f>N77*K84</f>
        <v>368.44150227766886</v>
      </c>
      <c r="M84" s="857"/>
      <c r="N84" s="57"/>
    </row>
    <row r="85" spans="1:14" ht="15.75" thickBot="1">
      <c r="B85" s="819" t="s">
        <v>1037</v>
      </c>
      <c r="C85" s="820"/>
      <c r="D85" s="820"/>
      <c r="E85" s="820"/>
      <c r="F85" s="820"/>
      <c r="G85" s="820"/>
      <c r="H85" s="820"/>
      <c r="I85" s="820"/>
      <c r="J85" s="820"/>
      <c r="K85" s="820"/>
      <c r="L85" s="820"/>
      <c r="M85" s="821"/>
      <c r="N85" s="58">
        <f>L82+L83+L84</f>
        <v>2210.6490136660132</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9579.4790592193895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306.40323123659999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61535</v>
      </c>
      <c r="N48" s="282">
        <f>K48*M48</f>
        <v>67688.5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67688.5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906">
        <f>VLOOKUP(A58,TRANSPORTE!A1:D117,4,FALSE)</f>
        <v>1086.9145197319433</v>
      </c>
      <c r="M58" s="907"/>
      <c r="N58" s="297">
        <f>K58*L58</f>
        <v>1195.6059717051378</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1195.6059717051378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6128.0646247319992</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75318.573827673739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15063.714765534749</v>
      </c>
      <c r="M82" s="855"/>
      <c r="N82" s="57"/>
    </row>
    <row r="83" spans="1:14">
      <c r="B83" s="95" t="s">
        <v>1057</v>
      </c>
      <c r="C83" s="96"/>
      <c r="D83" s="96"/>
      <c r="E83" s="96"/>
      <c r="F83" s="96"/>
      <c r="G83" s="96"/>
      <c r="H83" s="96"/>
      <c r="I83" s="93"/>
      <c r="J83" s="94"/>
      <c r="K83" s="314">
        <v>0.05</v>
      </c>
      <c r="L83" s="854">
        <f>N77*K83</f>
        <v>3765.9286913836872</v>
      </c>
      <c r="M83" s="855"/>
      <c r="N83" s="57"/>
    </row>
    <row r="84" spans="1:14" ht="15.75" thickBot="1">
      <c r="B84" s="97" t="s">
        <v>1058</v>
      </c>
      <c r="C84" s="98"/>
      <c r="D84" s="98"/>
      <c r="E84" s="98"/>
      <c r="F84" s="98"/>
      <c r="G84" s="98"/>
      <c r="H84" s="98"/>
      <c r="I84" s="99"/>
      <c r="J84" s="100"/>
      <c r="K84" s="315">
        <v>0.05</v>
      </c>
      <c r="L84" s="856">
        <f>N77*K84</f>
        <v>3765.9286913836872</v>
      </c>
      <c r="M84" s="857"/>
      <c r="N84" s="57"/>
    </row>
    <row r="85" spans="1:14" ht="15.75" thickBot="1">
      <c r="B85" s="819" t="s">
        <v>1037</v>
      </c>
      <c r="C85" s="820"/>
      <c r="D85" s="820"/>
      <c r="E85" s="820"/>
      <c r="F85" s="820"/>
      <c r="G85" s="820"/>
      <c r="H85" s="820"/>
      <c r="I85" s="820"/>
      <c r="J85" s="820"/>
      <c r="K85" s="820"/>
      <c r="L85" s="820"/>
      <c r="M85" s="821"/>
      <c r="N85" s="58">
        <f>L82+L83+L84</f>
        <v>22595.572148302123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97914.145975975858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7"/>
      <c r="J36" s="278"/>
      <c r="K36" s="279">
        <f>VLOOKUP(A36,EQUIPOS!A6:D163,4,FALSE)</f>
        <v>6041.666666666667</v>
      </c>
      <c r="L36" s="280"/>
      <c r="M36" s="346">
        <v>3</v>
      </c>
      <c r="N36" s="282">
        <f>K36/M36</f>
        <v>2013.8888888888889</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425.5600433841667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2439.4489322730556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60690</v>
      </c>
      <c r="N48" s="282">
        <f>K48*M48</f>
        <v>75862.5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75862.5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906">
        <f>VLOOKUP(A60,TRANSPORTE!A1:D117,4,FALSE)</f>
        <v>1086.9145197319433</v>
      </c>
      <c r="M60" s="907"/>
      <c r="N60" s="297">
        <f>K60*L60</f>
        <v>1358.6431496649291</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319"/>
      <c r="C65" s="320"/>
      <c r="D65" s="320"/>
      <c r="E65" s="320"/>
      <c r="F65" s="320"/>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1358.6431496649291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4255.6004338416669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83916.19251577965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16783.238503155932</v>
      </c>
      <c r="M84" s="855"/>
      <c r="N84" s="57"/>
    </row>
    <row r="85" spans="1:14">
      <c r="B85" s="95" t="s">
        <v>1057</v>
      </c>
      <c r="C85" s="96"/>
      <c r="D85" s="96"/>
      <c r="E85" s="96"/>
      <c r="F85" s="96"/>
      <c r="G85" s="96"/>
      <c r="H85" s="96"/>
      <c r="I85" s="93"/>
      <c r="J85" s="94"/>
      <c r="K85" s="314">
        <v>0.05</v>
      </c>
      <c r="L85" s="854">
        <f>N79*K85</f>
        <v>4195.8096257889829</v>
      </c>
      <c r="M85" s="855"/>
      <c r="N85" s="57"/>
    </row>
    <row r="86" spans="1:14" ht="15.75" thickBot="1">
      <c r="B86" s="97" t="s">
        <v>1058</v>
      </c>
      <c r="C86" s="98"/>
      <c r="D86" s="98"/>
      <c r="E86" s="98"/>
      <c r="F86" s="98"/>
      <c r="G86" s="98"/>
      <c r="H86" s="98"/>
      <c r="I86" s="99"/>
      <c r="J86" s="100"/>
      <c r="K86" s="315">
        <v>0.05</v>
      </c>
      <c r="L86" s="856">
        <f>N79*K86</f>
        <v>4195.8096257889829</v>
      </c>
      <c r="M86" s="857"/>
      <c r="N86" s="57"/>
    </row>
    <row r="87" spans="1:14" ht="15.75" thickBot="1">
      <c r="B87" s="819" t="s">
        <v>1037</v>
      </c>
      <c r="C87" s="820"/>
      <c r="D87" s="820"/>
      <c r="E87" s="820"/>
      <c r="F87" s="820"/>
      <c r="G87" s="820"/>
      <c r="H87" s="820"/>
      <c r="I87" s="820"/>
      <c r="J87" s="820"/>
      <c r="K87" s="820"/>
      <c r="L87" s="820"/>
      <c r="M87" s="821"/>
      <c r="N87" s="58">
        <f>L84+L85+L86</f>
        <v>25174.857754733901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109091.05027051354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197</v>
      </c>
      <c r="B36" s="868" t="str">
        <f>VLOOKUP(A36,EQUIPOS!A6:D154,3,FALSE)</f>
        <v>Equipo de perforación (TRACKDRILL), potencia 40 HP, 2100 golpes / minuto</v>
      </c>
      <c r="C36" s="869"/>
      <c r="D36" s="869"/>
      <c r="E36" s="869"/>
      <c r="F36" s="869"/>
      <c r="G36" s="869"/>
      <c r="H36" s="870"/>
      <c r="I36" s="277"/>
      <c r="J36" s="278"/>
      <c r="K36" s="279">
        <f>VLOOKUP(A36,EQUIPOS!A6:D163,4,FALSE)</f>
        <v>105826.94763729248</v>
      </c>
      <c r="L36" s="280"/>
      <c r="M36" s="346">
        <v>2.5</v>
      </c>
      <c r="N36" s="282">
        <f>K36/M36</f>
        <v>42330.779054916995</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42713.783093962746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24075.382610901383</v>
      </c>
      <c r="N48" s="282">
        <f>K48*M48</f>
        <v>24316.136437010398</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24316.136437010398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74690.000311888143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14938.000062377629</v>
      </c>
      <c r="M84" s="855"/>
      <c r="N84" s="57"/>
    </row>
    <row r="85" spans="1:14">
      <c r="B85" s="95" t="s">
        <v>1057</v>
      </c>
      <c r="C85" s="96"/>
      <c r="D85" s="96"/>
      <c r="E85" s="96"/>
      <c r="F85" s="96"/>
      <c r="G85" s="96"/>
      <c r="H85" s="96"/>
      <c r="I85" s="93"/>
      <c r="J85" s="94"/>
      <c r="K85" s="314">
        <v>0.05</v>
      </c>
      <c r="L85" s="854">
        <f>N79*K85</f>
        <v>3734.5000155944072</v>
      </c>
      <c r="M85" s="855"/>
      <c r="N85" s="57"/>
    </row>
    <row r="86" spans="1:14" ht="15.75" thickBot="1">
      <c r="B86" s="97" t="s">
        <v>1058</v>
      </c>
      <c r="C86" s="98"/>
      <c r="D86" s="98"/>
      <c r="E86" s="98"/>
      <c r="F86" s="98"/>
      <c r="G86" s="98"/>
      <c r="H86" s="98"/>
      <c r="I86" s="99"/>
      <c r="J86" s="100"/>
      <c r="K86" s="315">
        <v>0.05</v>
      </c>
      <c r="L86" s="856">
        <f>N79*K86</f>
        <v>3734.5000155944072</v>
      </c>
      <c r="M86" s="857"/>
      <c r="N86" s="57"/>
    </row>
    <row r="87" spans="1:14" ht="15.75" thickBot="1">
      <c r="B87" s="819" t="s">
        <v>1037</v>
      </c>
      <c r="C87" s="820"/>
      <c r="D87" s="820"/>
      <c r="E87" s="820"/>
      <c r="F87" s="820"/>
      <c r="G87" s="820"/>
      <c r="H87" s="820"/>
      <c r="I87" s="820"/>
      <c r="J87" s="820"/>
      <c r="K87" s="820"/>
      <c r="L87" s="820"/>
      <c r="M87" s="821"/>
      <c r="N87" s="58">
        <f>L84+L85+L86</f>
        <v>22407.000093566443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97097.000405454586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197</v>
      </c>
      <c r="B36" s="868" t="str">
        <f>VLOOKUP(A36,EQUIPOS!A6:D154,3,FALSE)</f>
        <v>Equipo de perforación (TRACKDRILL), potencia 40 HP, 2100 golpes / minuto</v>
      </c>
      <c r="C36" s="869"/>
      <c r="D36" s="869"/>
      <c r="E36" s="869"/>
      <c r="F36" s="869"/>
      <c r="G36" s="869"/>
      <c r="H36" s="870"/>
      <c r="I36" s="277"/>
      <c r="J36" s="278"/>
      <c r="K36" s="279">
        <f>VLOOKUP(A36,EQUIPOS!A6:D163,4,FALSE)</f>
        <v>105826.94763729248</v>
      </c>
      <c r="L36" s="280"/>
      <c r="M36" s="346">
        <v>1.25</v>
      </c>
      <c r="N36" s="282">
        <f>K36/M36</f>
        <v>84661.55810983399</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85682.902213955997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24075.382610901383</v>
      </c>
      <c r="N48" s="282">
        <f>K48*M48</f>
        <v>24316.136437010398</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24316.136437010398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319"/>
      <c r="C65" s="320"/>
      <c r="D65" s="320"/>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20426.882082439999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130425.9207334064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26085.18414668128</v>
      </c>
      <c r="M84" s="855"/>
      <c r="N84" s="57"/>
    </row>
    <row r="85" spans="1:14">
      <c r="B85" s="95" t="s">
        <v>1057</v>
      </c>
      <c r="C85" s="96"/>
      <c r="D85" s="96"/>
      <c r="E85" s="96"/>
      <c r="F85" s="96"/>
      <c r="G85" s="96"/>
      <c r="H85" s="96"/>
      <c r="I85" s="93"/>
      <c r="J85" s="94"/>
      <c r="K85" s="314">
        <v>0.05</v>
      </c>
      <c r="L85" s="854">
        <f>N79*K85</f>
        <v>6521.2960366703201</v>
      </c>
      <c r="M85" s="855"/>
      <c r="N85" s="57"/>
    </row>
    <row r="86" spans="1:14" ht="15.75" thickBot="1">
      <c r="B86" s="97" t="s">
        <v>1058</v>
      </c>
      <c r="C86" s="98"/>
      <c r="D86" s="98"/>
      <c r="E86" s="98"/>
      <c r="F86" s="98"/>
      <c r="G86" s="98"/>
      <c r="H86" s="98"/>
      <c r="I86" s="99"/>
      <c r="J86" s="100"/>
      <c r="K86" s="315">
        <v>0.05</v>
      </c>
      <c r="L86" s="856">
        <f>N79*K86</f>
        <v>6521.2960366703201</v>
      </c>
      <c r="M86" s="857"/>
      <c r="N86" s="57"/>
    </row>
    <row r="87" spans="1:14" ht="15.75" thickBot="1">
      <c r="B87" s="819" t="s">
        <v>1037</v>
      </c>
      <c r="C87" s="820"/>
      <c r="D87" s="820"/>
      <c r="E87" s="820"/>
      <c r="F87" s="820"/>
      <c r="G87" s="820"/>
      <c r="H87" s="820"/>
      <c r="I87" s="820"/>
      <c r="J87" s="820"/>
      <c r="K87" s="820"/>
      <c r="L87" s="820"/>
      <c r="M87" s="821"/>
      <c r="N87" s="58">
        <f>L84+L85+L86</f>
        <v>39127.776220021922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169553.69695342833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314</v>
      </c>
      <c r="B36" s="868" t="str">
        <f>VLOOKUP(A36,EQUIPOS!A6:D154,3,FALSE)</f>
        <v xml:space="preserve">Retroexcavadora E-200 sobre orugas
</v>
      </c>
      <c r="C36" s="869"/>
      <c r="D36" s="869"/>
      <c r="E36" s="869"/>
      <c r="F36" s="869"/>
      <c r="G36" s="869"/>
      <c r="H36" s="870"/>
      <c r="I36" s="277"/>
      <c r="J36" s="278"/>
      <c r="K36" s="279">
        <f>VLOOKUP(A36,EQUIPOS!A6:D163,4,FALSE)</f>
        <v>179810.78249544284</v>
      </c>
      <c r="L36" s="280"/>
      <c r="M36" s="346">
        <v>23</v>
      </c>
      <c r="N36" s="282">
        <f>K36/M36</f>
        <v>7817.8601084975144</v>
      </c>
    </row>
    <row r="37" spans="1:14">
      <c r="A37" s="119" t="s">
        <v>328</v>
      </c>
      <c r="B37" s="868" t="str">
        <f>VLOOKUP(A37,EQUIPOS!A7:D154,3,FALSE)</f>
        <v xml:space="preserve">Taco metálico o puntal (escamas en concreto)
</v>
      </c>
      <c r="C37" s="869"/>
      <c r="D37" s="869"/>
      <c r="E37" s="869"/>
      <c r="F37" s="869"/>
      <c r="G37" s="869"/>
      <c r="H37" s="870"/>
      <c r="I37" s="431"/>
      <c r="J37" s="432"/>
      <c r="K37" s="279">
        <f>VLOOKUP(A37,EQUIPOS!A7:D164,4,FALSE)</f>
        <v>55.433163048105584</v>
      </c>
      <c r="L37" s="345"/>
      <c r="M37" s="346">
        <v>1</v>
      </c>
      <c r="N37" s="282">
        <f>K37/M37</f>
        <v>55.433163048105584</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N75*M41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8894.6373756676203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2750</v>
      </c>
      <c r="N48" s="282">
        <f>K48*M48</f>
        <v>962.49999999999989</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13228.232203791969</v>
      </c>
      <c r="N49" s="282">
        <f>K49*M49</f>
        <v>13228.232203791969</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2922.338888888889</v>
      </c>
      <c r="N50" s="282">
        <f>K50*M50</f>
        <v>11104.887777777778</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358177.51</v>
      </c>
      <c r="N51" s="282">
        <f>K51*M51</f>
        <v>64471.951800000003</v>
      </c>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89767.571781569743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906">
        <f>VLOOKUP(A58,TRANSPORTE!A1:D117,4,FALSE)</f>
        <v>1100</v>
      </c>
      <c r="M58" s="907"/>
      <c r="N58" s="297">
        <f>K58*L58</f>
        <v>198</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20426.882082439999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119287.09123967736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23857.418247935475</v>
      </c>
      <c r="M82" s="855"/>
      <c r="N82" s="57"/>
    </row>
    <row r="83" spans="1:14">
      <c r="B83" s="95" t="s">
        <v>1057</v>
      </c>
      <c r="C83" s="96"/>
      <c r="D83" s="96"/>
      <c r="E83" s="96"/>
      <c r="F83" s="96"/>
      <c r="G83" s="96"/>
      <c r="H83" s="96"/>
      <c r="I83" s="93"/>
      <c r="J83" s="94"/>
      <c r="K83" s="314">
        <v>0.05</v>
      </c>
      <c r="L83" s="854">
        <f>N77*K83</f>
        <v>5964.3545619838687</v>
      </c>
      <c r="M83" s="855"/>
      <c r="N83" s="57"/>
    </row>
    <row r="84" spans="1:14" ht="15.75" thickBot="1">
      <c r="B84" s="97" t="s">
        <v>1058</v>
      </c>
      <c r="C84" s="98"/>
      <c r="D84" s="98"/>
      <c r="E84" s="98"/>
      <c r="F84" s="98"/>
      <c r="G84" s="98"/>
      <c r="H84" s="98"/>
      <c r="I84" s="99"/>
      <c r="J84" s="100"/>
      <c r="K84" s="315">
        <v>0.05</v>
      </c>
      <c r="L84" s="856">
        <f>N77*K84</f>
        <v>5964.3545619838687</v>
      </c>
      <c r="M84" s="857"/>
      <c r="N84" s="57"/>
    </row>
    <row r="85" spans="1:14" ht="15.75" thickBot="1">
      <c r="B85" s="819" t="s">
        <v>1037</v>
      </c>
      <c r="C85" s="820"/>
      <c r="D85" s="820"/>
      <c r="E85" s="820"/>
      <c r="F85" s="820"/>
      <c r="G85" s="820"/>
      <c r="H85" s="820"/>
      <c r="I85" s="820"/>
      <c r="J85" s="820"/>
      <c r="K85" s="820"/>
      <c r="L85" s="820"/>
      <c r="M85" s="821"/>
      <c r="N85" s="58">
        <f>L82+L83+L84</f>
        <v>35786.127371903211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155073.21861158058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N75*M41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3785.4791156518017</v>
      </c>
      <c r="N48" s="282">
        <f>K48*M48</f>
        <v>3785.4791156518017</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595.82146230571857</v>
      </c>
      <c r="N49" s="282">
        <f>K49*M49</f>
        <v>2383.2858492228743</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75" thickBot="1">
      <c r="B52" s="49"/>
      <c r="C52" s="320"/>
      <c r="D52" s="320"/>
      <c r="E52" s="320"/>
      <c r="F52" s="320"/>
      <c r="G52" s="320"/>
      <c r="H52" s="320"/>
      <c r="I52" s="320"/>
      <c r="J52" s="445"/>
      <c r="K52" s="132"/>
      <c r="L52" s="335"/>
      <c r="M52" s="412"/>
      <c r="N52" s="282"/>
    </row>
    <row r="53" spans="1:14" ht="15.75" thickBot="1">
      <c r="B53" s="819" t="s">
        <v>1037</v>
      </c>
      <c r="C53" s="820"/>
      <c r="D53" s="820"/>
      <c r="E53" s="820"/>
      <c r="F53" s="820"/>
      <c r="G53" s="820"/>
      <c r="H53" s="820"/>
      <c r="I53" s="820"/>
      <c r="J53" s="820"/>
      <c r="K53" s="820"/>
      <c r="L53" s="820"/>
      <c r="M53" s="821"/>
      <c r="N53" s="404">
        <f>SUM(N48:N52)</f>
        <v>6168.7649648746756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B58" s="52"/>
      <c r="C58" s="327"/>
      <c r="D58" s="327"/>
      <c r="E58" s="327"/>
      <c r="F58" s="327"/>
      <c r="G58" s="327"/>
      <c r="H58" s="321"/>
      <c r="I58" s="289"/>
      <c r="J58" s="296"/>
      <c r="K58" s="289"/>
      <c r="L58" s="906"/>
      <c r="M58" s="907"/>
      <c r="N58" s="297"/>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70">
        <f>SUM(N69:N74)</f>
        <v>510.67205206099999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6730.5042221417752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1346.1008444283552</v>
      </c>
      <c r="M82" s="855"/>
      <c r="N82" s="57"/>
    </row>
    <row r="83" spans="1:14">
      <c r="B83" s="95" t="s">
        <v>1057</v>
      </c>
      <c r="C83" s="96"/>
      <c r="D83" s="96"/>
      <c r="E83" s="96"/>
      <c r="F83" s="96"/>
      <c r="G83" s="96"/>
      <c r="H83" s="96"/>
      <c r="I83" s="93"/>
      <c r="J83" s="94"/>
      <c r="K83" s="314">
        <v>0.05</v>
      </c>
      <c r="L83" s="854">
        <f>N77*K83</f>
        <v>336.52521110708881</v>
      </c>
      <c r="M83" s="855"/>
      <c r="N83" s="57"/>
    </row>
    <row r="84" spans="1:14" ht="15.75" thickBot="1">
      <c r="B84" s="97" t="s">
        <v>1058</v>
      </c>
      <c r="C84" s="98"/>
      <c r="D84" s="98"/>
      <c r="E84" s="98"/>
      <c r="F84" s="98"/>
      <c r="G84" s="98"/>
      <c r="H84" s="98"/>
      <c r="I84" s="99"/>
      <c r="J84" s="100"/>
      <c r="K84" s="315">
        <v>0.05</v>
      </c>
      <c r="L84" s="856">
        <f>N77*K84</f>
        <v>336.52521110708881</v>
      </c>
      <c r="M84" s="857"/>
      <c r="N84" s="57"/>
    </row>
    <row r="85" spans="1:14" ht="15.75" thickBot="1">
      <c r="B85" s="819" t="s">
        <v>1037</v>
      </c>
      <c r="C85" s="820"/>
      <c r="D85" s="820"/>
      <c r="E85" s="820"/>
      <c r="F85" s="820"/>
      <c r="G85" s="820"/>
      <c r="H85" s="820"/>
      <c r="I85" s="820"/>
      <c r="J85" s="820"/>
      <c r="K85" s="820"/>
      <c r="L85" s="820"/>
      <c r="M85" s="821"/>
      <c r="N85" s="58">
        <f>L82+L83+L84</f>
        <v>2019.1512666425328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8749.6554887843085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269</v>
      </c>
      <c r="B36" s="868" t="str">
        <f>VLOOKUP(A36,EQUIPOS!A6:D154,3,FALSE)</f>
        <v>Motoniveladora  potencia 215 HP, ancho de cuchilla 4,27 m, peso 18 ton.</v>
      </c>
      <c r="C36" s="869"/>
      <c r="D36" s="869"/>
      <c r="E36" s="869"/>
      <c r="F36" s="869"/>
      <c r="G36" s="869"/>
      <c r="H36" s="870"/>
      <c r="I36" s="277"/>
      <c r="J36" s="278"/>
      <c r="K36" s="279">
        <f>VLOOKUP(A36,EQUIPOS!A6:D163,4,FALSE)</f>
        <v>180000</v>
      </c>
      <c r="L36" s="280"/>
      <c r="M36" s="346">
        <v>15</v>
      </c>
      <c r="N36" s="282">
        <f>K36/M36</f>
        <v>12000</v>
      </c>
    </row>
    <row r="37" spans="1:14">
      <c r="A37" s="119" t="s">
        <v>365</v>
      </c>
      <c r="B37" s="868" t="str">
        <f>VLOOKUP(A37,EQUIPOS!A7:D154,3,FALSE)</f>
        <v xml:space="preserve">Vibrocompatador, potencia 153 HP, peso 10 Ton. </v>
      </c>
      <c r="C37" s="869"/>
      <c r="D37" s="869"/>
      <c r="E37" s="869"/>
      <c r="F37" s="869"/>
      <c r="G37" s="869"/>
      <c r="H37" s="870"/>
      <c r="I37" s="431"/>
      <c r="J37" s="432"/>
      <c r="K37" s="279">
        <f>VLOOKUP(A37,EQUIPOS!A7:D164,4,FALSE)</f>
        <v>116409.64240102173</v>
      </c>
      <c r="L37" s="345"/>
      <c r="M37" s="346">
        <v>15</v>
      </c>
      <c r="N37" s="282">
        <f>K37/M37</f>
        <v>7760.6428267347819</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106.39001084604166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19867.03283758082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17362.054767476959</v>
      </c>
      <c r="N48" s="282">
        <f>K48*M48</f>
        <v>18230.157505850806</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12</v>
      </c>
      <c r="N49" s="282">
        <f>K49*M49</f>
        <v>360</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18590.157505850806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906">
        <f>VLOOKUP(A60,TRANSPORTE!A1:D117,4,FALSE)</f>
        <v>1086.9145197319433</v>
      </c>
      <c r="M60" s="907"/>
      <c r="N60" s="297">
        <f>K60*L60</f>
        <v>1141.2602457185405</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1141.2602457185405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2127.800216920833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41726.250806071002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8345.2501612142005</v>
      </c>
      <c r="M84" s="855"/>
      <c r="N84" s="57"/>
    </row>
    <row r="85" spans="1:14">
      <c r="B85" s="95" t="s">
        <v>1057</v>
      </c>
      <c r="C85" s="96"/>
      <c r="D85" s="96"/>
      <c r="E85" s="96"/>
      <c r="F85" s="96"/>
      <c r="G85" s="96"/>
      <c r="H85" s="96"/>
      <c r="I85" s="93"/>
      <c r="J85" s="94"/>
      <c r="K85" s="314">
        <v>0.05</v>
      </c>
      <c r="L85" s="854">
        <f>N79*K85</f>
        <v>2086.3125403035501</v>
      </c>
      <c r="M85" s="855"/>
      <c r="N85" s="57"/>
    </row>
    <row r="86" spans="1:14" ht="15.75" thickBot="1">
      <c r="B86" s="97" t="s">
        <v>1058</v>
      </c>
      <c r="C86" s="98"/>
      <c r="D86" s="98"/>
      <c r="E86" s="98"/>
      <c r="F86" s="98"/>
      <c r="G86" s="98"/>
      <c r="H86" s="98"/>
      <c r="I86" s="99"/>
      <c r="J86" s="100"/>
      <c r="K86" s="315">
        <v>0.05</v>
      </c>
      <c r="L86" s="856">
        <f>N79*K86</f>
        <v>2086.3125403035501</v>
      </c>
      <c r="M86" s="857"/>
      <c r="N86" s="57"/>
    </row>
    <row r="87" spans="1:14" ht="15.75" thickBot="1">
      <c r="B87" s="819" t="s">
        <v>1037</v>
      </c>
      <c r="C87" s="820"/>
      <c r="D87" s="820"/>
      <c r="E87" s="820"/>
      <c r="F87" s="820"/>
      <c r="G87" s="820"/>
      <c r="H87" s="820"/>
      <c r="I87" s="820"/>
      <c r="J87" s="820"/>
      <c r="K87" s="820"/>
      <c r="L87" s="820"/>
      <c r="M87" s="821"/>
      <c r="N87" s="58">
        <f>L84+L85+L86</f>
        <v>12517.875241821301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54244.126047892307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2.25" customHeight="1" thickBot="1">
      <c r="A31" t="s">
        <v>1929</v>
      </c>
      <c r="B31" s="86" t="s">
        <v>1228</v>
      </c>
      <c r="C31" s="961" t="s">
        <v>2261</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4703.7562899292761</v>
      </c>
      <c r="N50" s="282">
        <f>K50*M50</f>
        <v>9407.5125798585523</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100534.56474881896</v>
      </c>
      <c r="N51" s="282">
        <f>K51*M51</f>
        <v>50267.282374409479</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99261.4616209347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116543.23723256134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23308.64744651227</v>
      </c>
      <c r="M84" s="855"/>
      <c r="N84" s="57"/>
    </row>
    <row r="85" spans="1:14">
      <c r="B85" s="95" t="s">
        <v>1057</v>
      </c>
      <c r="C85" s="96"/>
      <c r="D85" s="96"/>
      <c r="E85" s="96"/>
      <c r="F85" s="96"/>
      <c r="G85" s="96"/>
      <c r="H85" s="96"/>
      <c r="I85" s="93"/>
      <c r="J85" s="94"/>
      <c r="K85" s="314">
        <v>0.05</v>
      </c>
      <c r="L85" s="854">
        <f>N79*K85</f>
        <v>5827.1618616280675</v>
      </c>
      <c r="M85" s="855"/>
      <c r="N85" s="57"/>
    </row>
    <row r="86" spans="1:14" ht="15.75" thickBot="1">
      <c r="B86" s="97" t="s">
        <v>1058</v>
      </c>
      <c r="C86" s="98"/>
      <c r="D86" s="98"/>
      <c r="E86" s="98"/>
      <c r="F86" s="98"/>
      <c r="G86" s="98"/>
      <c r="H86" s="98"/>
      <c r="I86" s="99"/>
      <c r="J86" s="100"/>
      <c r="K86" s="315">
        <v>0.05</v>
      </c>
      <c r="L86" s="856">
        <f>N79*K86</f>
        <v>5827.1618616280675</v>
      </c>
      <c r="M86" s="857"/>
      <c r="N86" s="57"/>
    </row>
    <row r="87" spans="1:14" ht="15.75" thickBot="1">
      <c r="B87" s="819" t="s">
        <v>1037</v>
      </c>
      <c r="C87" s="820"/>
      <c r="D87" s="820"/>
      <c r="E87" s="820"/>
      <c r="F87" s="820"/>
      <c r="G87" s="820"/>
      <c r="H87" s="820"/>
      <c r="I87" s="820"/>
      <c r="J87" s="820"/>
      <c r="K87" s="820"/>
      <c r="L87" s="820"/>
      <c r="M87" s="821"/>
      <c r="N87" s="58">
        <f>L84+L85+L86</f>
        <v>34962.971169768403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151506.20840232974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1.5" customHeight="1" thickBot="1">
      <c r="A31" t="s">
        <v>1929</v>
      </c>
      <c r="B31" s="86" t="s">
        <v>1776</v>
      </c>
      <c r="C31" s="961" t="s">
        <v>2262</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4703.7562899292761</v>
      </c>
      <c r="N50" s="282">
        <f>K50*M50</f>
        <v>9407.5125798585523</v>
      </c>
    </row>
    <row r="51" spans="1:14">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108372.29232956569</v>
      </c>
      <c r="N51" s="282">
        <f>K51*M51</f>
        <v>54186.146164782847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103180.32541130806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319"/>
      <c r="C65" s="320"/>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120462.1010229347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24092.420204586942</v>
      </c>
      <c r="M84" s="855"/>
      <c r="N84" s="57"/>
    </row>
    <row r="85" spans="1:14">
      <c r="B85" s="95" t="s">
        <v>1057</v>
      </c>
      <c r="C85" s="96"/>
      <c r="D85" s="96"/>
      <c r="E85" s="96"/>
      <c r="F85" s="96"/>
      <c r="G85" s="96"/>
      <c r="H85" s="96"/>
      <c r="I85" s="93"/>
      <c r="J85" s="94"/>
      <c r="K85" s="314">
        <v>0.05</v>
      </c>
      <c r="L85" s="854">
        <f>N79*K85</f>
        <v>6023.1050511467356</v>
      </c>
      <c r="M85" s="855"/>
      <c r="N85" s="57"/>
    </row>
    <row r="86" spans="1:14" ht="15.75" thickBot="1">
      <c r="B86" s="97" t="s">
        <v>1058</v>
      </c>
      <c r="C86" s="98"/>
      <c r="D86" s="98"/>
      <c r="E86" s="98"/>
      <c r="F86" s="98"/>
      <c r="G86" s="98"/>
      <c r="H86" s="98"/>
      <c r="I86" s="99"/>
      <c r="J86" s="100"/>
      <c r="K86" s="315">
        <v>0.05</v>
      </c>
      <c r="L86" s="856">
        <f>N79*K86</f>
        <v>6023.1050511467356</v>
      </c>
      <c r="M86" s="857"/>
      <c r="N86" s="57"/>
    </row>
    <row r="87" spans="1:14" ht="15.75" thickBot="1">
      <c r="B87" s="819" t="s">
        <v>1037</v>
      </c>
      <c r="C87" s="820"/>
      <c r="D87" s="820"/>
      <c r="E87" s="820"/>
      <c r="F87" s="820"/>
      <c r="G87" s="820"/>
      <c r="H87" s="820"/>
      <c r="I87" s="820"/>
      <c r="J87" s="820"/>
      <c r="K87" s="820"/>
      <c r="L87" s="820"/>
      <c r="M87" s="821"/>
      <c r="N87" s="58">
        <f>L84+L85+L86</f>
        <v>36138.630306880412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156600.73132981511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75" customHeight="1" thickBot="1">
      <c r="A31" t="s">
        <v>1929</v>
      </c>
      <c r="B31" s="86" t="s">
        <v>1777</v>
      </c>
      <c r="C31" s="961" t="s">
        <v>2263</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4703.7562899292761</v>
      </c>
      <c r="N50" s="282">
        <f>K50*M50</f>
        <v>9407.5125798585523</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147605.02434064538</v>
      </c>
      <c r="N51" s="282">
        <f>K51*M51</f>
        <v>73802.512170322691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122796.69141684791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140078.46702847455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28015.69340569491</v>
      </c>
      <c r="M84" s="855"/>
      <c r="N84" s="57"/>
    </row>
    <row r="85" spans="1:14">
      <c r="B85" s="95" t="s">
        <v>1057</v>
      </c>
      <c r="C85" s="96"/>
      <c r="D85" s="96"/>
      <c r="E85" s="96"/>
      <c r="F85" s="96"/>
      <c r="G85" s="96"/>
      <c r="H85" s="96"/>
      <c r="I85" s="93"/>
      <c r="J85" s="94"/>
      <c r="K85" s="314">
        <v>0.05</v>
      </c>
      <c r="L85" s="854">
        <f>N79*K85</f>
        <v>7003.9233514237276</v>
      </c>
      <c r="M85" s="855"/>
      <c r="N85" s="57"/>
    </row>
    <row r="86" spans="1:14" ht="15.75" thickBot="1">
      <c r="B86" s="97" t="s">
        <v>1058</v>
      </c>
      <c r="C86" s="98"/>
      <c r="D86" s="98"/>
      <c r="E86" s="98"/>
      <c r="F86" s="98"/>
      <c r="G86" s="98"/>
      <c r="H86" s="98"/>
      <c r="I86" s="99"/>
      <c r="J86" s="100"/>
      <c r="K86" s="315">
        <v>0.05</v>
      </c>
      <c r="L86" s="856">
        <f>N79*K86</f>
        <v>7003.9233514237276</v>
      </c>
      <c r="M86" s="857"/>
      <c r="N86" s="57"/>
    </row>
    <row r="87" spans="1:14" ht="15.75" thickBot="1">
      <c r="B87" s="819" t="s">
        <v>1037</v>
      </c>
      <c r="C87" s="820"/>
      <c r="D87" s="820"/>
      <c r="E87" s="820"/>
      <c r="F87" s="820"/>
      <c r="G87" s="820"/>
      <c r="H87" s="820"/>
      <c r="I87" s="820"/>
      <c r="J87" s="820"/>
      <c r="K87" s="820"/>
      <c r="L87" s="820"/>
      <c r="M87" s="821"/>
      <c r="N87" s="58">
        <f>L84+L85+L86</f>
        <v>42023.540108542365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182102.00713701692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9.25" customHeight="1" thickBot="1">
      <c r="A31" t="s">
        <v>1929</v>
      </c>
      <c r="B31" s="86" t="s">
        <v>1778</v>
      </c>
      <c r="C31" s="961" t="s">
        <v>2264</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5966.666666666667</v>
      </c>
      <c r="N49" s="282">
        <f>K49*M49</f>
        <v>6861.6666666666661</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4703.7562899292761</v>
      </c>
      <c r="N50" s="282">
        <f>K50*M50</f>
        <v>9407.5125798585523</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111117.15051185254</v>
      </c>
      <c r="N51" s="282">
        <f>K51*M51</f>
        <v>55558.575255926269</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104552.75450245148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121834.53011407812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24366.906022815627</v>
      </c>
      <c r="M84" s="855"/>
      <c r="N84" s="57"/>
    </row>
    <row r="85" spans="1:14">
      <c r="B85" s="95" t="s">
        <v>1057</v>
      </c>
      <c r="C85" s="96"/>
      <c r="D85" s="96"/>
      <c r="E85" s="96"/>
      <c r="F85" s="96"/>
      <c r="G85" s="96"/>
      <c r="H85" s="96"/>
      <c r="I85" s="93"/>
      <c r="J85" s="94"/>
      <c r="K85" s="314">
        <v>0.05</v>
      </c>
      <c r="L85" s="854">
        <f>N79*K85</f>
        <v>6091.7265057039067</v>
      </c>
      <c r="M85" s="855"/>
      <c r="N85" s="57"/>
    </row>
    <row r="86" spans="1:14" ht="15.75" thickBot="1">
      <c r="B86" s="97" t="s">
        <v>1058</v>
      </c>
      <c r="C86" s="98"/>
      <c r="D86" s="98"/>
      <c r="E86" s="98"/>
      <c r="F86" s="98"/>
      <c r="G86" s="98"/>
      <c r="H86" s="98"/>
      <c r="I86" s="99"/>
      <c r="J86" s="100"/>
      <c r="K86" s="315">
        <v>0.05</v>
      </c>
      <c r="L86" s="856">
        <f>N79*K86</f>
        <v>6091.7265057039067</v>
      </c>
      <c r="M86" s="857"/>
      <c r="N86" s="57"/>
    </row>
    <row r="87" spans="1:14" ht="15.75" thickBot="1">
      <c r="B87" s="819" t="s">
        <v>1037</v>
      </c>
      <c r="C87" s="820"/>
      <c r="D87" s="820"/>
      <c r="E87" s="820"/>
      <c r="F87" s="820"/>
      <c r="G87" s="820"/>
      <c r="H87" s="820"/>
      <c r="I87" s="820"/>
      <c r="J87" s="820"/>
      <c r="K87" s="820"/>
      <c r="L87" s="820"/>
      <c r="M87" s="821"/>
      <c r="N87" s="58">
        <f>L84+L85+L86</f>
        <v>36550.359034223438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158384.88914830156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75" customHeight="1" thickBot="1">
      <c r="A31" t="s">
        <v>1929</v>
      </c>
      <c r="B31" s="86" t="s">
        <v>1229</v>
      </c>
      <c r="C31" s="961" t="s">
        <v>1818</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5966.666666666667</v>
      </c>
      <c r="N49" s="282">
        <f>K49*M49</f>
        <v>2983.3333333333335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4703.7562899292761</v>
      </c>
      <c r="N50" s="282">
        <f>K50*M50</f>
        <v>4703.7562899292761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107436.39490114742</v>
      </c>
      <c r="N51" s="282">
        <f>K51*M51</f>
        <v>107436.39490114742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147848.48452441004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165130.26013603667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33026.052027207334</v>
      </c>
      <c r="M84" s="855"/>
      <c r="N84" s="57"/>
    </row>
    <row r="85" spans="1:14">
      <c r="B85" s="95" t="s">
        <v>1057</v>
      </c>
      <c r="C85" s="96"/>
      <c r="D85" s="96"/>
      <c r="E85" s="96"/>
      <c r="F85" s="96"/>
      <c r="G85" s="96"/>
      <c r="H85" s="96"/>
      <c r="I85" s="93"/>
      <c r="J85" s="94"/>
      <c r="K85" s="314">
        <v>0.05</v>
      </c>
      <c r="L85" s="854">
        <f>N79*K85</f>
        <v>8256.5130068018334</v>
      </c>
      <c r="M85" s="855"/>
      <c r="N85" s="57"/>
    </row>
    <row r="86" spans="1:14" ht="15.75" thickBot="1">
      <c r="B86" s="97" t="s">
        <v>1058</v>
      </c>
      <c r="C86" s="98"/>
      <c r="D86" s="98"/>
      <c r="E86" s="98"/>
      <c r="F86" s="98"/>
      <c r="G86" s="98"/>
      <c r="H86" s="98"/>
      <c r="I86" s="99"/>
      <c r="J86" s="100"/>
      <c r="K86" s="315">
        <v>0.05</v>
      </c>
      <c r="L86" s="856">
        <f>N79*K86</f>
        <v>8256.5130068018334</v>
      </c>
      <c r="M86" s="857"/>
      <c r="N86" s="57"/>
    </row>
    <row r="87" spans="1:14" ht="15.75" thickBot="1">
      <c r="B87" s="819" t="s">
        <v>1037</v>
      </c>
      <c r="C87" s="820"/>
      <c r="D87" s="820"/>
      <c r="E87" s="820"/>
      <c r="F87" s="820"/>
      <c r="G87" s="820"/>
      <c r="H87" s="820"/>
      <c r="I87" s="820"/>
      <c r="J87" s="820"/>
      <c r="K87" s="820"/>
      <c r="L87" s="820"/>
      <c r="M87" s="821"/>
      <c r="N87" s="58">
        <f>L84+L85+L86</f>
        <v>49539.078040811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214669.33817684767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75" customHeight="1" thickBot="1">
      <c r="A31" t="s">
        <v>1929</v>
      </c>
      <c r="B31" s="86" t="s">
        <v>1779</v>
      </c>
      <c r="C31" s="961" t="s">
        <v>1780</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5966.666666666667</v>
      </c>
      <c r="N49" s="282">
        <f>K49*M49</f>
        <v>2983.3333333333335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4703.7562899292761</v>
      </c>
      <c r="N50" s="282">
        <f>K50*M50</f>
        <v>4703.7562899292761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107436.39490114742</v>
      </c>
      <c r="N51" s="282">
        <f>K51*M51</f>
        <v>107436.39490114742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147848.48452441004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165130.26013603667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33026.052027207334</v>
      </c>
      <c r="M84" s="855"/>
      <c r="N84" s="57"/>
    </row>
    <row r="85" spans="1:14">
      <c r="B85" s="95" t="s">
        <v>1057</v>
      </c>
      <c r="C85" s="96"/>
      <c r="D85" s="96"/>
      <c r="E85" s="96"/>
      <c r="F85" s="96"/>
      <c r="G85" s="96"/>
      <c r="H85" s="96"/>
      <c r="I85" s="93"/>
      <c r="J85" s="94"/>
      <c r="K85" s="314">
        <v>0.05</v>
      </c>
      <c r="L85" s="854">
        <f>N79*K85</f>
        <v>8256.5130068018334</v>
      </c>
      <c r="M85" s="855"/>
      <c r="N85" s="57"/>
    </row>
    <row r="86" spans="1:14" ht="15.75" thickBot="1">
      <c r="B86" s="97" t="s">
        <v>1058</v>
      </c>
      <c r="C86" s="98"/>
      <c r="D86" s="98"/>
      <c r="E86" s="98"/>
      <c r="F86" s="98"/>
      <c r="G86" s="98"/>
      <c r="H86" s="98"/>
      <c r="I86" s="99"/>
      <c r="J86" s="100"/>
      <c r="K86" s="315">
        <v>0.05</v>
      </c>
      <c r="L86" s="856">
        <f>N79*K86</f>
        <v>8256.5130068018334</v>
      </c>
      <c r="M86" s="857"/>
      <c r="N86" s="57"/>
    </row>
    <row r="87" spans="1:14" ht="15.75" thickBot="1">
      <c r="B87" s="819" t="s">
        <v>1037</v>
      </c>
      <c r="C87" s="820"/>
      <c r="D87" s="820"/>
      <c r="E87" s="820"/>
      <c r="F87" s="820"/>
      <c r="G87" s="820"/>
      <c r="H87" s="820"/>
      <c r="I87" s="820"/>
      <c r="J87" s="820"/>
      <c r="K87" s="820"/>
      <c r="L87" s="820"/>
      <c r="M87" s="821"/>
      <c r="N87" s="58">
        <f>L84+L85+L86</f>
        <v>49539.078040811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214669.33817684767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75" customHeight="1" thickBot="1">
      <c r="A31" t="s">
        <v>1929</v>
      </c>
      <c r="B31" s="86" t="s">
        <v>1781</v>
      </c>
      <c r="C31" s="961" t="s">
        <v>1782</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5966.666666666667</v>
      </c>
      <c r="N49" s="282">
        <f>K49*M49</f>
        <v>2983.3333333333335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4703.7562899292761</v>
      </c>
      <c r="N50" s="282">
        <f>K50*M50</f>
        <v>4703.7562899292761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107436.39490114742</v>
      </c>
      <c r="N51" s="282">
        <f>K51*M51</f>
        <v>107436.39490114742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147848.48452441004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165130.26013603667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33026.052027207334</v>
      </c>
      <c r="M84" s="855"/>
      <c r="N84" s="57"/>
    </row>
    <row r="85" spans="1:14">
      <c r="B85" s="95" t="s">
        <v>1057</v>
      </c>
      <c r="C85" s="96"/>
      <c r="D85" s="96"/>
      <c r="E85" s="96"/>
      <c r="F85" s="96"/>
      <c r="G85" s="96"/>
      <c r="H85" s="96"/>
      <c r="I85" s="93"/>
      <c r="J85" s="94"/>
      <c r="K85" s="314">
        <v>0.05</v>
      </c>
      <c r="L85" s="854">
        <f>N79*K85</f>
        <v>8256.5130068018334</v>
      </c>
      <c r="M85" s="855"/>
      <c r="N85" s="57"/>
    </row>
    <row r="86" spans="1:14" ht="15.75" thickBot="1">
      <c r="B86" s="97" t="s">
        <v>1058</v>
      </c>
      <c r="C86" s="98"/>
      <c r="D86" s="98"/>
      <c r="E86" s="98"/>
      <c r="F86" s="98"/>
      <c r="G86" s="98"/>
      <c r="H86" s="98"/>
      <c r="I86" s="99"/>
      <c r="J86" s="100"/>
      <c r="K86" s="315">
        <v>0.05</v>
      </c>
      <c r="L86" s="856">
        <f>N79*K86</f>
        <v>8256.5130068018334</v>
      </c>
      <c r="M86" s="857"/>
      <c r="N86" s="57"/>
    </row>
    <row r="87" spans="1:14" ht="15.75" thickBot="1">
      <c r="B87" s="819" t="s">
        <v>1037</v>
      </c>
      <c r="C87" s="820"/>
      <c r="D87" s="820"/>
      <c r="E87" s="820"/>
      <c r="F87" s="820"/>
      <c r="G87" s="820"/>
      <c r="H87" s="820"/>
      <c r="I87" s="820"/>
      <c r="J87" s="820"/>
      <c r="K87" s="820"/>
      <c r="L87" s="820"/>
      <c r="M87" s="821"/>
      <c r="N87" s="58">
        <f>L84+L85+L86</f>
        <v>49539.078040811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214669.33817684767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75" customHeight="1" thickBot="1">
      <c r="A31" t="s">
        <v>1929</v>
      </c>
      <c r="B31" s="86" t="s">
        <v>1783</v>
      </c>
      <c r="C31" s="961" t="s">
        <v>1784</v>
      </c>
      <c r="D31" s="962"/>
      <c r="E31" s="962"/>
      <c r="F31" s="962"/>
      <c r="G31" s="962"/>
      <c r="H31" s="962"/>
      <c r="I31" s="962"/>
      <c r="J31" s="9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29750</v>
      </c>
      <c r="N48" s="282">
        <f>K48*M48</f>
        <v>32725.000000000004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5966.666666666667</v>
      </c>
      <c r="N49" s="282">
        <f>K49*M49</f>
        <v>2983.3333333333335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4703.7562899292761</v>
      </c>
      <c r="N50" s="282">
        <f>K50*M50</f>
        <v>4703.7562899292761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107436.39490114742</v>
      </c>
      <c r="N51" s="282">
        <f>K51*M51</f>
        <v>107436.39490114742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147848.48452441004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6">
        <f>VLOOKUP(A60,TRANSPORTE!A1:D117,4,FALSE)</f>
        <v>1086.9145197319433</v>
      </c>
      <c r="M60" s="907"/>
      <c r="N60" s="297">
        <f>K60*L60</f>
        <v>1195.6059717051378</v>
      </c>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1195.6059717051378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165130.26013603667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33026.052027207334</v>
      </c>
      <c r="M84" s="855"/>
      <c r="N84" s="57"/>
    </row>
    <row r="85" spans="1:14">
      <c r="B85" s="95" t="s">
        <v>1057</v>
      </c>
      <c r="C85" s="96"/>
      <c r="D85" s="96"/>
      <c r="E85" s="96"/>
      <c r="F85" s="96"/>
      <c r="G85" s="96"/>
      <c r="H85" s="96"/>
      <c r="I85" s="93"/>
      <c r="J85" s="94"/>
      <c r="K85" s="314">
        <v>0.05</v>
      </c>
      <c r="L85" s="854">
        <f>N79*K85</f>
        <v>8256.5130068018334</v>
      </c>
      <c r="M85" s="855"/>
      <c r="N85" s="57"/>
    </row>
    <row r="86" spans="1:14" ht="15.75" thickBot="1">
      <c r="B86" s="97" t="s">
        <v>1058</v>
      </c>
      <c r="C86" s="98"/>
      <c r="D86" s="98"/>
      <c r="E86" s="98"/>
      <c r="F86" s="98"/>
      <c r="G86" s="98"/>
      <c r="H86" s="98"/>
      <c r="I86" s="99"/>
      <c r="J86" s="100"/>
      <c r="K86" s="315">
        <v>0.05</v>
      </c>
      <c r="L86" s="856">
        <f>N79*K86</f>
        <v>8256.5130068018334</v>
      </c>
      <c r="M86" s="857"/>
      <c r="N86" s="57"/>
    </row>
    <row r="87" spans="1:14" ht="15.75" thickBot="1">
      <c r="B87" s="819" t="s">
        <v>1037</v>
      </c>
      <c r="C87" s="820"/>
      <c r="D87" s="820"/>
      <c r="E87" s="820"/>
      <c r="F87" s="820"/>
      <c r="G87" s="820"/>
      <c r="H87" s="820"/>
      <c r="I87" s="820"/>
      <c r="J87" s="820"/>
      <c r="K87" s="820"/>
      <c r="L87" s="820"/>
      <c r="M87" s="821"/>
      <c r="N87" s="58">
        <f>L84+L85+L86</f>
        <v>49539.078040811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214669.33817684767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8.5" customHeight="1" thickBot="1">
      <c r="A31" t="s">
        <v>1929</v>
      </c>
      <c r="B31" s="86" t="s">
        <v>1785</v>
      </c>
      <c r="C31" s="961" t="s">
        <v>1786</v>
      </c>
      <c r="D31" s="962"/>
      <c r="E31" s="962"/>
      <c r="F31" s="962"/>
      <c r="G31" s="962"/>
      <c r="H31" s="962"/>
      <c r="I31" s="962"/>
      <c r="J31" s="9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5833.650401872259</v>
      </c>
      <c r="N48" s="282">
        <f>K48*M48</f>
        <v>7583.7455224339365</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7583.7455224339365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9115.7616786169365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1823.1523357233873</v>
      </c>
      <c r="M84" s="855"/>
      <c r="N84" s="57"/>
    </row>
    <row r="85" spans="1:14">
      <c r="B85" s="95" t="s">
        <v>1057</v>
      </c>
      <c r="C85" s="96"/>
      <c r="D85" s="96"/>
      <c r="E85" s="96"/>
      <c r="F85" s="96"/>
      <c r="G85" s="96"/>
      <c r="H85" s="96"/>
      <c r="I85" s="93"/>
      <c r="J85" s="94"/>
      <c r="K85" s="314">
        <v>0.05</v>
      </c>
      <c r="L85" s="854">
        <f>N79*K85</f>
        <v>455.78808393084682</v>
      </c>
      <c r="M85" s="855"/>
      <c r="N85" s="57"/>
    </row>
    <row r="86" spans="1:14" ht="15.75" thickBot="1">
      <c r="B86" s="97" t="s">
        <v>1058</v>
      </c>
      <c r="C86" s="98"/>
      <c r="D86" s="98"/>
      <c r="E86" s="98"/>
      <c r="F86" s="98"/>
      <c r="G86" s="98"/>
      <c r="H86" s="98"/>
      <c r="I86" s="99"/>
      <c r="J86" s="100"/>
      <c r="K86" s="315">
        <v>0.05</v>
      </c>
      <c r="L86" s="856">
        <f>N79*K86</f>
        <v>455.78808393084682</v>
      </c>
      <c r="M86" s="857"/>
      <c r="N86" s="57"/>
    </row>
    <row r="87" spans="1:14" ht="15.75" thickBot="1">
      <c r="B87" s="819" t="s">
        <v>1037</v>
      </c>
      <c r="C87" s="820"/>
      <c r="D87" s="820"/>
      <c r="E87" s="820"/>
      <c r="F87" s="820"/>
      <c r="G87" s="820"/>
      <c r="H87" s="820"/>
      <c r="I87" s="820"/>
      <c r="J87" s="820"/>
      <c r="K87" s="820"/>
      <c r="L87" s="820"/>
      <c r="M87" s="821"/>
      <c r="N87" s="58">
        <f>L84+L85+L86</f>
        <v>2734.7285035850809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11850.490182202018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 customHeight="1" thickBot="1">
      <c r="A31" t="s">
        <v>1929</v>
      </c>
      <c r="B31" s="86" t="s">
        <v>1787</v>
      </c>
      <c r="C31" s="961" t="s">
        <v>1788</v>
      </c>
      <c r="D31" s="962"/>
      <c r="E31" s="962"/>
      <c r="F31" s="962"/>
      <c r="G31" s="962"/>
      <c r="H31" s="962"/>
      <c r="I31" s="962"/>
      <c r="J31" s="9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13846.65205931924</v>
      </c>
      <c r="N48" s="282">
        <f>K48*M48</f>
        <v>18000.647677115012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18000.647677115012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19532.663833298011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3906.5327666596022</v>
      </c>
      <c r="M84" s="855"/>
      <c r="N84" s="57"/>
    </row>
    <row r="85" spans="1:14">
      <c r="B85" s="95" t="s">
        <v>1057</v>
      </c>
      <c r="C85" s="96"/>
      <c r="D85" s="96"/>
      <c r="E85" s="96"/>
      <c r="F85" s="96"/>
      <c r="G85" s="96"/>
      <c r="H85" s="96"/>
      <c r="I85" s="93"/>
      <c r="J85" s="94"/>
      <c r="K85" s="314">
        <v>0.05</v>
      </c>
      <c r="L85" s="854">
        <f>N79*K85</f>
        <v>976.63319166490055</v>
      </c>
      <c r="M85" s="855"/>
      <c r="N85" s="57"/>
    </row>
    <row r="86" spans="1:14" ht="15.75" thickBot="1">
      <c r="B86" s="97" t="s">
        <v>1058</v>
      </c>
      <c r="C86" s="98"/>
      <c r="D86" s="98"/>
      <c r="E86" s="98"/>
      <c r="F86" s="98"/>
      <c r="G86" s="98"/>
      <c r="H86" s="98"/>
      <c r="I86" s="99"/>
      <c r="J86" s="100"/>
      <c r="K86" s="315">
        <v>0.05</v>
      </c>
      <c r="L86" s="856">
        <f>N79*K86</f>
        <v>976.63319166490055</v>
      </c>
      <c r="M86" s="857"/>
      <c r="N86" s="57"/>
    </row>
    <row r="87" spans="1:14" ht="15.75" thickBot="1">
      <c r="B87" s="819" t="s">
        <v>1037</v>
      </c>
      <c r="C87" s="820"/>
      <c r="D87" s="820"/>
      <c r="E87" s="820"/>
      <c r="F87" s="820"/>
      <c r="G87" s="820"/>
      <c r="H87" s="820"/>
      <c r="I87" s="820"/>
      <c r="J87" s="820"/>
      <c r="K87" s="820"/>
      <c r="L87" s="820"/>
      <c r="M87" s="821"/>
      <c r="N87" s="58">
        <f>L84+L85+L86</f>
        <v>5859.7991499894033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25392.462983287412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75" customHeight="1" thickBot="1">
      <c r="A31" t="s">
        <v>1929</v>
      </c>
      <c r="B31" s="86" t="s">
        <v>1789</v>
      </c>
      <c r="C31" s="961" t="s">
        <v>2265</v>
      </c>
      <c r="D31" s="962"/>
      <c r="E31" s="962"/>
      <c r="F31" s="962"/>
      <c r="G31" s="962"/>
      <c r="H31" s="962"/>
      <c r="I31" s="962"/>
      <c r="J31" s="9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5833.650401872259</v>
      </c>
      <c r="N48" s="282">
        <f>K48*M48</f>
        <v>7583.7455224339365</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7583.7455224339365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9115.7616786169365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1823.1523357233873</v>
      </c>
      <c r="M84" s="855"/>
      <c r="N84" s="57"/>
    </row>
    <row r="85" spans="1:14">
      <c r="B85" s="95" t="s">
        <v>1057</v>
      </c>
      <c r="C85" s="96"/>
      <c r="D85" s="96"/>
      <c r="E85" s="96"/>
      <c r="F85" s="96"/>
      <c r="G85" s="96"/>
      <c r="H85" s="96"/>
      <c r="I85" s="93"/>
      <c r="J85" s="94"/>
      <c r="K85" s="314">
        <v>0.05</v>
      </c>
      <c r="L85" s="854">
        <f>N79*K85</f>
        <v>455.78808393084682</v>
      </c>
      <c r="M85" s="855"/>
      <c r="N85" s="57"/>
    </row>
    <row r="86" spans="1:14" ht="15.75" thickBot="1">
      <c r="B86" s="97" t="s">
        <v>1058</v>
      </c>
      <c r="C86" s="98"/>
      <c r="D86" s="98"/>
      <c r="E86" s="98"/>
      <c r="F86" s="98"/>
      <c r="G86" s="98"/>
      <c r="H86" s="98"/>
      <c r="I86" s="99"/>
      <c r="J86" s="100"/>
      <c r="K86" s="315">
        <v>0.05</v>
      </c>
      <c r="L86" s="856">
        <f>N79*K86</f>
        <v>455.78808393084682</v>
      </c>
      <c r="M86" s="857"/>
      <c r="N86" s="57"/>
    </row>
    <row r="87" spans="1:14" ht="15.75" thickBot="1">
      <c r="B87" s="819" t="s">
        <v>1037</v>
      </c>
      <c r="C87" s="820"/>
      <c r="D87" s="820"/>
      <c r="E87" s="820"/>
      <c r="F87" s="820"/>
      <c r="G87" s="820"/>
      <c r="H87" s="820"/>
      <c r="I87" s="820"/>
      <c r="J87" s="820"/>
      <c r="K87" s="820"/>
      <c r="L87" s="820"/>
      <c r="M87" s="821"/>
      <c r="N87" s="58">
        <f>L84+L85+L86</f>
        <v>2734.7285035850809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11850.490182202018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30" customHeight="1" thickBot="1">
      <c r="A31" t="s">
        <v>1929</v>
      </c>
      <c r="B31" s="86" t="s">
        <v>1790</v>
      </c>
      <c r="C31" s="961" t="s">
        <v>2266</v>
      </c>
      <c r="D31" s="962"/>
      <c r="E31" s="962"/>
      <c r="F31" s="962"/>
      <c r="G31" s="962"/>
      <c r="H31" s="962"/>
      <c r="I31" s="962"/>
      <c r="J31" s="9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c r="C41" s="877"/>
      <c r="D41" s="877"/>
      <c r="E41" s="44"/>
      <c r="F41" s="45"/>
      <c r="G41" s="45"/>
      <c r="H41" s="46"/>
      <c r="I41" s="42"/>
      <c r="J41" s="43"/>
      <c r="K41" s="289"/>
      <c r="L41" s="286"/>
      <c r="M41" s="411"/>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13846.65205931924</v>
      </c>
      <c r="N48" s="282">
        <f>K48*M48</f>
        <v>18000.647677115012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18000.647677115012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19532.663833298011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3906.5327666596022</v>
      </c>
      <c r="M84" s="855"/>
      <c r="N84" s="57"/>
    </row>
    <row r="85" spans="1:14">
      <c r="B85" s="95" t="s">
        <v>1057</v>
      </c>
      <c r="C85" s="96"/>
      <c r="D85" s="96"/>
      <c r="E85" s="96"/>
      <c r="F85" s="96"/>
      <c r="G85" s="96"/>
      <c r="H85" s="96"/>
      <c r="I85" s="93"/>
      <c r="J85" s="94"/>
      <c r="K85" s="314">
        <v>0.05</v>
      </c>
      <c r="L85" s="854">
        <f>N79*K85</f>
        <v>976.63319166490055</v>
      </c>
      <c r="M85" s="855"/>
      <c r="N85" s="57"/>
    </row>
    <row r="86" spans="1:14" ht="15.75" thickBot="1">
      <c r="B86" s="97" t="s">
        <v>1058</v>
      </c>
      <c r="C86" s="98"/>
      <c r="D86" s="98"/>
      <c r="E86" s="98"/>
      <c r="F86" s="98"/>
      <c r="G86" s="98"/>
      <c r="H86" s="98"/>
      <c r="I86" s="99"/>
      <c r="J86" s="100"/>
      <c r="K86" s="315">
        <v>0.05</v>
      </c>
      <c r="L86" s="856">
        <f>N79*K86</f>
        <v>976.63319166490055</v>
      </c>
      <c r="M86" s="857"/>
      <c r="N86" s="57"/>
    </row>
    <row r="87" spans="1:14" ht="15.75" thickBot="1">
      <c r="B87" s="819" t="s">
        <v>1037</v>
      </c>
      <c r="C87" s="820"/>
      <c r="D87" s="820"/>
      <c r="E87" s="820"/>
      <c r="F87" s="820"/>
      <c r="G87" s="820"/>
      <c r="H87" s="820"/>
      <c r="I87" s="820"/>
      <c r="J87" s="820"/>
      <c r="K87" s="820"/>
      <c r="L87" s="820"/>
      <c r="M87" s="821"/>
      <c r="N87" s="58">
        <f>L84+L85+L86</f>
        <v>5859.7991499894033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25392.462983287412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7"/>
      <c r="J36" s="278"/>
      <c r="K36" s="279">
        <f>VLOOKUP(A36,EQUIPOS!A6:D163,4,FALSE)</f>
        <v>50000</v>
      </c>
      <c r="L36" s="280"/>
      <c r="M36" s="346">
        <v>15</v>
      </c>
      <c r="N36" s="282">
        <f>K36/M36</f>
        <v>3333.3333333333335</v>
      </c>
    </row>
    <row r="37" spans="1:14">
      <c r="A37" s="119" t="s">
        <v>174</v>
      </c>
      <c r="B37" s="868" t="str">
        <f>VLOOKUP(A37,EQUIPOS!A7:D154,3,FALSE)</f>
        <v>Compactador vibratorio tipo DD-20</v>
      </c>
      <c r="C37" s="869"/>
      <c r="D37" s="869"/>
      <c r="E37" s="869"/>
      <c r="F37" s="869"/>
      <c r="G37" s="869"/>
      <c r="H37" s="870"/>
      <c r="I37" s="431"/>
      <c r="J37" s="432"/>
      <c r="K37" s="279">
        <f>VLOOKUP(A37,EQUIPOS!A7:D164,4,FALSE)</f>
        <v>70000</v>
      </c>
      <c r="L37" s="345"/>
      <c r="M37" s="346">
        <v>15</v>
      </c>
      <c r="N37" s="282">
        <f>K37/M37</f>
        <v>4666.666666666667</v>
      </c>
    </row>
    <row r="38" spans="1:14">
      <c r="A38" s="119" t="s">
        <v>269</v>
      </c>
      <c r="B38" s="868" t="str">
        <f>VLOOKUP(A38,EQUIPOS!A8:D154,3,FALSE)</f>
        <v>Motoniveladora  potencia 215 HP, ancho de cuchilla 4,27 m, peso 18 ton.</v>
      </c>
      <c r="C38" s="869"/>
      <c r="D38" s="869"/>
      <c r="E38" s="869"/>
      <c r="F38" s="869"/>
      <c r="G38" s="869"/>
      <c r="H38" s="870"/>
      <c r="I38" s="338"/>
      <c r="J38" s="340"/>
      <c r="K38" s="279">
        <f>VLOOKUP(A38,EQUIPOS!A8:D165,4,FALSE)</f>
        <v>180000</v>
      </c>
      <c r="L38" s="433"/>
      <c r="M38" s="434">
        <v>15</v>
      </c>
      <c r="N38" s="282">
        <f>K38/M38</f>
        <v>12000</v>
      </c>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N75*M41</f>
        <v>42.556004338416663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SUM(N36:N41)</f>
        <v>20042.556004338418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17362.054767476959</v>
      </c>
      <c r="N48" s="282">
        <f>K48*M48</f>
        <v>22570.671197720047</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12</v>
      </c>
      <c r="N49" s="282">
        <f>K49*M49</f>
        <v>360</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75" thickBot="1">
      <c r="B52" s="460"/>
      <c r="C52" s="458"/>
      <c r="D52" s="458"/>
      <c r="E52" s="458"/>
      <c r="F52" s="458"/>
      <c r="G52" s="458"/>
      <c r="H52" s="458"/>
      <c r="I52" s="458"/>
      <c r="J52" s="459"/>
      <c r="K52" s="132"/>
      <c r="L52" s="456"/>
      <c r="M52" s="492"/>
      <c r="N52" s="493"/>
    </row>
    <row r="53" spans="1:14" ht="15.75" thickBot="1">
      <c r="B53" s="908" t="s">
        <v>1037</v>
      </c>
      <c r="C53" s="862"/>
      <c r="D53" s="862"/>
      <c r="E53" s="862"/>
      <c r="F53" s="862"/>
      <c r="G53" s="862"/>
      <c r="H53" s="862"/>
      <c r="I53" s="862"/>
      <c r="J53" s="862"/>
      <c r="K53" s="862"/>
      <c r="L53" s="862"/>
      <c r="M53" s="863"/>
      <c r="N53" s="110">
        <f>SUM(N48:N52)</f>
        <v>22930.671197720047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3" t="s">
        <v>1041</v>
      </c>
      <c r="C57" s="324"/>
      <c r="D57" s="324"/>
      <c r="E57" s="324"/>
      <c r="F57" s="324"/>
      <c r="G57" s="324"/>
      <c r="H57" s="79" t="s">
        <v>1029</v>
      </c>
      <c r="I57" s="80" t="s">
        <v>1042</v>
      </c>
      <c r="J57" s="81" t="s">
        <v>1043</v>
      </c>
      <c r="K57" s="79" t="s">
        <v>1044</v>
      </c>
      <c r="L57" s="905" t="s">
        <v>1045</v>
      </c>
      <c r="M57" s="884"/>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906">
        <f>VLOOKUP(A58,TRANSPORTE!A1:D117,4,FALSE)</f>
        <v>1086.9145197319433</v>
      </c>
      <c r="M58" s="907"/>
      <c r="N58" s="297">
        <f>K58*L58</f>
        <v>1412.9888756515263</v>
      </c>
    </row>
    <row r="59" spans="1:14">
      <c r="B59" s="52"/>
      <c r="C59" s="53"/>
      <c r="D59" s="53"/>
      <c r="E59" s="53"/>
      <c r="F59" s="53"/>
      <c r="G59" s="53"/>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298"/>
      <c r="I62" s="289"/>
      <c r="J62" s="289"/>
      <c r="K62" s="289"/>
      <c r="L62" s="299"/>
      <c r="M62" s="300"/>
      <c r="N62" s="301"/>
    </row>
    <row r="63" spans="1:14" ht="15.75" thickBot="1">
      <c r="B63" s="457"/>
      <c r="C63" s="458"/>
      <c r="D63" s="458"/>
      <c r="E63" s="458"/>
      <c r="F63" s="458"/>
      <c r="G63" s="458"/>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1412.9888756515263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1">
        <f>SUM(N69:N74)</f>
        <v>2127.800216920833</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46514.016294630826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4"/>
      <c r="J81" s="344"/>
      <c r="K81" s="312" t="s">
        <v>1054</v>
      </c>
      <c r="L81" s="866" t="s">
        <v>1055</v>
      </c>
      <c r="M81" s="867"/>
      <c r="N81" s="313"/>
    </row>
    <row r="82" spans="1:14">
      <c r="B82" s="852" t="s">
        <v>1056</v>
      </c>
      <c r="C82" s="853"/>
      <c r="D82" s="853"/>
      <c r="E82" s="853"/>
      <c r="F82" s="853"/>
      <c r="G82" s="853"/>
      <c r="H82" s="853"/>
      <c r="I82" s="93"/>
      <c r="J82" s="94"/>
      <c r="K82" s="314">
        <v>0.2</v>
      </c>
      <c r="L82" s="854">
        <f>N77*K82</f>
        <v>9302.8032589261657</v>
      </c>
      <c r="M82" s="855"/>
      <c r="N82" s="57"/>
    </row>
    <row r="83" spans="1:14">
      <c r="B83" s="95" t="s">
        <v>1057</v>
      </c>
      <c r="C83" s="96"/>
      <c r="D83" s="96"/>
      <c r="E83" s="96"/>
      <c r="F83" s="96"/>
      <c r="G83" s="96"/>
      <c r="H83" s="96"/>
      <c r="I83" s="93"/>
      <c r="J83" s="94"/>
      <c r="K83" s="314">
        <v>0.05</v>
      </c>
      <c r="L83" s="854">
        <f>N77*K83</f>
        <v>2325.7008147315414</v>
      </c>
      <c r="M83" s="855"/>
      <c r="N83" s="57"/>
    </row>
    <row r="84" spans="1:14" ht="15.75" thickBot="1">
      <c r="B84" s="97" t="s">
        <v>1058</v>
      </c>
      <c r="C84" s="98"/>
      <c r="D84" s="98"/>
      <c r="E84" s="98"/>
      <c r="F84" s="98"/>
      <c r="G84" s="98"/>
      <c r="H84" s="98"/>
      <c r="I84" s="99"/>
      <c r="J84" s="100"/>
      <c r="K84" s="315">
        <v>0.05</v>
      </c>
      <c r="L84" s="856">
        <f>N77*K84</f>
        <v>2325.7008147315414</v>
      </c>
      <c r="M84" s="857"/>
      <c r="N84" s="57"/>
    </row>
    <row r="85" spans="1:14" ht="15.75" thickBot="1">
      <c r="B85" s="819" t="s">
        <v>1037</v>
      </c>
      <c r="C85" s="820"/>
      <c r="D85" s="820"/>
      <c r="E85" s="820"/>
      <c r="F85" s="820"/>
      <c r="G85" s="820"/>
      <c r="H85" s="820"/>
      <c r="I85" s="820"/>
      <c r="J85" s="820"/>
      <c r="K85" s="820"/>
      <c r="L85" s="820"/>
      <c r="M85" s="821"/>
      <c r="N85" s="58">
        <f>L82+L83+L84</f>
        <v>13954.204888389248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7">
        <f>N77+N85</f>
        <v>60468.221183020076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7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7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9"/>
      <c r="K117" s="969"/>
      <c r="L117" s="969"/>
      <c r="M117" s="969"/>
      <c r="N117" s="970"/>
    </row>
    <row r="118" spans="2:14" ht="15.75" thickBot="1">
      <c r="B118" s="429" t="s">
        <v>2327</v>
      </c>
      <c r="C118" s="430"/>
      <c r="D118" s="430"/>
      <c r="E118" s="269"/>
      <c r="F118" s="269"/>
      <c r="G118" s="269"/>
      <c r="H118" s="269"/>
      <c r="I118" s="269"/>
      <c r="J118" s="971"/>
      <c r="K118" s="971"/>
      <c r="L118" s="971"/>
      <c r="M118" s="971"/>
      <c r="N118" s="972"/>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9286.2190070619636</v>
      </c>
      <c r="N48" s="282">
        <f>K48*M48</f>
        <v>6500.3533049433745</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6500.3533049433745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1">
        <f>SUM(N71:N76)</f>
        <v>2042.688208244</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8645.1759235995742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1729.0351847199149</v>
      </c>
      <c r="M84" s="855"/>
      <c r="N84" s="57"/>
    </row>
    <row r="85" spans="1:14">
      <c r="B85" s="95" t="s">
        <v>1057</v>
      </c>
      <c r="C85" s="96"/>
      <c r="D85" s="96"/>
      <c r="E85" s="96"/>
      <c r="F85" s="96"/>
      <c r="G85" s="96"/>
      <c r="H85" s="96"/>
      <c r="I85" s="93"/>
      <c r="J85" s="94"/>
      <c r="K85" s="314">
        <v>0.05</v>
      </c>
      <c r="L85" s="854">
        <f>N79*K85</f>
        <v>432.25879617997873</v>
      </c>
      <c r="M85" s="855"/>
      <c r="N85" s="57"/>
    </row>
    <row r="86" spans="1:14" ht="15.75" thickBot="1">
      <c r="B86" s="97" t="s">
        <v>1058</v>
      </c>
      <c r="C86" s="98"/>
      <c r="D86" s="98"/>
      <c r="E86" s="98"/>
      <c r="F86" s="98"/>
      <c r="G86" s="98"/>
      <c r="H86" s="98"/>
      <c r="I86" s="99"/>
      <c r="J86" s="100"/>
      <c r="K86" s="315">
        <v>0.05</v>
      </c>
      <c r="L86" s="856">
        <f>N79*K86</f>
        <v>432.25879617997873</v>
      </c>
      <c r="M86" s="857"/>
      <c r="N86" s="57"/>
    </row>
    <row r="87" spans="1:14" ht="15.75" thickBot="1">
      <c r="B87" s="819" t="s">
        <v>1037</v>
      </c>
      <c r="C87" s="820"/>
      <c r="D87" s="820"/>
      <c r="E87" s="820"/>
      <c r="F87" s="820"/>
      <c r="G87" s="820"/>
      <c r="H87" s="820"/>
      <c r="I87" s="820"/>
      <c r="J87" s="820"/>
      <c r="K87" s="820"/>
      <c r="L87" s="820"/>
      <c r="M87" s="821"/>
      <c r="N87" s="58">
        <f>L84+L85+L86</f>
        <v>2593.5527770798722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58">
        <f>N79+N87</f>
        <v>11238.728700679447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42424.043030244495</v>
      </c>
      <c r="N48" s="282">
        <f>K48*M48</f>
        <v>8484.8086060488986</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2557.4582260664474</v>
      </c>
      <c r="N49" s="282">
        <f>K49*M49</f>
        <v>2685.3311373697697</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60"/>
      <c r="C54" s="458"/>
      <c r="D54" s="458"/>
      <c r="E54" s="458"/>
      <c r="F54" s="458"/>
      <c r="G54" s="458"/>
      <c r="H54" s="458"/>
      <c r="I54" s="458"/>
      <c r="J54" s="459"/>
      <c r="K54" s="132"/>
      <c r="L54" s="456"/>
      <c r="M54" s="492"/>
      <c r="N54" s="493"/>
    </row>
    <row r="55" spans="1:14" ht="15.75" thickBot="1">
      <c r="B55" s="908" t="s">
        <v>1037</v>
      </c>
      <c r="C55" s="862"/>
      <c r="D55" s="862"/>
      <c r="E55" s="862"/>
      <c r="F55" s="862"/>
      <c r="G55" s="862"/>
      <c r="H55" s="862"/>
      <c r="I55" s="862"/>
      <c r="J55" s="862"/>
      <c r="K55" s="862"/>
      <c r="L55" s="862"/>
      <c r="M55" s="863"/>
      <c r="N55" s="110">
        <f>SUM(N48:N54)</f>
        <v>11170.139743418669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457"/>
      <c r="C65" s="458"/>
      <c r="D65" s="458"/>
      <c r="E65" s="458"/>
      <c r="F65" s="458"/>
      <c r="G65" s="458"/>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70">
        <f>SUM(N71:N76)</f>
        <v>10213.44104122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21894.25283669967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4378.8505673399341</v>
      </c>
      <c r="M84" s="855"/>
      <c r="N84" s="57"/>
    </row>
    <row r="85" spans="1:14">
      <c r="B85" s="95" t="s">
        <v>1057</v>
      </c>
      <c r="C85" s="96"/>
      <c r="D85" s="96"/>
      <c r="E85" s="96"/>
      <c r="F85" s="96"/>
      <c r="G85" s="96"/>
      <c r="H85" s="96"/>
      <c r="I85" s="93"/>
      <c r="J85" s="94"/>
      <c r="K85" s="314">
        <v>0.05</v>
      </c>
      <c r="L85" s="854">
        <f>N79*K85</f>
        <v>1094.7126418349835</v>
      </c>
      <c r="M85" s="855"/>
      <c r="N85" s="57"/>
    </row>
    <row r="86" spans="1:14" ht="15.75" thickBot="1">
      <c r="B86" s="97" t="s">
        <v>1058</v>
      </c>
      <c r="C86" s="98"/>
      <c r="D86" s="98"/>
      <c r="E86" s="98"/>
      <c r="F86" s="98"/>
      <c r="G86" s="98"/>
      <c r="H86" s="98"/>
      <c r="I86" s="99"/>
      <c r="J86" s="100"/>
      <c r="K86" s="315">
        <v>0.05</v>
      </c>
      <c r="L86" s="856">
        <f>N79*K86</f>
        <v>1094.7126418349835</v>
      </c>
      <c r="M86" s="857"/>
      <c r="N86" s="57"/>
    </row>
    <row r="87" spans="1:14" ht="15.75" thickBot="1">
      <c r="B87" s="819" t="s">
        <v>1037</v>
      </c>
      <c r="C87" s="820"/>
      <c r="D87" s="820"/>
      <c r="E87" s="820"/>
      <c r="F87" s="820"/>
      <c r="G87" s="820"/>
      <c r="H87" s="820"/>
      <c r="I87" s="820"/>
      <c r="J87" s="820"/>
      <c r="K87" s="820"/>
      <c r="L87" s="820"/>
      <c r="M87" s="821"/>
      <c r="N87" s="58">
        <f>L84+L85+L86</f>
        <v>6568.2758510099011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28462.528687709571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8.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1500</v>
      </c>
      <c r="N36" s="282">
        <f>K36/M36</f>
        <v>30.908187881367965</v>
      </c>
    </row>
    <row r="37" spans="1:14">
      <c r="A37" s="119" t="s">
        <v>361</v>
      </c>
      <c r="B37" s="868" t="str">
        <f>VLOOKUP(A37,EQUIPOS!A7:D154,3,FALSE)</f>
        <v>Vehículo delineador</v>
      </c>
      <c r="C37" s="869"/>
      <c r="D37" s="869"/>
      <c r="E37" s="869"/>
      <c r="F37" s="869"/>
      <c r="G37" s="869"/>
      <c r="H37" s="870"/>
      <c r="I37" s="431"/>
      <c r="J37" s="432"/>
      <c r="K37" s="279">
        <f>VLOOKUP(A37,EQUIPOS!A7:D164,4,FALSE)</f>
        <v>102204.64240102173</v>
      </c>
      <c r="L37" s="345"/>
      <c r="M37" s="346">
        <v>1500</v>
      </c>
      <c r="N37" s="282">
        <f>K37/M37</f>
        <v>68.136428267347824</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0.21278002169208332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99.257396170407873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5200</v>
      </c>
      <c r="N48" s="282">
        <f>K48*M48</f>
        <v>239.2</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81133.333333333328</v>
      </c>
      <c r="N49" s="282">
        <f>K49*M49</f>
        <v>1135.8666666666666</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38000</v>
      </c>
      <c r="N50" s="282">
        <f>K50*M50</f>
        <v>16.34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1391.4066666666665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21.278002169208332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1511.9420650062827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302.38841300125654</v>
      </c>
      <c r="M84" s="855"/>
      <c r="N84" s="57"/>
    </row>
    <row r="85" spans="1:14">
      <c r="B85" s="95" t="s">
        <v>1057</v>
      </c>
      <c r="C85" s="96"/>
      <c r="D85" s="96"/>
      <c r="E85" s="96"/>
      <c r="F85" s="96"/>
      <c r="G85" s="96"/>
      <c r="H85" s="96"/>
      <c r="I85" s="93"/>
      <c r="J85" s="94"/>
      <c r="K85" s="314">
        <v>0.05</v>
      </c>
      <c r="L85" s="854">
        <f>N79*K85</f>
        <v>75.597103250314134</v>
      </c>
      <c r="M85" s="855"/>
      <c r="N85" s="57"/>
    </row>
    <row r="86" spans="1:14" ht="15.75" thickBot="1">
      <c r="B86" s="97" t="s">
        <v>1058</v>
      </c>
      <c r="C86" s="98"/>
      <c r="D86" s="98"/>
      <c r="E86" s="98"/>
      <c r="F86" s="98"/>
      <c r="G86" s="98"/>
      <c r="H86" s="98"/>
      <c r="I86" s="99"/>
      <c r="J86" s="100"/>
      <c r="K86" s="315">
        <v>0.05</v>
      </c>
      <c r="L86" s="856">
        <f>N79*K86</f>
        <v>75.597103250314134</v>
      </c>
      <c r="M86" s="857"/>
      <c r="N86" s="57"/>
    </row>
    <row r="87" spans="1:14" ht="15.75" thickBot="1">
      <c r="B87" s="819" t="s">
        <v>1037</v>
      </c>
      <c r="C87" s="820"/>
      <c r="D87" s="820"/>
      <c r="E87" s="820"/>
      <c r="F87" s="820"/>
      <c r="G87" s="820"/>
      <c r="H87" s="820"/>
      <c r="I87" s="820"/>
      <c r="J87" s="820"/>
      <c r="K87" s="820"/>
      <c r="L87" s="820"/>
      <c r="M87" s="821"/>
      <c r="N87" s="58">
        <f>L84+L85+L86</f>
        <v>453.58261950188484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1965.5246845081676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1200</v>
      </c>
      <c r="N36" s="282">
        <f>K36/M36</f>
        <v>38.635234851709953</v>
      </c>
    </row>
    <row r="37" spans="1:14">
      <c r="A37" s="119" t="s">
        <v>201</v>
      </c>
      <c r="B37" s="868" t="str">
        <f>VLOOKUP(A37,EQUIPOS!A7:D154,3,FALSE)</f>
        <v>Equipo autopropulsado para pintura termoplástica</v>
      </c>
      <c r="C37" s="869"/>
      <c r="D37" s="869"/>
      <c r="E37" s="869"/>
      <c r="F37" s="869"/>
      <c r="G37" s="869"/>
      <c r="H37" s="870"/>
      <c r="I37" s="431"/>
      <c r="J37" s="432"/>
      <c r="K37" s="279">
        <f>VLOOKUP(A37,EQUIPOS!A7:D164,4,FALSE)</f>
        <v>93732.439335887626</v>
      </c>
      <c r="L37" s="345"/>
      <c r="M37" s="346">
        <v>1200</v>
      </c>
      <c r="N37" s="282">
        <f>K37/M37</f>
        <v>78.110366113239692</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0.37236503796114584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117.11796600291079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5200</v>
      </c>
      <c r="N48" s="282">
        <f>K48*M48</f>
        <v>561.6</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6779.4690044433837</v>
      </c>
      <c r="N49" s="282">
        <f>K49*M49</f>
        <v>528.79858234658388</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1090.3985823465839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37.236503796114583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1244.7530521456094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248.95061042912189</v>
      </c>
      <c r="M84" s="855"/>
      <c r="N84" s="57"/>
    </row>
    <row r="85" spans="1:14">
      <c r="B85" s="95" t="s">
        <v>1057</v>
      </c>
      <c r="C85" s="96"/>
      <c r="D85" s="96"/>
      <c r="E85" s="96"/>
      <c r="F85" s="96"/>
      <c r="G85" s="96"/>
      <c r="H85" s="96"/>
      <c r="I85" s="93"/>
      <c r="J85" s="94"/>
      <c r="K85" s="314">
        <v>0.05</v>
      </c>
      <c r="L85" s="854">
        <f>N79*K85</f>
        <v>62.237652607280474</v>
      </c>
      <c r="M85" s="855"/>
      <c r="N85" s="57"/>
    </row>
    <row r="86" spans="1:14" ht="15.75" thickBot="1">
      <c r="B86" s="97" t="s">
        <v>1058</v>
      </c>
      <c r="C86" s="98"/>
      <c r="D86" s="98"/>
      <c r="E86" s="98"/>
      <c r="F86" s="98"/>
      <c r="G86" s="98"/>
      <c r="H86" s="98"/>
      <c r="I86" s="99"/>
      <c r="J86" s="100"/>
      <c r="K86" s="315">
        <v>0.05</v>
      </c>
      <c r="L86" s="856">
        <f>N79*K86</f>
        <v>62.237652607280474</v>
      </c>
      <c r="M86" s="857"/>
      <c r="N86" s="57"/>
    </row>
    <row r="87" spans="1:14" ht="15.75" thickBot="1">
      <c r="B87" s="819" t="s">
        <v>1037</v>
      </c>
      <c r="C87" s="820"/>
      <c r="D87" s="820"/>
      <c r="E87" s="820"/>
      <c r="F87" s="820"/>
      <c r="G87" s="820"/>
      <c r="H87" s="820"/>
      <c r="I87" s="820"/>
      <c r="J87" s="820"/>
      <c r="K87" s="820"/>
      <c r="L87" s="820"/>
      <c r="M87" s="821"/>
      <c r="N87" s="58">
        <f>L84+L85+L86</f>
        <v>373.42591564368286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1618.1789677892923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199</v>
      </c>
      <c r="B36" s="868" t="str">
        <f>VLOOKUP(A36,EQUIPOS!A6:D154,3,FALSE)</f>
        <v xml:space="preserve">Equipo de pintura (Compresor), Presión máxima de trabajo 3300 psi.
</v>
      </c>
      <c r="C36" s="869"/>
      <c r="D36" s="869"/>
      <c r="E36" s="869"/>
      <c r="F36" s="869"/>
      <c r="G36" s="869"/>
      <c r="H36" s="870"/>
      <c r="I36" s="277"/>
      <c r="J36" s="278"/>
      <c r="K36" s="279">
        <f>VLOOKUP(A36,EQUIPOS!A6:D163,4,FALSE)</f>
        <v>17994.612601106855</v>
      </c>
      <c r="L36" s="280"/>
      <c r="M36" s="346">
        <v>6.1</v>
      </c>
      <c r="N36" s="282">
        <f>K36/M36</f>
        <v>2949.9364919847308</v>
      </c>
    </row>
    <row r="37" spans="1:14">
      <c r="A37" s="119" t="s">
        <v>138</v>
      </c>
      <c r="B37" s="868" t="str">
        <f>VLOOKUP(A37,EQUIPOS!A7:D154,3,FALSE)</f>
        <v>Camioneta D-300</v>
      </c>
      <c r="C37" s="869"/>
      <c r="D37" s="869"/>
      <c r="E37" s="869"/>
      <c r="F37" s="869"/>
      <c r="G37" s="869"/>
      <c r="H37" s="870"/>
      <c r="I37" s="431"/>
      <c r="J37" s="432"/>
      <c r="K37" s="279">
        <f>VLOOKUP(A37,EQUIPOS!A7:D164,4,FALSE)</f>
        <v>46362.281822051948</v>
      </c>
      <c r="L37" s="345"/>
      <c r="M37" s="346">
        <v>6.1</v>
      </c>
      <c r="N37" s="282">
        <f>K37/M37</f>
        <v>7600.3740691888443</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73.252138615307373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10623.562699788883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5200</v>
      </c>
      <c r="N48" s="282">
        <f>K48*M48</f>
        <v>1986.4</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38000</v>
      </c>
      <c r="N49" s="282">
        <f>K49*M49</f>
        <v>1900</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81133.333333333328</v>
      </c>
      <c r="N50" s="282">
        <f>K50*M50</f>
        <v>9735.9999999999982</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13622.399999999998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7325.2138615307376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31571.176561319618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6314.2353122639242</v>
      </c>
      <c r="M84" s="855"/>
      <c r="N84" s="57"/>
    </row>
    <row r="85" spans="1:14">
      <c r="B85" s="95" t="s">
        <v>1057</v>
      </c>
      <c r="C85" s="96"/>
      <c r="D85" s="96"/>
      <c r="E85" s="96"/>
      <c r="F85" s="96"/>
      <c r="G85" s="96"/>
      <c r="H85" s="96"/>
      <c r="I85" s="93"/>
      <c r="J85" s="94"/>
      <c r="K85" s="314">
        <v>0.05</v>
      </c>
      <c r="L85" s="854">
        <f>N79*K85</f>
        <v>1578.5588280659811</v>
      </c>
      <c r="M85" s="855"/>
      <c r="N85" s="57"/>
    </row>
    <row r="86" spans="1:14" ht="15.75" thickBot="1">
      <c r="B86" s="97" t="s">
        <v>1058</v>
      </c>
      <c r="C86" s="98"/>
      <c r="D86" s="98"/>
      <c r="E86" s="98"/>
      <c r="F86" s="98"/>
      <c r="G86" s="98"/>
      <c r="H86" s="98"/>
      <c r="I86" s="99"/>
      <c r="J86" s="100"/>
      <c r="K86" s="315">
        <v>0.05</v>
      </c>
      <c r="L86" s="856">
        <f>N79*K86</f>
        <v>1578.5588280659811</v>
      </c>
      <c r="M86" s="857"/>
      <c r="N86" s="57"/>
    </row>
    <row r="87" spans="1:14" ht="15.75" thickBot="1">
      <c r="B87" s="819" t="s">
        <v>1037</v>
      </c>
      <c r="C87" s="820"/>
      <c r="D87" s="820"/>
      <c r="E87" s="820"/>
      <c r="F87" s="820"/>
      <c r="G87" s="820"/>
      <c r="H87" s="820"/>
      <c r="I87" s="820"/>
      <c r="J87" s="820"/>
      <c r="K87" s="820"/>
      <c r="L87" s="820"/>
      <c r="M87" s="821"/>
      <c r="N87" s="58">
        <f>L84+L85+L86</f>
        <v>9471.3529683958859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41042.529529715503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6</v>
      </c>
      <c r="N36" s="282">
        <f>K36/M36</f>
        <v>7727.0469703419913</v>
      </c>
    </row>
    <row r="37" spans="1:14">
      <c r="A37" s="119" t="s">
        <v>1795</v>
      </c>
      <c r="B37" s="868" t="str">
        <f>VLOOKUP(A37,EQUIPOS!A7:D154,3,FALSE)</f>
        <v>Caldera para pintura termoplástica</v>
      </c>
      <c r="C37" s="869"/>
      <c r="D37" s="869"/>
      <c r="E37" s="869"/>
      <c r="F37" s="869"/>
      <c r="G37" s="869"/>
      <c r="H37" s="870"/>
      <c r="I37" s="431"/>
      <c r="J37" s="432"/>
      <c r="K37" s="279">
        <f>VLOOKUP(A37,EQUIPOS!A7:D164,4,FALSE)</f>
        <v>42556.334586522593</v>
      </c>
      <c r="L37" s="345"/>
      <c r="M37" s="346">
        <v>6</v>
      </c>
      <c r="N37" s="282">
        <f>K37/M37</f>
        <v>7092.7224310870988</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85.112008676833327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14904.881410105923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5200</v>
      </c>
      <c r="N48" s="282">
        <f>K48*M48</f>
        <v>4680</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6779.4690044433837</v>
      </c>
      <c r="N49" s="282">
        <f>K49*M49</f>
        <v>4406.6548528881995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9086.6548528881995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8511.200867683332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32502.737130677455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6500.5474261354912</v>
      </c>
      <c r="M84" s="855"/>
      <c r="N84" s="57"/>
    </row>
    <row r="85" spans="1:14">
      <c r="B85" s="95" t="s">
        <v>1057</v>
      </c>
      <c r="C85" s="96"/>
      <c r="D85" s="96"/>
      <c r="E85" s="96"/>
      <c r="F85" s="96"/>
      <c r="G85" s="96"/>
      <c r="H85" s="96"/>
      <c r="I85" s="93"/>
      <c r="J85" s="94"/>
      <c r="K85" s="314">
        <v>0.05</v>
      </c>
      <c r="L85" s="854">
        <f>N79*K85</f>
        <v>1625.1368565338728</v>
      </c>
      <c r="M85" s="855"/>
      <c r="N85" s="57"/>
    </row>
    <row r="86" spans="1:14" ht="15.75" thickBot="1">
      <c r="B86" s="97" t="s">
        <v>1058</v>
      </c>
      <c r="C86" s="98"/>
      <c r="D86" s="98"/>
      <c r="E86" s="98"/>
      <c r="F86" s="98"/>
      <c r="G86" s="98"/>
      <c r="H86" s="98"/>
      <c r="I86" s="99"/>
      <c r="J86" s="100"/>
      <c r="K86" s="315">
        <v>0.05</v>
      </c>
      <c r="L86" s="856">
        <f>N79*K86</f>
        <v>1625.1368565338728</v>
      </c>
      <c r="M86" s="857"/>
      <c r="N86" s="57"/>
    </row>
    <row r="87" spans="1:14" ht="15.75" thickBot="1">
      <c r="B87" s="819" t="s">
        <v>1037</v>
      </c>
      <c r="C87" s="820"/>
      <c r="D87" s="820"/>
      <c r="E87" s="820"/>
      <c r="F87" s="820"/>
      <c r="G87" s="820"/>
      <c r="H87" s="820"/>
      <c r="I87" s="820"/>
      <c r="J87" s="820"/>
      <c r="K87" s="820"/>
      <c r="L87" s="820"/>
      <c r="M87" s="821"/>
      <c r="N87" s="58">
        <f>L84+L85+L86</f>
        <v>9750.8211392032372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42253.55826988069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250</v>
      </c>
      <c r="N36" s="282">
        <f>K36/M36</f>
        <v>185.44912728820779</v>
      </c>
    </row>
    <row r="37" spans="1:14">
      <c r="A37" s="119" t="s">
        <v>251</v>
      </c>
      <c r="B37" s="868" t="str">
        <f>VLOOKUP(A37,EQUIPOS!A7:D154,3,FALSE)</f>
        <v>Maquina térmica pegatachas</v>
      </c>
      <c r="C37" s="869"/>
      <c r="D37" s="869"/>
      <c r="E37" s="869"/>
      <c r="F37" s="869"/>
      <c r="G37" s="869"/>
      <c r="H37" s="870"/>
      <c r="I37" s="431"/>
      <c r="J37" s="432"/>
      <c r="K37" s="279">
        <f>VLOOKUP(A37,EQUIPOS!A7:D164,4,FALSE)</f>
        <v>17395.934440187317</v>
      </c>
      <c r="L37" s="345"/>
      <c r="M37" s="346">
        <v>250</v>
      </c>
      <c r="N37" s="282">
        <f>K37/M37</f>
        <v>69.583737760749273</v>
      </c>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1.0213441041219999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256.05420915307906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6779.4690044433837</v>
      </c>
      <c r="N48" s="282">
        <f>K48*M48</f>
        <v>542.35752035547068</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6000</v>
      </c>
      <c r="N49" s="282">
        <f>K49*M49</f>
        <v>6000</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6542.357520355471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102.1344104122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6900.5461399207497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1380.10922798415</v>
      </c>
      <c r="M84" s="855"/>
      <c r="N84" s="57"/>
    </row>
    <row r="85" spans="1:14">
      <c r="B85" s="95" t="s">
        <v>1057</v>
      </c>
      <c r="C85" s="96"/>
      <c r="D85" s="96"/>
      <c r="E85" s="96"/>
      <c r="F85" s="96"/>
      <c r="G85" s="96"/>
      <c r="H85" s="96"/>
      <c r="I85" s="93"/>
      <c r="J85" s="94"/>
      <c r="K85" s="314">
        <v>0.05</v>
      </c>
      <c r="L85" s="854">
        <f>N79*K85</f>
        <v>345.02730699603751</v>
      </c>
      <c r="M85" s="855"/>
      <c r="N85" s="57"/>
    </row>
    <row r="86" spans="1:14" ht="15.75" thickBot="1">
      <c r="B86" s="97" t="s">
        <v>1058</v>
      </c>
      <c r="C86" s="98"/>
      <c r="D86" s="98"/>
      <c r="E86" s="98"/>
      <c r="F86" s="98"/>
      <c r="G86" s="98"/>
      <c r="H86" s="98"/>
      <c r="I86" s="99"/>
      <c r="J86" s="100"/>
      <c r="K86" s="315">
        <v>0.05</v>
      </c>
      <c r="L86" s="856">
        <f>N79*K86</f>
        <v>345.02730699603751</v>
      </c>
      <c r="M86" s="857"/>
      <c r="N86" s="57"/>
    </row>
    <row r="87" spans="1:14" ht="15.75" thickBot="1">
      <c r="B87" s="819" t="s">
        <v>1037</v>
      </c>
      <c r="C87" s="820"/>
      <c r="D87" s="820"/>
      <c r="E87" s="820"/>
      <c r="F87" s="820"/>
      <c r="G87" s="820"/>
      <c r="H87" s="820"/>
      <c r="I87" s="820"/>
      <c r="J87" s="820"/>
      <c r="K87" s="820"/>
      <c r="L87" s="820"/>
      <c r="M87" s="821"/>
      <c r="N87" s="58">
        <f>L84+L85+L86</f>
        <v>2070.1638419762253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8970.7099818969746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3.75</v>
      </c>
      <c r="N36" s="282">
        <f>K36/M36</f>
        <v>12363.275152547187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85.112008676833327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12448.38716122402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97141.720309507902</v>
      </c>
      <c r="N48" s="282">
        <f>K48*M48</f>
        <v>97141.720309507902</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277000</v>
      </c>
      <c r="N49" s="282">
        <f>K49*M49</f>
        <v>277000</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333943.75</v>
      </c>
      <c r="N50" s="282">
        <f>K50*M50</f>
        <v>10018.3125</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384160.03280950792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8511.200867683332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405119.62083841529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81023.924167683057</v>
      </c>
      <c r="M84" s="855"/>
      <c r="N84" s="57"/>
    </row>
    <row r="85" spans="1:14">
      <c r="B85" s="95" t="s">
        <v>1057</v>
      </c>
      <c r="C85" s="96"/>
      <c r="D85" s="96"/>
      <c r="E85" s="96"/>
      <c r="F85" s="96"/>
      <c r="G85" s="96"/>
      <c r="H85" s="96"/>
      <c r="I85" s="93"/>
      <c r="J85" s="94"/>
      <c r="K85" s="314">
        <v>0.05</v>
      </c>
      <c r="L85" s="854">
        <f>N79*K85</f>
        <v>20255.981041920764</v>
      </c>
      <c r="M85" s="855"/>
      <c r="N85" s="57"/>
    </row>
    <row r="86" spans="1:14" ht="15.75" thickBot="1">
      <c r="B86" s="97" t="s">
        <v>1058</v>
      </c>
      <c r="C86" s="98"/>
      <c r="D86" s="98"/>
      <c r="E86" s="98"/>
      <c r="F86" s="98"/>
      <c r="G86" s="98"/>
      <c r="H86" s="98"/>
      <c r="I86" s="99"/>
      <c r="J86" s="100"/>
      <c r="K86" s="315">
        <v>0.05</v>
      </c>
      <c r="L86" s="856">
        <f>N79*K86</f>
        <v>20255.981041920764</v>
      </c>
      <c r="M86" s="857"/>
      <c r="N86" s="57"/>
    </row>
    <row r="87" spans="1:14" ht="15.75" thickBot="1">
      <c r="B87" s="819" t="s">
        <v>1037</v>
      </c>
      <c r="C87" s="820"/>
      <c r="D87" s="820"/>
      <c r="E87" s="820"/>
      <c r="F87" s="820"/>
      <c r="G87" s="820"/>
      <c r="H87" s="820"/>
      <c r="I87" s="820"/>
      <c r="J87" s="820"/>
      <c r="K87" s="820"/>
      <c r="L87" s="820"/>
      <c r="M87" s="821"/>
      <c r="N87" s="58">
        <f>L84+L85+L86</f>
        <v>121535.88625152459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526655.5070899399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8.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3.75</v>
      </c>
      <c r="N36" s="282">
        <f>K36/M36</f>
        <v>12363.275152547187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85.112008676833327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12448.38716122402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97141.720309507902</v>
      </c>
      <c r="N48" s="282">
        <f>K48*M48</f>
        <v>97141.720309507902</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320656.84638100397</v>
      </c>
      <c r="N49" s="282">
        <f>K49*M49</f>
        <v>320656.84638100397</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333943.75</v>
      </c>
      <c r="N50" s="282">
        <f>K50*M50</f>
        <v>10018.3125</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427816.87919051189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8511.200867683332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448776.46721941925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89755.293443883857</v>
      </c>
      <c r="M84" s="855"/>
      <c r="N84" s="57"/>
    </row>
    <row r="85" spans="1:14">
      <c r="B85" s="95" t="s">
        <v>1057</v>
      </c>
      <c r="C85" s="96"/>
      <c r="D85" s="96"/>
      <c r="E85" s="96"/>
      <c r="F85" s="96"/>
      <c r="G85" s="96"/>
      <c r="H85" s="96"/>
      <c r="I85" s="93"/>
      <c r="J85" s="94"/>
      <c r="K85" s="314">
        <v>0.05</v>
      </c>
      <c r="L85" s="854">
        <f>N79*K85</f>
        <v>22438.823360970964</v>
      </c>
      <c r="M85" s="855"/>
      <c r="N85" s="57"/>
    </row>
    <row r="86" spans="1:14" ht="15.75" thickBot="1">
      <c r="B86" s="97" t="s">
        <v>1058</v>
      </c>
      <c r="C86" s="98"/>
      <c r="D86" s="98"/>
      <c r="E86" s="98"/>
      <c r="F86" s="98"/>
      <c r="G86" s="98"/>
      <c r="H86" s="98"/>
      <c r="I86" s="99"/>
      <c r="J86" s="100"/>
      <c r="K86" s="315">
        <v>0.05</v>
      </c>
      <c r="L86" s="856">
        <f>N79*K86</f>
        <v>22438.823360970964</v>
      </c>
      <c r="M86" s="857"/>
      <c r="N86" s="57"/>
    </row>
    <row r="87" spans="1:14" ht="15.75" thickBot="1">
      <c r="B87" s="819" t="s">
        <v>1037</v>
      </c>
      <c r="C87" s="820"/>
      <c r="D87" s="820"/>
      <c r="E87" s="820"/>
      <c r="F87" s="820"/>
      <c r="G87" s="820"/>
      <c r="H87" s="820"/>
      <c r="I87" s="820"/>
      <c r="J87" s="820"/>
      <c r="K87" s="820"/>
      <c r="L87" s="820"/>
      <c r="M87" s="821"/>
      <c r="N87" s="58">
        <f>L84+L85+L86</f>
        <v>134632.9401658258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583409.40738524508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3</v>
      </c>
      <c r="N36" s="282">
        <f>K36/M36</f>
        <v>15454.093940683983</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42.55600433841667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15496.6499450224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132282.32203791969</v>
      </c>
      <c r="N48" s="282">
        <f>K48*M48</f>
        <v>132282.32203791969</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333943.75</v>
      </c>
      <c r="N49" s="282">
        <f>K49*M49</f>
        <v>20036.625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152318.94703791969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4255.6004338416669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172071.19741678375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34414.239483356752</v>
      </c>
      <c r="M84" s="855"/>
      <c r="N84" s="57"/>
    </row>
    <row r="85" spans="1:14">
      <c r="B85" s="95" t="s">
        <v>1057</v>
      </c>
      <c r="C85" s="96"/>
      <c r="D85" s="96"/>
      <c r="E85" s="96"/>
      <c r="F85" s="96"/>
      <c r="G85" s="96"/>
      <c r="H85" s="96"/>
      <c r="I85" s="93"/>
      <c r="J85" s="94"/>
      <c r="K85" s="314">
        <v>0.05</v>
      </c>
      <c r="L85" s="854">
        <f>N79*K85</f>
        <v>8603.5598708391881</v>
      </c>
      <c r="M85" s="855"/>
      <c r="N85" s="57"/>
    </row>
    <row r="86" spans="1:14" ht="15.75" thickBot="1">
      <c r="B86" s="97" t="s">
        <v>1058</v>
      </c>
      <c r="C86" s="98"/>
      <c r="D86" s="98"/>
      <c r="E86" s="98"/>
      <c r="F86" s="98"/>
      <c r="G86" s="98"/>
      <c r="H86" s="98"/>
      <c r="I86" s="99"/>
      <c r="J86" s="100"/>
      <c r="K86" s="315">
        <v>0.05</v>
      </c>
      <c r="L86" s="856">
        <f>N79*K86</f>
        <v>8603.5598708391881</v>
      </c>
      <c r="M86" s="857"/>
      <c r="N86" s="57"/>
    </row>
    <row r="87" spans="1:14" ht="15.75" thickBot="1">
      <c r="B87" s="819" t="s">
        <v>1037</v>
      </c>
      <c r="C87" s="820"/>
      <c r="D87" s="820"/>
      <c r="E87" s="820"/>
      <c r="F87" s="820"/>
      <c r="G87" s="820"/>
      <c r="H87" s="820"/>
      <c r="I87" s="820"/>
      <c r="J87" s="820"/>
      <c r="K87" s="820"/>
      <c r="L87" s="820"/>
      <c r="M87" s="821"/>
      <c r="N87" s="58">
        <f>L84+L85+L86</f>
        <v>51621.359225035136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223692.5566418189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135</v>
      </c>
      <c r="B36" s="868" t="str">
        <f>VLOOKUP(A36,EQUIPOS!A6:D154,3,FALSE)</f>
        <v>Camión 350</v>
      </c>
      <c r="C36" s="869"/>
      <c r="D36" s="869"/>
      <c r="E36" s="869"/>
      <c r="F36" s="869"/>
      <c r="G36" s="869"/>
      <c r="H36" s="870"/>
      <c r="I36" s="277"/>
      <c r="J36" s="278"/>
      <c r="K36" s="279">
        <f>VLOOKUP(A36,EQUIPOS!A6:D163,4,FALSE)</f>
        <v>56088.282247765019</v>
      </c>
      <c r="L36" s="280"/>
      <c r="M36" s="346">
        <v>6.25</v>
      </c>
      <c r="N36" s="282">
        <f>K36/M36</f>
        <v>8974.1251596424027</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306.40323123659999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9280.5283908790025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158408.08064040882</v>
      </c>
      <c r="N48" s="282">
        <f>K48*M48</f>
        <v>39602.020160102205</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303000</v>
      </c>
      <c r="N49" s="282">
        <f>K49*M49</f>
        <v>73365.617433414038</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112967.63759351624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6128.0646247320001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128376.23060912723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25675.246121825447</v>
      </c>
      <c r="M84" s="855"/>
      <c r="N84" s="57"/>
    </row>
    <row r="85" spans="1:14">
      <c r="B85" s="95" t="s">
        <v>1057</v>
      </c>
      <c r="C85" s="96"/>
      <c r="D85" s="96"/>
      <c r="E85" s="96"/>
      <c r="F85" s="96"/>
      <c r="G85" s="96"/>
      <c r="H85" s="96"/>
      <c r="I85" s="93"/>
      <c r="J85" s="94"/>
      <c r="K85" s="314">
        <v>0.05</v>
      </c>
      <c r="L85" s="854">
        <f>N79*K85</f>
        <v>6418.8115304563617</v>
      </c>
      <c r="M85" s="855"/>
      <c r="N85" s="57"/>
    </row>
    <row r="86" spans="1:14" ht="15.75" thickBot="1">
      <c r="B86" s="97" t="s">
        <v>1058</v>
      </c>
      <c r="C86" s="98"/>
      <c r="D86" s="98"/>
      <c r="E86" s="98"/>
      <c r="F86" s="98"/>
      <c r="G86" s="98"/>
      <c r="H86" s="98"/>
      <c r="I86" s="99"/>
      <c r="J86" s="100"/>
      <c r="K86" s="315">
        <v>0.05</v>
      </c>
      <c r="L86" s="856">
        <f>N79*K86</f>
        <v>6418.8115304563617</v>
      </c>
      <c r="M86" s="857"/>
      <c r="N86" s="57"/>
    </row>
    <row r="87" spans="1:14" ht="15.75" thickBot="1">
      <c r="B87" s="819" t="s">
        <v>1037</v>
      </c>
      <c r="C87" s="820"/>
      <c r="D87" s="820"/>
      <c r="E87" s="820"/>
      <c r="F87" s="820"/>
      <c r="G87" s="820"/>
      <c r="H87" s="820"/>
      <c r="I87" s="820"/>
      <c r="J87" s="820"/>
      <c r="K87" s="820"/>
      <c r="L87" s="820"/>
      <c r="M87" s="821"/>
      <c r="N87" s="58">
        <f>L84+L85+L86</f>
        <v>38512.86918273817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166889.09979186539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34.044803470733335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60000</v>
      </c>
      <c r="N48" s="282">
        <f>K48*M48</f>
        <v>60000</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60000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3404.4803470733332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63438.525150544068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12687.705030108815</v>
      </c>
      <c r="M84" s="855"/>
      <c r="N84" s="57"/>
    </row>
    <row r="85" spans="1:14">
      <c r="B85" s="95" t="s">
        <v>1057</v>
      </c>
      <c r="C85" s="96"/>
      <c r="D85" s="96"/>
      <c r="E85" s="96"/>
      <c r="F85" s="96"/>
      <c r="G85" s="96"/>
      <c r="H85" s="96"/>
      <c r="I85" s="93"/>
      <c r="J85" s="94"/>
      <c r="K85" s="314">
        <v>0.05</v>
      </c>
      <c r="L85" s="854">
        <f>N79*K85</f>
        <v>3171.9262575272037</v>
      </c>
      <c r="M85" s="855"/>
      <c r="N85" s="57"/>
    </row>
    <row r="86" spans="1:14" ht="15.75" thickBot="1">
      <c r="B86" s="97" t="s">
        <v>1058</v>
      </c>
      <c r="C86" s="98"/>
      <c r="D86" s="98"/>
      <c r="E86" s="98"/>
      <c r="F86" s="98"/>
      <c r="G86" s="98"/>
      <c r="H86" s="98"/>
      <c r="I86" s="99"/>
      <c r="J86" s="100"/>
      <c r="K86" s="315">
        <v>0.05</v>
      </c>
      <c r="L86" s="856">
        <f>N79*K86</f>
        <v>3171.9262575272037</v>
      </c>
      <c r="M86" s="857"/>
      <c r="N86" s="57"/>
    </row>
    <row r="87" spans="1:14" ht="15.75" thickBot="1">
      <c r="B87" s="819" t="s">
        <v>1037</v>
      </c>
      <c r="C87" s="820"/>
      <c r="D87" s="820"/>
      <c r="E87" s="820"/>
      <c r="F87" s="820"/>
      <c r="G87" s="820"/>
      <c r="H87" s="820"/>
      <c r="I87" s="820"/>
      <c r="J87" s="820"/>
      <c r="K87" s="820"/>
      <c r="L87" s="820"/>
      <c r="M87" s="821"/>
      <c r="N87" s="58">
        <f>L84+L85+L86</f>
        <v>19031.557545163221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82470.082695707286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35.218762211103453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44904.336568455481</v>
      </c>
      <c r="N48" s="282">
        <f>K48*M48</f>
        <v>44904.336568455481</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44904.336568455481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3521.8762211103449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48461.431551776928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9692.2863103553864</v>
      </c>
      <c r="M84" s="855"/>
      <c r="N84" s="57"/>
    </row>
    <row r="85" spans="1:14">
      <c r="B85" s="95" t="s">
        <v>1057</v>
      </c>
      <c r="C85" s="96"/>
      <c r="D85" s="96"/>
      <c r="E85" s="96"/>
      <c r="F85" s="96"/>
      <c r="G85" s="96"/>
      <c r="H85" s="96"/>
      <c r="I85" s="93"/>
      <c r="J85" s="94"/>
      <c r="K85" s="314">
        <v>0.05</v>
      </c>
      <c r="L85" s="854">
        <f>N79*K85</f>
        <v>2423.0715775888466</v>
      </c>
      <c r="M85" s="855"/>
      <c r="N85" s="57"/>
    </row>
    <row r="86" spans="1:14" ht="15.75" thickBot="1">
      <c r="B86" s="97" t="s">
        <v>1058</v>
      </c>
      <c r="C86" s="98"/>
      <c r="D86" s="98"/>
      <c r="E86" s="98"/>
      <c r="F86" s="98"/>
      <c r="G86" s="98"/>
      <c r="H86" s="98"/>
      <c r="I86" s="99"/>
      <c r="J86" s="100"/>
      <c r="K86" s="315">
        <v>0.05</v>
      </c>
      <c r="L86" s="856">
        <f>N79*K86</f>
        <v>2423.0715775888466</v>
      </c>
      <c r="M86" s="857"/>
      <c r="N86" s="57"/>
    </row>
    <row r="87" spans="1:14" ht="15.75" thickBot="1">
      <c r="B87" s="819" t="s">
        <v>1037</v>
      </c>
      <c r="C87" s="820"/>
      <c r="D87" s="820"/>
      <c r="E87" s="820"/>
      <c r="F87" s="820"/>
      <c r="G87" s="820"/>
      <c r="H87" s="820"/>
      <c r="I87" s="820"/>
      <c r="J87" s="820"/>
      <c r="K87" s="820"/>
      <c r="L87" s="820"/>
      <c r="M87" s="821"/>
      <c r="N87" s="58">
        <f>L84+L85+L86</f>
        <v>14538.429465533078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62999.861017310002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35.218762211103453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39464.226074646038</v>
      </c>
      <c r="N48" s="282">
        <f>K48*M48</f>
        <v>39464.226074646038</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39464.226074646038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3521.8762211103449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43021.321057967485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8604.2642115934977</v>
      </c>
      <c r="M84" s="855"/>
      <c r="N84" s="57"/>
    </row>
    <row r="85" spans="1:14">
      <c r="B85" s="95" t="s">
        <v>1057</v>
      </c>
      <c r="C85" s="96"/>
      <c r="D85" s="96"/>
      <c r="E85" s="96"/>
      <c r="F85" s="96"/>
      <c r="G85" s="96"/>
      <c r="H85" s="96"/>
      <c r="I85" s="93"/>
      <c r="J85" s="94"/>
      <c r="K85" s="314">
        <v>0.05</v>
      </c>
      <c r="L85" s="854">
        <f>N79*K85</f>
        <v>2151.0660528983744</v>
      </c>
      <c r="M85" s="855"/>
      <c r="N85" s="57"/>
    </row>
    <row r="86" spans="1:14" ht="15.75" thickBot="1">
      <c r="B86" s="97" t="s">
        <v>1058</v>
      </c>
      <c r="C86" s="98"/>
      <c r="D86" s="98"/>
      <c r="E86" s="98"/>
      <c r="F86" s="98"/>
      <c r="G86" s="98"/>
      <c r="H86" s="98"/>
      <c r="I86" s="99"/>
      <c r="J86" s="100"/>
      <c r="K86" s="315">
        <v>0.05</v>
      </c>
      <c r="L86" s="856">
        <f>N79*K86</f>
        <v>2151.0660528983744</v>
      </c>
      <c r="M86" s="857"/>
      <c r="N86" s="57"/>
    </row>
    <row r="87" spans="1:14" ht="15.75" thickBot="1">
      <c r="B87" s="819" t="s">
        <v>1037</v>
      </c>
      <c r="C87" s="820"/>
      <c r="D87" s="820"/>
      <c r="E87" s="820"/>
      <c r="F87" s="820"/>
      <c r="G87" s="820"/>
      <c r="H87" s="820"/>
      <c r="I87" s="820"/>
      <c r="J87" s="820"/>
      <c r="K87" s="820"/>
      <c r="L87" s="820"/>
      <c r="M87" s="821"/>
      <c r="N87" s="58">
        <f>L84+L85+L86</f>
        <v>12906.396317390248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55927.717375357737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7"/>
      <c r="J36" s="278"/>
      <c r="K36" s="279">
        <f>VLOOKUP(A36,EQUIPOS!A6:D163,4,FALSE)</f>
        <v>6458.333333333333</v>
      </c>
      <c r="L36" s="280"/>
      <c r="M36" s="346">
        <v>1.25</v>
      </c>
      <c r="N36" s="282">
        <f>K36/M36</f>
        <v>5166.6666666666661</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0.02</v>
      </c>
      <c r="N41" s="354">
        <f>N77*M41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5677.3387187276658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2922.338888888889</v>
      </c>
      <c r="N48" s="282">
        <f>K48*M48</f>
        <v>28054.453333333335</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358177.51</v>
      </c>
      <c r="N49" s="282">
        <f>K49*M49</f>
        <v>42981.301200000002</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26698.208259235638</v>
      </c>
      <c r="N50" s="282">
        <f>K50*M50</f>
        <v>13349.104129617819</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84384.858662951156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115595.79998472883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23119.159996945767</v>
      </c>
      <c r="M84" s="855"/>
      <c r="N84" s="57"/>
    </row>
    <row r="85" spans="1:14">
      <c r="B85" s="95" t="s">
        <v>1057</v>
      </c>
      <c r="C85" s="96"/>
      <c r="D85" s="96"/>
      <c r="E85" s="96"/>
      <c r="F85" s="96"/>
      <c r="G85" s="96"/>
      <c r="H85" s="96"/>
      <c r="I85" s="93"/>
      <c r="J85" s="94"/>
      <c r="K85" s="314">
        <v>0.05</v>
      </c>
      <c r="L85" s="854">
        <f>N79*K85</f>
        <v>5779.7899992364419</v>
      </c>
      <c r="M85" s="855"/>
      <c r="N85" s="57"/>
    </row>
    <row r="86" spans="1:14" ht="15.75" thickBot="1">
      <c r="B86" s="97" t="s">
        <v>1058</v>
      </c>
      <c r="C86" s="98"/>
      <c r="D86" s="98"/>
      <c r="E86" s="98"/>
      <c r="F86" s="98"/>
      <c r="G86" s="98"/>
      <c r="H86" s="98"/>
      <c r="I86" s="99"/>
      <c r="J86" s="100"/>
      <c r="K86" s="315">
        <v>0.05</v>
      </c>
      <c r="L86" s="856">
        <f>N79*K86</f>
        <v>5779.7899992364419</v>
      </c>
      <c r="M86" s="857"/>
      <c r="N86" s="57"/>
    </row>
    <row r="87" spans="1:14" ht="15.75" thickBot="1">
      <c r="B87" s="819" t="s">
        <v>1037</v>
      </c>
      <c r="C87" s="820"/>
      <c r="D87" s="820"/>
      <c r="E87" s="820"/>
      <c r="F87" s="820"/>
      <c r="G87" s="820"/>
      <c r="H87" s="820"/>
      <c r="I87" s="820"/>
      <c r="J87" s="820"/>
      <c r="K87" s="820"/>
      <c r="L87" s="820"/>
      <c r="M87" s="821"/>
      <c r="N87" s="58">
        <f>L84+L85+L86</f>
        <v>34678.739995418648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150274.53998014747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7.2953150294428575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11076.164072137159</v>
      </c>
      <c r="N48" s="282">
        <f>K48*M48</f>
        <v>11076.164072137159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11076.164072137159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729.53150294428576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11812.990890110888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2362.5981780221778</v>
      </c>
      <c r="M84" s="855"/>
      <c r="N84" s="57"/>
    </row>
    <row r="85" spans="1:14">
      <c r="B85" s="95" t="s">
        <v>1057</v>
      </c>
      <c r="C85" s="96"/>
      <c r="D85" s="96"/>
      <c r="E85" s="96"/>
      <c r="F85" s="96"/>
      <c r="G85" s="96"/>
      <c r="H85" s="96"/>
      <c r="I85" s="93"/>
      <c r="J85" s="94"/>
      <c r="K85" s="314">
        <v>0.05</v>
      </c>
      <c r="L85" s="854">
        <f>N79*K85</f>
        <v>590.64954450554444</v>
      </c>
      <c r="M85" s="855"/>
      <c r="N85" s="57"/>
    </row>
    <row r="86" spans="1:14" ht="15.75" thickBot="1">
      <c r="B86" s="97" t="s">
        <v>1058</v>
      </c>
      <c r="C86" s="98"/>
      <c r="D86" s="98"/>
      <c r="E86" s="98"/>
      <c r="F86" s="98"/>
      <c r="G86" s="98"/>
      <c r="H86" s="98"/>
      <c r="I86" s="99"/>
      <c r="J86" s="100"/>
      <c r="K86" s="315">
        <v>0.05</v>
      </c>
      <c r="L86" s="856">
        <f>N79*K86</f>
        <v>590.64954450554444</v>
      </c>
      <c r="M86" s="857"/>
      <c r="N86" s="57"/>
    </row>
    <row r="87" spans="1:14" ht="15.75" thickBot="1">
      <c r="B87" s="819" t="s">
        <v>1037</v>
      </c>
      <c r="C87" s="820"/>
      <c r="D87" s="820"/>
      <c r="E87" s="820"/>
      <c r="F87" s="820"/>
      <c r="G87" s="820"/>
      <c r="H87" s="820"/>
      <c r="I87" s="820"/>
      <c r="J87" s="820"/>
      <c r="K87" s="820"/>
      <c r="L87" s="820"/>
      <c r="M87" s="821"/>
      <c r="N87" s="58">
        <f>L84+L85+L86</f>
        <v>3543.8972670332664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15356.888157144154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1017</v>
      </c>
      <c r="L1" s="930" t="s">
        <v>2304</v>
      </c>
      <c r="M1" s="931"/>
      <c r="N1" s="932"/>
    </row>
    <row r="2" spans="2:14" ht="24.7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160</v>
      </c>
      <c r="N36" s="282">
        <f>K36/M36</f>
        <v>289.76426138782466</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19.1502019522875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308.91446334011215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27195.040705628988</v>
      </c>
      <c r="N48" s="282">
        <f>K48*M48</f>
        <v>27195.040705628988</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333943.75</v>
      </c>
      <c r="N49" s="282">
        <f>K49*M49</f>
        <v>10018.3125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37213.353205628984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1915.0201952287498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39437.287864197846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7887.4575728395694</v>
      </c>
      <c r="M84" s="855"/>
      <c r="N84" s="57"/>
    </row>
    <row r="85" spans="1:14">
      <c r="B85" s="95" t="s">
        <v>1057</v>
      </c>
      <c r="C85" s="96"/>
      <c r="D85" s="96"/>
      <c r="E85" s="96"/>
      <c r="F85" s="96"/>
      <c r="G85" s="96"/>
      <c r="H85" s="96"/>
      <c r="I85" s="93"/>
      <c r="J85" s="94"/>
      <c r="K85" s="314">
        <v>0.05</v>
      </c>
      <c r="L85" s="854">
        <f>N79*K85</f>
        <v>1971.8643932098923</v>
      </c>
      <c r="M85" s="855"/>
      <c r="N85" s="57"/>
    </row>
    <row r="86" spans="1:14" ht="15.75" thickBot="1">
      <c r="B86" s="97" t="s">
        <v>1058</v>
      </c>
      <c r="C86" s="98"/>
      <c r="D86" s="98"/>
      <c r="E86" s="98"/>
      <c r="F86" s="98"/>
      <c r="G86" s="98"/>
      <c r="H86" s="98"/>
      <c r="I86" s="99"/>
      <c r="J86" s="100"/>
      <c r="K86" s="315">
        <v>0.05</v>
      </c>
      <c r="L86" s="856">
        <f>N79*K86</f>
        <v>1971.8643932098923</v>
      </c>
      <c r="M86" s="857"/>
      <c r="N86" s="57"/>
    </row>
    <row r="87" spans="1:14" ht="15.75" thickBot="1">
      <c r="B87" s="819" t="s">
        <v>1037</v>
      </c>
      <c r="C87" s="820"/>
      <c r="D87" s="820"/>
      <c r="E87" s="820"/>
      <c r="F87" s="820"/>
      <c r="G87" s="820"/>
      <c r="H87" s="820"/>
      <c r="I87" s="820"/>
      <c r="J87" s="820"/>
      <c r="K87" s="820"/>
      <c r="L87" s="820"/>
      <c r="M87" s="821"/>
      <c r="N87" s="58">
        <f>L84+L85+L86</f>
        <v>11831.186359259355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51268.474223457204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640.77</v>
      </c>
      <c r="N48" s="282">
        <f>K48*M48</f>
        <v>25.630800000000001</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10383.800397758088</v>
      </c>
      <c r="N49" s="282">
        <f>K49*M49</f>
        <v>4153.5201591032355</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442.85714285714289</v>
      </c>
      <c r="N50" s="282">
        <f>K50*M50</f>
        <v>1328.5714285714287</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5507.7223876746639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680.89606941466661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6256.7080640307968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1251.3416128061594</v>
      </c>
      <c r="M84" s="855"/>
      <c r="N84" s="57"/>
    </row>
    <row r="85" spans="1:14">
      <c r="B85" s="95" t="s">
        <v>1057</v>
      </c>
      <c r="C85" s="96"/>
      <c r="D85" s="96"/>
      <c r="E85" s="96"/>
      <c r="F85" s="96"/>
      <c r="G85" s="96"/>
      <c r="H85" s="96"/>
      <c r="I85" s="93"/>
      <c r="J85" s="94"/>
      <c r="K85" s="314">
        <v>0.05</v>
      </c>
      <c r="L85" s="854">
        <f>N79*K85</f>
        <v>312.83540320153986</v>
      </c>
      <c r="M85" s="855"/>
      <c r="N85" s="57"/>
    </row>
    <row r="86" spans="1:14" ht="15.75" thickBot="1">
      <c r="B86" s="97" t="s">
        <v>1058</v>
      </c>
      <c r="C86" s="98"/>
      <c r="D86" s="98"/>
      <c r="E86" s="98"/>
      <c r="F86" s="98"/>
      <c r="G86" s="98"/>
      <c r="H86" s="98"/>
      <c r="I86" s="99"/>
      <c r="J86" s="100"/>
      <c r="K86" s="315">
        <v>0.05</v>
      </c>
      <c r="L86" s="856">
        <f>N79*K86</f>
        <v>312.83540320153986</v>
      </c>
      <c r="M86" s="857"/>
      <c r="N86" s="57"/>
    </row>
    <row r="87" spans="1:14" ht="15.75" thickBot="1">
      <c r="B87" s="819" t="s">
        <v>1037</v>
      </c>
      <c r="C87" s="820"/>
      <c r="D87" s="820"/>
      <c r="E87" s="820"/>
      <c r="F87" s="820"/>
      <c r="G87" s="820"/>
      <c r="H87" s="820"/>
      <c r="I87" s="820"/>
      <c r="J87" s="820"/>
      <c r="K87" s="820"/>
      <c r="L87" s="820"/>
      <c r="M87" s="821"/>
      <c r="N87" s="58">
        <f>L84+L85+L86</f>
        <v>1877.0124192092394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8133.7204832400366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22212.406575534013</v>
      </c>
      <c r="N48" s="282">
        <f>K48*M48</f>
        <v>8884.9626302136057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442.85714285714289</v>
      </c>
      <c r="N49" s="282">
        <f>K49*M49</f>
        <v>1328.5714285714287</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10213.534058785035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680.89606941466661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10962.519735141168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2192.5039470282336</v>
      </c>
      <c r="M84" s="855"/>
      <c r="N84" s="57"/>
    </row>
    <row r="85" spans="1:14">
      <c r="B85" s="95" t="s">
        <v>1057</v>
      </c>
      <c r="C85" s="96"/>
      <c r="D85" s="96"/>
      <c r="E85" s="96"/>
      <c r="F85" s="96"/>
      <c r="G85" s="96"/>
      <c r="H85" s="96"/>
      <c r="I85" s="93"/>
      <c r="J85" s="94"/>
      <c r="K85" s="314">
        <v>0.05</v>
      </c>
      <c r="L85" s="854">
        <f>N79*K85</f>
        <v>548.1259867570584</v>
      </c>
      <c r="M85" s="855"/>
      <c r="N85" s="57"/>
    </row>
    <row r="86" spans="1:14" ht="15.75" thickBot="1">
      <c r="B86" s="97" t="s">
        <v>1058</v>
      </c>
      <c r="C86" s="98"/>
      <c r="D86" s="98"/>
      <c r="E86" s="98"/>
      <c r="F86" s="98"/>
      <c r="G86" s="98"/>
      <c r="H86" s="98"/>
      <c r="I86" s="99"/>
      <c r="J86" s="100"/>
      <c r="K86" s="315">
        <v>0.05</v>
      </c>
      <c r="L86" s="856">
        <f>N79*K86</f>
        <v>548.1259867570584</v>
      </c>
      <c r="M86" s="857"/>
      <c r="N86" s="57"/>
    </row>
    <row r="87" spans="1:14" ht="15.75" thickBot="1">
      <c r="B87" s="819" t="s">
        <v>1037</v>
      </c>
      <c r="C87" s="820"/>
      <c r="D87" s="820"/>
      <c r="E87" s="820"/>
      <c r="F87" s="820"/>
      <c r="G87" s="820"/>
      <c r="H87" s="820"/>
      <c r="I87" s="820"/>
      <c r="J87" s="820"/>
      <c r="K87" s="820"/>
      <c r="L87" s="820"/>
      <c r="M87" s="821"/>
      <c r="N87" s="58">
        <f>L84+L85+L86</f>
        <v>3288.7559205423504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14251.275655683519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272.35842776586668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640.77</v>
      </c>
      <c r="N48" s="282">
        <f>K48*M48</f>
        <v>51.261600000000001</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10383.800397758088</v>
      </c>
      <c r="N49" s="282">
        <f>K49*M49</f>
        <v>4153.5201591032355</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442.85714285714289</v>
      </c>
      <c r="N50" s="282">
        <f>K50*M50</f>
        <v>1328.5714285714287</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16965.207801363198</v>
      </c>
      <c r="N51" s="282">
        <f>K51*M51</f>
        <v>25447.811702044797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30981.164889719461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51"/>
    </row>
    <row r="77" spans="1:15" ht="15.75" thickBot="1">
      <c r="B77" s="819" t="s">
        <v>1037</v>
      </c>
      <c r="C77" s="820"/>
      <c r="D77" s="820"/>
      <c r="E77" s="820"/>
      <c r="F77" s="820"/>
      <c r="G77" s="820"/>
      <c r="H77" s="820"/>
      <c r="I77" s="820"/>
      <c r="J77" s="820"/>
      <c r="K77" s="820"/>
      <c r="L77" s="820"/>
      <c r="M77" s="821"/>
      <c r="N77" s="311">
        <f>SUM(N71:N76)</f>
        <v>2723.5842776586665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33977.107595143993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6795.4215190287987</v>
      </c>
      <c r="M84" s="855"/>
      <c r="N84" s="57"/>
    </row>
    <row r="85" spans="1:14">
      <c r="B85" s="95" t="s">
        <v>1057</v>
      </c>
      <c r="C85" s="96"/>
      <c r="D85" s="96"/>
      <c r="E85" s="96"/>
      <c r="F85" s="96"/>
      <c r="G85" s="96"/>
      <c r="H85" s="96"/>
      <c r="I85" s="93"/>
      <c r="J85" s="94"/>
      <c r="K85" s="314">
        <v>0.05</v>
      </c>
      <c r="L85" s="854">
        <f>N79*K85</f>
        <v>1698.8553797571997</v>
      </c>
      <c r="M85" s="855"/>
      <c r="N85" s="57"/>
    </row>
    <row r="86" spans="1:14" ht="15.75" thickBot="1">
      <c r="B86" s="97" t="s">
        <v>1058</v>
      </c>
      <c r="C86" s="98"/>
      <c r="D86" s="98"/>
      <c r="E86" s="98"/>
      <c r="F86" s="98"/>
      <c r="G86" s="98"/>
      <c r="H86" s="98"/>
      <c r="I86" s="99"/>
      <c r="J86" s="100"/>
      <c r="K86" s="315">
        <v>0.05</v>
      </c>
      <c r="L86" s="856">
        <f>N79*K86</f>
        <v>1698.8553797571997</v>
      </c>
      <c r="M86" s="857"/>
      <c r="N86" s="57"/>
    </row>
    <row r="87" spans="1:14" ht="15.75" thickBot="1">
      <c r="B87" s="819" t="s">
        <v>1037</v>
      </c>
      <c r="C87" s="820"/>
      <c r="D87" s="820"/>
      <c r="E87" s="820"/>
      <c r="F87" s="820"/>
      <c r="G87" s="820"/>
      <c r="H87" s="820"/>
      <c r="I87" s="820"/>
      <c r="J87" s="820"/>
      <c r="K87" s="820"/>
      <c r="L87" s="820"/>
      <c r="M87" s="821"/>
      <c r="N87" s="58">
        <f>L84+L85+L86</f>
        <v>10193.132278543198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44170.239873687191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272.35842776586668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22212.406575534013</v>
      </c>
      <c r="N48" s="282">
        <f>K48*M48</f>
        <v>8884.9626302136057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442.85714285714289</v>
      </c>
      <c r="N49" s="282">
        <f>K49*M49</f>
        <v>1328.5714285714287</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16965.207801363198</v>
      </c>
      <c r="N50" s="282">
        <f>K50*M50</f>
        <v>25447.811702044797</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35661.345760829834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2723.5842776586665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38657.288466254366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7731.4576932508735</v>
      </c>
      <c r="M84" s="855"/>
      <c r="N84" s="57"/>
    </row>
    <row r="85" spans="1:14">
      <c r="B85" s="95" t="s">
        <v>1057</v>
      </c>
      <c r="C85" s="96"/>
      <c r="D85" s="96"/>
      <c r="E85" s="96"/>
      <c r="F85" s="96"/>
      <c r="G85" s="96"/>
      <c r="H85" s="96"/>
      <c r="I85" s="93"/>
      <c r="J85" s="94"/>
      <c r="K85" s="314">
        <v>0.05</v>
      </c>
      <c r="L85" s="854">
        <f>N79*K85</f>
        <v>1932.8644233127184</v>
      </c>
      <c r="M85" s="855"/>
      <c r="N85" s="57"/>
    </row>
    <row r="86" spans="1:14" ht="15.75" thickBot="1">
      <c r="B86" s="97" t="s">
        <v>1058</v>
      </c>
      <c r="C86" s="98"/>
      <c r="D86" s="98"/>
      <c r="E86" s="98"/>
      <c r="F86" s="98"/>
      <c r="G86" s="98"/>
      <c r="H86" s="98"/>
      <c r="I86" s="99"/>
      <c r="J86" s="100"/>
      <c r="K86" s="315">
        <v>0.05</v>
      </c>
      <c r="L86" s="856">
        <f>N79*K86</f>
        <v>1932.8644233127184</v>
      </c>
      <c r="M86" s="857"/>
      <c r="N86" s="57"/>
    </row>
    <row r="87" spans="1:14" ht="15.75" thickBot="1">
      <c r="B87" s="819" t="s">
        <v>1037</v>
      </c>
      <c r="C87" s="820"/>
      <c r="D87" s="820"/>
      <c r="E87" s="820"/>
      <c r="F87" s="820"/>
      <c r="G87" s="820"/>
      <c r="H87" s="820"/>
      <c r="I87" s="820"/>
      <c r="J87" s="820"/>
      <c r="K87" s="820"/>
      <c r="L87" s="820"/>
      <c r="M87" s="821"/>
      <c r="N87" s="58">
        <f>L84+L85+L86</f>
        <v>11597.186539876309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50254.475006130677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241</v>
      </c>
      <c r="B36" s="868" t="str">
        <f>VLOOKUP(A36,EQUIPOS!A6:D154,3,FALSE)</f>
        <v>Grúa (capacidad 15 ton)</v>
      </c>
      <c r="C36" s="869"/>
      <c r="D36" s="869"/>
      <c r="E36" s="869"/>
      <c r="F36" s="869"/>
      <c r="G36" s="869"/>
      <c r="H36" s="870"/>
      <c r="I36" s="277"/>
      <c r="J36" s="278"/>
      <c r="K36" s="279">
        <f>VLOOKUP(A36,EQUIPOS!A6:D163,4,FALSE)</f>
        <v>92849.540229885068</v>
      </c>
      <c r="L36" s="280"/>
      <c r="M36" s="346">
        <v>0.75</v>
      </c>
      <c r="N36" s="282">
        <f>K36/M36</f>
        <v>123799.3869731801</v>
      </c>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0.2</v>
      </c>
      <c r="N41" s="354">
        <f>N77*M41</f>
        <v>8511.2008676833339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132310.58784086342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11366.35852110825</v>
      </c>
      <c r="N48" s="282">
        <f>K48*M48</f>
        <v>11366.35852110825</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11366.35852110825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42556.004338416664</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186232.95070038835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37246.590140077671</v>
      </c>
      <c r="M84" s="855"/>
      <c r="N84" s="57"/>
    </row>
    <row r="85" spans="1:14">
      <c r="B85" s="95" t="s">
        <v>1057</v>
      </c>
      <c r="C85" s="96"/>
      <c r="D85" s="96"/>
      <c r="E85" s="96"/>
      <c r="F85" s="96"/>
      <c r="G85" s="96"/>
      <c r="H85" s="96"/>
      <c r="I85" s="93"/>
      <c r="J85" s="94"/>
      <c r="K85" s="314">
        <v>0.05</v>
      </c>
      <c r="L85" s="854">
        <f>N79*K85</f>
        <v>9311.6475350194178</v>
      </c>
      <c r="M85" s="855"/>
      <c r="N85" s="57"/>
    </row>
    <row r="86" spans="1:14" ht="15.75" thickBot="1">
      <c r="B86" s="97" t="s">
        <v>1058</v>
      </c>
      <c r="C86" s="98"/>
      <c r="D86" s="98"/>
      <c r="E86" s="98"/>
      <c r="F86" s="98"/>
      <c r="G86" s="98"/>
      <c r="H86" s="98"/>
      <c r="I86" s="99"/>
      <c r="J86" s="100"/>
      <c r="K86" s="315">
        <v>0.05</v>
      </c>
      <c r="L86" s="856">
        <f>N79*K86</f>
        <v>9311.6475350194178</v>
      </c>
      <c r="M86" s="857"/>
      <c r="N86" s="57"/>
    </row>
    <row r="87" spans="1:14" ht="15.75" thickBot="1">
      <c r="B87" s="819" t="s">
        <v>1037</v>
      </c>
      <c r="C87" s="820"/>
      <c r="D87" s="820"/>
      <c r="E87" s="820"/>
      <c r="F87" s="820"/>
      <c r="G87" s="820"/>
      <c r="H87" s="820"/>
      <c r="I87" s="820"/>
      <c r="J87" s="820"/>
      <c r="K87" s="820"/>
      <c r="L87" s="820"/>
      <c r="M87" s="821"/>
      <c r="N87" s="58">
        <f>L84+L85+L86</f>
        <v>55869.885210116503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242102.83591050486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0.2</v>
      </c>
      <c r="N41" s="354">
        <f>N77*M41</f>
        <v>6383.4006507624999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11366.35852110825</v>
      </c>
      <c r="N48" s="282">
        <f>K48*M48</f>
        <v>11366.35852110825</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11366.35852110825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51"/>
    </row>
    <row r="77" spans="1:15" ht="15.75" thickBot="1">
      <c r="B77" s="819" t="s">
        <v>1037</v>
      </c>
      <c r="C77" s="820"/>
      <c r="D77" s="820"/>
      <c r="E77" s="820"/>
      <c r="F77" s="820"/>
      <c r="G77" s="820"/>
      <c r="H77" s="820"/>
      <c r="I77" s="820"/>
      <c r="J77" s="820"/>
      <c r="K77" s="820"/>
      <c r="L77" s="820"/>
      <c r="M77" s="821"/>
      <c r="N77" s="311">
        <f>SUM(N71:N76)</f>
        <v>31917.003253812498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49666.76242568325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9933.352485136651</v>
      </c>
      <c r="M84" s="855"/>
      <c r="N84" s="57"/>
    </row>
    <row r="85" spans="1:14">
      <c r="B85" s="95" t="s">
        <v>1057</v>
      </c>
      <c r="C85" s="96"/>
      <c r="D85" s="96"/>
      <c r="E85" s="96"/>
      <c r="F85" s="96"/>
      <c r="G85" s="96"/>
      <c r="H85" s="96"/>
      <c r="I85" s="93"/>
      <c r="J85" s="94"/>
      <c r="K85" s="314">
        <v>0.05</v>
      </c>
      <c r="L85" s="854">
        <f>N79*K85</f>
        <v>2483.3381212841628</v>
      </c>
      <c r="M85" s="855"/>
      <c r="N85" s="57"/>
    </row>
    <row r="86" spans="1:14" ht="15.75" thickBot="1">
      <c r="B86" s="97" t="s">
        <v>1058</v>
      </c>
      <c r="C86" s="98"/>
      <c r="D86" s="98"/>
      <c r="E86" s="98"/>
      <c r="F86" s="98"/>
      <c r="G86" s="98"/>
      <c r="H86" s="98"/>
      <c r="I86" s="99"/>
      <c r="J86" s="100"/>
      <c r="K86" s="315">
        <v>0.05</v>
      </c>
      <c r="L86" s="856">
        <f>N79*K86</f>
        <v>2483.3381212841628</v>
      </c>
      <c r="M86" s="857"/>
      <c r="N86" s="57"/>
    </row>
    <row r="87" spans="1:14" ht="15.75" thickBot="1">
      <c r="B87" s="819" t="s">
        <v>1037</v>
      </c>
      <c r="C87" s="820"/>
      <c r="D87" s="820"/>
      <c r="E87" s="820"/>
      <c r="F87" s="820"/>
      <c r="G87" s="820"/>
      <c r="H87" s="820"/>
      <c r="I87" s="820"/>
      <c r="J87" s="820"/>
      <c r="K87" s="820"/>
      <c r="L87" s="820"/>
      <c r="M87" s="821"/>
      <c r="N87" s="58">
        <f>L84+L85+L86</f>
        <v>14900.028727704977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64566.791153388229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0.15</v>
      </c>
      <c r="N41" s="354">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11366.35852110825</v>
      </c>
      <c r="N48" s="282">
        <f>K48*M48</f>
        <v>11366.35852110825</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11366.35852110825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51"/>
    </row>
    <row r="77" spans="1:15" ht="15.75" thickBot="1">
      <c r="B77" s="819" t="s">
        <v>1037</v>
      </c>
      <c r="C77" s="820"/>
      <c r="D77" s="820"/>
      <c r="E77" s="820"/>
      <c r="F77" s="820"/>
      <c r="G77" s="820"/>
      <c r="H77" s="820"/>
      <c r="I77" s="820"/>
      <c r="J77" s="820"/>
      <c r="K77" s="820"/>
      <c r="L77" s="820"/>
      <c r="M77" s="821"/>
      <c r="N77" s="311">
        <f>SUM(N71:N76)</f>
        <v>17022.401735366668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30942.12051677992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6188.4241033559847</v>
      </c>
      <c r="M84" s="855"/>
      <c r="N84" s="57"/>
    </row>
    <row r="85" spans="1:14">
      <c r="B85" s="95" t="s">
        <v>1057</v>
      </c>
      <c r="C85" s="96"/>
      <c r="D85" s="96"/>
      <c r="E85" s="96"/>
      <c r="F85" s="96"/>
      <c r="G85" s="96"/>
      <c r="H85" s="96"/>
      <c r="I85" s="93"/>
      <c r="J85" s="94"/>
      <c r="K85" s="314">
        <v>0.05</v>
      </c>
      <c r="L85" s="854">
        <f>N79*K85</f>
        <v>1547.1060258389962</v>
      </c>
      <c r="M85" s="855"/>
      <c r="N85" s="57"/>
    </row>
    <row r="86" spans="1:14" ht="15.75" thickBot="1">
      <c r="B86" s="97" t="s">
        <v>1058</v>
      </c>
      <c r="C86" s="98"/>
      <c r="D86" s="98"/>
      <c r="E86" s="98"/>
      <c r="F86" s="98"/>
      <c r="G86" s="98"/>
      <c r="H86" s="98"/>
      <c r="I86" s="99"/>
      <c r="J86" s="100"/>
      <c r="K86" s="315">
        <v>0.05</v>
      </c>
      <c r="L86" s="856">
        <f>N79*K86</f>
        <v>1547.1060258389962</v>
      </c>
      <c r="M86" s="857"/>
      <c r="N86" s="57"/>
    </row>
    <row r="87" spans="1:14" ht="15.75" thickBot="1">
      <c r="B87" s="819" t="s">
        <v>1037</v>
      </c>
      <c r="C87" s="820"/>
      <c r="D87" s="820"/>
      <c r="E87" s="820"/>
      <c r="F87" s="820"/>
      <c r="G87" s="820"/>
      <c r="H87" s="820"/>
      <c r="I87" s="820"/>
      <c r="J87" s="820"/>
      <c r="K87" s="820"/>
      <c r="L87" s="820"/>
      <c r="M87" s="821"/>
      <c r="N87" s="58">
        <f>L84+L85+L86</f>
        <v>9282.636155033977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40224.756671813899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0.15</v>
      </c>
      <c r="N41" s="354">
        <f>N77*M41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11366.35852110825</v>
      </c>
      <c r="N48" s="282">
        <f>K48*M48</f>
        <v>11366.35852110825</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11366.35852110825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12766.801301525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26048.180017862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5209.6360035724001</v>
      </c>
      <c r="M84" s="855"/>
      <c r="N84" s="57"/>
    </row>
    <row r="85" spans="1:14">
      <c r="B85" s="95" t="s">
        <v>1057</v>
      </c>
      <c r="C85" s="96"/>
      <c r="D85" s="96"/>
      <c r="E85" s="96"/>
      <c r="F85" s="96"/>
      <c r="G85" s="96"/>
      <c r="H85" s="96"/>
      <c r="I85" s="93"/>
      <c r="J85" s="94"/>
      <c r="K85" s="314">
        <v>0.05</v>
      </c>
      <c r="L85" s="854">
        <f>N79*K85</f>
        <v>1302.4090008931</v>
      </c>
      <c r="M85" s="855"/>
      <c r="N85" s="57"/>
    </row>
    <row r="86" spans="1:14" ht="15.75" thickBot="1">
      <c r="B86" s="97" t="s">
        <v>1058</v>
      </c>
      <c r="C86" s="98"/>
      <c r="D86" s="98"/>
      <c r="E86" s="98"/>
      <c r="F86" s="98"/>
      <c r="G86" s="98"/>
      <c r="H86" s="98"/>
      <c r="I86" s="99"/>
      <c r="J86" s="100"/>
      <c r="K86" s="315">
        <v>0.05</v>
      </c>
      <c r="L86" s="856">
        <f>N79*K86</f>
        <v>1302.4090008931</v>
      </c>
      <c r="M86" s="857"/>
      <c r="N86" s="57"/>
    </row>
    <row r="87" spans="1:14" ht="15.75" thickBot="1">
      <c r="B87" s="819" t="s">
        <v>1037</v>
      </c>
      <c r="C87" s="820"/>
      <c r="D87" s="820"/>
      <c r="E87" s="820"/>
      <c r="F87" s="820"/>
      <c r="G87" s="820"/>
      <c r="H87" s="820"/>
      <c r="I87" s="820"/>
      <c r="J87" s="820"/>
      <c r="K87" s="820"/>
      <c r="L87" s="820"/>
      <c r="M87" s="821"/>
      <c r="N87" s="58">
        <f>L84+L85+L86</f>
        <v>7814.4540053585997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33862.634023220598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0.15</v>
      </c>
      <c r="N41" s="354">
        <f>N77*M41</f>
        <v>10728.404455063024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31318.857029336566</v>
      </c>
      <c r="N48" s="282">
        <f>K48*M48</f>
        <v>65769.599761606791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11366.35852110825</v>
      </c>
      <c r="N49" s="282">
        <f>K49*M49</f>
        <v>11366.35852110825</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77135.958282715044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71522.696367086828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159387.05910486489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31877.411820972979</v>
      </c>
      <c r="M84" s="855"/>
      <c r="N84" s="57"/>
    </row>
    <row r="85" spans="1:14">
      <c r="B85" s="95" t="s">
        <v>1057</v>
      </c>
      <c r="C85" s="96"/>
      <c r="D85" s="96"/>
      <c r="E85" s="96"/>
      <c r="F85" s="96"/>
      <c r="G85" s="96"/>
      <c r="H85" s="96"/>
      <c r="I85" s="93"/>
      <c r="J85" s="94"/>
      <c r="K85" s="314">
        <v>0.05</v>
      </c>
      <c r="L85" s="854">
        <f>N79*K85</f>
        <v>7969.3529552432447</v>
      </c>
      <c r="M85" s="855"/>
      <c r="N85" s="57"/>
    </row>
    <row r="86" spans="1:14" ht="15.75" thickBot="1">
      <c r="B86" s="97" t="s">
        <v>1058</v>
      </c>
      <c r="C86" s="98"/>
      <c r="D86" s="98"/>
      <c r="E86" s="98"/>
      <c r="F86" s="98"/>
      <c r="G86" s="98"/>
      <c r="H86" s="98"/>
      <c r="I86" s="99"/>
      <c r="J86" s="100"/>
      <c r="K86" s="315">
        <v>0.05</v>
      </c>
      <c r="L86" s="856">
        <f>N79*K86</f>
        <v>7969.3529552432447</v>
      </c>
      <c r="M86" s="857"/>
      <c r="N86" s="57"/>
    </row>
    <row r="87" spans="1:14" ht="15.75" thickBot="1">
      <c r="B87" s="819" t="s">
        <v>1037</v>
      </c>
      <c r="C87" s="820"/>
      <c r="D87" s="820"/>
      <c r="E87" s="820"/>
      <c r="F87" s="820"/>
      <c r="G87" s="820"/>
      <c r="H87" s="820"/>
      <c r="I87" s="820"/>
      <c r="J87" s="820"/>
      <c r="K87" s="820"/>
      <c r="L87" s="820"/>
      <c r="M87" s="821"/>
      <c r="N87" s="58">
        <f>L84+L85+L86</f>
        <v>47816.117731459468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207203.17683632436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0.15</v>
      </c>
      <c r="N41" s="354">
        <f>N77*M41</f>
        <v>10728.404455063024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31318.857029336566</v>
      </c>
      <c r="N48" s="282">
        <f>K48*M48</f>
        <v>62637.714058673133</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11366.35852110825</v>
      </c>
      <c r="N49" s="282">
        <f>K49*M49</f>
        <v>11366.35852110825</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74004.072579781379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71522.696367086828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156255.17340193124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31251.034680386249</v>
      </c>
      <c r="M84" s="855"/>
      <c r="N84" s="57"/>
    </row>
    <row r="85" spans="1:14">
      <c r="B85" s="95" t="s">
        <v>1057</v>
      </c>
      <c r="C85" s="96"/>
      <c r="D85" s="96"/>
      <c r="E85" s="96"/>
      <c r="F85" s="96"/>
      <c r="G85" s="96"/>
      <c r="H85" s="96"/>
      <c r="I85" s="93"/>
      <c r="J85" s="94"/>
      <c r="K85" s="314">
        <v>0.05</v>
      </c>
      <c r="L85" s="854">
        <f>N79*K85</f>
        <v>7812.7586700965621</v>
      </c>
      <c r="M85" s="855"/>
      <c r="N85" s="57"/>
    </row>
    <row r="86" spans="1:14" ht="15.75" thickBot="1">
      <c r="B86" s="97" t="s">
        <v>1058</v>
      </c>
      <c r="C86" s="98"/>
      <c r="D86" s="98"/>
      <c r="E86" s="98"/>
      <c r="F86" s="98"/>
      <c r="G86" s="98"/>
      <c r="H86" s="98"/>
      <c r="I86" s="99"/>
      <c r="J86" s="100"/>
      <c r="K86" s="315">
        <v>0.05</v>
      </c>
      <c r="L86" s="856">
        <f>N79*K86</f>
        <v>7812.7586700965621</v>
      </c>
      <c r="M86" s="857"/>
      <c r="N86" s="57"/>
    </row>
    <row r="87" spans="1:14" ht="15.75" thickBot="1">
      <c r="B87" s="819" t="s">
        <v>1037</v>
      </c>
      <c r="C87" s="820"/>
      <c r="D87" s="820"/>
      <c r="E87" s="820"/>
      <c r="F87" s="820"/>
      <c r="G87" s="820"/>
      <c r="H87" s="820"/>
      <c r="I87" s="820"/>
      <c r="J87" s="820"/>
      <c r="K87" s="820"/>
      <c r="L87" s="820"/>
      <c r="M87" s="821"/>
      <c r="N87" s="58">
        <f>L84+L85+L86</f>
        <v>46876.552020579373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203131.72542251062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4479.5794040438586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31318.857029336566</v>
      </c>
      <c r="N48" s="282">
        <f>K48*M48</f>
        <v>41027.702708430901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11366.35852110825</v>
      </c>
      <c r="N49" s="282">
        <f>K49*M49</f>
        <v>11366.35852110825</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52394.061229539147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44795.794040438588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101669.43467402158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20333.886934804319</v>
      </c>
      <c r="M84" s="855"/>
      <c r="N84" s="57"/>
    </row>
    <row r="85" spans="1:14">
      <c r="B85" s="95" t="s">
        <v>1057</v>
      </c>
      <c r="C85" s="96"/>
      <c r="D85" s="96"/>
      <c r="E85" s="96"/>
      <c r="F85" s="96"/>
      <c r="G85" s="96"/>
      <c r="H85" s="96"/>
      <c r="I85" s="93"/>
      <c r="J85" s="94"/>
      <c r="K85" s="314">
        <v>0.05</v>
      </c>
      <c r="L85" s="854">
        <f>N79*K85</f>
        <v>5083.4717337010798</v>
      </c>
      <c r="M85" s="855"/>
      <c r="N85" s="57"/>
    </row>
    <row r="86" spans="1:14" ht="15.75" thickBot="1">
      <c r="B86" s="97" t="s">
        <v>1058</v>
      </c>
      <c r="C86" s="98"/>
      <c r="D86" s="98"/>
      <c r="E86" s="98"/>
      <c r="F86" s="98"/>
      <c r="G86" s="98"/>
      <c r="H86" s="98"/>
      <c r="I86" s="99"/>
      <c r="J86" s="100"/>
      <c r="K86" s="315">
        <v>0.05</v>
      </c>
      <c r="L86" s="856">
        <f>N79*K86</f>
        <v>5083.4717337010798</v>
      </c>
      <c r="M86" s="857"/>
      <c r="N86" s="57"/>
    </row>
    <row r="87" spans="1:14" ht="15.75" thickBot="1">
      <c r="B87" s="819" t="s">
        <v>1037</v>
      </c>
      <c r="C87" s="820"/>
      <c r="D87" s="820"/>
      <c r="E87" s="820"/>
      <c r="F87" s="820"/>
      <c r="G87" s="820"/>
      <c r="H87" s="820"/>
      <c r="I87" s="820"/>
      <c r="J87" s="820"/>
      <c r="K87" s="820"/>
      <c r="L87" s="820"/>
      <c r="M87" s="821"/>
      <c r="N87" s="58">
        <f>L84+L85+L86</f>
        <v>30500.83040220648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132170.26507622807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3754.9415592720588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31318.857029336566</v>
      </c>
      <c r="N48" s="282">
        <f>K48*M48</f>
        <v>34450.742732270228</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11366.35852110825</v>
      </c>
      <c r="N49" s="282">
        <f>K49*M49</f>
        <v>11366.35852110825</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45817.101253378481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37549.415592720587</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87121.45840537113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17424.291681074228</v>
      </c>
      <c r="M84" s="855"/>
      <c r="N84" s="57"/>
    </row>
    <row r="85" spans="1:14">
      <c r="B85" s="95" t="s">
        <v>1057</v>
      </c>
      <c r="C85" s="96"/>
      <c r="D85" s="96"/>
      <c r="E85" s="96"/>
      <c r="F85" s="96"/>
      <c r="G85" s="96"/>
      <c r="H85" s="96"/>
      <c r="I85" s="93"/>
      <c r="J85" s="94"/>
      <c r="K85" s="314">
        <v>0.05</v>
      </c>
      <c r="L85" s="854">
        <f>N79*K85</f>
        <v>4356.072920268557</v>
      </c>
      <c r="M85" s="855"/>
      <c r="N85" s="57"/>
    </row>
    <row r="86" spans="1:14" ht="15.75" thickBot="1">
      <c r="B86" s="97" t="s">
        <v>1058</v>
      </c>
      <c r="C86" s="98"/>
      <c r="D86" s="98"/>
      <c r="E86" s="98"/>
      <c r="F86" s="98"/>
      <c r="G86" s="98"/>
      <c r="H86" s="98"/>
      <c r="I86" s="99"/>
      <c r="J86" s="100"/>
      <c r="K86" s="315">
        <v>0.05</v>
      </c>
      <c r="L86" s="856">
        <f>N79*K86</f>
        <v>4356.072920268557</v>
      </c>
      <c r="M86" s="857"/>
      <c r="N86" s="57"/>
    </row>
    <row r="87" spans="1:14" ht="15.75" thickBot="1">
      <c r="B87" s="819" t="s">
        <v>1037</v>
      </c>
      <c r="C87" s="820"/>
      <c r="D87" s="820"/>
      <c r="E87" s="820"/>
      <c r="F87" s="820"/>
      <c r="G87" s="820"/>
      <c r="H87" s="820"/>
      <c r="I87" s="820"/>
      <c r="J87" s="820"/>
      <c r="K87" s="820"/>
      <c r="L87" s="820"/>
      <c r="M87" s="821"/>
      <c r="N87" s="58">
        <f>L84+L85+L86</f>
        <v>26136.437521611344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113257.89592698247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A38" s="119"/>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31318.857029336566</v>
      </c>
      <c r="N48" s="282">
        <f>K48*M48</f>
        <v>1565.9428514668284</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12</v>
      </c>
      <c r="N49" s="282">
        <f>K49*M49</f>
        <v>60</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7004.8697865687718</v>
      </c>
      <c r="N50" s="282">
        <f>K50*M50</f>
        <v>7004.8697865687718</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8630.8126380356007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2553.3602603049999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11439.508924371101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2287.9017848742201</v>
      </c>
      <c r="M84" s="855"/>
      <c r="N84" s="57"/>
    </row>
    <row r="85" spans="1:14">
      <c r="B85" s="95" t="s">
        <v>1057</v>
      </c>
      <c r="C85" s="96"/>
      <c r="D85" s="96"/>
      <c r="E85" s="96"/>
      <c r="F85" s="96"/>
      <c r="G85" s="96"/>
      <c r="H85" s="96"/>
      <c r="I85" s="93"/>
      <c r="J85" s="94"/>
      <c r="K85" s="314">
        <v>0.05</v>
      </c>
      <c r="L85" s="854">
        <f>N79*K85</f>
        <v>571.97544621855502</v>
      </c>
      <c r="M85" s="855"/>
      <c r="N85" s="57"/>
    </row>
    <row r="86" spans="1:14" ht="15.75" thickBot="1">
      <c r="B86" s="97" t="s">
        <v>1058</v>
      </c>
      <c r="C86" s="98"/>
      <c r="D86" s="98"/>
      <c r="E86" s="98"/>
      <c r="F86" s="98"/>
      <c r="G86" s="98"/>
      <c r="H86" s="98"/>
      <c r="I86" s="99"/>
      <c r="J86" s="100"/>
      <c r="K86" s="315">
        <v>0.05</v>
      </c>
      <c r="L86" s="856">
        <f>N79*K86</f>
        <v>571.97544621855502</v>
      </c>
      <c r="M86" s="857"/>
      <c r="N86" s="57"/>
    </row>
    <row r="87" spans="1:14" ht="15.75" thickBot="1">
      <c r="B87" s="819" t="s">
        <v>1037</v>
      </c>
      <c r="C87" s="820"/>
      <c r="D87" s="820"/>
      <c r="E87" s="820"/>
      <c r="F87" s="820"/>
      <c r="G87" s="820"/>
      <c r="H87" s="820"/>
      <c r="I87" s="820"/>
      <c r="J87" s="820"/>
      <c r="K87" s="820"/>
      <c r="L87" s="820"/>
      <c r="M87" s="821"/>
      <c r="N87" s="58">
        <f>L84+L85+L86</f>
        <v>3431.8526773113304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14871.361601682431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0.1</v>
      </c>
      <c r="N41" s="354">
        <f>N77*M41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750</v>
      </c>
      <c r="N48" s="282">
        <f>K48*M48</f>
        <v>750</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21960.746226049541</v>
      </c>
      <c r="N49" s="282">
        <f>K49*M49</f>
        <v>1098.0373113024771</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31318.857029336566</v>
      </c>
      <c r="N50" s="282">
        <f>K50*M50</f>
        <v>2348.9142772002424</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12</v>
      </c>
      <c r="N51" s="282">
        <f>K51*M51</f>
        <v>60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4256.9515885027195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1021.344104122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5380.4301030369197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1076.0860206073839</v>
      </c>
      <c r="M84" s="855"/>
      <c r="N84" s="57"/>
    </row>
    <row r="85" spans="1:14">
      <c r="B85" s="95" t="s">
        <v>1057</v>
      </c>
      <c r="C85" s="96"/>
      <c r="D85" s="96"/>
      <c r="E85" s="96"/>
      <c r="F85" s="96"/>
      <c r="G85" s="96"/>
      <c r="H85" s="96"/>
      <c r="I85" s="93"/>
      <c r="J85" s="94"/>
      <c r="K85" s="314">
        <v>0.05</v>
      </c>
      <c r="L85" s="854">
        <f>N79*K85</f>
        <v>269.02150515184599</v>
      </c>
      <c r="M85" s="855"/>
      <c r="N85" s="57"/>
    </row>
    <row r="86" spans="1:14" ht="15.75" thickBot="1">
      <c r="B86" s="97" t="s">
        <v>1058</v>
      </c>
      <c r="C86" s="98"/>
      <c r="D86" s="98"/>
      <c r="E86" s="98"/>
      <c r="F86" s="98"/>
      <c r="G86" s="98"/>
      <c r="H86" s="98"/>
      <c r="I86" s="99"/>
      <c r="J86" s="100"/>
      <c r="K86" s="315">
        <v>0.05</v>
      </c>
      <c r="L86" s="856">
        <f>N79*K86</f>
        <v>269.02150515184599</v>
      </c>
      <c r="M86" s="857"/>
      <c r="N86" s="57"/>
    </row>
    <row r="87" spans="1:14" ht="15.75" thickBot="1">
      <c r="B87" s="819" t="s">
        <v>1037</v>
      </c>
      <c r="C87" s="820"/>
      <c r="D87" s="820"/>
      <c r="E87" s="820"/>
      <c r="F87" s="820"/>
      <c r="G87" s="820"/>
      <c r="H87" s="820"/>
      <c r="I87" s="820"/>
      <c r="J87" s="820"/>
      <c r="K87" s="820"/>
      <c r="L87" s="820"/>
      <c r="M87" s="821"/>
      <c r="N87" s="58">
        <f>L84+L85+L86</f>
        <v>1614.1290309110759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6994.5591339479961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253</v>
      </c>
      <c r="B36" s="868" t="str">
        <f>VLOOKUP(A36,EQUIPOS!A6:D154,3,FALSE)</f>
        <v>Máquina hidrosembradora</v>
      </c>
      <c r="C36" s="869"/>
      <c r="D36" s="869"/>
      <c r="E36" s="869"/>
      <c r="F36" s="869"/>
      <c r="G36" s="869"/>
      <c r="H36" s="870"/>
      <c r="I36" s="277"/>
      <c r="J36" s="278"/>
      <c r="K36" s="279">
        <f>VLOOKUP(A36,EQUIPOS!A6:D163,4,FALSE)</f>
        <v>18416.912515964243</v>
      </c>
      <c r="L36" s="280"/>
      <c r="M36" s="346">
        <v>350</v>
      </c>
      <c r="N36" s="282">
        <f>K36/M36</f>
        <v>52.619750045612122</v>
      </c>
    </row>
    <row r="37" spans="1:14">
      <c r="A37" s="119" t="s">
        <v>138</v>
      </c>
      <c r="B37" s="868" t="str">
        <f>VLOOKUP(A37,EQUIPOS!A7:D154,3,FALSE)</f>
        <v>Camioneta D-300</v>
      </c>
      <c r="C37" s="869"/>
      <c r="D37" s="869"/>
      <c r="E37" s="869"/>
      <c r="F37" s="869"/>
      <c r="G37" s="869"/>
      <c r="H37" s="870"/>
      <c r="I37" s="431"/>
      <c r="J37" s="432"/>
      <c r="K37" s="279">
        <f>VLOOKUP(A37,EQUIPOS!A7:D164,4,FALSE)</f>
        <v>46362.281822051948</v>
      </c>
      <c r="L37" s="345"/>
      <c r="M37" s="346">
        <v>350</v>
      </c>
      <c r="N37" s="282">
        <f>K37/M37</f>
        <v>132.46366234871985</v>
      </c>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4.5595718934017855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189.64298428773375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750</v>
      </c>
      <c r="N48" s="282">
        <f>K48*M48</f>
        <v>750</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2292.8935819906073</v>
      </c>
      <c r="N49" s="282">
        <f>K49*M49</f>
        <v>917.15743279624303</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12</v>
      </c>
      <c r="N50" s="282">
        <f>K50*M50</f>
        <v>60</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21960.746226049541</v>
      </c>
      <c r="N51" s="282">
        <f>K51*M51</f>
        <v>1098.0373113024771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2825.1947440987201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91.191437868035706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3106.0291662544896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621.20583325089797</v>
      </c>
      <c r="M84" s="855"/>
      <c r="N84" s="57"/>
    </row>
    <row r="85" spans="1:14">
      <c r="B85" s="95" t="s">
        <v>1057</v>
      </c>
      <c r="C85" s="96"/>
      <c r="D85" s="96"/>
      <c r="E85" s="96"/>
      <c r="F85" s="96"/>
      <c r="G85" s="96"/>
      <c r="H85" s="96"/>
      <c r="I85" s="93"/>
      <c r="J85" s="94"/>
      <c r="K85" s="314">
        <v>0.05</v>
      </c>
      <c r="L85" s="854">
        <f>N79*K85</f>
        <v>155.30145831272449</v>
      </c>
      <c r="M85" s="855"/>
      <c r="N85" s="57"/>
    </row>
    <row r="86" spans="1:14" ht="15.75" thickBot="1">
      <c r="B86" s="97" t="s">
        <v>1058</v>
      </c>
      <c r="C86" s="98"/>
      <c r="D86" s="98"/>
      <c r="E86" s="98"/>
      <c r="F86" s="98"/>
      <c r="G86" s="98"/>
      <c r="H86" s="98"/>
      <c r="I86" s="99"/>
      <c r="J86" s="100"/>
      <c r="K86" s="315">
        <v>0.05</v>
      </c>
      <c r="L86" s="856">
        <f>N79*K86</f>
        <v>155.30145831272449</v>
      </c>
      <c r="M86" s="857"/>
      <c r="N86" s="57"/>
    </row>
    <row r="87" spans="1:14" ht="15.75" thickBot="1">
      <c r="B87" s="819" t="s">
        <v>1037</v>
      </c>
      <c r="C87" s="820"/>
      <c r="D87" s="820"/>
      <c r="E87" s="820"/>
      <c r="F87" s="820"/>
      <c r="G87" s="820"/>
      <c r="H87" s="820"/>
      <c r="I87" s="820"/>
      <c r="J87" s="820"/>
      <c r="K87" s="820"/>
      <c r="L87" s="820"/>
      <c r="M87" s="821"/>
      <c r="N87" s="58">
        <f>L84+L85+L86</f>
        <v>931.80874987634684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4037.8379161308367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9.25" customHeight="1" thickBot="1">
      <c r="A31" t="s">
        <v>1929</v>
      </c>
      <c r="B31" s="86" t="s">
        <v>1810</v>
      </c>
      <c r="C31" s="961" t="s">
        <v>2155</v>
      </c>
      <c r="D31" s="962"/>
      <c r="E31" s="962"/>
      <c r="F31" s="962"/>
      <c r="G31" s="962"/>
      <c r="H31" s="962"/>
      <c r="I31" s="962"/>
      <c r="J31" s="962"/>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8000</v>
      </c>
      <c r="N36" s="282">
        <f>K36/M36</f>
        <v>5.7952852277564935</v>
      </c>
    </row>
    <row r="37" spans="1:14">
      <c r="A37" s="119"/>
      <c r="B37" s="868"/>
      <c r="C37" s="869"/>
      <c r="D37" s="869"/>
      <c r="E37" s="869"/>
      <c r="F37" s="869"/>
      <c r="G37" s="869"/>
      <c r="H37" s="870"/>
      <c r="I37" s="431"/>
      <c r="J37" s="432"/>
      <c r="K37" s="279"/>
      <c r="L37" s="345"/>
      <c r="M37" s="346"/>
      <c r="N37" s="282"/>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31.328887830806494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3964.6526812155989</v>
      </c>
      <c r="N48" s="282">
        <f>K48*M48</f>
        <v>4162.8853152763786</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16156.080931564589</v>
      </c>
      <c r="N49" s="282">
        <f>K49*M49</f>
        <v>16156.080931564589</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911.64566937799646</v>
      </c>
      <c r="N50" s="282">
        <f>K50*M50</f>
        <v>1823.2913387559929</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22142.257585596959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2553.3602603049999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24726.946733732762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4945.3893467465532</v>
      </c>
      <c r="M84" s="855"/>
      <c r="N84" s="57"/>
    </row>
    <row r="85" spans="1:14">
      <c r="B85" s="95" t="s">
        <v>1057</v>
      </c>
      <c r="C85" s="96"/>
      <c r="D85" s="96"/>
      <c r="E85" s="96"/>
      <c r="F85" s="96"/>
      <c r="G85" s="96"/>
      <c r="H85" s="96"/>
      <c r="I85" s="93"/>
      <c r="J85" s="94"/>
      <c r="K85" s="314">
        <v>0.05</v>
      </c>
      <c r="L85" s="854">
        <f>N79*K85</f>
        <v>1236.3473366866383</v>
      </c>
      <c r="M85" s="855"/>
      <c r="N85" s="57"/>
    </row>
    <row r="86" spans="1:14" ht="15.75" thickBot="1">
      <c r="B86" s="97" t="s">
        <v>1058</v>
      </c>
      <c r="C86" s="98"/>
      <c r="D86" s="98"/>
      <c r="E86" s="98"/>
      <c r="F86" s="98"/>
      <c r="G86" s="98"/>
      <c r="H86" s="98"/>
      <c r="I86" s="99"/>
      <c r="J86" s="100"/>
      <c r="K86" s="315">
        <v>0.05</v>
      </c>
      <c r="L86" s="856">
        <f>N79*K86</f>
        <v>1236.3473366866383</v>
      </c>
      <c r="M86" s="857"/>
      <c r="N86" s="57"/>
    </row>
    <row r="87" spans="1:14" ht="15.75" thickBot="1">
      <c r="B87" s="819" t="s">
        <v>1037</v>
      </c>
      <c r="C87" s="820"/>
      <c r="D87" s="820"/>
      <c r="E87" s="820"/>
      <c r="F87" s="820"/>
      <c r="G87" s="820"/>
      <c r="H87" s="820"/>
      <c r="I87" s="820"/>
      <c r="J87" s="820"/>
      <c r="K87" s="820"/>
      <c r="L87" s="820"/>
      <c r="M87" s="821"/>
      <c r="N87" s="58">
        <f>L84+L85+L86</f>
        <v>7418.0840201198298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32145.030753852592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28.5" customHeight="1" thickBot="1">
      <c r="A31" t="s">
        <v>1929</v>
      </c>
      <c r="B31" s="86" t="s">
        <v>1811</v>
      </c>
      <c r="C31" s="961" t="s">
        <v>2158</v>
      </c>
      <c r="D31" s="962"/>
      <c r="E31" s="962"/>
      <c r="F31" s="962"/>
      <c r="G31" s="962"/>
      <c r="H31" s="962"/>
      <c r="I31" s="962"/>
      <c r="J31" s="962"/>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7"/>
      <c r="J36" s="278"/>
      <c r="K36" s="279">
        <f>VLOOKUP(A36,EQUIPOS!A6:D163,4,FALSE)</f>
        <v>46362.281822051948</v>
      </c>
      <c r="L36" s="280"/>
      <c r="M36" s="346">
        <v>8000</v>
      </c>
      <c r="N36" s="282">
        <f>K36/M36</f>
        <v>5.7952852277564935</v>
      </c>
    </row>
    <row r="37" spans="1:14">
      <c r="A37" s="119"/>
      <c r="B37" s="868"/>
      <c r="C37" s="869"/>
      <c r="D37" s="869"/>
      <c r="E37" s="869"/>
      <c r="F37" s="869"/>
      <c r="G37" s="869"/>
      <c r="H37" s="870"/>
      <c r="I37" s="431"/>
      <c r="J37" s="432"/>
      <c r="K37" s="279"/>
      <c r="L37" s="345"/>
      <c r="M37" s="346"/>
      <c r="N37" s="282"/>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31.328887830806494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7727.492312381808</v>
      </c>
      <c r="N48" s="282">
        <f>K48*M48</f>
        <v>8113.866928000899</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16156.080931564589</v>
      </c>
      <c r="N49" s="282">
        <f>K49*M49</f>
        <v>16156.080931564589</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911.64566937799646</v>
      </c>
      <c r="N50" s="282">
        <f>K50*M50</f>
        <v>1823.2913387559929</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26093.23919832148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2553.3602603049999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28677.928346457284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5735.5856692914567</v>
      </c>
      <c r="M84" s="855"/>
      <c r="N84" s="57"/>
    </row>
    <row r="85" spans="1:14">
      <c r="B85" s="95" t="s">
        <v>1057</v>
      </c>
      <c r="C85" s="96"/>
      <c r="D85" s="96"/>
      <c r="E85" s="96"/>
      <c r="F85" s="96"/>
      <c r="G85" s="96"/>
      <c r="H85" s="96"/>
      <c r="I85" s="93"/>
      <c r="J85" s="94"/>
      <c r="K85" s="314">
        <v>0.05</v>
      </c>
      <c r="L85" s="854">
        <f>N79*K85</f>
        <v>1433.8964173228642</v>
      </c>
      <c r="M85" s="855"/>
      <c r="N85" s="57"/>
    </row>
    <row r="86" spans="1:14" ht="15.75" thickBot="1">
      <c r="B86" s="97" t="s">
        <v>1058</v>
      </c>
      <c r="C86" s="98"/>
      <c r="D86" s="98"/>
      <c r="E86" s="98"/>
      <c r="F86" s="98"/>
      <c r="G86" s="98"/>
      <c r="H86" s="98"/>
      <c r="I86" s="99"/>
      <c r="J86" s="100"/>
      <c r="K86" s="315">
        <v>0.05</v>
      </c>
      <c r="L86" s="856">
        <f>N79*K86</f>
        <v>1433.8964173228642</v>
      </c>
      <c r="M86" s="857"/>
      <c r="N86" s="57"/>
    </row>
    <row r="87" spans="1:14" ht="15.75" thickBot="1">
      <c r="B87" s="819" t="s">
        <v>1037</v>
      </c>
      <c r="C87" s="820"/>
      <c r="D87" s="820"/>
      <c r="E87" s="820"/>
      <c r="F87" s="820"/>
      <c r="G87" s="820"/>
      <c r="H87" s="820"/>
      <c r="I87" s="820"/>
      <c r="J87" s="820"/>
      <c r="K87" s="820"/>
      <c r="L87" s="820"/>
      <c r="M87" s="821"/>
      <c r="N87" s="58">
        <f>L84+L85+L86</f>
        <v>8603.3785039371851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37281.306850394467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119</v>
      </c>
      <c r="B36" s="868" t="str">
        <f>VLOOKUP(A36,EQUIPOS!A6:D154,3,FALSE)</f>
        <v xml:space="preserve">Bomba de concreto, Producción: 30 m3/h, POTENCIA: 67 HP, MAX PRESION DE CONCRETO: 1150 PSI
</v>
      </c>
      <c r="C36" s="869"/>
      <c r="D36" s="869"/>
      <c r="E36" s="869"/>
      <c r="F36" s="869"/>
      <c r="G36" s="869"/>
      <c r="H36" s="870"/>
      <c r="I36" s="277"/>
      <c r="J36" s="278"/>
      <c r="K36" s="279">
        <f>VLOOKUP(A36,EQUIPOS!A6:D163,4,FALSE)</f>
        <v>37168.43976160069</v>
      </c>
      <c r="L36" s="280"/>
      <c r="M36" s="346">
        <v>100</v>
      </c>
      <c r="N36" s="282">
        <f>K36/M36</f>
        <v>371.68439761600689</v>
      </c>
    </row>
    <row r="37" spans="1:14">
      <c r="A37" s="119" t="s">
        <v>138</v>
      </c>
      <c r="B37" s="868" t="str">
        <f>VLOOKUP(A37,EQUIPOS!A7:D154,3,FALSE)</f>
        <v>Camioneta D-300</v>
      </c>
      <c r="C37" s="869"/>
      <c r="D37" s="869"/>
      <c r="E37" s="869"/>
      <c r="F37" s="869"/>
      <c r="G37" s="869"/>
      <c r="H37" s="870"/>
      <c r="I37" s="431"/>
      <c r="J37" s="432"/>
      <c r="K37" s="279">
        <f>VLOOKUP(A37,EQUIPOS!A7:D164,4,FALSE)</f>
        <v>46362.281822051948</v>
      </c>
      <c r="L37" s="345"/>
      <c r="M37" s="346">
        <v>1000</v>
      </c>
      <c r="N37" s="282">
        <f>K37/M37</f>
        <v>46.362281822051948</v>
      </c>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0.01</v>
      </c>
      <c r="N41" s="354">
        <f>N77*M41</f>
        <v>3.8300403904575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421.87671982851634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370390.5017061751</v>
      </c>
      <c r="N48" s="282">
        <f>K48*M48</f>
        <v>37039.050170617513</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3186.3039327987776</v>
      </c>
      <c r="N49" s="282">
        <f>K49*M49</f>
        <v>3504.9343260786559</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5182.6834417295986</v>
      </c>
      <c r="N50" s="282">
        <f>K50*M50</f>
        <v>5182.6834417295986</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45726.667938425766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383.00403904575001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46531.54869730003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9306.3097394600063</v>
      </c>
      <c r="M84" s="855"/>
      <c r="N84" s="57"/>
    </row>
    <row r="85" spans="1:14">
      <c r="B85" s="95" t="s">
        <v>1057</v>
      </c>
      <c r="C85" s="96"/>
      <c r="D85" s="96"/>
      <c r="E85" s="96"/>
      <c r="F85" s="96"/>
      <c r="G85" s="96"/>
      <c r="H85" s="96"/>
      <c r="I85" s="93"/>
      <c r="J85" s="94"/>
      <c r="K85" s="314">
        <v>0.05</v>
      </c>
      <c r="L85" s="854">
        <f>N79*K85</f>
        <v>2326.5774348650016</v>
      </c>
      <c r="M85" s="855"/>
      <c r="N85" s="57"/>
    </row>
    <row r="86" spans="1:14" ht="15.75" thickBot="1">
      <c r="B86" s="97" t="s">
        <v>1058</v>
      </c>
      <c r="C86" s="98"/>
      <c r="D86" s="98"/>
      <c r="E86" s="98"/>
      <c r="F86" s="98"/>
      <c r="G86" s="98"/>
      <c r="H86" s="98"/>
      <c r="I86" s="99"/>
      <c r="J86" s="100"/>
      <c r="K86" s="315">
        <v>0.05</v>
      </c>
      <c r="L86" s="856">
        <f>N79*K86</f>
        <v>2326.5774348650016</v>
      </c>
      <c r="M86" s="857"/>
      <c r="N86" s="57"/>
    </row>
    <row r="87" spans="1:14" ht="15.75" thickBot="1">
      <c r="B87" s="819" t="s">
        <v>1037</v>
      </c>
      <c r="C87" s="820"/>
      <c r="D87" s="820"/>
      <c r="E87" s="820"/>
      <c r="F87" s="820"/>
      <c r="G87" s="820"/>
      <c r="H87" s="820"/>
      <c r="I87" s="820"/>
      <c r="J87" s="820"/>
      <c r="K87" s="820"/>
      <c r="L87" s="820"/>
      <c r="M87" s="821"/>
      <c r="N87" s="58">
        <f>L84+L85+L86</f>
        <v>13959.464609190009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60491.013306490036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2" t="s">
        <v>2321</v>
      </c>
      <c r="L29" s="795" t="s">
        <v>1029</v>
      </c>
      <c r="M29" s="796"/>
      <c r="N29" s="77" t="s">
        <v>1030</v>
      </c>
    </row>
    <row r="30" spans="1:14" ht="17.25" hidden="1" customHeight="1">
      <c r="B30" s="77" t="s">
        <v>1027</v>
      </c>
      <c r="C30" s="798" t="s">
        <v>1028</v>
      </c>
      <c r="D30" s="799"/>
      <c r="E30" s="799"/>
      <c r="F30" s="799"/>
      <c r="G30" s="799"/>
      <c r="H30" s="799"/>
      <c r="I30" s="799"/>
      <c r="J30" s="78"/>
      <c r="K30" s="317"/>
      <c r="L30" s="795" t="s">
        <v>1029</v>
      </c>
      <c r="M30" s="796"/>
      <c r="N30" s="77" t="s">
        <v>1030</v>
      </c>
    </row>
    <row r="31" spans="1:14" ht="15.7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31318.857029336566</v>
      </c>
      <c r="N48" s="282">
        <f>K48*M48</f>
        <v>15659.428514668283</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16535.693123606339</v>
      </c>
      <c r="N49" s="282">
        <f>K49*M49</f>
        <v>16535.693123606339</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75" thickBot="1">
      <c r="B54" s="488"/>
      <c r="C54" s="53"/>
      <c r="D54" s="53"/>
      <c r="E54" s="53"/>
      <c r="F54" s="53"/>
      <c r="G54" s="53"/>
      <c r="H54" s="53"/>
      <c r="I54" s="53"/>
      <c r="J54" s="298"/>
      <c r="K54" s="175"/>
      <c r="L54" s="489"/>
      <c r="M54" s="490"/>
      <c r="N54" s="491"/>
    </row>
    <row r="55" spans="1:14" ht="15.75" thickBot="1">
      <c r="B55" s="819" t="s">
        <v>1037</v>
      </c>
      <c r="C55" s="820"/>
      <c r="D55" s="820"/>
      <c r="E55" s="820"/>
      <c r="F55" s="820"/>
      <c r="G55" s="820"/>
      <c r="H55" s="820"/>
      <c r="I55" s="820"/>
      <c r="J55" s="820"/>
      <c r="K55" s="820"/>
      <c r="L55" s="820"/>
      <c r="M55" s="821"/>
      <c r="N55" s="404">
        <f>SUM(N48:N54)</f>
        <v>32195.121638274621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3" t="s">
        <v>1041</v>
      </c>
      <c r="C59" s="324"/>
      <c r="D59" s="324"/>
      <c r="E59" s="324"/>
      <c r="F59" s="324"/>
      <c r="G59" s="324"/>
      <c r="H59" s="79" t="s">
        <v>1029</v>
      </c>
      <c r="I59" s="80" t="s">
        <v>1042</v>
      </c>
      <c r="J59" s="81" t="s">
        <v>1043</v>
      </c>
      <c r="K59" s="79" t="s">
        <v>1044</v>
      </c>
      <c r="L59" s="905" t="s">
        <v>1045</v>
      </c>
      <c r="M59" s="884"/>
      <c r="N59" s="82" t="s">
        <v>1035</v>
      </c>
    </row>
    <row r="60" spans="1:14">
      <c r="B60" s="52"/>
      <c r="C60" s="327"/>
      <c r="D60" s="327"/>
      <c r="E60" s="327"/>
      <c r="F60" s="327"/>
      <c r="G60" s="327"/>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321"/>
      <c r="I63" s="289"/>
      <c r="J63" s="296"/>
      <c r="K63" s="289"/>
      <c r="L63" s="906"/>
      <c r="M63" s="907"/>
      <c r="N63" s="297"/>
    </row>
    <row r="64" spans="1:14">
      <c r="B64" s="52"/>
      <c r="C64" s="53"/>
      <c r="D64" s="53"/>
      <c r="E64" s="53"/>
      <c r="F64" s="53"/>
      <c r="G64" s="53"/>
      <c r="H64" s="298"/>
      <c r="I64" s="289"/>
      <c r="J64" s="289"/>
      <c r="K64" s="289"/>
      <c r="L64" s="299"/>
      <c r="M64" s="300"/>
      <c r="N64" s="301"/>
    </row>
    <row r="65" spans="1:15" ht="15.75" thickBot="1">
      <c r="B65" s="55"/>
      <c r="C65" s="53"/>
      <c r="D65" s="53"/>
      <c r="E65" s="53"/>
      <c r="F65" s="53"/>
      <c r="G65" s="53"/>
      <c r="H65" s="494"/>
      <c r="I65" s="175"/>
      <c r="J65" s="175"/>
      <c r="K65" s="175"/>
      <c r="L65" s="989"/>
      <c r="M65" s="990"/>
      <c r="N65" s="495"/>
    </row>
    <row r="66" spans="1:15" ht="15.75" thickBot="1">
      <c r="B66" s="819" t="s">
        <v>1037</v>
      </c>
      <c r="C66" s="820"/>
      <c r="D66" s="820"/>
      <c r="E66" s="820"/>
      <c r="F66" s="820"/>
      <c r="G66" s="820"/>
      <c r="H66" s="820"/>
      <c r="I66" s="820"/>
      <c r="J66" s="820"/>
      <c r="K66" s="820"/>
      <c r="L66" s="820"/>
      <c r="M66" s="821"/>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75" thickBot="1">
      <c r="B76" s="991"/>
      <c r="C76" s="992"/>
      <c r="D76" s="992"/>
      <c r="E76" s="992"/>
      <c r="F76" s="992"/>
      <c r="G76" s="992"/>
      <c r="H76" s="992"/>
      <c r="I76" s="175"/>
      <c r="J76" s="175"/>
      <c r="K76" s="175"/>
      <c r="L76" s="993"/>
      <c r="M76" s="994"/>
      <c r="N76" s="495"/>
    </row>
    <row r="77" spans="1:15" ht="15.75" thickBot="1">
      <c r="B77" s="819" t="s">
        <v>1037</v>
      </c>
      <c r="C77" s="820"/>
      <c r="D77" s="820"/>
      <c r="E77" s="820"/>
      <c r="F77" s="820"/>
      <c r="G77" s="820"/>
      <c r="H77" s="820"/>
      <c r="I77" s="820"/>
      <c r="J77" s="820"/>
      <c r="K77" s="820"/>
      <c r="L77" s="820"/>
      <c r="M77" s="821"/>
      <c r="N77" s="311">
        <f>SUM(N71:N76)</f>
        <v>5106.7205206099998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37557.178184915123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4"/>
      <c r="J83" s="344"/>
      <c r="K83" s="312" t="s">
        <v>1054</v>
      </c>
      <c r="L83" s="866" t="s">
        <v>1055</v>
      </c>
      <c r="M83" s="867"/>
      <c r="N83" s="313"/>
    </row>
    <row r="84" spans="1:14">
      <c r="B84" s="852" t="s">
        <v>1056</v>
      </c>
      <c r="C84" s="853"/>
      <c r="D84" s="853"/>
      <c r="E84" s="853"/>
      <c r="F84" s="853"/>
      <c r="G84" s="853"/>
      <c r="H84" s="853"/>
      <c r="I84" s="93"/>
      <c r="J84" s="94"/>
      <c r="K84" s="314">
        <v>0.2</v>
      </c>
      <c r="L84" s="854">
        <f>N79*K84</f>
        <v>7511.4356369830248</v>
      </c>
      <c r="M84" s="855"/>
      <c r="N84" s="57"/>
    </row>
    <row r="85" spans="1:14">
      <c r="B85" s="95" t="s">
        <v>1057</v>
      </c>
      <c r="C85" s="96"/>
      <c r="D85" s="96"/>
      <c r="E85" s="96"/>
      <c r="F85" s="96"/>
      <c r="G85" s="96"/>
      <c r="H85" s="96"/>
      <c r="I85" s="93"/>
      <c r="J85" s="94"/>
      <c r="K85" s="314">
        <v>0.05</v>
      </c>
      <c r="L85" s="854">
        <f>N79*K85</f>
        <v>1877.8589092457562</v>
      </c>
      <c r="M85" s="855"/>
      <c r="N85" s="57"/>
    </row>
    <row r="86" spans="1:14" ht="15.75" thickBot="1">
      <c r="B86" s="97" t="s">
        <v>1058</v>
      </c>
      <c r="C86" s="98"/>
      <c r="D86" s="98"/>
      <c r="E86" s="98"/>
      <c r="F86" s="98"/>
      <c r="G86" s="98"/>
      <c r="H86" s="98"/>
      <c r="I86" s="99"/>
      <c r="J86" s="100"/>
      <c r="K86" s="315">
        <v>0.05</v>
      </c>
      <c r="L86" s="856">
        <f>N79*K86</f>
        <v>1877.8589092457562</v>
      </c>
      <c r="M86" s="857"/>
      <c r="N86" s="57"/>
    </row>
    <row r="87" spans="1:14" ht="15.75" thickBot="1">
      <c r="B87" s="819" t="s">
        <v>1037</v>
      </c>
      <c r="C87" s="820"/>
      <c r="D87" s="820"/>
      <c r="E87" s="820"/>
      <c r="F87" s="820"/>
      <c r="G87" s="820"/>
      <c r="H87" s="820"/>
      <c r="I87" s="820"/>
      <c r="J87" s="820"/>
      <c r="K87" s="820"/>
      <c r="L87" s="820"/>
      <c r="M87" s="821"/>
      <c r="N87" s="58">
        <f>L84+L85+L86</f>
        <v>11267.153455474538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7">
        <f>N79+N87</f>
        <v>48824.331640389661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7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7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9"/>
      <c r="K119" s="969"/>
      <c r="L119" s="969"/>
      <c r="M119" s="969"/>
      <c r="N119" s="970"/>
    </row>
    <row r="120" spans="2:14" ht="15.75" thickBot="1">
      <c r="B120" s="429" t="s">
        <v>2327</v>
      </c>
      <c r="C120" s="430"/>
      <c r="D120" s="430"/>
      <c r="E120" s="269"/>
      <c r="F120" s="269"/>
      <c r="G120" s="269"/>
      <c r="H120" s="269"/>
      <c r="I120" s="269"/>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t="17.25" hidden="1" customHeight="1" thickBot="1">
      <c r="B30" s="77" t="s">
        <v>1027</v>
      </c>
      <c r="C30" s="798" t="s">
        <v>1028</v>
      </c>
      <c r="D30" s="799"/>
      <c r="E30" s="799"/>
      <c r="F30" s="799"/>
      <c r="G30" s="799"/>
      <c r="H30" s="799"/>
      <c r="I30" s="799"/>
      <c r="J30" s="78"/>
      <c r="K30" s="317"/>
      <c r="L30" s="795" t="s">
        <v>1029</v>
      </c>
      <c r="M30" s="796"/>
      <c r="N30" s="77" t="s">
        <v>1030</v>
      </c>
    </row>
    <row r="31" spans="1:14" ht="15.7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7"/>
      <c r="J36" s="278"/>
      <c r="K36" s="279"/>
      <c r="L36" s="280"/>
      <c r="M36" s="346"/>
      <c r="N36" s="282"/>
    </row>
    <row r="37" spans="1:14">
      <c r="A37" s="119"/>
      <c r="B37" s="868"/>
      <c r="C37" s="869"/>
      <c r="D37" s="869"/>
      <c r="E37" s="869"/>
      <c r="F37" s="869"/>
      <c r="G37" s="869"/>
      <c r="H37" s="870"/>
      <c r="I37" s="431"/>
      <c r="J37" s="432"/>
      <c r="K37" s="279"/>
      <c r="L37" s="345"/>
      <c r="M37" s="346"/>
      <c r="N37" s="282"/>
    </row>
    <row r="38" spans="1:14">
      <c r="B38" s="868"/>
      <c r="C38" s="869"/>
      <c r="D38" s="869"/>
      <c r="E38" s="869"/>
      <c r="F38" s="869"/>
      <c r="G38" s="869"/>
      <c r="H38" s="870"/>
      <c r="I38" s="338"/>
      <c r="J38" s="340"/>
      <c r="K38" s="279"/>
      <c r="L38" s="433"/>
      <c r="M38" s="434"/>
      <c r="N38" s="282"/>
    </row>
    <row r="39" spans="1:14">
      <c r="B39" s="868"/>
      <c r="C39" s="869"/>
      <c r="D39" s="869"/>
      <c r="E39" s="869"/>
      <c r="F39" s="869"/>
      <c r="G39" s="869"/>
      <c r="H39" s="870"/>
      <c r="I39" s="42"/>
      <c r="J39" s="43"/>
      <c r="K39" s="279"/>
      <c r="L39" s="286"/>
      <c r="M39" s="346"/>
      <c r="N39" s="282"/>
    </row>
    <row r="40" spans="1:14">
      <c r="B40" s="330"/>
      <c r="C40" s="331"/>
      <c r="D40" s="331"/>
      <c r="E40" s="331"/>
      <c r="F40" s="333"/>
      <c r="G40" s="333"/>
      <c r="H40" s="131"/>
      <c r="I40" s="42"/>
      <c r="J40" s="43"/>
      <c r="K40" s="279"/>
      <c r="L40" s="286"/>
      <c r="M40" s="287"/>
      <c r="N40" s="283"/>
    </row>
    <row r="41" spans="1:14">
      <c r="B41" s="876" t="s">
        <v>1036</v>
      </c>
      <c r="C41" s="877"/>
      <c r="D41" s="877"/>
      <c r="E41" s="44"/>
      <c r="F41" s="45"/>
      <c r="G41" s="45"/>
      <c r="H41" s="46"/>
      <c r="I41" s="42"/>
      <c r="J41" s="43"/>
      <c r="K41" s="289"/>
      <c r="L41" s="286"/>
      <c r="M41" s="411">
        <v>0.05</v>
      </c>
      <c r="N41" s="354">
        <f>N76*M41</f>
        <v>85112.008676833342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611.82980775025601</v>
      </c>
      <c r="N48" s="282">
        <f>K48*M48</f>
        <v>673012.78852528159</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75" thickBot="1">
      <c r="B53" s="488"/>
      <c r="C53" s="53"/>
      <c r="D53" s="53"/>
      <c r="E53" s="53"/>
      <c r="F53" s="53"/>
      <c r="G53" s="53"/>
      <c r="H53" s="53"/>
      <c r="I53" s="53"/>
      <c r="J53" s="298"/>
      <c r="K53" s="175"/>
      <c r="L53" s="489"/>
      <c r="M53" s="490"/>
      <c r="N53" s="491"/>
    </row>
    <row r="54" spans="1:14" ht="15.75" thickBot="1">
      <c r="B54" s="819" t="s">
        <v>1037</v>
      </c>
      <c r="C54" s="820"/>
      <c r="D54" s="820"/>
      <c r="E54" s="820"/>
      <c r="F54" s="820"/>
      <c r="G54" s="820"/>
      <c r="H54" s="820"/>
      <c r="I54" s="820"/>
      <c r="J54" s="820"/>
      <c r="K54" s="820"/>
      <c r="L54" s="820"/>
      <c r="M54" s="821"/>
      <c r="N54" s="404">
        <f>SUM(N48:N53)</f>
        <v>673012.78852528159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3" t="s">
        <v>1041</v>
      </c>
      <c r="C58" s="324"/>
      <c r="D58" s="324"/>
      <c r="E58" s="324"/>
      <c r="F58" s="324"/>
      <c r="G58" s="324"/>
      <c r="H58" s="79" t="s">
        <v>1029</v>
      </c>
      <c r="I58" s="80" t="s">
        <v>1042</v>
      </c>
      <c r="J58" s="81" t="s">
        <v>1043</v>
      </c>
      <c r="K58" s="79" t="s">
        <v>1044</v>
      </c>
      <c r="L58" s="905" t="s">
        <v>1045</v>
      </c>
      <c r="M58" s="884"/>
      <c r="N58" s="82" t="s">
        <v>1035</v>
      </c>
    </row>
    <row r="59" spans="1:14">
      <c r="B59" s="52"/>
      <c r="C59" s="327"/>
      <c r="D59" s="327"/>
      <c r="E59" s="327"/>
      <c r="F59" s="327"/>
      <c r="G59" s="327"/>
      <c r="H59" s="321"/>
      <c r="I59" s="289"/>
      <c r="J59" s="296"/>
      <c r="K59" s="289"/>
      <c r="L59" s="906"/>
      <c r="M59" s="907"/>
      <c r="N59" s="297"/>
    </row>
    <row r="60" spans="1:14">
      <c r="B60" s="52"/>
      <c r="C60" s="53"/>
      <c r="D60" s="53"/>
      <c r="E60" s="53"/>
      <c r="F60" s="53"/>
      <c r="G60" s="53"/>
      <c r="H60" s="321"/>
      <c r="I60" s="289"/>
      <c r="J60" s="296"/>
      <c r="K60" s="289"/>
      <c r="L60" s="906"/>
      <c r="M60" s="907"/>
      <c r="N60" s="297"/>
    </row>
    <row r="61" spans="1:14">
      <c r="B61" s="52"/>
      <c r="C61" s="53"/>
      <c r="D61" s="53"/>
      <c r="E61" s="53"/>
      <c r="F61" s="53"/>
      <c r="G61" s="53"/>
      <c r="H61" s="321"/>
      <c r="I61" s="289"/>
      <c r="J61" s="296"/>
      <c r="K61" s="289"/>
      <c r="L61" s="906"/>
      <c r="M61" s="907"/>
      <c r="N61" s="297"/>
    </row>
    <row r="62" spans="1:14">
      <c r="B62" s="52"/>
      <c r="C62" s="53"/>
      <c r="D62" s="53"/>
      <c r="E62" s="53"/>
      <c r="F62" s="53"/>
      <c r="G62" s="53"/>
      <c r="H62" s="321"/>
      <c r="I62" s="289"/>
      <c r="J62" s="296"/>
      <c r="K62" s="289"/>
      <c r="L62" s="906"/>
      <c r="M62" s="907"/>
      <c r="N62" s="297"/>
    </row>
    <row r="63" spans="1:14">
      <c r="B63" s="52"/>
      <c r="C63" s="53"/>
      <c r="D63" s="53"/>
      <c r="E63" s="53"/>
      <c r="F63" s="53"/>
      <c r="G63" s="53"/>
      <c r="H63" s="298"/>
      <c r="I63" s="289"/>
      <c r="J63" s="289"/>
      <c r="K63" s="289"/>
      <c r="L63" s="299"/>
      <c r="M63" s="300"/>
      <c r="N63" s="301"/>
    </row>
    <row r="64" spans="1:14" ht="15.75" thickBot="1">
      <c r="B64" s="55"/>
      <c r="C64" s="53"/>
      <c r="D64" s="53"/>
      <c r="E64" s="53"/>
      <c r="F64" s="53"/>
      <c r="G64" s="53"/>
      <c r="H64" s="494"/>
      <c r="I64" s="175"/>
      <c r="J64" s="175"/>
      <c r="K64" s="175"/>
      <c r="L64" s="989"/>
      <c r="M64" s="990"/>
      <c r="N64" s="495"/>
    </row>
    <row r="65" spans="1:15" ht="15.75" thickBot="1">
      <c r="B65" s="819" t="s">
        <v>1037</v>
      </c>
      <c r="C65" s="820"/>
      <c r="D65" s="820"/>
      <c r="E65" s="820"/>
      <c r="F65" s="820"/>
      <c r="G65" s="820"/>
      <c r="H65" s="820"/>
      <c r="I65" s="820"/>
      <c r="J65" s="820"/>
      <c r="K65" s="820"/>
      <c r="L65" s="820"/>
      <c r="M65" s="821"/>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973"/>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75" thickBot="1">
      <c r="B75" s="991"/>
      <c r="C75" s="992"/>
      <c r="D75" s="992"/>
      <c r="E75" s="992"/>
      <c r="F75" s="992"/>
      <c r="G75" s="992"/>
      <c r="H75" s="992"/>
      <c r="I75" s="175"/>
      <c r="J75" s="175"/>
      <c r="K75" s="175"/>
      <c r="L75" s="993"/>
      <c r="M75" s="994"/>
      <c r="N75" s="51"/>
    </row>
    <row r="76" spans="1:15" ht="15.75" thickBot="1">
      <c r="B76" s="819" t="s">
        <v>1037</v>
      </c>
      <c r="C76" s="820"/>
      <c r="D76" s="820"/>
      <c r="E76" s="820"/>
      <c r="F76" s="820"/>
      <c r="G76" s="820"/>
      <c r="H76" s="820"/>
      <c r="I76" s="820"/>
      <c r="J76" s="820"/>
      <c r="K76" s="820"/>
      <c r="L76" s="820"/>
      <c r="M76" s="821"/>
      <c r="N76" s="311">
        <f>SUM(N70:N75)</f>
        <v>1702240.1735366667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2460364.9707387816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492072.99414775637</v>
      </c>
      <c r="M83" s="855"/>
      <c r="N83" s="57"/>
    </row>
    <row r="84" spans="1:14">
      <c r="B84" s="95" t="s">
        <v>1057</v>
      </c>
      <c r="C84" s="96"/>
      <c r="D84" s="96"/>
      <c r="E84" s="96"/>
      <c r="F84" s="96"/>
      <c r="G84" s="96"/>
      <c r="H84" s="96"/>
      <c r="I84" s="93"/>
      <c r="J84" s="94"/>
      <c r="K84" s="314">
        <v>0.05</v>
      </c>
      <c r="L84" s="854">
        <f>N78*K84</f>
        <v>123018.24853693909</v>
      </c>
      <c r="M84" s="855"/>
      <c r="N84" s="57"/>
    </row>
    <row r="85" spans="1:14" ht="15.75" thickBot="1">
      <c r="B85" s="97" t="s">
        <v>1058</v>
      </c>
      <c r="C85" s="98"/>
      <c r="D85" s="98"/>
      <c r="E85" s="98"/>
      <c r="F85" s="98"/>
      <c r="G85" s="98"/>
      <c r="H85" s="98"/>
      <c r="I85" s="99"/>
      <c r="J85" s="100"/>
      <c r="K85" s="315">
        <v>0.05</v>
      </c>
      <c r="L85" s="856">
        <f>N78*K85</f>
        <v>123018.24853693909</v>
      </c>
      <c r="M85" s="857"/>
      <c r="N85" s="57"/>
    </row>
    <row r="86" spans="1:14" ht="15.75" thickBot="1">
      <c r="B86" s="819" t="s">
        <v>1037</v>
      </c>
      <c r="C86" s="820"/>
      <c r="D86" s="820"/>
      <c r="E86" s="820"/>
      <c r="F86" s="820"/>
      <c r="G86" s="820"/>
      <c r="H86" s="820"/>
      <c r="I86" s="820"/>
      <c r="J86" s="820"/>
      <c r="K86" s="820"/>
      <c r="L86" s="820"/>
      <c r="M86" s="821"/>
      <c r="N86" s="58">
        <f>L83+L84+L85</f>
        <v>738109.49122163444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3198474.4619604163</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28.5" customHeight="1" thickBot="1">
      <c r="A31" t="s">
        <v>1929</v>
      </c>
      <c r="B31" s="113" t="s">
        <v>1250</v>
      </c>
      <c r="C31" s="995" t="s">
        <v>2299</v>
      </c>
      <c r="D31" s="996"/>
      <c r="E31" s="996"/>
      <c r="F31" s="996"/>
      <c r="G31" s="996"/>
      <c r="H31" s="996"/>
      <c r="I31" s="996"/>
      <c r="J31" s="996"/>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77" t="s">
        <v>373</v>
      </c>
      <c r="B36" s="868" t="str">
        <f>VLOOKUP(A36,EQUIPOS!A6:D154,3,FALSE)</f>
        <v>Volqueta 6 m3</v>
      </c>
      <c r="C36" s="869"/>
      <c r="D36" s="869"/>
      <c r="E36" s="869"/>
      <c r="F36" s="869"/>
      <c r="G36" s="869"/>
      <c r="H36" s="870"/>
      <c r="I36" s="277"/>
      <c r="J36" s="278"/>
      <c r="K36" s="279">
        <f>VLOOKUP(A36,EQUIPOS!A6:D161,4,FALSE)</f>
        <v>90000</v>
      </c>
      <c r="L36" s="280"/>
      <c r="M36" s="465">
        <v>81</v>
      </c>
      <c r="N36" s="282">
        <f>K36/M36</f>
        <v>1111.1111111111111</v>
      </c>
    </row>
    <row r="37" span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3"/>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105">
        <f>SUM(N36:N42)</f>
        <v>1111.1111111111111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3" t="s">
        <v>1041</v>
      </c>
      <c r="C58" s="324"/>
      <c r="D58" s="324"/>
      <c r="E58" s="324"/>
      <c r="F58" s="324"/>
      <c r="G58" s="324"/>
      <c r="H58" s="79" t="s">
        <v>1029</v>
      </c>
      <c r="I58" s="80" t="s">
        <v>1042</v>
      </c>
      <c r="J58" s="81" t="s">
        <v>1043</v>
      </c>
      <c r="K58" s="79" t="s">
        <v>1044</v>
      </c>
      <c r="L58" s="905" t="s">
        <v>1045</v>
      </c>
      <c r="M58" s="884"/>
      <c r="N58" s="82" t="s">
        <v>1035</v>
      </c>
    </row>
    <row r="59" spans="2:14">
      <c r="B59" s="52"/>
      <c r="C59" s="327"/>
      <c r="D59" s="327"/>
      <c r="E59" s="327"/>
      <c r="F59" s="327"/>
      <c r="G59" s="327"/>
      <c r="H59" s="321"/>
      <c r="I59" s="289"/>
      <c r="J59" s="296"/>
      <c r="K59" s="289"/>
      <c r="L59" s="906"/>
      <c r="M59" s="907"/>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75" thickBot="1">
      <c r="B64" s="55"/>
      <c r="C64" s="53"/>
      <c r="D64" s="53"/>
      <c r="E64" s="53"/>
      <c r="F64" s="53"/>
      <c r="G64" s="53"/>
      <c r="H64" s="494"/>
      <c r="I64" s="175"/>
      <c r="J64" s="175"/>
      <c r="K64" s="175"/>
      <c r="L64" s="989"/>
      <c r="M64" s="990"/>
      <c r="N64" s="495"/>
    </row>
    <row r="65" spans="2:15" ht="15.75" thickBot="1">
      <c r="B65" s="819" t="s">
        <v>1037</v>
      </c>
      <c r="C65" s="820"/>
      <c r="D65" s="820"/>
      <c r="E65" s="820"/>
      <c r="F65" s="820"/>
      <c r="G65" s="820"/>
      <c r="H65" s="820"/>
      <c r="I65" s="820"/>
      <c r="J65" s="820"/>
      <c r="K65" s="820"/>
      <c r="L65" s="820"/>
      <c r="M65" s="821"/>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991"/>
      <c r="C75" s="992"/>
      <c r="D75" s="992"/>
      <c r="E75" s="992"/>
      <c r="F75" s="992"/>
      <c r="G75" s="992"/>
      <c r="H75" s="992"/>
      <c r="I75" s="175"/>
      <c r="J75" s="175"/>
      <c r="K75" s="175"/>
      <c r="L75" s="993"/>
      <c r="M75" s="994"/>
      <c r="N75" s="51"/>
    </row>
    <row r="76" spans="2:15" ht="15.75" thickBot="1">
      <c r="B76" s="819" t="s">
        <v>1037</v>
      </c>
      <c r="C76" s="820"/>
      <c r="D76" s="820"/>
      <c r="E76" s="820"/>
      <c r="F76" s="820"/>
      <c r="G76" s="820"/>
      <c r="H76" s="820"/>
      <c r="I76" s="820"/>
      <c r="J76" s="820"/>
      <c r="K76" s="820"/>
      <c r="L76" s="820"/>
      <c r="M76" s="821"/>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1111.1111111111111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222.22222222222223</v>
      </c>
      <c r="M83" s="855"/>
      <c r="N83" s="57"/>
    </row>
    <row r="84" spans="1:14">
      <c r="B84" s="95" t="s">
        <v>1057</v>
      </c>
      <c r="C84" s="96"/>
      <c r="D84" s="96"/>
      <c r="E84" s="96"/>
      <c r="F84" s="96"/>
      <c r="G84" s="96"/>
      <c r="H84" s="96"/>
      <c r="I84" s="93"/>
      <c r="J84" s="94"/>
      <c r="K84" s="314">
        <v>0.05</v>
      </c>
      <c r="L84" s="854">
        <f>N78*K84</f>
        <v>55.555555555555557</v>
      </c>
      <c r="M84" s="855"/>
      <c r="N84" s="57"/>
    </row>
    <row r="85" spans="1:14" ht="15.75" thickBot="1">
      <c r="B85" s="97" t="s">
        <v>1058</v>
      </c>
      <c r="C85" s="98"/>
      <c r="D85" s="98"/>
      <c r="E85" s="98"/>
      <c r="F85" s="98"/>
      <c r="G85" s="98"/>
      <c r="H85" s="98"/>
      <c r="I85" s="99"/>
      <c r="J85" s="100"/>
      <c r="K85" s="315">
        <v>0.05</v>
      </c>
      <c r="L85" s="856">
        <f>N78*K85</f>
        <v>55.555555555555557</v>
      </c>
      <c r="M85" s="857"/>
      <c r="N85" s="57"/>
    </row>
    <row r="86" spans="1:14" ht="15.75" thickBot="1">
      <c r="B86" s="819" t="s">
        <v>1037</v>
      </c>
      <c r="C86" s="820"/>
      <c r="D86" s="820"/>
      <c r="E86" s="820"/>
      <c r="F86" s="820"/>
      <c r="G86" s="820"/>
      <c r="H86" s="820"/>
      <c r="I86" s="820"/>
      <c r="J86" s="820"/>
      <c r="K86" s="820"/>
      <c r="L86" s="820"/>
      <c r="M86" s="821"/>
      <c r="N86" s="58">
        <f>L83+L84+L85</f>
        <v>333.33333333333331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1444.4444444444443</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2" t="s">
        <v>2321</v>
      </c>
      <c r="L29" s="795" t="s">
        <v>1029</v>
      </c>
      <c r="M29" s="796"/>
      <c r="N29" s="77" t="s">
        <v>1030</v>
      </c>
    </row>
    <row r="30" spans="1:14" hidden="1">
      <c r="B30" s="77" t="s">
        <v>1027</v>
      </c>
      <c r="C30" s="798" t="s">
        <v>1028</v>
      </c>
      <c r="D30" s="799"/>
      <c r="E30" s="799"/>
      <c r="F30" s="799"/>
      <c r="G30" s="799"/>
      <c r="H30" s="799"/>
      <c r="I30" s="799"/>
      <c r="J30" s="78"/>
      <c r="K30" s="317"/>
      <c r="L30" s="795" t="s">
        <v>1029</v>
      </c>
      <c r="M30" s="796"/>
      <c r="N30" s="77" t="s">
        <v>1030</v>
      </c>
    </row>
    <row r="31" spans="1:14" ht="41.25" customHeight="1" thickBot="1">
      <c r="A31" t="s">
        <v>1929</v>
      </c>
      <c r="B31" s="113" t="s">
        <v>1251</v>
      </c>
      <c r="C31" s="995" t="s">
        <v>2302</v>
      </c>
      <c r="D31" s="996"/>
      <c r="E31" s="996"/>
      <c r="F31" s="996"/>
      <c r="G31" s="996"/>
      <c r="H31" s="996"/>
      <c r="I31" s="996"/>
      <c r="J31" s="996"/>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373</v>
      </c>
      <c r="B36" s="868" t="str">
        <f>VLOOKUP(A36,EQUIPOS!A6:D154,3,FALSE)</f>
        <v>Volqueta 6 m3</v>
      </c>
      <c r="C36" s="869"/>
      <c r="D36" s="869"/>
      <c r="E36" s="869"/>
      <c r="F36" s="869"/>
      <c r="G36" s="869"/>
      <c r="H36" s="870"/>
      <c r="I36" s="277"/>
      <c r="J36" s="278"/>
      <c r="K36" s="279">
        <f>VLOOKUP(A36,EQUIPOS!A6:D161,4,FALSE)</f>
        <v>90000</v>
      </c>
      <c r="L36" s="280"/>
      <c r="M36" s="293">
        <v>66</v>
      </c>
      <c r="N36" s="282">
        <f>K36/M36</f>
        <v>1363.6363636363637</v>
      </c>
    </row>
    <row r="37" span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3"/>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105">
        <f>SUM(N36:N42)</f>
        <v>1363.6363636363637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3" t="s">
        <v>1041</v>
      </c>
      <c r="C58" s="324"/>
      <c r="D58" s="324"/>
      <c r="E58" s="324"/>
      <c r="F58" s="324"/>
      <c r="G58" s="324"/>
      <c r="H58" s="79" t="s">
        <v>1029</v>
      </c>
      <c r="I58" s="80" t="s">
        <v>1042</v>
      </c>
      <c r="J58" s="81" t="s">
        <v>1043</v>
      </c>
      <c r="K58" s="79" t="s">
        <v>1044</v>
      </c>
      <c r="L58" s="905" t="s">
        <v>1045</v>
      </c>
      <c r="M58" s="884"/>
      <c r="N58" s="82" t="s">
        <v>1035</v>
      </c>
    </row>
    <row r="59" spans="2:14">
      <c r="B59" s="52"/>
      <c r="C59" s="327"/>
      <c r="D59" s="327"/>
      <c r="E59" s="327"/>
      <c r="F59" s="327"/>
      <c r="G59" s="327"/>
      <c r="H59" s="321"/>
      <c r="I59" s="289"/>
      <c r="J59" s="296"/>
      <c r="K59" s="289"/>
      <c r="L59" s="906"/>
      <c r="M59" s="907"/>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75" thickBot="1">
      <c r="B64" s="55"/>
      <c r="C64" s="53"/>
      <c r="D64" s="53"/>
      <c r="E64" s="53"/>
      <c r="F64" s="53"/>
      <c r="G64" s="53"/>
      <c r="H64" s="494"/>
      <c r="I64" s="175"/>
      <c r="J64" s="175"/>
      <c r="K64" s="175"/>
      <c r="L64" s="989"/>
      <c r="M64" s="990"/>
      <c r="N64" s="495"/>
    </row>
    <row r="65" spans="2:15" ht="15.75" thickBot="1">
      <c r="B65" s="819" t="s">
        <v>1037</v>
      </c>
      <c r="C65" s="820"/>
      <c r="D65" s="820"/>
      <c r="E65" s="820"/>
      <c r="F65" s="820"/>
      <c r="G65" s="820"/>
      <c r="H65" s="820"/>
      <c r="I65" s="820"/>
      <c r="J65" s="820"/>
      <c r="K65" s="820"/>
      <c r="L65" s="820"/>
      <c r="M65" s="821"/>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991"/>
      <c r="C75" s="992"/>
      <c r="D75" s="992"/>
      <c r="E75" s="992"/>
      <c r="F75" s="992"/>
      <c r="G75" s="992"/>
      <c r="H75" s="992"/>
      <c r="I75" s="175"/>
      <c r="J75" s="175"/>
      <c r="K75" s="175"/>
      <c r="L75" s="993"/>
      <c r="M75" s="994"/>
      <c r="N75" s="51"/>
    </row>
    <row r="76" spans="2:15" ht="15.75" thickBot="1">
      <c r="B76" s="819" t="s">
        <v>1037</v>
      </c>
      <c r="C76" s="820"/>
      <c r="D76" s="820"/>
      <c r="E76" s="820"/>
      <c r="F76" s="820"/>
      <c r="G76" s="820"/>
      <c r="H76" s="820"/>
      <c r="I76" s="820"/>
      <c r="J76" s="820"/>
      <c r="K76" s="820"/>
      <c r="L76" s="820"/>
      <c r="M76" s="821"/>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1363.6363636363637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272.72727272727275</v>
      </c>
      <c r="M83" s="855"/>
      <c r="N83" s="57"/>
    </row>
    <row r="84" spans="1:14">
      <c r="B84" s="95" t="s">
        <v>1057</v>
      </c>
      <c r="C84" s="96"/>
      <c r="D84" s="96"/>
      <c r="E84" s="96"/>
      <c r="F84" s="96"/>
      <c r="G84" s="96"/>
      <c r="H84" s="96"/>
      <c r="I84" s="93"/>
      <c r="J84" s="94"/>
      <c r="K84" s="314">
        <v>0.05</v>
      </c>
      <c r="L84" s="854">
        <f>N78*K84</f>
        <v>68.181818181818187</v>
      </c>
      <c r="M84" s="855"/>
      <c r="N84" s="57"/>
    </row>
    <row r="85" spans="1:14" ht="15.75" thickBot="1">
      <c r="B85" s="97" t="s">
        <v>1058</v>
      </c>
      <c r="C85" s="98"/>
      <c r="D85" s="98"/>
      <c r="E85" s="98"/>
      <c r="F85" s="98"/>
      <c r="G85" s="98"/>
      <c r="H85" s="98"/>
      <c r="I85" s="99"/>
      <c r="J85" s="100"/>
      <c r="K85" s="315">
        <v>0.05</v>
      </c>
      <c r="L85" s="856">
        <f>N78*K85</f>
        <v>68.181818181818187</v>
      </c>
      <c r="M85" s="857"/>
      <c r="N85" s="57"/>
    </row>
    <row r="86" spans="1:14" ht="15.75" thickBot="1">
      <c r="B86" s="819" t="s">
        <v>1037</v>
      </c>
      <c r="C86" s="820"/>
      <c r="D86" s="820"/>
      <c r="E86" s="820"/>
      <c r="F86" s="820"/>
      <c r="G86" s="820"/>
      <c r="H86" s="820"/>
      <c r="I86" s="820"/>
      <c r="J86" s="820"/>
      <c r="K86" s="820"/>
      <c r="L86" s="820"/>
      <c r="M86" s="821"/>
      <c r="N86" s="58">
        <f>L83+L84+L85</f>
        <v>409.09090909090912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1772.727272727273</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
      <c r="B10" s="910" t="s">
        <v>2311</v>
      </c>
      <c r="C10" s="911"/>
      <c r="D10" s="911"/>
      <c r="E10" s="911"/>
      <c r="F10" s="398" t="s">
        <v>2312</v>
      </c>
      <c r="G10" s="393"/>
      <c r="H10" s="399"/>
      <c r="I10" s="912" t="s">
        <v>2313</v>
      </c>
      <c r="J10" s="912"/>
      <c r="K10" s="400" t="s">
        <v>2312</v>
      </c>
      <c r="L10" s="396"/>
      <c r="M10" s="396"/>
      <c r="N10" s="397"/>
    </row>
    <row r="11" spans="2:14">
      <c r="B11" s="371" t="s">
        <v>1023</v>
      </c>
      <c r="C11" s="372"/>
      <c r="D11" s="797"/>
      <c r="E11" s="797"/>
      <c r="F11" s="373"/>
      <c r="G11" s="374"/>
      <c r="H11" s="372"/>
      <c r="I11" s="369"/>
      <c r="J11" s="375" t="s">
        <v>1024</v>
      </c>
      <c r="K11" s="376"/>
      <c r="L11" s="373"/>
      <c r="M11" s="373"/>
      <c r="N11" s="377"/>
    </row>
    <row r="12" spans="2:14" ht="15.75" thickBot="1">
      <c r="B12" s="378"/>
      <c r="C12" s="379"/>
      <c r="D12" s="381"/>
      <c r="E12" s="381"/>
      <c r="F12" s="381"/>
      <c r="G12" s="381"/>
      <c r="H12" s="379"/>
      <c r="I12" s="381"/>
      <c r="J12" s="379"/>
      <c r="K12" s="381"/>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2" t="s">
        <v>2328</v>
      </c>
      <c r="G25" s="812"/>
      <c r="H25" s="81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97" t="s">
        <v>1026</v>
      </c>
      <c r="C27" s="998"/>
      <c r="D27" s="998"/>
      <c r="E27" s="998"/>
      <c r="F27" s="998"/>
      <c r="G27" s="998"/>
      <c r="H27" s="998"/>
      <c r="I27" s="998"/>
      <c r="J27" s="998"/>
      <c r="K27" s="998"/>
      <c r="L27" s="998"/>
      <c r="M27" s="998"/>
      <c r="N27" s="999"/>
    </row>
    <row r="28" spans="1:14" ht="15.75" thickBot="1">
      <c r="B28" s="39"/>
      <c r="C28" s="40"/>
      <c r="D28" s="40"/>
      <c r="E28" s="40"/>
      <c r="F28" s="40"/>
      <c r="G28" s="40"/>
      <c r="H28" s="40"/>
      <c r="I28" s="40"/>
      <c r="J28" s="40"/>
      <c r="K28" s="40"/>
      <c r="L28" s="40"/>
      <c r="M28" s="40"/>
      <c r="N28" s="41"/>
    </row>
    <row r="29" spans="1:14" ht="26.25" thickBot="1">
      <c r="B29" s="77" t="s">
        <v>1027</v>
      </c>
      <c r="C29" s="1002" t="s">
        <v>1028</v>
      </c>
      <c r="D29" s="1003"/>
      <c r="E29" s="1003"/>
      <c r="F29" s="1003"/>
      <c r="G29" s="1003"/>
      <c r="H29" s="1003"/>
      <c r="I29" s="1003"/>
      <c r="J29" s="78"/>
      <c r="K29" s="352" t="s">
        <v>2321</v>
      </c>
      <c r="L29" s="1000" t="s">
        <v>1029</v>
      </c>
      <c r="M29" s="1001"/>
      <c r="N29" s="77" t="s">
        <v>1030</v>
      </c>
    </row>
    <row r="30" spans="1:14" hidden="1">
      <c r="B30" s="77" t="s">
        <v>1027</v>
      </c>
      <c r="C30" s="798" t="s">
        <v>1028</v>
      </c>
      <c r="D30" s="799"/>
      <c r="E30" s="799"/>
      <c r="F30" s="799"/>
      <c r="G30" s="799"/>
      <c r="H30" s="799"/>
      <c r="I30" s="799"/>
      <c r="J30" s="78"/>
      <c r="K30" s="317"/>
      <c r="L30" s="795" t="s">
        <v>1029</v>
      </c>
      <c r="M30" s="796"/>
      <c r="N30" s="77" t="s">
        <v>1030</v>
      </c>
    </row>
    <row r="31" spans="1:14" ht="15.7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6"/>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373</v>
      </c>
      <c r="B36" s="868" t="str">
        <f>VLOOKUP(A36,EQUIPOS!A6:D154,3,FALSE)</f>
        <v>Volqueta 6 m3</v>
      </c>
      <c r="C36" s="869"/>
      <c r="D36" s="869"/>
      <c r="E36" s="869"/>
      <c r="F36" s="869"/>
      <c r="G36" s="869"/>
      <c r="H36" s="870"/>
      <c r="I36" s="277"/>
      <c r="J36" s="278"/>
      <c r="K36" s="279">
        <f>VLOOKUP(A36,EQUIPOS!A6:D161,4,FALSE)</f>
        <v>90000</v>
      </c>
      <c r="L36" s="280"/>
      <c r="M36" s="293">
        <v>66</v>
      </c>
      <c r="N36" s="282">
        <f>K36/M36</f>
        <v>1363.6363636363637</v>
      </c>
    </row>
    <row r="37" spans="1:14">
      <c r="B37" s="868"/>
      <c r="C37" s="869"/>
      <c r="D37" s="869"/>
      <c r="E37" s="869"/>
      <c r="F37" s="869"/>
      <c r="G37" s="869"/>
      <c r="H37" s="870"/>
      <c r="I37" s="277"/>
      <c r="J37" s="278"/>
      <c r="K37" s="279"/>
      <c r="L37" s="280"/>
      <c r="M37" s="281"/>
      <c r="N37" s="282"/>
    </row>
    <row r="38" spans="1:14">
      <c r="B38" s="868"/>
      <c r="C38" s="869"/>
      <c r="D38" s="869"/>
      <c r="E38" s="869"/>
      <c r="F38" s="869"/>
      <c r="G38" s="869"/>
      <c r="H38" s="870"/>
      <c r="I38" s="277"/>
      <c r="J38" s="278"/>
      <c r="K38" s="279"/>
      <c r="L38" s="280"/>
      <c r="M38" s="281"/>
      <c r="N38" s="283"/>
    </row>
    <row r="39" spans="1:14">
      <c r="B39" s="868"/>
      <c r="C39" s="869"/>
      <c r="D39" s="869"/>
      <c r="E39" s="869"/>
      <c r="F39" s="869"/>
      <c r="G39" s="869"/>
      <c r="H39" s="870"/>
      <c r="I39" s="871"/>
      <c r="J39" s="872"/>
      <c r="K39" s="284"/>
      <c r="L39" s="873"/>
      <c r="M39" s="874"/>
      <c r="N39" s="285"/>
    </row>
    <row r="40" spans="1:14">
      <c r="B40" s="868"/>
      <c r="C40" s="869"/>
      <c r="D40" s="869"/>
      <c r="E40" s="875"/>
      <c r="F40" s="869"/>
      <c r="G40" s="869"/>
      <c r="H40" s="870"/>
      <c r="I40" s="42"/>
      <c r="J40" s="43"/>
      <c r="K40" s="284"/>
      <c r="L40" s="286"/>
      <c r="M40" s="287"/>
      <c r="N40" s="288"/>
    </row>
    <row r="41" spans="1:14">
      <c r="B41" s="876"/>
      <c r="C41" s="877"/>
      <c r="D41" s="877"/>
      <c r="E41" s="44"/>
      <c r="F41" s="45"/>
      <c r="G41" s="45"/>
      <c r="H41" s="46"/>
      <c r="I41" s="42"/>
      <c r="J41" s="43"/>
      <c r="K41" s="289"/>
      <c r="L41" s="286"/>
      <c r="M41" s="287"/>
      <c r="N41" s="354"/>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105">
        <f>SUM(N36:N42)</f>
        <v>1363.6363636363637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5" t="s">
        <v>1029</v>
      </c>
      <c r="K47" s="91" t="s">
        <v>1030</v>
      </c>
      <c r="L47" s="900" t="s">
        <v>1039</v>
      </c>
      <c r="M47" s="899"/>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3" t="s">
        <v>1041</v>
      </c>
      <c r="C58" s="324"/>
      <c r="D58" s="324"/>
      <c r="E58" s="324"/>
      <c r="F58" s="324"/>
      <c r="G58" s="324"/>
      <c r="H58" s="79" t="s">
        <v>1029</v>
      </c>
      <c r="I58" s="80" t="s">
        <v>1042</v>
      </c>
      <c r="J58" s="81" t="s">
        <v>1043</v>
      </c>
      <c r="K58" s="79" t="s">
        <v>1044</v>
      </c>
      <c r="L58" s="905" t="s">
        <v>1045</v>
      </c>
      <c r="M58" s="884"/>
      <c r="N58" s="82" t="s">
        <v>1035</v>
      </c>
    </row>
    <row r="59" spans="2:14">
      <c r="B59" s="52"/>
      <c r="C59" s="327"/>
      <c r="D59" s="327"/>
      <c r="E59" s="327"/>
      <c r="F59" s="327"/>
      <c r="G59" s="327"/>
      <c r="H59" s="321"/>
      <c r="I59" s="289"/>
      <c r="J59" s="296"/>
      <c r="K59" s="289"/>
      <c r="L59" s="906"/>
      <c r="M59" s="907"/>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75" thickBot="1">
      <c r="B64" s="55"/>
      <c r="C64" s="53"/>
      <c r="D64" s="53"/>
      <c r="E64" s="53"/>
      <c r="F64" s="53"/>
      <c r="G64" s="53"/>
      <c r="H64" s="494"/>
      <c r="I64" s="175"/>
      <c r="J64" s="175"/>
      <c r="K64" s="175"/>
      <c r="L64" s="989"/>
      <c r="M64" s="990"/>
      <c r="N64" s="495"/>
    </row>
    <row r="65" spans="2:15" ht="15.75" thickBot="1">
      <c r="B65" s="819" t="s">
        <v>1037</v>
      </c>
      <c r="C65" s="820"/>
      <c r="D65" s="820"/>
      <c r="E65" s="820"/>
      <c r="F65" s="820"/>
      <c r="G65" s="820"/>
      <c r="H65" s="820"/>
      <c r="I65" s="820"/>
      <c r="J65" s="820"/>
      <c r="K65" s="820"/>
      <c r="L65" s="820"/>
      <c r="M65" s="821"/>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75" thickBot="1">
      <c r="B75" s="991"/>
      <c r="C75" s="992"/>
      <c r="D75" s="992"/>
      <c r="E75" s="992"/>
      <c r="F75" s="992"/>
      <c r="G75" s="992"/>
      <c r="H75" s="992"/>
      <c r="I75" s="175"/>
      <c r="J75" s="175"/>
      <c r="K75" s="175"/>
      <c r="L75" s="993"/>
      <c r="M75" s="994"/>
      <c r="N75" s="51"/>
    </row>
    <row r="76" spans="2:15" ht="15.75" thickBot="1">
      <c r="B76" s="819" t="s">
        <v>1037</v>
      </c>
      <c r="C76" s="820"/>
      <c r="D76" s="820"/>
      <c r="E76" s="820"/>
      <c r="F76" s="820"/>
      <c r="G76" s="820"/>
      <c r="H76" s="820"/>
      <c r="I76" s="820"/>
      <c r="J76" s="820"/>
      <c r="K76" s="820"/>
      <c r="L76" s="820"/>
      <c r="M76" s="821"/>
      <c r="N76" s="311"/>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1363.6363636363637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4"/>
      <c r="J82" s="344"/>
      <c r="K82" s="312" t="s">
        <v>1054</v>
      </c>
      <c r="L82" s="866" t="s">
        <v>1055</v>
      </c>
      <c r="M82" s="867"/>
      <c r="N82" s="313"/>
    </row>
    <row r="83" spans="1:14">
      <c r="B83" s="852" t="s">
        <v>1056</v>
      </c>
      <c r="C83" s="853"/>
      <c r="D83" s="853"/>
      <c r="E83" s="853"/>
      <c r="F83" s="853"/>
      <c r="G83" s="853"/>
      <c r="H83" s="853"/>
      <c r="I83" s="93"/>
      <c r="J83" s="94"/>
      <c r="K83" s="314">
        <v>0.2</v>
      </c>
      <c r="L83" s="854">
        <f>N78*K83</f>
        <v>272.72727272727275</v>
      </c>
      <c r="M83" s="855"/>
      <c r="N83" s="57"/>
    </row>
    <row r="84" spans="1:14">
      <c r="B84" s="95" t="s">
        <v>1057</v>
      </c>
      <c r="C84" s="96"/>
      <c r="D84" s="96"/>
      <c r="E84" s="96"/>
      <c r="F84" s="96"/>
      <c r="G84" s="96"/>
      <c r="H84" s="96"/>
      <c r="I84" s="93"/>
      <c r="J84" s="94"/>
      <c r="K84" s="314">
        <v>0.05</v>
      </c>
      <c r="L84" s="854">
        <f>N78*K84</f>
        <v>68.181818181818187</v>
      </c>
      <c r="M84" s="855"/>
      <c r="N84" s="57"/>
    </row>
    <row r="85" spans="1:14" ht="15.75" thickBot="1">
      <c r="B85" s="97" t="s">
        <v>1058</v>
      </c>
      <c r="C85" s="98"/>
      <c r="D85" s="98"/>
      <c r="E85" s="98"/>
      <c r="F85" s="98"/>
      <c r="G85" s="98"/>
      <c r="H85" s="98"/>
      <c r="I85" s="99"/>
      <c r="J85" s="100"/>
      <c r="K85" s="315">
        <v>0.05</v>
      </c>
      <c r="L85" s="856">
        <f>N78*K85</f>
        <v>68.181818181818187</v>
      </c>
      <c r="M85" s="857"/>
      <c r="N85" s="57"/>
    </row>
    <row r="86" spans="1:14" ht="15.75" thickBot="1">
      <c r="B86" s="819" t="s">
        <v>1037</v>
      </c>
      <c r="C86" s="820"/>
      <c r="D86" s="820"/>
      <c r="E86" s="820"/>
      <c r="F86" s="820"/>
      <c r="G86" s="820"/>
      <c r="H86" s="820"/>
      <c r="I86" s="820"/>
      <c r="J86" s="820"/>
      <c r="K86" s="820"/>
      <c r="L86" s="820"/>
      <c r="M86" s="821"/>
      <c r="N86" s="58">
        <f>L83+L84+L85</f>
        <v>409.09090909090912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7">
        <f>N78+N86</f>
        <v>1772.727272727273</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7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7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9"/>
      <c r="K118" s="969"/>
      <c r="L118" s="969"/>
      <c r="M118" s="969"/>
      <c r="N118" s="970"/>
    </row>
    <row r="119" spans="2:14" ht="15.75" thickBot="1">
      <c r="B119" s="429" t="s">
        <v>2327</v>
      </c>
      <c r="C119" s="430"/>
      <c r="D119" s="430"/>
      <c r="E119" s="269"/>
      <c r="F119" s="269"/>
      <c r="G119" s="269"/>
      <c r="H119" s="269"/>
      <c r="I119" s="269"/>
      <c r="J119" s="971"/>
      <c r="K119" s="971"/>
      <c r="L119" s="971"/>
      <c r="M119" s="971"/>
      <c r="N119" s="972"/>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2019-12-12T16:38:06Z</dcterms:modified>
</cp:coreProperties>
</file>