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13_ncr:1_{193C7E5A-BFF6-497E-8425-92ECE563C5DF}" xr6:coauthVersionLast="44" xr6:coauthVersionMax="44" xr10:uidLastSave="{00000000-0000-0000-0000-000000000000}"/>
  <bookViews>
    <workbookView xWindow="3120" yWindow="312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N75" i="289" s="1"/>
  <c r="N41" i="289" s="1"/>
  <c r="N43"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N77" i="250" s="1"/>
  <c r="N4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N78" i="232" s="1"/>
  <c r="N41"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92" l="1"/>
  <c r="N41" i="92" s="1"/>
  <c r="N76" i="96"/>
  <c r="N41" i="96" s="1"/>
  <c r="N76" i="107"/>
  <c r="N41" i="107" s="1"/>
  <c r="N83" i="221"/>
  <c r="N46" i="221" s="1"/>
  <c r="N72" i="227"/>
  <c r="N41" i="227" s="1"/>
  <c r="N76" i="242"/>
  <c r="N40" i="242" s="1"/>
  <c r="N75" i="72"/>
  <c r="N41" i="72" s="1"/>
  <c r="N75" i="74"/>
  <c r="N41" i="74" s="1"/>
  <c r="N43" i="74" s="1"/>
  <c r="N77" i="74" s="1"/>
  <c r="N76" i="79"/>
  <c r="N41" i="79" s="1"/>
  <c r="N76" i="234"/>
  <c r="N40" i="234" s="1"/>
  <c r="N76" i="98"/>
  <c r="N41" i="98" s="1"/>
  <c r="N76" i="101"/>
  <c r="N41" i="101" s="1"/>
  <c r="N78" i="273"/>
  <c r="N41" i="273" s="1"/>
  <c r="N75" i="293"/>
  <c r="N41" i="293" s="1"/>
  <c r="N43" i="293" s="1"/>
  <c r="N80" i="160"/>
  <c r="N46" i="160" s="1"/>
  <c r="N81" i="244"/>
  <c r="N45" i="244" s="1"/>
  <c r="N47" i="244" s="1"/>
  <c r="N87" i="246"/>
  <c r="N45" i="246" s="1"/>
  <c r="N77" i="333"/>
  <c r="N41" i="333" s="1"/>
  <c r="N43" i="333" s="1"/>
  <c r="N77" i="362"/>
  <c r="N41" i="362" s="1"/>
  <c r="N81" i="282"/>
  <c r="N44" i="282" s="1"/>
  <c r="N76" i="26"/>
  <c r="N42" i="26" s="1"/>
  <c r="N77" i="323"/>
  <c r="N77" i="328"/>
  <c r="N41" i="328" s="1"/>
  <c r="N43" i="328" s="1"/>
  <c r="N77" i="337"/>
  <c r="N41" i="337" s="1"/>
  <c r="N43" i="337" s="1"/>
  <c r="N61" i="221"/>
  <c r="N76" i="65"/>
  <c r="N41" i="65" s="1"/>
  <c r="N43" i="65" s="1"/>
  <c r="N78" i="65" s="1"/>
  <c r="N75" i="133"/>
  <c r="N41" i="133" s="1"/>
  <c r="N76" i="134"/>
  <c r="N41" i="134" s="1"/>
  <c r="N76" i="135"/>
  <c r="N41" i="135" s="1"/>
  <c r="N76" i="136"/>
  <c r="N41" i="136" s="1"/>
  <c r="N76" i="137"/>
  <c r="N41" i="137" s="1"/>
  <c r="N76" i="146"/>
  <c r="N41" i="146" s="1"/>
  <c r="N43" i="146" s="1"/>
  <c r="N76" i="144"/>
  <c r="N41" i="144" s="1"/>
  <c r="N77" i="295"/>
  <c r="N41" i="295" s="1"/>
  <c r="N43" i="295" s="1"/>
  <c r="N75" i="325"/>
  <c r="N41" i="325" s="1"/>
  <c r="N77" i="329"/>
  <c r="N41" i="329" s="1"/>
  <c r="N76" i="24"/>
  <c r="N42" i="24" s="1"/>
  <c r="N76" i="25"/>
  <c r="N42" i="25" s="1"/>
  <c r="N76" i="61"/>
  <c r="N42" i="61" s="1"/>
  <c r="N76" i="64"/>
  <c r="N41" i="64" s="1"/>
  <c r="N43" i="64" s="1"/>
  <c r="N78" i="64" s="1"/>
  <c r="L83" i="64" s="1"/>
  <c r="N76" i="81"/>
  <c r="N41" i="81" s="1"/>
  <c r="N76" i="83"/>
  <c r="N41" i="83" s="1"/>
  <c r="N43" i="83" s="1"/>
  <c r="N76" i="85"/>
  <c r="N41" i="85" s="1"/>
  <c r="N76" i="87"/>
  <c r="N41" i="87" s="1"/>
  <c r="N76" i="89"/>
  <c r="N41" i="89" s="1"/>
  <c r="N76" i="91"/>
  <c r="N41" i="91" s="1"/>
  <c r="N76" i="100"/>
  <c r="N41" i="100" s="1"/>
  <c r="N76" i="106"/>
  <c r="N41" i="106" s="1"/>
  <c r="N43" i="106" s="1"/>
  <c r="N77" i="254"/>
  <c r="N41" i="254" s="1"/>
  <c r="N91" i="260"/>
  <c r="N47" i="260" s="1"/>
  <c r="N49" i="260" s="1"/>
  <c r="N81" i="266"/>
  <c r="N41" i="266" s="1"/>
  <c r="N78" i="272"/>
  <c r="N41" i="272" s="1"/>
  <c r="N81" i="280"/>
  <c r="N44" i="280" s="1"/>
  <c r="N75" i="290"/>
  <c r="N41" i="290" s="1"/>
  <c r="N43" i="290" s="1"/>
  <c r="N77" i="294"/>
  <c r="N41" i="294" s="1"/>
  <c r="N75" i="299"/>
  <c r="N41" i="299" s="1"/>
  <c r="N43" i="299" s="1"/>
  <c r="N53" i="325"/>
  <c r="N77" i="321"/>
  <c r="N79" i="321" s="1"/>
  <c r="L85" i="321" s="1"/>
  <c r="N77" i="342"/>
  <c r="N41" i="342" s="1"/>
  <c r="N77" i="347"/>
  <c r="N41" i="347" s="1"/>
  <c r="N43" i="347" s="1"/>
  <c r="N77" i="364"/>
  <c r="N41" i="364" s="1"/>
  <c r="N43" i="31"/>
  <c r="N76" i="63"/>
  <c r="N41" i="63" s="1"/>
  <c r="N43" i="63" s="1"/>
  <c r="N76" i="95"/>
  <c r="N41" i="95" s="1"/>
  <c r="N43" i="95" s="1"/>
  <c r="N76" i="97"/>
  <c r="N41" i="97" s="1"/>
  <c r="N76" i="99"/>
  <c r="N41" i="99" s="1"/>
  <c r="N43" i="99" s="1"/>
  <c r="N76" i="103"/>
  <c r="N41" i="103" s="1"/>
  <c r="N81" i="154"/>
  <c r="N47" i="154" s="1"/>
  <c r="N73" i="229"/>
  <c r="N40" i="229" s="1"/>
  <c r="N77" i="258"/>
  <c r="N41" i="258" s="1"/>
  <c r="N77" i="262"/>
  <c r="N41" i="262" s="1"/>
  <c r="N78" i="270"/>
  <c r="N41" i="270" s="1"/>
  <c r="N43"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43" i="365" s="1"/>
  <c r="N79" i="50"/>
  <c r="N42" i="50" s="1"/>
  <c r="N76" i="67"/>
  <c r="N41" i="67" s="1"/>
  <c r="N43" i="67" s="1"/>
  <c r="N78" i="67" s="1"/>
  <c r="N76" i="68"/>
  <c r="N41" i="68" s="1"/>
  <c r="N75" i="75"/>
  <c r="N41" i="75" s="1"/>
  <c r="N76" i="80"/>
  <c r="N41" i="80" s="1"/>
  <c r="N76" i="82"/>
  <c r="N41" i="82" s="1"/>
  <c r="N76" i="84"/>
  <c r="N41" i="84" s="1"/>
  <c r="N76" i="86"/>
  <c r="N41" i="86" s="1"/>
  <c r="N76" i="88"/>
  <c r="N41" i="88" s="1"/>
  <c r="N76" i="90"/>
  <c r="N41" i="90" s="1"/>
  <c r="N43" i="90" s="1"/>
  <c r="N76" i="94"/>
  <c r="N41" i="94" s="1"/>
  <c r="N76" i="102"/>
  <c r="N41" i="102" s="1"/>
  <c r="N76" i="105"/>
  <c r="N41" i="105" s="1"/>
  <c r="N76" i="108"/>
  <c r="N41" i="108" s="1"/>
  <c r="N80" i="164"/>
  <c r="N46" i="164" s="1"/>
  <c r="N83" i="165"/>
  <c r="N49" i="165" s="1"/>
  <c r="N51" i="165" s="1"/>
  <c r="N81" i="170"/>
  <c r="N47" i="170" s="1"/>
  <c r="N81" i="176"/>
  <c r="N47" i="176" s="1"/>
  <c r="N49" i="176" s="1"/>
  <c r="N81" i="171"/>
  <c r="N47" i="171" s="1"/>
  <c r="N81" i="178"/>
  <c r="N47" i="178" s="1"/>
  <c r="N80" i="179"/>
  <c r="N46" i="179" s="1"/>
  <c r="N80" i="180"/>
  <c r="N46" i="180" s="1"/>
  <c r="N80" i="177"/>
  <c r="N46" i="177" s="1"/>
  <c r="N80" i="181"/>
  <c r="N46" i="181" s="1"/>
  <c r="N48" i="181" s="1"/>
  <c r="N80" i="183"/>
  <c r="N46" i="183" s="1"/>
  <c r="N80" i="184"/>
  <c r="N46" i="184" s="1"/>
  <c r="N81" i="185"/>
  <c r="N47" i="185" s="1"/>
  <c r="N81" i="186"/>
  <c r="N47" i="186" s="1"/>
  <c r="N80" i="188"/>
  <c r="N46" i="188" s="1"/>
  <c r="N81" i="187"/>
  <c r="N47" i="187" s="1"/>
  <c r="N76" i="231"/>
  <c r="N40" i="231" s="1"/>
  <c r="N77" i="233"/>
  <c r="N41" i="233" s="1"/>
  <c r="N76" i="243"/>
  <c r="N40" i="243" s="1"/>
  <c r="N77" i="259"/>
  <c r="N41" i="259" s="1"/>
  <c r="N43" i="259" s="1"/>
  <c r="N81" i="267"/>
  <c r="N41" i="267" s="1"/>
  <c r="N43" i="267" s="1"/>
  <c r="N83" i="279"/>
  <c r="N46" i="279" s="1"/>
  <c r="N75" i="283"/>
  <c r="N41" i="283" s="1"/>
  <c r="N75" i="292"/>
  <c r="N41" i="292" s="1"/>
  <c r="N43" i="292" s="1"/>
  <c r="N75" i="302"/>
  <c r="N41" i="302" s="1"/>
  <c r="N43" i="302" s="1"/>
  <c r="N43" i="50"/>
  <c r="N76" i="56"/>
  <c r="N42" i="56" s="1"/>
  <c r="N43" i="56" s="1"/>
  <c r="N43" i="306"/>
  <c r="N76" i="19"/>
  <c r="N42" i="19" s="1"/>
  <c r="N43" i="22"/>
  <c r="N43" i="29"/>
  <c r="N43" i="236"/>
  <c r="N43" i="238"/>
  <c r="N43" i="27"/>
  <c r="N43" i="30"/>
  <c r="N43" i="235"/>
  <c r="L84" i="11"/>
  <c r="L57" i="227"/>
  <c r="N57" i="227" s="1"/>
  <c r="N62" i="227" s="1"/>
  <c r="L61" i="150"/>
  <c r="L64" i="188"/>
  <c r="N64" i="188" s="1"/>
  <c r="L58" i="75"/>
  <c r="N58" i="75" s="1"/>
  <c r="N64" i="75" s="1"/>
  <c r="L65" i="155"/>
  <c r="N65" i="155" s="1"/>
  <c r="L65" i="186"/>
  <c r="L65" i="187"/>
  <c r="N65" i="187" s="1"/>
  <c r="L65" i="154"/>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43" i="312" s="1"/>
  <c r="N76" i="213"/>
  <c r="N42" i="213" s="1"/>
  <c r="N44" i="213" s="1"/>
  <c r="N77" i="253"/>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76" i="53"/>
  <c r="N76" i="58"/>
  <c r="N42" i="58" s="1"/>
  <c r="N43" i="58" s="1"/>
  <c r="N78" i="58" s="1"/>
  <c r="L8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139"/>
  <c r="N48" i="160"/>
  <c r="N76" i="18"/>
  <c r="N42" i="18" s="1"/>
  <c r="N43" i="18" s="1"/>
  <c r="N78" i="18" s="1"/>
  <c r="L84" i="18" s="1"/>
  <c r="N43" i="25"/>
  <c r="N43" i="23"/>
  <c r="I70" i="21"/>
  <c r="I71" i="21"/>
  <c r="I70" i="25"/>
  <c r="I71" i="25"/>
  <c r="N43" i="26"/>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2"/>
  <c r="N43" i="94"/>
  <c r="N43" i="96"/>
  <c r="I70" i="96"/>
  <c r="I71" i="96"/>
  <c r="N43" i="100"/>
  <c r="N43" i="102"/>
  <c r="I70" i="106"/>
  <c r="I71" i="106"/>
  <c r="I70" i="107"/>
  <c r="I71" i="107"/>
  <c r="I70" i="108"/>
  <c r="I71" i="108"/>
  <c r="N43" i="134"/>
  <c r="N43" i="136"/>
  <c r="I69" i="149"/>
  <c r="I70" i="149"/>
  <c r="I70" i="148"/>
  <c r="I71" i="148"/>
  <c r="I69" i="145"/>
  <c r="I70" i="145"/>
  <c r="I69" i="144"/>
  <c r="I70" i="144"/>
  <c r="N61" i="150"/>
  <c r="N49" i="154"/>
  <c r="N65" i="154"/>
  <c r="I75" i="154"/>
  <c r="I76" i="154"/>
  <c r="I77" i="154"/>
  <c r="N77" i="157"/>
  <c r="N81" i="157" s="1"/>
  <c r="N47" i="157" s="1"/>
  <c r="N49" i="157" s="1"/>
  <c r="I77" i="157"/>
  <c r="N49" i="170"/>
  <c r="N49" i="171"/>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43" i="41"/>
  <c r="N43" i="42"/>
  <c r="N43" i="43"/>
  <c r="N43" i="44"/>
  <c r="N43" i="59"/>
  <c r="N43" i="61"/>
  <c r="N43" i="75"/>
  <c r="N43" i="82"/>
  <c r="N43" i="84"/>
  <c r="N43" i="85"/>
  <c r="N43" i="88"/>
  <c r="N43" i="91"/>
  <c r="N43" i="98"/>
  <c r="N43" i="101"/>
  <c r="N43" i="103"/>
  <c r="N43" i="107"/>
  <c r="N43" i="108"/>
  <c r="N43" i="133"/>
  <c r="N43" i="135"/>
  <c r="N43" i="209"/>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8" i="180"/>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3" i="254"/>
  <c r="N65" i="186"/>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L84" i="25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4" i="208"/>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N78" i="16"/>
  <c r="L84" i="16" s="1"/>
  <c r="I70" i="15"/>
  <c r="N76" i="12"/>
  <c r="N42" i="12" s="1"/>
  <c r="N43" i="12" s="1"/>
  <c r="I70" i="12"/>
  <c r="L85" i="51" l="1"/>
  <c r="N80" i="275"/>
  <c r="L87" i="275" s="1"/>
  <c r="L83" i="51"/>
  <c r="N78" i="42"/>
  <c r="L85" i="42" s="1"/>
  <c r="L86" i="356"/>
  <c r="L82" i="289"/>
  <c r="N78" i="37"/>
  <c r="L85" i="37" s="1"/>
  <c r="N81" i="50"/>
  <c r="L87" i="50" s="1"/>
  <c r="N78" i="31"/>
  <c r="L83" i="31" s="1"/>
  <c r="L83" i="7"/>
  <c r="L83" i="47"/>
  <c r="N78" i="21"/>
  <c r="L84" i="74"/>
  <c r="L83" i="74"/>
  <c r="L82" i="74"/>
  <c r="N81" i="248"/>
  <c r="N43" i="248" s="1"/>
  <c r="N45" i="248" s="1"/>
  <c r="N83" i="248" s="1"/>
  <c r="L88" i="248" s="1"/>
  <c r="N78" i="25"/>
  <c r="L85" i="25" s="1"/>
  <c r="L84" i="67"/>
  <c r="L85" i="67"/>
  <c r="L83" i="67"/>
  <c r="N86" i="67" s="1"/>
  <c r="N88" i="67" s="1"/>
  <c r="D58" i="5" s="1"/>
  <c r="L85" i="65"/>
  <c r="L83" i="65"/>
  <c r="L84" i="65"/>
  <c r="N93" i="260"/>
  <c r="L100" i="260" s="1"/>
  <c r="N78" i="43"/>
  <c r="L85" i="43" s="1"/>
  <c r="N79" i="333"/>
  <c r="L84" i="333" s="1"/>
  <c r="N79" i="306"/>
  <c r="L86" i="306" s="1"/>
  <c r="L83" i="289"/>
  <c r="N85" i="289" s="1"/>
  <c r="N87" i="289" s="1"/>
  <c r="D245" i="5" s="1"/>
  <c r="L84" i="63"/>
  <c r="L84" i="78"/>
  <c r="L86" i="323"/>
  <c r="L84" i="226"/>
  <c r="L86" i="275"/>
  <c r="L83" i="78"/>
  <c r="L85" i="46"/>
  <c r="L83" i="46"/>
  <c r="N78" i="38"/>
  <c r="L85" i="38" s="1"/>
  <c r="L85" i="63"/>
  <c r="L82" i="72"/>
  <c r="N79" i="363"/>
  <c r="L86" i="363" s="1"/>
  <c r="L86" i="340"/>
  <c r="L86" i="327"/>
  <c r="L84" i="303"/>
  <c r="L85" i="275"/>
  <c r="N77" i="75"/>
  <c r="L84" i="75" s="1"/>
  <c r="N79" i="296"/>
  <c r="L84" i="340"/>
  <c r="L86" i="339"/>
  <c r="L84" i="327"/>
  <c r="L82" i="303"/>
  <c r="L84" i="123"/>
  <c r="N79" i="365"/>
  <c r="L85" i="365" s="1"/>
  <c r="L89" i="218"/>
  <c r="L85" i="356"/>
  <c r="N87" i="356" s="1"/>
  <c r="N89" i="356" s="1"/>
  <c r="D308" i="5" s="1"/>
  <c r="L85" i="226"/>
  <c r="L84" i="224"/>
  <c r="N79" i="254"/>
  <c r="L84" i="254" s="1"/>
  <c r="L83" i="121"/>
  <c r="L84" i="121"/>
  <c r="L85" i="123"/>
  <c r="N86" i="123" s="1"/>
  <c r="N88" i="123" s="1"/>
  <c r="D114" i="5" s="1"/>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L59" i="94"/>
  <c r="N59" i="94" s="1"/>
  <c r="N65" i="94" s="1"/>
  <c r="L59" i="92"/>
  <c r="N59" i="92" s="1"/>
  <c r="N65" i="92" s="1"/>
  <c r="N78" i="92" s="1"/>
  <c r="L83" i="92" s="1"/>
  <c r="L59" i="287"/>
  <c r="N59" i="287" s="1"/>
  <c r="N64" i="287" s="1"/>
  <c r="L59" i="286"/>
  <c r="N59" i="286" s="1"/>
  <c r="N64" i="286" s="1"/>
  <c r="N77" i="286" s="1"/>
  <c r="L8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L59" i="231"/>
  <c r="N59" i="231" s="1"/>
  <c r="N65" i="231" s="1"/>
  <c r="L56" i="229"/>
  <c r="N56" i="229" s="1"/>
  <c r="N62" i="229" s="1"/>
  <c r="N75" i="229" s="1"/>
  <c r="L80" i="229" s="1"/>
  <c r="L63" i="217"/>
  <c r="N63" i="217" s="1"/>
  <c r="N69" i="217" s="1"/>
  <c r="N82" i="217" s="1"/>
  <c r="L89" i="217" s="1"/>
  <c r="L64" i="177"/>
  <c r="N64" i="177" s="1"/>
  <c r="N69" i="177" s="1"/>
  <c r="N82" i="177" s="1"/>
  <c r="L89"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3" i="21"/>
  <c r="L85" i="21"/>
  <c r="L84" i="21"/>
  <c r="L85" i="7"/>
  <c r="N86" i="7" s="1"/>
  <c r="N88" i="7" s="1"/>
  <c r="D3" i="5" s="1"/>
  <c r="L84" i="46"/>
  <c r="L84" i="339"/>
  <c r="N83" i="282"/>
  <c r="L89" i="282" s="1"/>
  <c r="N79" i="256"/>
  <c r="L84" i="256" s="1"/>
  <c r="N78" i="35"/>
  <c r="N77" i="284"/>
  <c r="L84" i="284" s="1"/>
  <c r="L88" i="218"/>
  <c r="N90" i="218" s="1"/>
  <c r="N92" i="218" s="1"/>
  <c r="D180" i="5" s="1"/>
  <c r="L85" i="253"/>
  <c r="N87" i="253" s="1"/>
  <c r="N89" i="253" s="1"/>
  <c r="D213" i="5" s="1"/>
  <c r="N78" i="100"/>
  <c r="L85" i="100" s="1"/>
  <c r="N78" i="33"/>
  <c r="L83" i="33" s="1"/>
  <c r="L84" i="64"/>
  <c r="N78" i="53"/>
  <c r="L85" i="53" s="1"/>
  <c r="N78" i="215"/>
  <c r="L84" i="215" s="1"/>
  <c r="L84" i="348"/>
  <c r="L86" i="328"/>
  <c r="N69" i="172"/>
  <c r="N80" i="272"/>
  <c r="L85" i="272" s="1"/>
  <c r="L85" i="32"/>
  <c r="L84" i="31"/>
  <c r="N69" i="180"/>
  <c r="N82" i="180" s="1"/>
  <c r="L84" i="32"/>
  <c r="L85" i="31"/>
  <c r="N74" i="227"/>
  <c r="L79" i="227" s="1"/>
  <c r="N69" i="188"/>
  <c r="N82" i="188" s="1"/>
  <c r="L87" i="188" s="1"/>
  <c r="N70" i="186"/>
  <c r="N83" i="186" s="1"/>
  <c r="L88" i="186" s="1"/>
  <c r="N79" i="233"/>
  <c r="L84" i="233" s="1"/>
  <c r="N69" i="160"/>
  <c r="N82" i="160" s="1"/>
  <c r="N70" i="154"/>
  <c r="N83" i="154" s="1"/>
  <c r="L88" i="154" s="1"/>
  <c r="N79" i="261"/>
  <c r="L84" i="261" s="1"/>
  <c r="L82" i="305"/>
  <c r="L83" i="305"/>
  <c r="L83" i="25"/>
  <c r="L87" i="281"/>
  <c r="N78" i="243"/>
  <c r="L83" i="243" s="1"/>
  <c r="N70" i="185"/>
  <c r="N83" i="185" s="1"/>
  <c r="L90" i="185" s="1"/>
  <c r="N70" i="176"/>
  <c r="N83" i="176" s="1"/>
  <c r="L88" i="176" s="1"/>
  <c r="N78" i="94"/>
  <c r="L85" i="94" s="1"/>
  <c r="L83" i="39"/>
  <c r="L85" i="128"/>
  <c r="L84" i="25"/>
  <c r="L84" i="306"/>
  <c r="N78" i="231"/>
  <c r="L84" i="231" s="1"/>
  <c r="N70" i="267"/>
  <c r="N83" i="267" s="1"/>
  <c r="L88" i="267" s="1"/>
  <c r="N74" i="246"/>
  <c r="N89" i="246" s="1"/>
  <c r="L84" i="39"/>
  <c r="N79" i="332"/>
  <c r="L85"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4" i="34"/>
  <c r="L85" i="47"/>
  <c r="N86" i="47" s="1"/>
  <c r="N88" i="47" s="1"/>
  <c r="D39" i="5" s="1"/>
  <c r="L83" i="72"/>
  <c r="L86" i="360"/>
  <c r="L86" i="348"/>
  <c r="L85" i="131"/>
  <c r="N78" i="79"/>
  <c r="L83" i="79" s="1"/>
  <c r="N78" i="68"/>
  <c r="L84" i="130"/>
  <c r="L85" i="208"/>
  <c r="N86" i="208" s="1"/>
  <c r="N88" i="208" s="1"/>
  <c r="D119" i="5" s="1"/>
  <c r="N79" i="342"/>
  <c r="L85" i="342" s="1"/>
  <c r="N78" i="40"/>
  <c r="L84" i="40" s="1"/>
  <c r="L85" i="105"/>
  <c r="N77" i="309"/>
  <c r="L84" i="309" s="1"/>
  <c r="L87" i="277"/>
  <c r="L86" i="277"/>
  <c r="L85" i="250"/>
  <c r="L84" i="250"/>
  <c r="N78" i="95"/>
  <c r="N69" i="181"/>
  <c r="N82" i="181" s="1"/>
  <c r="L89" i="181" s="1"/>
  <c r="N78" i="96"/>
  <c r="L85" i="96" s="1"/>
  <c r="N78" i="85"/>
  <c r="L83" i="85" s="1"/>
  <c r="N78" i="45"/>
  <c r="L85" i="45" s="1"/>
  <c r="N78" i="36"/>
  <c r="N80" i="274"/>
  <c r="L86" i="274" s="1"/>
  <c r="N79" i="259"/>
  <c r="L84" i="259" s="1"/>
  <c r="N78" i="143"/>
  <c r="L84" i="143" s="1"/>
  <c r="N78" i="90"/>
  <c r="L85" i="90" s="1"/>
  <c r="N77" i="283"/>
  <c r="N85" i="279"/>
  <c r="N83" i="244"/>
  <c r="L90" i="244" s="1"/>
  <c r="N79" i="346"/>
  <c r="L86" i="346" s="1"/>
  <c r="N78" i="17"/>
  <c r="N78" i="23"/>
  <c r="L85" i="367"/>
  <c r="L83" i="367"/>
  <c r="L84" i="367"/>
  <c r="N78" i="20"/>
  <c r="L83" i="20" s="1"/>
  <c r="L84" i="42"/>
  <c r="L84" i="305"/>
  <c r="L91" i="221"/>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37"/>
  <c r="L83" i="42"/>
  <c r="L84" i="57"/>
  <c r="L86" i="347"/>
  <c r="L85" i="371"/>
  <c r="L86" i="343"/>
  <c r="L86" i="321"/>
  <c r="L85" i="328"/>
  <c r="L84" i="323"/>
  <c r="L86" i="250"/>
  <c r="L85" i="224"/>
  <c r="L84" i="132"/>
  <c r="L83" i="131"/>
  <c r="L83" i="127"/>
  <c r="N85" i="245"/>
  <c r="L91" i="245" s="1"/>
  <c r="L83" i="129"/>
  <c r="L84" i="129"/>
  <c r="L85" i="129"/>
  <c r="L84" i="52"/>
  <c r="L85" i="52"/>
  <c r="L83" i="52"/>
  <c r="L85" i="306"/>
  <c r="N79" i="337"/>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N86" i="28"/>
  <c r="N88" i="28" s="1"/>
  <c r="D20" i="5" s="1"/>
  <c r="L84" i="24"/>
  <c r="L85" i="18"/>
  <c r="L83" i="18"/>
  <c r="L85" i="15"/>
  <c r="L83" i="15"/>
  <c r="N78" i="12"/>
  <c r="L85" i="12" s="1"/>
  <c r="L84" i="332" l="1"/>
  <c r="N86" i="21"/>
  <c r="N88" i="21" s="1"/>
  <c r="D13" i="5" s="1"/>
  <c r="L99" i="260"/>
  <c r="N85" i="72"/>
  <c r="N87" i="72" s="1"/>
  <c r="D63" i="5" s="1"/>
  <c r="L88" i="50"/>
  <c r="L83" i="37"/>
  <c r="L86" i="50"/>
  <c r="N86" i="121"/>
  <c r="N88" i="121" s="1"/>
  <c r="D111" i="5" s="1"/>
  <c r="L84" i="38"/>
  <c r="N86" i="131"/>
  <c r="N88" i="131" s="1"/>
  <c r="D122" i="5" s="1"/>
  <c r="L83" i="75"/>
  <c r="L82" i="75"/>
  <c r="N86" i="65"/>
  <c r="N88" i="65" s="1"/>
  <c r="D56" i="5" s="1"/>
  <c r="N70" i="168"/>
  <c r="N70" i="178"/>
  <c r="N83" i="178" s="1"/>
  <c r="L90" i="178" s="1"/>
  <c r="N87" i="323"/>
  <c r="N89" i="323" s="1"/>
  <c r="D279" i="5" s="1"/>
  <c r="N86" i="63"/>
  <c r="N88" i="63" s="1"/>
  <c r="D54" i="5" s="1"/>
  <c r="N85" i="74"/>
  <c r="N87" i="74" s="1"/>
  <c r="D65" i="5" s="1"/>
  <c r="L82" i="284"/>
  <c r="L83" i="302"/>
  <c r="L83" i="102"/>
  <c r="L84" i="102"/>
  <c r="L90" i="282"/>
  <c r="N87" i="327"/>
  <c r="N89" i="327" s="1"/>
  <c r="D281" i="5" s="1"/>
  <c r="N87" i="340"/>
  <c r="N89" i="340" s="1"/>
  <c r="D294" i="5" s="1"/>
  <c r="L86" i="256"/>
  <c r="L83" i="38"/>
  <c r="L85" i="69"/>
  <c r="L98" i="260"/>
  <c r="N101" i="260" s="1"/>
  <c r="N103" i="260" s="1"/>
  <c r="D219" i="5" s="1"/>
  <c r="L83" i="105"/>
  <c r="N86" i="105" s="1"/>
  <c r="N88" i="105" s="1"/>
  <c r="D95" i="5" s="1"/>
  <c r="L86" i="254"/>
  <c r="N85" i="303"/>
  <c r="N87" i="303" s="1"/>
  <c r="D259" i="5" s="1"/>
  <c r="L85" i="92"/>
  <c r="L85" i="254"/>
  <c r="L84" i="26"/>
  <c r="L84" i="92"/>
  <c r="N86" i="64"/>
  <c r="N88" i="64" s="1"/>
  <c r="D55" i="5" s="1"/>
  <c r="N87" i="328"/>
  <c r="N89" i="328" s="1"/>
  <c r="D282" i="5" s="1"/>
  <c r="L85" i="333"/>
  <c r="N87" i="371"/>
  <c r="N89" i="371" s="1"/>
  <c r="D293" i="5" s="1"/>
  <c r="N88" i="275"/>
  <c r="N90" i="275" s="1"/>
  <c r="D233" i="5" s="1"/>
  <c r="L86" i="333"/>
  <c r="N64" i="297"/>
  <c r="N77" i="297" s="1"/>
  <c r="L82" i="297" s="1"/>
  <c r="N69" i="164"/>
  <c r="N82" i="164" s="1"/>
  <c r="L83" i="43"/>
  <c r="N85" i="78"/>
  <c r="N87" i="78" s="1"/>
  <c r="D69" i="5" s="1"/>
  <c r="L84" i="43"/>
  <c r="L82" i="286"/>
  <c r="N70" i="268"/>
  <c r="N83" i="268" s="1"/>
  <c r="L90" i="268" s="1"/>
  <c r="N77" i="285"/>
  <c r="L84" i="285" s="1"/>
  <c r="L85" i="27"/>
  <c r="N70" i="171"/>
  <c r="N83" i="171" s="1"/>
  <c r="L90" i="171" s="1"/>
  <c r="L84" i="30"/>
  <c r="N69" i="179"/>
  <c r="N82" i="179" s="1"/>
  <c r="L88" i="179" s="1"/>
  <c r="L84" i="342"/>
  <c r="L84" i="135"/>
  <c r="N79" i="239"/>
  <c r="N82" i="174"/>
  <c r="L89" i="174" s="1"/>
  <c r="L85" i="232"/>
  <c r="L85" i="241"/>
  <c r="L83" i="284"/>
  <c r="N85" i="284" s="1"/>
  <c r="N87" i="284" s="1"/>
  <c r="D241" i="5" s="1"/>
  <c r="N70" i="157"/>
  <c r="N83" i="157" s="1"/>
  <c r="L90" i="157" s="1"/>
  <c r="N86" i="226"/>
  <c r="N88" i="226" s="1"/>
  <c r="D187" i="5" s="1"/>
  <c r="L84" i="19"/>
  <c r="N86" i="19" s="1"/>
  <c r="N88" i="19" s="1"/>
  <c r="D11" i="5" s="1"/>
  <c r="L83" i="19"/>
  <c r="L85" i="336"/>
  <c r="L84" i="363"/>
  <c r="L84" i="147"/>
  <c r="L83" i="215"/>
  <c r="L84" i="346"/>
  <c r="N86" i="224"/>
  <c r="N88" i="224" s="1"/>
  <c r="D185" i="5" s="1"/>
  <c r="L85" i="41"/>
  <c r="N86" i="46"/>
  <c r="N88" i="46" s="1"/>
  <c r="D38" i="5" s="1"/>
  <c r="L84" i="100"/>
  <c r="N90" i="219"/>
  <c r="N92" i="219" s="1"/>
  <c r="D181" i="5" s="1"/>
  <c r="L86" i="241"/>
  <c r="L82" i="302"/>
  <c r="N85" i="302" s="1"/>
  <c r="N87" i="302" s="1"/>
  <c r="L86" i="332"/>
  <c r="N87" i="332" s="1"/>
  <c r="N89" i="332" s="1"/>
  <c r="D286" i="5" s="1"/>
  <c r="N79" i="316"/>
  <c r="L84" i="316" s="1"/>
  <c r="N79" i="313"/>
  <c r="L84" i="313" s="1"/>
  <c r="N79" i="317"/>
  <c r="L92" i="221"/>
  <c r="N93" i="221" s="1"/>
  <c r="N95" i="221" s="1"/>
  <c r="D184" i="5" s="1"/>
  <c r="N87" i="321"/>
  <c r="N89" i="321" s="1"/>
  <c r="D277" i="5" s="1"/>
  <c r="L83" i="59"/>
  <c r="L83" i="26"/>
  <c r="N86" i="58"/>
  <c r="N88" i="58" s="1"/>
  <c r="D49" i="5" s="1"/>
  <c r="N86" i="130"/>
  <c r="N88" i="130" s="1"/>
  <c r="D121" i="5" s="1"/>
  <c r="L83" i="286"/>
  <c r="N85" i="286" s="1"/>
  <c r="N87" i="286" s="1"/>
  <c r="D243" i="5" s="1"/>
  <c r="N87" i="339"/>
  <c r="N89" i="339" s="1"/>
  <c r="D292" i="5" s="1"/>
  <c r="L83" i="142"/>
  <c r="L84" i="142"/>
  <c r="L85" i="142"/>
  <c r="L84" i="262"/>
  <c r="L85" i="262"/>
  <c r="L86" i="262"/>
  <c r="L83" i="24"/>
  <c r="L85" i="213"/>
  <c r="N79" i="314"/>
  <c r="L84" i="314" s="1"/>
  <c r="N79" i="318"/>
  <c r="N79" i="311"/>
  <c r="L84" i="311" s="1"/>
  <c r="N79" i="315"/>
  <c r="L84" i="315" s="1"/>
  <c r="N79" i="319"/>
  <c r="L84" i="319" s="1"/>
  <c r="L84" i="298"/>
  <c r="L84" i="103"/>
  <c r="L85" i="240"/>
  <c r="L83" i="30"/>
  <c r="L84" i="27"/>
  <c r="N86" i="27" s="1"/>
  <c r="N88" i="27" s="1"/>
  <c r="D19" i="5" s="1"/>
  <c r="N66" i="294"/>
  <c r="N79" i="294" s="1"/>
  <c r="L86" i="294" s="1"/>
  <c r="L88" i="282"/>
  <c r="L85" i="363"/>
  <c r="N86" i="124"/>
  <c r="N88" i="124" s="1"/>
  <c r="D113" i="5" s="1"/>
  <c r="L86" i="232"/>
  <c r="L85" i="147"/>
  <c r="L85" i="138"/>
  <c r="L86" i="251"/>
  <c r="L85" i="215"/>
  <c r="L87" i="274"/>
  <c r="N87" i="343"/>
  <c r="N89" i="343" s="1"/>
  <c r="D296" i="5" s="1"/>
  <c r="L84" i="365"/>
  <c r="N86" i="132"/>
  <c r="N88" i="132" s="1"/>
  <c r="D123" i="5" s="1"/>
  <c r="L86" i="240"/>
  <c r="L86" i="365"/>
  <c r="L85" i="135"/>
  <c r="L82" i="298"/>
  <c r="L84" i="25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5" i="75"/>
  <c r="N87" i="75" s="1"/>
  <c r="D6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239"/>
  <c r="L86" i="239"/>
  <c r="L84" i="351"/>
  <c r="L86" i="351"/>
  <c r="L85" i="351"/>
  <c r="L86" i="317"/>
  <c r="L85" i="317"/>
  <c r="L84" i="317"/>
  <c r="L86" i="320"/>
  <c r="L85" i="320"/>
  <c r="L84" i="320"/>
  <c r="L84" i="350"/>
  <c r="L86" i="350"/>
  <c r="L85" i="350"/>
  <c r="L85" i="330"/>
  <c r="L86" i="330"/>
  <c r="N86" i="18"/>
  <c r="N88" i="18" s="1"/>
  <c r="D10" i="5" s="1"/>
  <c r="N86" i="110"/>
  <c r="N88" i="110" s="1"/>
  <c r="D100" i="5" s="1"/>
  <c r="L85" i="318"/>
  <c r="L88" i="181"/>
  <c r="L84" i="145"/>
  <c r="L89" i="186"/>
  <c r="L83" i="192"/>
  <c r="L85" i="239"/>
  <c r="L89" i="187"/>
  <c r="L84" i="330"/>
  <c r="L84" i="353"/>
  <c r="L84" i="366"/>
  <c r="L86" i="366"/>
  <c r="L84" i="307"/>
  <c r="L86" i="307"/>
  <c r="L85" i="307"/>
  <c r="L82" i="300"/>
  <c r="L84" i="300"/>
  <c r="L83" i="300"/>
  <c r="L86" i="352"/>
  <c r="L84" i="352"/>
  <c r="L85" i="352"/>
  <c r="N87" i="241"/>
  <c r="N89" i="241" s="1"/>
  <c r="D201" i="5" s="1"/>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38"/>
  <c r="N88" i="38" s="1"/>
  <c r="D29" i="5" s="1"/>
  <c r="N86" i="24"/>
  <c r="N88" i="24" s="1"/>
  <c r="D16" i="5" s="1"/>
  <c r="N86" i="15"/>
  <c r="N88" i="15" s="1"/>
  <c r="D7" i="5" s="1"/>
  <c r="L83" i="12"/>
  <c r="L84" i="12"/>
  <c r="L86" i="313" l="1"/>
  <c r="N89" i="50"/>
  <c r="N91" i="50" s="1"/>
  <c r="D42" i="5" s="1"/>
  <c r="N86" i="53"/>
  <c r="N88" i="53" s="1"/>
  <c r="D45" i="5" s="1"/>
  <c r="N86" i="41"/>
  <c r="N88" i="41" s="1"/>
  <c r="D32" i="5" s="1"/>
  <c r="N86" i="33"/>
  <c r="N88" i="33" s="1"/>
  <c r="D25" i="5" s="1"/>
  <c r="N86" i="69"/>
  <c r="N88" i="69" s="1"/>
  <c r="D60" i="5" s="1"/>
  <c r="L88" i="171"/>
  <c r="N91" i="171" s="1"/>
  <c r="N93" i="171" s="1"/>
  <c r="D156" i="5" s="1"/>
  <c r="N86" i="92"/>
  <c r="N88" i="92" s="1"/>
  <c r="D83" i="5" s="1"/>
  <c r="L85" i="314"/>
  <c r="L86" i="314"/>
  <c r="N87" i="256"/>
  <c r="N89" i="256" s="1"/>
  <c r="D215" i="5" s="1"/>
  <c r="L89" i="157"/>
  <c r="L88" i="157"/>
  <c r="N91" i="282"/>
  <c r="N93" i="282" s="1"/>
  <c r="D239" i="5" s="1"/>
  <c r="L87" i="179"/>
  <c r="N87" i="346"/>
  <c r="N89" i="346" s="1"/>
  <c r="D299" i="5" s="1"/>
  <c r="L89" i="268"/>
  <c r="N91" i="268" s="1"/>
  <c r="N93" i="268" s="1"/>
  <c r="D227" i="5" s="1"/>
  <c r="L89" i="179"/>
  <c r="L89" i="178"/>
  <c r="L88" i="178"/>
  <c r="N87" i="342"/>
  <c r="N89" i="342" s="1"/>
  <c r="D295" i="5" s="1"/>
  <c r="L86" i="319"/>
  <c r="N86" i="102"/>
  <c r="N88" i="102" s="1"/>
  <c r="D92" i="5" s="1"/>
  <c r="L85" i="319"/>
  <c r="L85" i="316"/>
  <c r="L86" i="315"/>
  <c r="L87" i="189"/>
  <c r="N86" i="147"/>
  <c r="N88" i="147" s="1"/>
  <c r="D137" i="5" s="1"/>
  <c r="L85" i="315"/>
  <c r="N85" i="298"/>
  <c r="N87" i="298" s="1"/>
  <c r="D254" i="5" s="1"/>
  <c r="N87" i="262"/>
  <c r="N89" i="262" s="1"/>
  <c r="D221" i="5" s="1"/>
  <c r="N86" i="59"/>
  <c r="N88" i="59" s="1"/>
  <c r="D50" i="5" s="1"/>
  <c r="L85" i="313"/>
  <c r="N87" i="313" s="1"/>
  <c r="N89" i="313" s="1"/>
  <c r="D269" i="5" s="1"/>
  <c r="L86" i="316"/>
  <c r="N87" i="363"/>
  <c r="N89" i="363" s="1"/>
  <c r="D313" i="5" s="1"/>
  <c r="N87" i="254"/>
  <c r="N89" i="254" s="1"/>
  <c r="D214" i="5" s="1"/>
  <c r="N88" i="232"/>
  <c r="N90" i="232" s="1"/>
  <c r="D192" i="5" s="1"/>
  <c r="L83" i="285"/>
  <c r="L83" i="297"/>
  <c r="L84" i="297"/>
  <c r="N86" i="26"/>
  <c r="N88" i="26" s="1"/>
  <c r="D18" i="5" s="1"/>
  <c r="N86" i="215"/>
  <c r="N88" i="215" s="1"/>
  <c r="D177" i="5" s="1"/>
  <c r="N86" i="30"/>
  <c r="N88" i="30" s="1"/>
  <c r="D22" i="5" s="1"/>
  <c r="N86" i="43"/>
  <c r="N88" i="43" s="1"/>
  <c r="D34" i="5" s="1"/>
  <c r="N86" i="142"/>
  <c r="N88" i="142" s="1"/>
  <c r="D134" i="5" s="1"/>
  <c r="L86" i="311"/>
  <c r="L85" i="311"/>
  <c r="N87" i="240"/>
  <c r="N89" i="240" s="1"/>
  <c r="D200" i="5" s="1"/>
  <c r="N86" i="209"/>
  <c r="N88" i="209" s="1"/>
  <c r="D131" i="5" s="1"/>
  <c r="N86" i="140"/>
  <c r="N88" i="140" s="1"/>
  <c r="D132" i="5" s="1"/>
  <c r="N86" i="29"/>
  <c r="N88" i="29" s="1"/>
  <c r="D21" i="5" s="1"/>
  <c r="N87" i="333"/>
  <c r="N89" i="333" s="1"/>
  <c r="D287" i="5" s="1"/>
  <c r="L84" i="294"/>
  <c r="L82" i="285"/>
  <c r="L87" i="174"/>
  <c r="L83" i="60"/>
  <c r="N86" i="100"/>
  <c r="N88" i="100" s="1"/>
  <c r="D90" i="5" s="1"/>
  <c r="N85" i="325"/>
  <c r="N87" i="325" s="1"/>
  <c r="D280" i="5" s="1"/>
  <c r="N86" i="103"/>
  <c r="N88" i="103" s="1"/>
  <c r="D93" i="5" s="1"/>
  <c r="N86" i="135"/>
  <c r="N88" i="135" s="1"/>
  <c r="D126" i="5" s="1"/>
  <c r="N86" i="80"/>
  <c r="N88" i="80" s="1"/>
  <c r="D71" i="5" s="1"/>
  <c r="L88" i="174"/>
  <c r="N87" i="365"/>
  <c r="N89" i="365" s="1"/>
  <c r="D315" i="5" s="1"/>
  <c r="N87" i="251"/>
  <c r="N89" i="251" s="1"/>
  <c r="D211" i="5" s="1"/>
  <c r="L85" i="294"/>
  <c r="N86" i="231"/>
  <c r="N88" i="231" s="1"/>
  <c r="D191" i="5" s="1"/>
  <c r="N90" i="217"/>
  <c r="N92" i="217" s="1"/>
  <c r="D179" i="5" s="1"/>
  <c r="N88" i="274"/>
  <c r="N90" i="274" s="1"/>
  <c r="D232" i="5" s="1"/>
  <c r="N86" i="149"/>
  <c r="N88" i="149" s="1"/>
  <c r="D135" i="5" s="1"/>
  <c r="N87" i="336"/>
  <c r="N89" i="336" s="1"/>
  <c r="D290" i="5" s="1"/>
  <c r="N86" i="213"/>
  <c r="N88" i="213" s="1"/>
  <c r="D175" i="5" s="1"/>
  <c r="N86" i="88"/>
  <c r="N88" i="88" s="1"/>
  <c r="D79" i="5" s="1"/>
  <c r="N82" i="227"/>
  <c r="N84" i="227" s="1"/>
  <c r="D188" i="5" s="1"/>
  <c r="N87" i="264"/>
  <c r="N89" i="264" s="1"/>
  <c r="D223" i="5" s="1"/>
  <c r="N86" i="99"/>
  <c r="N88" i="99" s="1"/>
  <c r="D89" i="5" s="1"/>
  <c r="N86" i="83"/>
  <c r="N88" i="83" s="1"/>
  <c r="D74" i="5" s="1"/>
  <c r="N86" i="138"/>
  <c r="N88" i="138" s="1"/>
  <c r="D129" i="5" s="1"/>
  <c r="N91" i="249"/>
  <c r="N93" i="249" s="1"/>
  <c r="D209" i="5" s="1"/>
  <c r="N87" i="235"/>
  <c r="N89" i="235" s="1"/>
  <c r="D195" i="5" s="1"/>
  <c r="N87" i="238"/>
  <c r="N89" i="238" s="1"/>
  <c r="D198" i="5" s="1"/>
  <c r="L89" i="189"/>
  <c r="N90" i="189" s="1"/>
  <c r="N92" i="189" s="1"/>
  <c r="D169" i="5" s="1"/>
  <c r="N87" i="295"/>
  <c r="N89" i="295" s="1"/>
  <c r="D251" i="5" s="1"/>
  <c r="N86" i="96"/>
  <c r="N88" i="96" s="1"/>
  <c r="D86" i="5" s="1"/>
  <c r="N86" i="214"/>
  <c r="N88" i="214" s="1"/>
  <c r="D176"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17"/>
  <c r="N89" i="317" s="1"/>
  <c r="D273"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6" i="60" l="1"/>
  <c r="N88" i="60" s="1"/>
  <c r="D51" i="5" s="1"/>
  <c r="N87" i="314"/>
  <c r="N89" i="314" s="1"/>
  <c r="D270" i="5" s="1"/>
  <c r="N87" i="311"/>
  <c r="N89" i="311" s="1"/>
  <c r="D267" i="5" s="1"/>
  <c r="N90" i="179"/>
  <c r="N92" i="179" s="1"/>
  <c r="D158" i="5" s="1"/>
  <c r="N85" i="297"/>
  <c r="N87" i="297" s="1"/>
  <c r="D253" i="5" s="1"/>
  <c r="N87" i="319"/>
  <c r="N89" i="319" s="1"/>
  <c r="D275" i="5" s="1"/>
  <c r="N87" i="316"/>
  <c r="N89" i="316" s="1"/>
  <c r="D272" i="5" s="1"/>
  <c r="N87" i="315"/>
  <c r="N89" i="315" s="1"/>
  <c r="D271" i="5" s="1"/>
  <c r="N90" i="174"/>
  <c r="N92" i="174" s="1"/>
  <c r="D154" i="5" s="1"/>
  <c r="N87" i="294"/>
  <c r="N89" i="294" s="1"/>
  <c r="D250"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<sst xmlns="http://schemas.openxmlformats.org/spreadsheetml/2006/main" count="38555" uniqueCount="2343">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</sst>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2">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166" fontId="0" fillId="0" borderId="15" xfId="11" applyFont="1" applyFill="1" applyBorder="1" applyProtection="1">
      <protection locked="0"/>
    </xf>
    <xf numFmtId="166" fontId="3" fillId="5" borderId="4" xfId="11" applyFont="1" applyFill="1" applyBorder="1" applyProtection="1">
      <protection locked="0"/>
    </xf>
    <xf numFmtId="166" fontId="3" fillId="16" borderId="63" xfId="11"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CHOCO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57"/>
      <c r="B32" s="657"/>
      <c r="C32" s="657"/>
      <c r="D32" s="657"/>
      <c r="E32" s="657"/>
      <c r="F32" s="657"/>
      <c r="G32" s="657"/>
      <c r="H32" s="657"/>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57"/>
      <c r="B33" s="657"/>
      <c r="C33" s="657"/>
      <c r="D33" s="657"/>
      <c r="E33" s="657"/>
      <c r="F33" s="657"/>
      <c r="G33" s="657"/>
      <c r="H33" s="657"/>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57"/>
      <c r="B34" s="657"/>
      <c r="C34" s="657"/>
      <c r="D34" s="657"/>
      <c r="E34" s="657"/>
      <c r="F34" s="657"/>
      <c r="G34" s="657"/>
      <c r="H34" s="657"/>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57"/>
      <c r="B35" s="657"/>
      <c r="C35" s="657"/>
      <c r="D35" s="657"/>
      <c r="E35" s="657"/>
      <c r="F35" s="657"/>
      <c r="G35" s="657"/>
      <c r="H35" s="657"/>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57"/>
      <c r="B36" s="657"/>
      <c r="C36" s="657"/>
      <c r="D36" s="657"/>
      <c r="E36" s="657"/>
      <c r="F36" s="657"/>
      <c r="G36" s="657"/>
      <c r="H36" s="657"/>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57"/>
      <c r="B37" s="657"/>
      <c r="C37" s="657"/>
      <c r="D37" s="657"/>
      <c r="E37" s="657"/>
      <c r="F37" s="657"/>
      <c r="G37" s="657"/>
      <c r="H37" s="657"/>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57"/>
      <c r="B38" s="657"/>
      <c r="C38" s="657"/>
      <c r="D38" s="657"/>
      <c r="E38" s="657"/>
      <c r="F38" s="657"/>
      <c r="G38" s="657"/>
      <c r="H38" s="657"/>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58" t="s">
        <v>1933</v>
      </c>
      <c r="B1" s="659"/>
      <c r="C1" s="659"/>
      <c r="D1" s="660"/>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4241215.075741821</v>
      </c>
      <c r="G3" t="s">
        <v>1064</v>
      </c>
      <c r="J3" s="1"/>
    </row>
    <row r="4" spans="1:10" ht="54" thickTop="1" thickBot="1">
      <c r="A4" s="137" t="s">
        <v>1069</v>
      </c>
      <c r="B4" s="138" t="s">
        <v>1253</v>
      </c>
      <c r="C4" s="136" t="s">
        <v>1068</v>
      </c>
      <c r="D4" s="183">
        <f>VLOOKUP('200.2'!A88,'200.2'!A37:N108,14,FALSE)</f>
        <v>272613.95686196833</v>
      </c>
      <c r="J4" s="1"/>
    </row>
    <row r="5" spans="1:10" ht="54" thickTop="1" thickBot="1">
      <c r="A5" s="137" t="s">
        <v>1070</v>
      </c>
      <c r="B5" s="138" t="s">
        <v>1254</v>
      </c>
      <c r="C5" s="139" t="s">
        <v>1071</v>
      </c>
      <c r="D5" s="183">
        <f>VLOOKUP('201.1'!A88,'201.1'!A38:N109,14,FALSE)</f>
        <v>186941.39449475857</v>
      </c>
    </row>
    <row r="6" spans="1:10" ht="54" thickTop="1" thickBot="1">
      <c r="A6" s="137" t="s">
        <v>1072</v>
      </c>
      <c r="B6" s="138" t="s">
        <v>1255</v>
      </c>
      <c r="C6" s="139" t="s">
        <v>1071</v>
      </c>
      <c r="D6" s="183">
        <f>VLOOKUP('201.2'!A88,'201.2'!A39:N110,14,FALSE)</f>
        <v>220070.9950133352</v>
      </c>
    </row>
    <row r="7" spans="1:10" ht="70.5" customHeight="1" thickTop="1" thickBot="1">
      <c r="A7" s="137" t="s">
        <v>1073</v>
      </c>
      <c r="B7" s="138" t="s">
        <v>1256</v>
      </c>
      <c r="C7" s="139" t="s">
        <v>1071</v>
      </c>
      <c r="D7" s="183">
        <f>VLOOKUP('201.3'!A88,'201.3'!A40:N111,14,FALSE)</f>
        <v>45247.377002264031</v>
      </c>
    </row>
    <row r="8" spans="1:10" ht="54" thickTop="1" thickBot="1">
      <c r="A8" s="137" t="s">
        <v>1074</v>
      </c>
      <c r="B8" s="138" t="s">
        <v>1257</v>
      </c>
      <c r="C8" s="139" t="s">
        <v>1071</v>
      </c>
      <c r="D8" s="184">
        <f>VLOOKUP('201.4'!A88,'201.4'!A41:N112,14,FALSE)</f>
        <v>74286.739412600728</v>
      </c>
    </row>
    <row r="9" spans="1:10" ht="54" thickTop="1" thickBot="1">
      <c r="A9" s="137" t="s">
        <v>1075</v>
      </c>
      <c r="B9" s="138" t="s">
        <v>1254</v>
      </c>
      <c r="C9" s="139" t="s">
        <v>1929</v>
      </c>
      <c r="D9" s="184">
        <f>VLOOKUP('201.5'!A88,'201.5'!A42:N113,14,FALSE)</f>
        <v>186941.39449475857</v>
      </c>
    </row>
    <row r="10" spans="1:10" ht="54" thickTop="1" thickBot="1">
      <c r="A10" s="137" t="s">
        <v>1076</v>
      </c>
      <c r="B10" s="138" t="s">
        <v>1255</v>
      </c>
      <c r="C10" s="139" t="s">
        <v>1929</v>
      </c>
      <c r="D10" s="184">
        <f>VLOOKUP('201.6'!A88,'201.6'!A43:N114,14,FALSE)</f>
        <v>220070.9950133352</v>
      </c>
    </row>
    <row r="11" spans="1:10" ht="54" thickTop="1" thickBot="1">
      <c r="A11" s="137" t="s">
        <v>1077</v>
      </c>
      <c r="B11" s="138" t="s">
        <v>1255</v>
      </c>
      <c r="C11" s="139" t="s">
        <v>388</v>
      </c>
      <c r="D11" s="184">
        <f>VLOOKUP('201.7'!A88,'201.7'!A44:N115,14,FALSE)</f>
        <v>217181.98665735224</v>
      </c>
    </row>
    <row r="12" spans="1:10" ht="54" thickTop="1" thickBot="1">
      <c r="A12" s="137" t="s">
        <v>1078</v>
      </c>
      <c r="B12" s="138" t="s">
        <v>1258</v>
      </c>
      <c r="C12" s="139" t="s">
        <v>233</v>
      </c>
      <c r="D12" s="184">
        <f>VLOOKUP('201.8'!A88,'201.8'!A45:N116,14,FALSE)</f>
        <v>19023.900844873304</v>
      </c>
    </row>
    <row r="13" spans="1:10" ht="54" thickTop="1" thickBot="1">
      <c r="A13" s="137" t="s">
        <v>1079</v>
      </c>
      <c r="B13" s="138" t="s">
        <v>1259</v>
      </c>
      <c r="C13" s="139" t="s">
        <v>233</v>
      </c>
      <c r="D13" s="184">
        <f>VLOOKUP('201.9'!A88,'201.9'!A46:N117,14,FALSE)</f>
        <v>18763.108486553032</v>
      </c>
    </row>
    <row r="14" spans="1:10" ht="54" thickTop="1" thickBot="1">
      <c r="A14" s="137" t="s">
        <v>1080</v>
      </c>
      <c r="B14" s="138" t="s">
        <v>1260</v>
      </c>
      <c r="C14" s="139" t="s">
        <v>144</v>
      </c>
      <c r="D14" s="184">
        <f>VLOOKUP('201.10'!A88,'201.10'!A47:N118,14,FALSE)</f>
        <v>8317.1320567331368</v>
      </c>
    </row>
    <row r="15" spans="1:10" ht="54" thickTop="1" thickBot="1">
      <c r="A15" s="137" t="s">
        <v>1081</v>
      </c>
      <c r="B15" s="138" t="s">
        <v>1261</v>
      </c>
      <c r="C15" s="139" t="s">
        <v>1082</v>
      </c>
      <c r="D15" s="184">
        <f>VLOOKUP('201.11'!A88,'201.11'!A48:N119,14,FALSE)</f>
        <v>1900.8890481944049</v>
      </c>
    </row>
    <row r="16" spans="1:10" ht="54" thickTop="1" thickBot="1">
      <c r="A16" s="137" t="s">
        <v>1083</v>
      </c>
      <c r="B16" s="138" t="s">
        <v>1262</v>
      </c>
      <c r="C16" s="139" t="s">
        <v>1929</v>
      </c>
      <c r="D16" s="184">
        <f>VLOOKUP('201.12'!A88,'201.12'!A49:N120,14,FALSE)</f>
        <v>145884.20908682005</v>
      </c>
    </row>
    <row r="17" spans="1:4" ht="64.5" thickTop="1" thickBot="1">
      <c r="A17" s="140" t="s">
        <v>1084</v>
      </c>
      <c r="B17" s="141" t="s">
        <v>1263</v>
      </c>
      <c r="C17" s="139" t="s">
        <v>1929</v>
      </c>
      <c r="D17" s="184">
        <f>VLOOKUP('201.13'!A88,'201.13'!A50:N121,14,FALSE)</f>
        <v>147951.06906159187</v>
      </c>
    </row>
    <row r="18" spans="1:4" ht="54" thickTop="1" thickBot="1">
      <c r="A18" s="137" t="s">
        <v>1085</v>
      </c>
      <c r="B18" s="138" t="s">
        <v>1264</v>
      </c>
      <c r="C18" s="139" t="s">
        <v>144</v>
      </c>
      <c r="D18" s="184">
        <f>VLOOKUP('201.14'!A88,'201.14'!A51:N122,14,FALSE)</f>
        <v>53217.621388298212</v>
      </c>
    </row>
    <row r="19" spans="1:4" ht="54" thickTop="1" thickBot="1">
      <c r="A19" s="137" t="s">
        <v>1086</v>
      </c>
      <c r="B19" s="138" t="s">
        <v>1265</v>
      </c>
      <c r="C19" s="139" t="s">
        <v>144</v>
      </c>
      <c r="D19" s="184">
        <f>VLOOKUP('201.15'!A88,'201.15'!A52:N123,14,FALSE)</f>
        <v>66487.20710391723</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131201.82571150121</v>
      </c>
    </row>
    <row r="22" spans="1:4" ht="54" thickTop="1" thickBot="1">
      <c r="A22" s="137" t="s">
        <v>1089</v>
      </c>
      <c r="B22" s="138" t="s">
        <v>1268</v>
      </c>
      <c r="C22" s="139" t="s">
        <v>1929</v>
      </c>
      <c r="D22" s="184">
        <f>VLOOKUP('201.18'!A88,'201.18'!A55:N126,14,FALSE)</f>
        <v>131201.82571150121</v>
      </c>
    </row>
    <row r="23" spans="1:4" ht="54" thickTop="1" thickBot="1">
      <c r="A23" s="137" t="s">
        <v>1090</v>
      </c>
      <c r="B23" s="138" t="s">
        <v>1269</v>
      </c>
      <c r="C23" s="139" t="s">
        <v>144</v>
      </c>
      <c r="D23" s="184">
        <f>VLOOKUP('201.19'!A88,'201.19'!A56:N127,14,FALSE)</f>
        <v>7709.5427385180292</v>
      </c>
    </row>
    <row r="24" spans="1:4" ht="54" thickTop="1" thickBot="1">
      <c r="A24" s="137" t="s">
        <v>1091</v>
      </c>
      <c r="B24" s="138" t="s">
        <v>1270</v>
      </c>
      <c r="C24" s="139" t="s">
        <v>144</v>
      </c>
      <c r="D24" s="184">
        <f>VLOOKUP('201.20'!A88,'201.20'!A57:N128,14,FALSE)</f>
        <v>824.78667246846192</v>
      </c>
    </row>
    <row r="25" spans="1:4" ht="54" thickTop="1" thickBot="1">
      <c r="A25" s="137" t="s">
        <v>1092</v>
      </c>
      <c r="B25" s="138" t="s">
        <v>1271</v>
      </c>
      <c r="C25" s="139" t="s">
        <v>144</v>
      </c>
      <c r="D25" s="184">
        <f>VLOOKUP('201.21'!A88,'201.21'!A58:N129,14,FALSE)</f>
        <v>9209.2870351575293</v>
      </c>
    </row>
    <row r="26" spans="1:4" ht="54" thickTop="1" thickBot="1">
      <c r="A26" s="137" t="s">
        <v>1509</v>
      </c>
      <c r="B26" s="138" t="s">
        <v>1497</v>
      </c>
      <c r="C26" s="139" t="s">
        <v>1929</v>
      </c>
      <c r="D26" s="184">
        <f>VLOOKUP('203.1'!A88,'203.1'!A59:N130,14,FALSE)</f>
        <v>1120810.8434314055</v>
      </c>
    </row>
    <row r="27" spans="1:4" ht="54" thickTop="1" thickBot="1">
      <c r="A27" s="137" t="s">
        <v>1510</v>
      </c>
      <c r="B27" s="138" t="s">
        <v>1501</v>
      </c>
      <c r="C27" s="139" t="s">
        <v>1929</v>
      </c>
      <c r="D27" s="184">
        <f>VLOOKUP('203.2'!A88,'203.2'!A60:N131,14,FALSE)</f>
        <v>1366408.6232460458</v>
      </c>
    </row>
    <row r="28" spans="1:4" ht="54" thickTop="1" thickBot="1">
      <c r="A28" s="137" t="s">
        <v>1511</v>
      </c>
      <c r="B28" s="138" t="s">
        <v>1502</v>
      </c>
      <c r="C28" s="139" t="s">
        <v>1929</v>
      </c>
      <c r="D28" s="184">
        <f>VLOOKUP('203.3'!A88,'203.3'!A61:N132,14,FALSE)</f>
        <v>1541835.6088279318</v>
      </c>
    </row>
    <row r="29" spans="1:4" ht="54" thickTop="1" thickBot="1">
      <c r="A29" s="137" t="s">
        <v>1512</v>
      </c>
      <c r="B29" s="138" t="s">
        <v>1503</v>
      </c>
      <c r="C29" s="139" t="s">
        <v>1929</v>
      </c>
      <c r="D29" s="184">
        <f>VLOOKUP('203.4'!A88,'203.4'!A62:N133,14,FALSE)</f>
        <v>729073.08441655501</v>
      </c>
    </row>
    <row r="30" spans="1:4" ht="54" thickTop="1" thickBot="1">
      <c r="A30" s="137" t="s">
        <v>1513</v>
      </c>
      <c r="B30" s="138" t="s">
        <v>1504</v>
      </c>
      <c r="C30" s="139" t="s">
        <v>1929</v>
      </c>
      <c r="D30" s="184">
        <f>VLOOKUP('203.5'!A88,'203.5'!A63:N134,14,FALSE)</f>
        <v>844364.72396861436</v>
      </c>
    </row>
    <row r="31" spans="1:4" ht="54" thickTop="1" thickBot="1">
      <c r="A31" s="137" t="s">
        <v>1514</v>
      </c>
      <c r="B31" s="138" t="s">
        <v>1505</v>
      </c>
      <c r="C31" s="139" t="s">
        <v>1929</v>
      </c>
      <c r="D31" s="184">
        <f>VLOOKUP('203.6'!A88,'203.6'!A64:N135,14,FALSE)</f>
        <v>917732.13095628831</v>
      </c>
    </row>
    <row r="32" spans="1:4" ht="54" thickTop="1" thickBot="1">
      <c r="A32" s="137" t="s">
        <v>1515</v>
      </c>
      <c r="B32" s="138" t="s">
        <v>1506</v>
      </c>
      <c r="C32" s="139" t="s">
        <v>1929</v>
      </c>
      <c r="D32" s="184">
        <f>VLOOKUP('203.7'!A88,'203.7'!A65:N136,14,FALSE)</f>
        <v>304103.27649046632</v>
      </c>
    </row>
    <row r="33" spans="1:4" ht="54" thickTop="1" thickBot="1">
      <c r="A33" s="137" t="s">
        <v>1516</v>
      </c>
      <c r="B33" s="138" t="s">
        <v>1955</v>
      </c>
      <c r="C33" s="139" t="s">
        <v>1929</v>
      </c>
      <c r="D33" s="184">
        <f>VLOOKUP('203.8'!A88,'203.8'!A66:N137,14,FALSE)</f>
        <v>419414.09277869202</v>
      </c>
    </row>
    <row r="34" spans="1:4" ht="54" thickTop="1" thickBot="1">
      <c r="A34" s="137" t="s">
        <v>1517</v>
      </c>
      <c r="B34" s="138" t="s">
        <v>1508</v>
      </c>
      <c r="C34" s="139" t="s">
        <v>1929</v>
      </c>
      <c r="D34" s="184">
        <f>VLOOKUP('203.9'!A88,'203.9'!A67:N138,14,FALSE)</f>
        <v>444886.81582365825</v>
      </c>
    </row>
    <row r="35" spans="1:4" ht="54" thickTop="1" thickBot="1">
      <c r="A35" s="137" t="s">
        <v>1518</v>
      </c>
      <c r="B35" s="138" t="s">
        <v>1498</v>
      </c>
      <c r="C35" s="139" t="s">
        <v>1929</v>
      </c>
      <c r="D35" s="184">
        <f>VLOOKUP('203.10'!A88,'203.10'!A68:N139,14,FALSE)</f>
        <v>237408.26914389984</v>
      </c>
    </row>
    <row r="36" spans="1:4" ht="54" thickTop="1" thickBot="1">
      <c r="A36" s="137" t="s">
        <v>1519</v>
      </c>
      <c r="B36" s="138" t="s">
        <v>1499</v>
      </c>
      <c r="C36" s="139" t="s">
        <v>1929</v>
      </c>
      <c r="D36" s="184">
        <f>VLOOKUP('203.11'!A88,'203.11'!A69:N140,14,FALSE)</f>
        <v>315207.49850383069</v>
      </c>
    </row>
    <row r="37" spans="1:4" ht="54" thickTop="1" thickBot="1">
      <c r="A37" s="137" t="s">
        <v>1520</v>
      </c>
      <c r="B37" s="225" t="s">
        <v>1500</v>
      </c>
      <c r="C37" s="139" t="s">
        <v>1929</v>
      </c>
      <c r="D37" s="184">
        <f>VLOOKUP('203.12'!A88,'203.12'!A70:N141,14,FALSE)</f>
        <v>328440.08190381312</v>
      </c>
    </row>
    <row r="38" spans="1:4" ht="54" thickTop="1" thickBot="1">
      <c r="A38" s="137" t="s">
        <v>1093</v>
      </c>
      <c r="B38" s="138" t="s">
        <v>1272</v>
      </c>
      <c r="C38" s="139" t="s">
        <v>388</v>
      </c>
      <c r="D38" s="184">
        <f>VLOOKUP('210.1.1'!A88,'210.1.1'!A71:N142,14,FALSE)</f>
        <v>17305.749475026325</v>
      </c>
    </row>
    <row r="39" spans="1:4" ht="54" thickTop="1" thickBot="1">
      <c r="A39" s="137" t="s">
        <v>1094</v>
      </c>
      <c r="B39" s="138" t="s">
        <v>1273</v>
      </c>
      <c r="C39" s="139" t="s">
        <v>388</v>
      </c>
      <c r="D39" s="184">
        <f>VLOOKUP('210.1.2'!A88,'210.1.2'!A72:N143,14,FALSE)</f>
        <v>5224.7195052611414</v>
      </c>
    </row>
    <row r="40" spans="1:4" ht="54" thickTop="1" thickBot="1">
      <c r="A40" s="137" t="s">
        <v>1095</v>
      </c>
      <c r="B40" s="138" t="s">
        <v>1274</v>
      </c>
      <c r="C40" s="139" t="s">
        <v>388</v>
      </c>
      <c r="D40" s="184">
        <f>VLOOKUP('210.2.1'!A90,'210.2.1'!A73:N144,14,FALSE)</f>
        <v>39665.697946253647</v>
      </c>
    </row>
    <row r="41" spans="1:4" ht="54" thickTop="1" thickBot="1">
      <c r="A41" s="137" t="s">
        <v>1096</v>
      </c>
      <c r="B41" s="138" t="s">
        <v>1275</v>
      </c>
      <c r="C41" s="139" t="s">
        <v>388</v>
      </c>
      <c r="D41" s="184">
        <f>VLOOKUP('210.2.2'!A88,'210.2.2'!A74:N145,14,FALSE)</f>
        <v>17305.749475026325</v>
      </c>
    </row>
    <row r="42" spans="1:4" ht="54" thickTop="1" thickBot="1">
      <c r="A42" s="137" t="s">
        <v>1097</v>
      </c>
      <c r="B42" s="138" t="s">
        <v>1276</v>
      </c>
      <c r="C42" s="139" t="s">
        <v>388</v>
      </c>
      <c r="D42" s="184">
        <f>VLOOKUP('210.2.3'!A91,'210.2.3'!A91:N146,14,FALSE)</f>
        <v>27584.667976488468</v>
      </c>
    </row>
    <row r="43" spans="1:4" ht="54" thickTop="1" thickBot="1">
      <c r="A43" s="137" t="s">
        <v>1098</v>
      </c>
      <c r="B43" s="138" t="s">
        <v>1277</v>
      </c>
      <c r="C43" s="139" t="s">
        <v>388</v>
      </c>
      <c r="D43" s="184">
        <f>VLOOKUP('210.2.4'!A88,'210.2.4'!A88:N147,14,FALSE)</f>
        <v>5224.7195052611414</v>
      </c>
    </row>
    <row r="44" spans="1:4" ht="54" thickTop="1" thickBot="1">
      <c r="A44" s="137" t="s">
        <v>1099</v>
      </c>
      <c r="B44" s="138" t="s">
        <v>1278</v>
      </c>
      <c r="C44" s="139" t="s">
        <v>388</v>
      </c>
      <c r="D44" s="184">
        <f>VLOOKUP('211.1'!A88,'211.1'!A88:N148,14,FALSE)</f>
        <v>12836.512585807257</v>
      </c>
    </row>
    <row r="45" spans="1:4" ht="54" thickTop="1" thickBot="1">
      <c r="A45" s="137" t="s">
        <v>1100</v>
      </c>
      <c r="B45" s="138" t="s">
        <v>1279</v>
      </c>
      <c r="C45" s="139" t="s">
        <v>388</v>
      </c>
      <c r="D45" s="184">
        <f>VLOOKUP('220.1'!A88,'220.1'!A88:N149,14,FALSE)</f>
        <v>19065.564486193707</v>
      </c>
    </row>
    <row r="46" spans="1:4" ht="54" thickTop="1" thickBot="1">
      <c r="A46" s="137" t="s">
        <v>1101</v>
      </c>
      <c r="B46" s="138" t="s">
        <v>1280</v>
      </c>
      <c r="C46" s="139" t="s">
        <v>388</v>
      </c>
      <c r="D46" s="184">
        <f>VLOOKUP('221.1'!A88,'221.1'!A88:N150,14,FALSE)</f>
        <v>14868.622219116649</v>
      </c>
    </row>
    <row r="47" spans="1:4" ht="54" thickTop="1" thickBot="1">
      <c r="A47" s="137" t="s">
        <v>1102</v>
      </c>
      <c r="B47" s="138" t="s">
        <v>1281</v>
      </c>
      <c r="C47" s="139" t="s">
        <v>388</v>
      </c>
      <c r="D47" s="184">
        <f>VLOOKUP('221.2'!A88,'221.2'!A88:N151,14,FALSE)</f>
        <v>9464.8682578858061</v>
      </c>
    </row>
    <row r="48" spans="1:4" ht="64.5" thickTop="1" thickBot="1">
      <c r="A48" s="137" t="s">
        <v>1525</v>
      </c>
      <c r="B48" s="138" t="s">
        <v>1522</v>
      </c>
      <c r="C48" s="139" t="s">
        <v>233</v>
      </c>
      <c r="D48" s="184">
        <f>VLOOKUP('223.1'!A88,'223.1'!A88:N152,14,FALSE)</f>
        <v>11415.021265002848</v>
      </c>
    </row>
    <row r="49" spans="1:4" ht="54" thickTop="1" thickBot="1">
      <c r="A49" s="137" t="s">
        <v>1526</v>
      </c>
      <c r="B49" s="138" t="s">
        <v>1523</v>
      </c>
      <c r="C49" s="139" t="s">
        <v>233</v>
      </c>
      <c r="D49" s="184">
        <f>VLOOKUP('223.2'!A88,'223.2'!A88:N153,14,FALSE)</f>
        <v>17181.583374326055</v>
      </c>
    </row>
    <row r="50" spans="1:4" ht="54" thickTop="1" thickBot="1">
      <c r="A50" s="137" t="s">
        <v>1527</v>
      </c>
      <c r="B50" s="138" t="s">
        <v>1524</v>
      </c>
      <c r="C50" s="139" t="s">
        <v>388</v>
      </c>
      <c r="D50" s="184">
        <f>VLOOKUP('223.3.1'!A88,'223.3.1'!A88:N154,14,FALSE)</f>
        <v>88338</v>
      </c>
    </row>
    <row r="51" spans="1:4" ht="64.5" thickTop="1" thickBot="1">
      <c r="A51" s="137" t="s">
        <v>1528</v>
      </c>
      <c r="B51" s="138" t="s">
        <v>1530</v>
      </c>
      <c r="C51" s="139" t="s">
        <v>388</v>
      </c>
      <c r="D51" s="184">
        <f>VLOOKUP('223.3.2'!A88,'223.3.2'!A88:N155,14,FALSE)</f>
        <v>108056.44004266322</v>
      </c>
    </row>
    <row r="52" spans="1:4" ht="54" thickTop="1" thickBot="1">
      <c r="A52" s="137" t="s">
        <v>1529</v>
      </c>
      <c r="B52" s="138" t="s">
        <v>1531</v>
      </c>
      <c r="C52" s="139" t="s">
        <v>388</v>
      </c>
      <c r="D52" s="184">
        <f>VLOOKUP('223.3.3'!A88,'223.3.3'!A88:N156,14,FALSE)</f>
        <v>135525.79142577658</v>
      </c>
    </row>
    <row r="53" spans="1:4" ht="54" thickTop="1" thickBot="1">
      <c r="A53" s="143" t="s">
        <v>1103</v>
      </c>
      <c r="B53" s="144" t="s">
        <v>2062</v>
      </c>
      <c r="C53" s="139" t="s">
        <v>233</v>
      </c>
      <c r="D53" s="184">
        <f>VLOOKUP('230.1'!A88,'230.1'!A88:N157,14,FALSE)</f>
        <v>3926.9539246731324</v>
      </c>
    </row>
    <row r="54" spans="1:4" ht="54" thickTop="1" thickBot="1">
      <c r="A54" s="143" t="s">
        <v>1104</v>
      </c>
      <c r="B54" s="144" t="s">
        <v>1282</v>
      </c>
      <c r="C54" s="139" t="s">
        <v>233</v>
      </c>
      <c r="D54" s="184">
        <f>VLOOKUP('231.1'!A88,'231.1'!A88:N159,14,FALSE)</f>
        <v>14040.300510467801</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11912.232240715497</v>
      </c>
    </row>
    <row r="57" spans="1:4" ht="54" thickTop="1" thickBot="1">
      <c r="A57" s="143" t="s">
        <v>1535</v>
      </c>
      <c r="B57" s="144" t="s">
        <v>1536</v>
      </c>
      <c r="C57" s="139" t="s">
        <v>233</v>
      </c>
      <c r="D57" s="184">
        <f>VLOOKUP('233.10'!A88,'233.10'!A88:N162,14,FALSE)</f>
        <v>26286.618753100236</v>
      </c>
    </row>
    <row r="58" spans="1:4" ht="54" thickTop="1" thickBot="1">
      <c r="A58" s="143" t="s">
        <v>1106</v>
      </c>
      <c r="B58" s="144" t="s">
        <v>1537</v>
      </c>
      <c r="C58" s="139" t="s">
        <v>233</v>
      </c>
      <c r="D58" s="184">
        <f>VLOOKUP('234.1'!A88,'234.1'!A88:N163,14,FALSE)</f>
        <v>1410.4629796698691</v>
      </c>
    </row>
    <row r="59" spans="1:4" ht="54" thickTop="1" thickBot="1">
      <c r="A59" s="143" t="s">
        <v>1540</v>
      </c>
      <c r="B59" s="144" t="s">
        <v>1541</v>
      </c>
      <c r="C59" s="139" t="s">
        <v>388</v>
      </c>
      <c r="D59" s="184">
        <f>VLOOKUP('235.1'!A88,'235.1'!A88:N164,14,FALSE)</f>
        <v>72222.881869298697</v>
      </c>
    </row>
    <row r="60" spans="1:4" ht="54" thickTop="1" thickBot="1">
      <c r="A60" s="145" t="s">
        <v>1542</v>
      </c>
      <c r="B60" s="144" t="s">
        <v>1543</v>
      </c>
      <c r="C60" s="139" t="s">
        <v>388</v>
      </c>
      <c r="D60" s="184">
        <f>VLOOKUP('235.10'!A88,'235.10'!A88:N165,14,FALSE)</f>
        <v>19702.881869298712</v>
      </c>
    </row>
    <row r="61" spans="1:4" ht="54" thickTop="1" thickBot="1">
      <c r="A61" s="145" t="s">
        <v>1544</v>
      </c>
      <c r="B61" s="144" t="s">
        <v>1545</v>
      </c>
      <c r="C61" s="139" t="s">
        <v>377</v>
      </c>
      <c r="D61" s="184">
        <f>VLOOKUP('235.11'!A88,'235.11'!A88:N166,14,FALSE)</f>
        <v>656.5</v>
      </c>
    </row>
    <row r="62" spans="1:4" ht="54" thickTop="1" thickBot="1">
      <c r="A62" s="145" t="s">
        <v>1546</v>
      </c>
      <c r="B62" s="144" t="s">
        <v>1957</v>
      </c>
      <c r="C62" s="139" t="s">
        <v>388</v>
      </c>
      <c r="D62" s="184">
        <f>VLOOKUP('236.1'!A88,'236.1'!A88:N167,14,FALSE)</f>
        <v>160934.88186929873</v>
      </c>
    </row>
    <row r="63" spans="1:4" ht="54" thickTop="1" thickBot="1">
      <c r="A63" s="145" t="s">
        <v>1549</v>
      </c>
      <c r="B63" s="144" t="s">
        <v>1958</v>
      </c>
      <c r="C63" s="139" t="s">
        <v>388</v>
      </c>
      <c r="D63" s="184">
        <f>VLOOKUP('236.10'!A87,'236.10'!A87:N168,14,FALSE)</f>
        <v>19702.881869298712</v>
      </c>
    </row>
    <row r="64" spans="1:4" ht="54" thickTop="1" thickBot="1">
      <c r="A64" s="145" t="s">
        <v>1550</v>
      </c>
      <c r="B64" s="146" t="s">
        <v>1551</v>
      </c>
      <c r="C64" s="180" t="s">
        <v>377</v>
      </c>
      <c r="D64" s="184">
        <f>VLOOKUP('236.11'!A88,'236.11'!A88:N169,14,FALSE)</f>
        <v>1765.4</v>
      </c>
    </row>
    <row r="65" spans="1:4" ht="54" thickTop="1" thickBot="1">
      <c r="A65" s="143" t="s">
        <v>1107</v>
      </c>
      <c r="B65" s="144" t="s">
        <v>1283</v>
      </c>
      <c r="C65" s="139" t="s">
        <v>233</v>
      </c>
      <c r="D65" s="184">
        <f>VLOOKUP('310.1'!A87,'310.1'!A87:N170,14,FALSE)</f>
        <v>1291.6012206071507</v>
      </c>
    </row>
    <row r="66" spans="1:4" ht="54" thickTop="1" thickBot="1">
      <c r="A66" s="143" t="s">
        <v>1108</v>
      </c>
      <c r="B66" s="144" t="s">
        <v>1284</v>
      </c>
      <c r="C66" s="139" t="s">
        <v>388</v>
      </c>
      <c r="D66" s="184">
        <f>VLOOKUP('311.1'!A87,'311.1'!A87:N171,14,FALSE)</f>
        <v>83574.227076243144</v>
      </c>
    </row>
    <row r="67" spans="1:4" ht="54" thickTop="1" thickBot="1">
      <c r="A67" s="143" t="s">
        <v>1109</v>
      </c>
      <c r="B67" s="144" t="s">
        <v>1285</v>
      </c>
      <c r="C67" s="139" t="s">
        <v>1082</v>
      </c>
      <c r="D67" s="184">
        <f>VLOOKUP('312.1'!A88,'312.1'!A88:N172,14,FALSE)</f>
        <v>8865.6276984270462</v>
      </c>
    </row>
    <row r="68" spans="1:4" ht="54" thickTop="1" thickBot="1">
      <c r="A68" s="143" t="s">
        <v>1110</v>
      </c>
      <c r="B68" s="144" t="s">
        <v>1286</v>
      </c>
      <c r="C68" s="139" t="s">
        <v>1082</v>
      </c>
      <c r="D68" s="184">
        <f>VLOOKUP('312.2'!A88,'312.2'!A88:N173,14,FALSE)</f>
        <v>5624.5585487856315</v>
      </c>
    </row>
    <row r="69" spans="1:4" ht="54" thickTop="1" thickBot="1">
      <c r="A69" s="143" t="s">
        <v>1111</v>
      </c>
      <c r="B69" s="144" t="s">
        <v>1287</v>
      </c>
      <c r="C69" s="139" t="s">
        <v>1548</v>
      </c>
      <c r="D69" s="184">
        <f>VLOOKUP('312.3'!A87,'312.3'!A87:N174,14,FALSE)</f>
        <v>2117.4808654251788</v>
      </c>
    </row>
    <row r="70" spans="1:4" ht="54" thickTop="1" thickBot="1">
      <c r="A70" s="143" t="s">
        <v>1112</v>
      </c>
      <c r="B70" s="144" t="s">
        <v>1288</v>
      </c>
      <c r="C70" s="139" t="s">
        <v>388</v>
      </c>
      <c r="D70" s="185">
        <f>VLOOKUP('312.4'!A88,'312.4'!A88:N175,14,FALSE)</f>
        <v>84440.529834696907</v>
      </c>
    </row>
    <row r="71" spans="1:4" ht="54" thickTop="1" thickBot="1">
      <c r="A71" s="143" t="s">
        <v>1113</v>
      </c>
      <c r="B71" s="144" t="s">
        <v>1553</v>
      </c>
      <c r="C71" s="139" t="s">
        <v>388</v>
      </c>
      <c r="D71" s="185">
        <f>VLOOKUP('320.1'!A88,'320.1'!A88:N176,14,FALSE)</f>
        <v>134447.48853896561</v>
      </c>
    </row>
    <row r="72" spans="1:4" ht="54" thickTop="1" thickBot="1">
      <c r="A72" s="143" t="s">
        <v>1114</v>
      </c>
      <c r="B72" s="144" t="s">
        <v>1554</v>
      </c>
      <c r="C72" s="139" t="s">
        <v>388</v>
      </c>
      <c r="D72" s="185">
        <f>VLOOKUP('320.2'!A88,'320.2'!A88:N177,14,FALSE)</f>
        <v>107185.18708172458</v>
      </c>
    </row>
    <row r="73" spans="1:4" ht="54" thickTop="1" thickBot="1">
      <c r="A73" s="143" t="s">
        <v>1557</v>
      </c>
      <c r="B73" s="144" t="s">
        <v>1558</v>
      </c>
      <c r="C73" s="139" t="s">
        <v>388</v>
      </c>
      <c r="D73" s="185">
        <f>VLOOKUP('320.3'!A88,'320.3'!A88:N178,14,FALSE)</f>
        <v>105879.3631005277</v>
      </c>
    </row>
    <row r="74" spans="1:4" ht="54" thickTop="1" thickBot="1">
      <c r="A74" s="143" t="s">
        <v>1559</v>
      </c>
      <c r="B74" s="144" t="s">
        <v>1560</v>
      </c>
      <c r="C74" s="139" t="s">
        <v>388</v>
      </c>
      <c r="D74" s="185">
        <f>VLOOKUP('320.4'!A88,'320.4'!A88:N179,14,FALSE)</f>
        <v>150884.61605261348</v>
      </c>
    </row>
    <row r="75" spans="1:4" ht="54" thickTop="1" thickBot="1">
      <c r="A75" s="143" t="s">
        <v>1561</v>
      </c>
      <c r="B75" s="144" t="s">
        <v>1562</v>
      </c>
      <c r="C75" s="139" t="s">
        <v>388</v>
      </c>
      <c r="D75" s="185">
        <f>VLOOKUP('320.5'!A88,'320.5'!A88:N180,14,FALSE)</f>
        <v>123622.31459537247</v>
      </c>
    </row>
    <row r="76" spans="1:4" ht="54" thickTop="1" thickBot="1">
      <c r="A76" s="143" t="s">
        <v>1563</v>
      </c>
      <c r="B76" s="144" t="s">
        <v>1564</v>
      </c>
      <c r="C76" s="139" t="s">
        <v>388</v>
      </c>
      <c r="D76" s="185">
        <f>VLOOKUP('320.6'!A88,'320.6'!A88:N181,14,FALSE)</f>
        <v>122316.49061417558</v>
      </c>
    </row>
    <row r="77" spans="1:4" ht="54" thickTop="1" thickBot="1">
      <c r="A77" s="143" t="s">
        <v>1115</v>
      </c>
      <c r="B77" s="144" t="s">
        <v>1565</v>
      </c>
      <c r="C77" s="139" t="s">
        <v>388</v>
      </c>
      <c r="D77" s="185">
        <f>VLOOKUP('330.1'!A88,'330.1'!A88:N182,14,FALSE)</f>
        <v>140899.18805080792</v>
      </c>
    </row>
    <row r="78" spans="1:4" ht="54" thickTop="1" thickBot="1">
      <c r="A78" s="145" t="s">
        <v>1116</v>
      </c>
      <c r="B78" s="144" t="s">
        <v>1566</v>
      </c>
      <c r="C78" s="139" t="s">
        <v>388</v>
      </c>
      <c r="D78" s="185">
        <f>VLOOKUP('330.2'!A88,'330.1'!A88:N183,14,FALSE)</f>
        <v>140899.18805080792</v>
      </c>
    </row>
    <row r="79" spans="1:4" ht="54" thickTop="1" thickBot="1">
      <c r="A79" s="145" t="s">
        <v>1567</v>
      </c>
      <c r="B79" s="146" t="s">
        <v>1568</v>
      </c>
      <c r="C79" s="139" t="s">
        <v>388</v>
      </c>
      <c r="D79" s="185">
        <f>VLOOKUP('330.3'!A88,'330.3'!A88:N184,14,FALSE)</f>
        <v>137712.9087185594</v>
      </c>
    </row>
    <row r="80" spans="1:4" ht="54" thickTop="1" thickBot="1">
      <c r="A80" s="145" t="s">
        <v>1569</v>
      </c>
      <c r="B80" s="146" t="s">
        <v>1570</v>
      </c>
      <c r="C80" s="139" t="s">
        <v>388</v>
      </c>
      <c r="D80" s="185">
        <f>VLOOKUP('330.4'!A88,'330.4'!A88:N185,14,FALSE)</f>
        <v>157336.31556445581</v>
      </c>
    </row>
    <row r="81" spans="1:4" ht="54" thickTop="1" thickBot="1">
      <c r="A81" s="145" t="s">
        <v>1571</v>
      </c>
      <c r="B81" s="146" t="s">
        <v>1572</v>
      </c>
      <c r="C81" s="139" t="s">
        <v>388</v>
      </c>
      <c r="D81" s="185">
        <f>VLOOKUP('330.5'!A88,'330.5'!A88:N186,14,FALSE)</f>
        <v>155598.65782926627</v>
      </c>
    </row>
    <row r="82" spans="1:4" ht="54" thickTop="1" thickBot="1">
      <c r="A82" s="145" t="s">
        <v>1573</v>
      </c>
      <c r="B82" s="146" t="s">
        <v>1574</v>
      </c>
      <c r="C82" s="139" t="s">
        <v>388</v>
      </c>
      <c r="D82" s="185">
        <f>VLOOKUP('330.6'!A88,'330.6'!A88:N187,14,FALSE)</f>
        <v>154150.03623220729</v>
      </c>
    </row>
    <row r="83" spans="1:4" ht="54" thickTop="1" thickBot="1">
      <c r="A83" s="143" t="s">
        <v>1117</v>
      </c>
      <c r="B83" s="144" t="s">
        <v>1575</v>
      </c>
      <c r="C83" s="139" t="s">
        <v>388</v>
      </c>
      <c r="D83" s="185">
        <f>VLOOKUP('340.1'!A88,'340.1'!A88:N188,14,FALSE)</f>
        <v>141692.57365210089</v>
      </c>
    </row>
    <row r="84" spans="1:4" ht="54" thickTop="1" thickBot="1">
      <c r="A84" s="143" t="s">
        <v>1118</v>
      </c>
      <c r="B84" s="144" t="s">
        <v>1576</v>
      </c>
      <c r="C84" s="139" t="s">
        <v>388</v>
      </c>
      <c r="D84" s="185">
        <f>VLOOKUP('340.2'!A88,'340.2'!A88:N190,14,FALSE)</f>
        <v>138628.84352493886</v>
      </c>
    </row>
    <row r="85" spans="1:4" ht="54" thickTop="1" thickBot="1">
      <c r="A85" s="143" t="s">
        <v>1119</v>
      </c>
      <c r="B85" s="144" t="s">
        <v>1577</v>
      </c>
      <c r="C85" s="139" t="s">
        <v>388</v>
      </c>
      <c r="D85" s="185">
        <f>VLOOKUP('340.3'!A88,'340.3'!A88:N191,14,FALSE)</f>
        <v>138628.84352493886</v>
      </c>
    </row>
    <row r="86" spans="1:4" ht="54" thickTop="1" thickBot="1">
      <c r="A86" s="143" t="s">
        <v>1578</v>
      </c>
      <c r="B86" s="144" t="s">
        <v>2127</v>
      </c>
      <c r="C86" s="139" t="s">
        <v>388</v>
      </c>
      <c r="D86" s="185">
        <f>VLOOKUP('350.1'!A88,'350.1'!A88:N192,14,FALSE)</f>
        <v>197492.14254251349</v>
      </c>
    </row>
    <row r="87" spans="1:4" ht="54" thickTop="1" thickBot="1">
      <c r="A87" s="203" t="s">
        <v>1579</v>
      </c>
      <c r="B87" s="144" t="s">
        <v>2128</v>
      </c>
      <c r="C87" s="139" t="s">
        <v>388</v>
      </c>
      <c r="D87" s="185">
        <f>VLOOKUP('350.2'!A88,'350.2'!A88:N193,14,FALSE)</f>
        <v>195754.48480732396</v>
      </c>
    </row>
    <row r="88" spans="1:4" ht="54" thickTop="1" thickBot="1">
      <c r="A88" s="145" t="s">
        <v>1580</v>
      </c>
      <c r="B88" s="146" t="s">
        <v>1581</v>
      </c>
      <c r="C88" s="139" t="s">
        <v>388</v>
      </c>
      <c r="D88" s="185">
        <f>VLOOKUP('350.3'!A88,'350.3'!A88:N194,14,FALSE)</f>
        <v>197492.14254251349</v>
      </c>
    </row>
    <row r="89" spans="1:4" ht="54" thickTop="1" thickBot="1">
      <c r="A89" s="143" t="s">
        <v>1582</v>
      </c>
      <c r="B89" s="144" t="s">
        <v>1583</v>
      </c>
      <c r="C89" s="139" t="s">
        <v>388</v>
      </c>
      <c r="D89" s="185">
        <f>VLOOKUP('350.4'!A88,'350.4'!A88:N195,14,FALSE)</f>
        <v>195754.48480732396</v>
      </c>
    </row>
    <row r="90" spans="1:4" ht="54" thickTop="1" thickBot="1">
      <c r="A90" s="145" t="s">
        <v>1584</v>
      </c>
      <c r="B90" s="146" t="s">
        <v>1585</v>
      </c>
      <c r="C90" s="139" t="s">
        <v>388</v>
      </c>
      <c r="D90" s="185">
        <f>VLOOKUP('350.10'!A88,'350.10'!A88:N196,14,FALSE)</f>
        <v>138407.14254251349</v>
      </c>
    </row>
    <row r="91" spans="1:4" ht="54" thickTop="1" thickBot="1">
      <c r="A91" s="145" t="s">
        <v>1586</v>
      </c>
      <c r="B91" s="146" t="s">
        <v>1587</v>
      </c>
      <c r="C91" s="139" t="s">
        <v>388</v>
      </c>
      <c r="D91" s="185">
        <f>VLOOKUP('350.11'!A88,'350.11'!A88:N197,14,FALSE)</f>
        <v>136669.48480732396</v>
      </c>
    </row>
    <row r="92" spans="1:4" ht="54" thickTop="1" thickBot="1">
      <c r="A92" s="145" t="s">
        <v>1588</v>
      </c>
      <c r="B92" s="146" t="s">
        <v>1589</v>
      </c>
      <c r="C92" s="139" t="s">
        <v>388</v>
      </c>
      <c r="D92" s="185">
        <f>VLOOKUP('350.12'!A88,'350.12'!A88:N198,14,FALSE)</f>
        <v>138407.14254251349</v>
      </c>
    </row>
    <row r="93" spans="1:4" ht="54" thickTop="1" thickBot="1">
      <c r="A93" s="145" t="s">
        <v>1590</v>
      </c>
      <c r="B93" s="146" t="s">
        <v>1591</v>
      </c>
      <c r="C93" s="139" t="s">
        <v>388</v>
      </c>
      <c r="D93" s="185">
        <f>VLOOKUP('350.13'!A88,'350.13'!A88:N199,14,FALSE)</f>
        <v>136669.48480732396</v>
      </c>
    </row>
    <row r="94" spans="1:4" ht="54" thickTop="1" thickBot="1">
      <c r="A94" s="143" t="s">
        <v>1592</v>
      </c>
      <c r="B94" s="144" t="s">
        <v>1593</v>
      </c>
      <c r="C94" s="139" t="s">
        <v>1082</v>
      </c>
      <c r="D94" s="185">
        <f>VLOOKUP('350.14'!A88,'350.14'!A88:N200,14,FALSE)</f>
        <v>656.5</v>
      </c>
    </row>
    <row r="95" spans="1:4" ht="54" thickTop="1" thickBot="1">
      <c r="A95" s="145" t="s">
        <v>1594</v>
      </c>
      <c r="B95" s="146" t="s">
        <v>1595</v>
      </c>
      <c r="C95" s="139" t="s">
        <v>388</v>
      </c>
      <c r="D95" s="185">
        <f>VLOOKUP('351.1'!A88,'351.1'!A88:N201,14,FALSE)</f>
        <v>195754.48480732396</v>
      </c>
    </row>
    <row r="96" spans="1:4" ht="54" thickTop="1" thickBot="1">
      <c r="A96" s="145" t="s">
        <v>1596</v>
      </c>
      <c r="B96" s="146" t="s">
        <v>1597</v>
      </c>
      <c r="C96" s="139" t="s">
        <v>388</v>
      </c>
      <c r="D96" s="185">
        <f>VLOOKUP('351.2'!A88,'351.2'!A88:N202,14,FALSE)</f>
        <v>195754.48480732396</v>
      </c>
    </row>
    <row r="97" spans="1:4" ht="54" thickTop="1" thickBot="1">
      <c r="A97" s="145" t="s">
        <v>1598</v>
      </c>
      <c r="B97" s="146" t="s">
        <v>1599</v>
      </c>
      <c r="C97" s="139" t="s">
        <v>388</v>
      </c>
      <c r="D97" s="185">
        <f>VLOOKUP('351.10'!A88,'351.10'!A88:N203,14,FALSE)</f>
        <v>136669.48480732396</v>
      </c>
    </row>
    <row r="98" spans="1:4" ht="54" thickTop="1" thickBot="1">
      <c r="A98" s="145" t="s">
        <v>1600</v>
      </c>
      <c r="B98" s="146" t="s">
        <v>1601</v>
      </c>
      <c r="C98" s="139" t="s">
        <v>388</v>
      </c>
      <c r="D98" s="185">
        <f>VLOOKUP('351.11'!A88,'351.11'!A88:N204,14,FALSE)</f>
        <v>136669.48480732396</v>
      </c>
    </row>
    <row r="99" spans="1:4" ht="54" thickTop="1" thickBot="1">
      <c r="A99" s="145" t="s">
        <v>1602</v>
      </c>
      <c r="B99" s="146" t="s">
        <v>1603</v>
      </c>
      <c r="C99" s="139" t="s">
        <v>1082</v>
      </c>
      <c r="D99" s="185">
        <f>VLOOKUP('351.12'!A88,'351.12'!A88:N205,14,FALSE)</f>
        <v>656.5</v>
      </c>
    </row>
    <row r="100" spans="1:4" ht="54" thickTop="1" thickBot="1">
      <c r="A100" s="145" t="s">
        <v>1606</v>
      </c>
      <c r="B100" s="146" t="s">
        <v>1604</v>
      </c>
      <c r="C100" s="139" t="s">
        <v>1082</v>
      </c>
      <c r="D100" s="185">
        <f>VLOOKUP('410.1'!A88,'410.1'!A88:N206,14,FALSE)</f>
        <v>2918.1533176640751</v>
      </c>
    </row>
    <row r="101" spans="1:4" ht="54" thickTop="1" thickBot="1">
      <c r="A101" s="145" t="s">
        <v>1607</v>
      </c>
      <c r="B101" s="146" t="s">
        <v>1605</v>
      </c>
      <c r="C101" s="139" t="s">
        <v>1082</v>
      </c>
      <c r="D101" s="185">
        <f>VLOOKUP('410.2'!A88,'410.2'!A88:N207,14,FALSE)</f>
        <v>2769.9296570843126</v>
      </c>
    </row>
    <row r="102" spans="1:4" ht="54" thickTop="1" thickBot="1">
      <c r="A102" s="145" t="s">
        <v>1609</v>
      </c>
      <c r="B102" s="146" t="s">
        <v>1608</v>
      </c>
      <c r="C102" s="139" t="s">
        <v>377</v>
      </c>
      <c r="D102" s="185">
        <f>VLOOKUP('410.3'!A88,'410.3'!A88:N208,14,FALSE)</f>
        <v>2705.0818055806662</v>
      </c>
    </row>
    <row r="103" spans="1:4" ht="54" thickTop="1" thickBot="1">
      <c r="A103" s="145" t="s">
        <v>1611</v>
      </c>
      <c r="B103" s="146" t="s">
        <v>1610</v>
      </c>
      <c r="C103" s="139" t="s">
        <v>1548</v>
      </c>
      <c r="D103" s="185">
        <f>VLOOKUP('411.1'!A88,'411.1'!A88:N209,14,FALSE)</f>
        <v>3014.7633821490986</v>
      </c>
    </row>
    <row r="104" spans="1:4" ht="54" thickTop="1" thickBot="1">
      <c r="A104" s="143" t="s">
        <v>1120</v>
      </c>
      <c r="B104" s="144" t="s">
        <v>2064</v>
      </c>
      <c r="C104" s="139" t="s">
        <v>1548</v>
      </c>
      <c r="D104" s="185">
        <f>VLOOKUP('411.2'!A88,'411.2'!A88:N210,14,FALSE)</f>
        <v>3738.6771530163314</v>
      </c>
    </row>
    <row r="105" spans="1:4" ht="54" thickTop="1" thickBot="1">
      <c r="A105" s="143" t="s">
        <v>1121</v>
      </c>
      <c r="B105" s="144" t="s">
        <v>2160</v>
      </c>
      <c r="C105" s="139" t="s">
        <v>1548</v>
      </c>
      <c r="D105" s="185">
        <f>VLOOKUP('411.3'!A88,'411.3'!A88:N211,14,FALSE)</f>
        <v>4358.0403061531961</v>
      </c>
    </row>
    <row r="106" spans="1:4" ht="54" thickTop="1" thickBot="1">
      <c r="A106" s="143" t="s">
        <v>1612</v>
      </c>
      <c r="B106" s="144" t="s">
        <v>2161</v>
      </c>
      <c r="C106" s="139" t="s">
        <v>1548</v>
      </c>
      <c r="D106" s="185">
        <f>VLOOKUP('411.4'!A88,'411.4'!A88:N212,14,FALSE)</f>
        <v>3511.0479599831251</v>
      </c>
    </row>
    <row r="107" spans="1:4" ht="54" thickTop="1" thickBot="1">
      <c r="A107" s="143" t="s">
        <v>1619</v>
      </c>
      <c r="B107" s="199" t="s">
        <v>1690</v>
      </c>
      <c r="C107" s="139" t="s">
        <v>1082</v>
      </c>
      <c r="D107" s="185">
        <f>VLOOKUP('413.1'!A88,'413.1'!A88:N213,14,FALSE)</f>
        <v>4430.8287109021876</v>
      </c>
    </row>
    <row r="108" spans="1:4" ht="54" thickTop="1" thickBot="1">
      <c r="A108" s="143" t="s">
        <v>1621</v>
      </c>
      <c r="B108" s="144" t="s">
        <v>1691</v>
      </c>
      <c r="C108" s="139" t="s">
        <v>1082</v>
      </c>
      <c r="D108" s="185">
        <f>VLOOKUP('413.2'!A88,'413.2'!A88:N214,14,FALSE)</f>
        <v>4559.2009883685887</v>
      </c>
    </row>
    <row r="109" spans="1:4" ht="54" thickTop="1" thickBot="1">
      <c r="A109" s="143" t="s">
        <v>1623</v>
      </c>
      <c r="B109" s="144" t="s">
        <v>1692</v>
      </c>
      <c r="C109" s="139" t="s">
        <v>1082</v>
      </c>
      <c r="D109" s="185">
        <f>VLOOKUP('413.3'!A88,'413.3'!A88:N215,14,FALSE)</f>
        <v>4699.4840957030065</v>
      </c>
    </row>
    <row r="110" spans="1:4" ht="54" thickTop="1" thickBot="1">
      <c r="A110" s="143" t="s">
        <v>1122</v>
      </c>
      <c r="B110" s="144" t="s">
        <v>1289</v>
      </c>
      <c r="C110" s="139" t="s">
        <v>1082</v>
      </c>
      <c r="D110" s="185">
        <f>VLOOKUP('414.1'!A88,'414.1'!A88:N216,14,FALSE)</f>
        <v>4426.8584342795148</v>
      </c>
    </row>
    <row r="111" spans="1:4" ht="54" thickTop="1" thickBot="1">
      <c r="A111" s="143" t="s">
        <v>1123</v>
      </c>
      <c r="B111" s="144" t="s">
        <v>2065</v>
      </c>
      <c r="C111" s="139" t="s">
        <v>1082</v>
      </c>
      <c r="D111" s="185">
        <f>VLOOKUP('414.2'!A88,'414.2'!A88:N217,14,FALSE)</f>
        <v>5804.5444223467712</v>
      </c>
    </row>
    <row r="112" spans="1:4" ht="54" thickTop="1" thickBot="1">
      <c r="A112" s="143" t="s">
        <v>1124</v>
      </c>
      <c r="B112" s="144" t="s">
        <v>2066</v>
      </c>
      <c r="C112" s="139" t="s">
        <v>1082</v>
      </c>
      <c r="D112" s="185">
        <f>VLOOKUP('414.3'!A88,'414.3'!A88:N218,14,FALSE)</f>
        <v>5804.5444223467712</v>
      </c>
    </row>
    <row r="113" spans="1:4" ht="54" thickTop="1" thickBot="1">
      <c r="A113" s="143" t="s">
        <v>1125</v>
      </c>
      <c r="B113" s="144" t="s">
        <v>1290</v>
      </c>
      <c r="C113" s="139" t="s">
        <v>1082</v>
      </c>
      <c r="D113" s="185">
        <f>VLOOKUP('414.4'!A88,'414.4'!A88:N219,14,FALSE)</f>
        <v>4708.7480744892418</v>
      </c>
    </row>
    <row r="114" spans="1:4" ht="54" thickTop="1" thickBot="1">
      <c r="A114" s="143" t="s">
        <v>1126</v>
      </c>
      <c r="B114" s="144" t="s">
        <v>1291</v>
      </c>
      <c r="C114" s="139" t="s">
        <v>1082</v>
      </c>
      <c r="D114" s="185">
        <f>VLOOKUP('414.5'!A88,'414.5'!A88:N220,14,FALSE)</f>
        <v>5050.1918640390522</v>
      </c>
    </row>
    <row r="115" spans="1:4" ht="54" thickTop="1" thickBot="1">
      <c r="A115" s="143" t="s">
        <v>1630</v>
      </c>
      <c r="B115" s="144" t="s">
        <v>2162</v>
      </c>
      <c r="C115" s="139" t="s">
        <v>1082</v>
      </c>
      <c r="D115" s="185">
        <f>VLOOKUP('414.6'!A88,'414.6'!A88:N221,14,FALSE)</f>
        <v>5456.4835050925085</v>
      </c>
    </row>
    <row r="116" spans="1:4" ht="54" thickTop="1" thickBot="1">
      <c r="A116" s="143" t="s">
        <v>1127</v>
      </c>
      <c r="B116" s="144" t="s">
        <v>2067</v>
      </c>
      <c r="C116" s="139" t="s">
        <v>1548</v>
      </c>
      <c r="D116" s="185">
        <f>VLOOKUP('415.1'!A88,'415.1'!A88:N222,14,FALSE)</f>
        <v>4294.5158801904408</v>
      </c>
    </row>
    <row r="117" spans="1:4" ht="54" thickTop="1" thickBot="1">
      <c r="A117" s="143" t="s">
        <v>1128</v>
      </c>
      <c r="B117" s="144" t="s">
        <v>2164</v>
      </c>
      <c r="C117" s="139" t="s">
        <v>233</v>
      </c>
      <c r="D117" s="185">
        <f>VLOOKUP('420.1'!A87,'420.1'!A87:N223,14,FALSE)</f>
        <v>4199.384097786291</v>
      </c>
    </row>
    <row r="118" spans="1:4" ht="54" thickTop="1" thickBot="1">
      <c r="A118" s="143" t="s">
        <v>1129</v>
      </c>
      <c r="B118" s="144" t="s">
        <v>2163</v>
      </c>
      <c r="C118" s="148" t="s">
        <v>233</v>
      </c>
      <c r="D118" s="185">
        <f>VLOOKUP('420.2 '!A88,'420.2 '!A59:N107,14,FALSE)</f>
        <v>4190.1201190000556</v>
      </c>
    </row>
    <row r="119" spans="1:4" ht="54" thickTop="1" thickBot="1">
      <c r="A119" s="143" t="s">
        <v>1635</v>
      </c>
      <c r="B119" s="144" t="s">
        <v>1636</v>
      </c>
      <c r="C119" s="139" t="s">
        <v>233</v>
      </c>
      <c r="D119" s="185">
        <f>VLOOKUP('420.3'!A88,'420.3'!A88:N225,14,FALSE)</f>
        <v>5026.7897459511787</v>
      </c>
    </row>
    <row r="120" spans="1:4" ht="54" thickTop="1" thickBot="1">
      <c r="A120" s="143" t="s">
        <v>1130</v>
      </c>
      <c r="B120" s="144" t="s">
        <v>1292</v>
      </c>
      <c r="C120" s="139" t="s">
        <v>233</v>
      </c>
      <c r="D120" s="185">
        <f>VLOOKUP('421.1'!A88,'421.1'!A88:N226,14,FALSE)</f>
        <v>2221.9878258643962</v>
      </c>
    </row>
    <row r="121" spans="1:4" ht="54" thickTop="1" thickBot="1">
      <c r="A121" s="143" t="s">
        <v>1131</v>
      </c>
      <c r="B121" s="144" t="s">
        <v>1293</v>
      </c>
      <c r="C121" s="139" t="s">
        <v>233</v>
      </c>
      <c r="D121" s="185">
        <f>VLOOKUP('421.2'!A88,'421.2'!A88:N227,14,FALSE)</f>
        <v>2198.1661661283629</v>
      </c>
    </row>
    <row r="122" spans="1:4" ht="54" thickTop="1" thickBot="1">
      <c r="A122" s="143" t="s">
        <v>1132</v>
      </c>
      <c r="B122" s="144" t="s">
        <v>2068</v>
      </c>
      <c r="C122" s="139" t="s">
        <v>233</v>
      </c>
      <c r="D122" s="185">
        <f>VLOOKUP('421.3'!A88,'421.3'!A88:N228,14,FALSE)</f>
        <v>2224.3699918379998</v>
      </c>
    </row>
    <row r="123" spans="1:4" ht="54" thickTop="1" thickBot="1">
      <c r="A123" s="143" t="s">
        <v>1133</v>
      </c>
      <c r="B123" s="144" t="s">
        <v>2069</v>
      </c>
      <c r="C123" s="139" t="s">
        <v>233</v>
      </c>
      <c r="D123" s="185">
        <f>VLOOKUP('421.4'!A88,'421.4'!A88:N229,14,FALSE)</f>
        <v>2486.4082489343655</v>
      </c>
    </row>
    <row r="124" spans="1:4" ht="54" thickTop="1" thickBot="1">
      <c r="A124" s="143" t="s">
        <v>1640</v>
      </c>
      <c r="B124" s="146" t="s">
        <v>1641</v>
      </c>
      <c r="C124" s="139" t="s">
        <v>233</v>
      </c>
      <c r="D124" s="185">
        <f>VLOOKUP('430.1.1'!A87,'430.1.1'!A87:N230,14,FALSE)</f>
        <v>10352.282237608797</v>
      </c>
    </row>
    <row r="125" spans="1:4" ht="54" thickTop="1" thickBot="1">
      <c r="A125" s="143" t="s">
        <v>1642</v>
      </c>
      <c r="B125" s="144" t="s">
        <v>1643</v>
      </c>
      <c r="C125" s="139" t="s">
        <v>233</v>
      </c>
      <c r="D125" s="185">
        <f>VLOOKUP('430.1.2'!A88,'430.1.2'!A88:N231,14,FALSE)</f>
        <v>8484.9553974269038</v>
      </c>
    </row>
    <row r="126" spans="1:4" ht="54" thickTop="1" thickBot="1">
      <c r="A126" s="143" t="s">
        <v>1644</v>
      </c>
      <c r="B126" s="144" t="s">
        <v>1693</v>
      </c>
      <c r="C126" s="139" t="s">
        <v>233</v>
      </c>
      <c r="D126" s="185">
        <f>VLOOKUP('430.2.1'!A88,'430.2.1'!A88:N232,14,FALSE)</f>
        <v>10352.282237608797</v>
      </c>
    </row>
    <row r="127" spans="1:4" ht="54" thickTop="1" thickBot="1">
      <c r="A127" s="143" t="s">
        <v>1646</v>
      </c>
      <c r="B127" s="144" t="s">
        <v>1694</v>
      </c>
      <c r="C127" s="139" t="s">
        <v>233</v>
      </c>
      <c r="D127" s="185">
        <f>VLOOKUP('430.2.2'!A88,'430.2.2'!A88:N233,14,FALSE)</f>
        <v>8484.9553974269038</v>
      </c>
    </row>
    <row r="128" spans="1:4" ht="54" thickTop="1" thickBot="1">
      <c r="A128" s="143" t="s">
        <v>1647</v>
      </c>
      <c r="B128" s="144" t="s">
        <v>1695</v>
      </c>
      <c r="C128" s="139" t="s">
        <v>233</v>
      </c>
      <c r="D128" s="185">
        <f>VLOOKUP('431.1.1'!A88,'431.1.1'!A88:N234,14,FALSE)</f>
        <v>21555.655422662945</v>
      </c>
    </row>
    <row r="129" spans="1:4" ht="54" thickTop="1" thickBot="1">
      <c r="A129" s="143" t="s">
        <v>1649</v>
      </c>
      <c r="B129" s="144" t="s">
        <v>1696</v>
      </c>
      <c r="C129" s="139" t="s">
        <v>233</v>
      </c>
      <c r="D129" s="185">
        <f>VLOOKUP('431.1.2'!A88,'431.1.2'!A88:N235,14,FALSE)</f>
        <v>17073.095525049059</v>
      </c>
    </row>
    <row r="130" spans="1:4" ht="54" thickTop="1" thickBot="1">
      <c r="A130" s="143" t="s">
        <v>1652</v>
      </c>
      <c r="B130" s="144" t="s">
        <v>1697</v>
      </c>
      <c r="C130" s="139" t="s">
        <v>233</v>
      </c>
      <c r="D130" s="185">
        <f>VLOOKUP('431.2.1'!A88,'431.2.1'!A88:N236,14,FALSE)</f>
        <v>24271.536380657279</v>
      </c>
    </row>
    <row r="131" spans="1:4" ht="54" thickTop="1" thickBot="1">
      <c r="A131" s="143" t="s">
        <v>1653</v>
      </c>
      <c r="B131" s="144" t="s">
        <v>1698</v>
      </c>
      <c r="C131" s="139" t="s">
        <v>233</v>
      </c>
      <c r="D131" s="185">
        <f>VLOOKUP('431.2.2'!A88,'431.2.2'!A88:N237,14,FALSE)</f>
        <v>19148.438521252279</v>
      </c>
    </row>
    <row r="132" spans="1:4" ht="54" thickTop="1" thickBot="1">
      <c r="A132" s="143" t="s">
        <v>1134</v>
      </c>
      <c r="B132" s="144" t="s">
        <v>1294</v>
      </c>
      <c r="C132" s="139" t="s">
        <v>233</v>
      </c>
      <c r="D132" s="185">
        <f>VLOOKUP('432.1'!A88,'432.1'!A88:N238,14,FALSE)</f>
        <v>6449.1003701517348</v>
      </c>
    </row>
    <row r="133" spans="1:4" ht="54" thickTop="1" thickBot="1">
      <c r="A133" s="143" t="s">
        <v>1135</v>
      </c>
      <c r="B133" s="144" t="s">
        <v>2070</v>
      </c>
      <c r="C133" s="139" t="s">
        <v>233</v>
      </c>
      <c r="D133" s="185">
        <f>VLOOKUP('432.2'!A88,'432.2'!A88:N239,14,FALSE)</f>
        <v>6515.2716471962704</v>
      </c>
    </row>
    <row r="134" spans="1:4" ht="54" thickTop="1" thickBot="1">
      <c r="A134" s="143" t="s">
        <v>1136</v>
      </c>
      <c r="B134" s="144" t="s">
        <v>2071</v>
      </c>
      <c r="C134" s="139" t="s">
        <v>233</v>
      </c>
      <c r="D134" s="185">
        <f>VLOOKUP('433.1'!A88,'433.1'!A88:N240,14,FALSE)</f>
        <v>7353.749138246254</v>
      </c>
    </row>
    <row r="135" spans="1:4" ht="54" thickTop="1" thickBot="1">
      <c r="A135" s="143" t="s">
        <v>1137</v>
      </c>
      <c r="B135" s="144" t="s">
        <v>2072</v>
      </c>
      <c r="C135" s="139" t="s">
        <v>233</v>
      </c>
      <c r="D135" s="185">
        <f>VLOOKUP('433.2'!A88,'433.2'!A88:N241,14,FALSE)</f>
        <v>6832.0644496143568</v>
      </c>
    </row>
    <row r="136" spans="1:4" ht="54" thickTop="1" thickBot="1">
      <c r="A136" s="143" t="s">
        <v>1138</v>
      </c>
      <c r="B136" s="144" t="s">
        <v>2073</v>
      </c>
      <c r="C136" s="139" t="s">
        <v>233</v>
      </c>
      <c r="D136" s="185">
        <f>VLOOKUP('433.3'!A88,'433.3'!A88:N242,14,FALSE)</f>
        <v>7882.7455516393075</v>
      </c>
    </row>
    <row r="137" spans="1:4" ht="54" thickTop="1" thickBot="1">
      <c r="A137" s="143" t="s">
        <v>1139</v>
      </c>
      <c r="B137" s="144" t="s">
        <v>1295</v>
      </c>
      <c r="C137" s="139" t="s">
        <v>233</v>
      </c>
      <c r="D137" s="185">
        <f>VLOOKUP('433.4'!A88,'433.4'!A88:N243,14,FALSE)</f>
        <v>5092.9717825207408</v>
      </c>
    </row>
    <row r="138" spans="1:4" ht="54" thickTop="1" thickBot="1">
      <c r="A138" s="143" t="s">
        <v>1140</v>
      </c>
      <c r="B138" s="144" t="s">
        <v>2074</v>
      </c>
      <c r="C138" s="139" t="s">
        <v>233</v>
      </c>
      <c r="D138" s="185">
        <f>VLOOKUP('433.5'!A88,'433.5'!A88:N244,14,FALSE)</f>
        <v>8592.4754445199833</v>
      </c>
    </row>
    <row r="139" spans="1:4" ht="54" thickTop="1" thickBot="1">
      <c r="A139" s="143" t="s">
        <v>1141</v>
      </c>
      <c r="B139" s="144" t="s">
        <v>2075</v>
      </c>
      <c r="C139" s="139" t="s">
        <v>233</v>
      </c>
      <c r="D139" s="185">
        <f>VLOOKUP('433.6'!A88,'433.6'!A88:N245,14,FALSE)</f>
        <v>8026.958901973785</v>
      </c>
    </row>
    <row r="140" spans="1:4" ht="54" thickTop="1" thickBot="1">
      <c r="A140" s="143" t="s">
        <v>1142</v>
      </c>
      <c r="B140" s="144" t="s">
        <v>2076</v>
      </c>
      <c r="C140" s="139" t="s">
        <v>233</v>
      </c>
      <c r="D140" s="185">
        <f>VLOOKUP('433.7'!A88,'433.7'!A88:N246,14,FALSE)</f>
        <v>9331.1024635901285</v>
      </c>
    </row>
    <row r="141" spans="1:4" ht="54" thickTop="1" thickBot="1">
      <c r="A141" s="143" t="s">
        <v>1143</v>
      </c>
      <c r="B141" s="144" t="s">
        <v>1296</v>
      </c>
      <c r="C141" s="139" t="s">
        <v>233</v>
      </c>
      <c r="D141" s="185">
        <f>VLOOKUP('433.8'!A88,'433.8'!A88:N247,14,FALSE)</f>
        <v>5998.1948524900045</v>
      </c>
    </row>
    <row r="142" spans="1:4" ht="54" thickTop="1" thickBot="1">
      <c r="A142" s="143" t="s">
        <v>1144</v>
      </c>
      <c r="B142" s="144" t="s">
        <v>2077</v>
      </c>
      <c r="C142" s="139" t="s">
        <v>388</v>
      </c>
      <c r="D142" s="185">
        <f>VLOOKUP('440.1'!A89,'440.1'!A89:N248,14,FALSE)</f>
        <v>236224.24496812117</v>
      </c>
    </row>
    <row r="143" spans="1:4" ht="54" thickTop="1" thickBot="1">
      <c r="A143" s="143" t="s">
        <v>1145</v>
      </c>
      <c r="B143" s="144" t="s">
        <v>2078</v>
      </c>
      <c r="C143" s="139" t="s">
        <v>388</v>
      </c>
      <c r="D143" s="185">
        <f>VLOOKUP('440.2'!A93,'440.2'!A93:N250,14,FALSE)</f>
        <v>236224.24496812117</v>
      </c>
    </row>
    <row r="144" spans="1:4" ht="54" thickTop="1" thickBot="1">
      <c r="A144" s="143" t="s">
        <v>1146</v>
      </c>
      <c r="B144" s="144" t="s">
        <v>2079</v>
      </c>
      <c r="C144" s="139" t="s">
        <v>388</v>
      </c>
      <c r="D144" s="185">
        <f>VLOOKUP('440.3'!A93,'440.3'!A93:N252,14,FALSE)</f>
        <v>236224.24496812117</v>
      </c>
    </row>
    <row r="145" spans="1:4" ht="54" thickTop="1" thickBot="1">
      <c r="A145" s="143" t="s">
        <v>1147</v>
      </c>
      <c r="B145" s="144" t="s">
        <v>1297</v>
      </c>
      <c r="C145" s="139" t="s">
        <v>388</v>
      </c>
      <c r="D145" s="185">
        <f>VLOOKUP('440.4'!A93,'440.4'!A93:N254,14,FALSE)</f>
        <v>263684.00369907013</v>
      </c>
    </row>
    <row r="146" spans="1:4" ht="54" thickTop="1" thickBot="1">
      <c r="A146" s="143" t="s">
        <v>1148</v>
      </c>
      <c r="B146" s="144" t="s">
        <v>2080</v>
      </c>
      <c r="C146" s="139" t="s">
        <v>388</v>
      </c>
      <c r="D146" s="185">
        <f>VLOOKUP('441.1'!A93,'441.1'!A93:N256,14,FALSE)</f>
        <v>236224.24496812117</v>
      </c>
    </row>
    <row r="147" spans="1:4" ht="54" thickTop="1" thickBot="1">
      <c r="A147" s="143" t="s">
        <v>1149</v>
      </c>
      <c r="B147" s="144" t="s">
        <v>2081</v>
      </c>
      <c r="C147" s="139" t="s">
        <v>388</v>
      </c>
      <c r="D147" s="185">
        <f>VLOOKUP('441.2'!A92,'441.2'!A92:N258,14,FALSE)</f>
        <v>236224.24496812117</v>
      </c>
    </row>
    <row r="148" spans="1:4" ht="54" thickTop="1" thickBot="1">
      <c r="A148" s="143" t="s">
        <v>1150</v>
      </c>
      <c r="B148" s="144" t="s">
        <v>2082</v>
      </c>
      <c r="C148" s="139" t="s">
        <v>388</v>
      </c>
      <c r="D148" s="185">
        <f>VLOOKUP('441.3'!A93,'441.3'!A93:N260,14,FALSE)</f>
        <v>236224.24496812117</v>
      </c>
    </row>
    <row r="149" spans="1:4" ht="54" thickTop="1" thickBot="1">
      <c r="A149" s="143" t="s">
        <v>1151</v>
      </c>
      <c r="B149" s="144" t="s">
        <v>2083</v>
      </c>
      <c r="C149" s="139" t="s">
        <v>388</v>
      </c>
      <c r="D149" s="185">
        <f>VLOOKUP('441.4'!A92,'441.4'!A92:N262,14,FALSE)</f>
        <v>263684.00369907013</v>
      </c>
    </row>
    <row r="150" spans="1:4" ht="54" thickTop="1" thickBot="1">
      <c r="A150" s="143" t="s">
        <v>1152</v>
      </c>
      <c r="B150" s="144" t="s">
        <v>2063</v>
      </c>
      <c r="C150" s="139" t="s">
        <v>388</v>
      </c>
      <c r="D150" s="185">
        <f>VLOOKUP('450.1'!A95,'450.1'!A95:N264,14,FALSE)</f>
        <v>266312.10226553527</v>
      </c>
    </row>
    <row r="151" spans="1:4" ht="54" thickTop="1" thickBot="1">
      <c r="A151" s="143" t="s">
        <v>1153</v>
      </c>
      <c r="B151" s="144" t="s">
        <v>2084</v>
      </c>
      <c r="C151" s="139" t="s">
        <v>388</v>
      </c>
      <c r="D151" s="185">
        <f>VLOOKUP('450.2'!A93,'450.2'!A93:N266,14,FALSE)</f>
        <v>266312.10226553527</v>
      </c>
    </row>
    <row r="152" spans="1:4" ht="54" thickTop="1" thickBot="1">
      <c r="A152" s="143" t="s">
        <v>1154</v>
      </c>
      <c r="B152" s="144" t="s">
        <v>2085</v>
      </c>
      <c r="C152" s="139" t="s">
        <v>388</v>
      </c>
      <c r="D152" s="185">
        <f>VLOOKUP('450.3'!A93,'450.3'!A93:N268,14,FALSE)</f>
        <v>266312.10226553527</v>
      </c>
    </row>
    <row r="153" spans="1:4" ht="54" thickTop="1" thickBot="1">
      <c r="A153" s="143" t="s">
        <v>1155</v>
      </c>
      <c r="B153" s="144" t="s">
        <v>2086</v>
      </c>
      <c r="C153" s="139" t="s">
        <v>388</v>
      </c>
      <c r="D153" s="185">
        <f>VLOOKUP('450.4'!A92,'450.4'!A92:N270,14,FALSE)</f>
        <v>266312.10226553527</v>
      </c>
    </row>
    <row r="154" spans="1:4" ht="63.75" customHeight="1" thickTop="1" thickBot="1">
      <c r="A154" s="143" t="s">
        <v>1156</v>
      </c>
      <c r="B154" s="144" t="s">
        <v>2087</v>
      </c>
      <c r="C154" s="139" t="s">
        <v>388</v>
      </c>
      <c r="D154" s="185">
        <f>VLOOKUP('450.5'!A92,'450.5'!A92:N272,14,FALSE)</f>
        <v>266312.10226553527</v>
      </c>
    </row>
    <row r="155" spans="1:4" ht="54" thickTop="1" thickBot="1">
      <c r="A155" s="143" t="s">
        <v>1157</v>
      </c>
      <c r="B155" s="144" t="s">
        <v>2088</v>
      </c>
      <c r="C155" s="139" t="s">
        <v>388</v>
      </c>
      <c r="D155" s="185">
        <f>VLOOKUP('450.6'!A93,'450.6'!A93:N274,14,FALSE)</f>
        <v>266312.10226553527</v>
      </c>
    </row>
    <row r="156" spans="1:4" ht="54" thickTop="1" thickBot="1">
      <c r="A156" s="143" t="s">
        <v>1158</v>
      </c>
      <c r="B156" s="144" t="s">
        <v>2089</v>
      </c>
      <c r="C156" s="139" t="s">
        <v>388</v>
      </c>
      <c r="D156" s="185">
        <f>VLOOKUP('450.7'!A93,'450.7'!A93:N275,14,FALSE)</f>
        <v>266312.10226553527</v>
      </c>
    </row>
    <row r="157" spans="1:4" ht="54" thickTop="1" thickBot="1">
      <c r="A157" s="143" t="s">
        <v>1159</v>
      </c>
      <c r="B157" s="144" t="s">
        <v>2090</v>
      </c>
      <c r="C157" s="139" t="s">
        <v>388</v>
      </c>
      <c r="D157" s="185">
        <f>VLOOKUP('450.8'!A93,'450.8'!A93:N276,14,FALSE)</f>
        <v>266312.10226553527</v>
      </c>
    </row>
    <row r="158" spans="1:4" ht="54" thickTop="1" thickBot="1">
      <c r="A158" s="143" t="s">
        <v>1668</v>
      </c>
      <c r="B158" s="144" t="s">
        <v>1699</v>
      </c>
      <c r="C158" s="139" t="s">
        <v>388</v>
      </c>
      <c r="D158" s="185">
        <f>VLOOKUP('450.10'!A92,'450.10'!A92:N277,14,FALSE)</f>
        <v>307925.38342793123</v>
      </c>
    </row>
    <row r="159" spans="1:4" ht="54" thickTop="1" thickBot="1">
      <c r="A159" s="143" t="s">
        <v>1670</v>
      </c>
      <c r="B159" s="144" t="s">
        <v>1700</v>
      </c>
      <c r="C159" s="139" t="s">
        <v>388</v>
      </c>
      <c r="D159" s="185">
        <f>VLOOKUP('450.11'!A92,'450.11'!A92:N278,14,FALSE)</f>
        <v>307925.38342793123</v>
      </c>
    </row>
    <row r="160" spans="1:4" ht="54" thickTop="1" thickBot="1">
      <c r="A160" s="143" t="s">
        <v>1672</v>
      </c>
      <c r="B160" s="144" t="s">
        <v>1701</v>
      </c>
      <c r="C160" s="139" t="s">
        <v>388</v>
      </c>
      <c r="D160" s="185">
        <f>VLOOKUP('450.12'!A92,'450.11'!A92:N279,14,FALSE)</f>
        <v>307925.38342793123</v>
      </c>
    </row>
    <row r="161" spans="1:4" ht="54" thickTop="1" thickBot="1">
      <c r="A161" s="143" t="s">
        <v>1160</v>
      </c>
      <c r="B161" s="144" t="s">
        <v>2091</v>
      </c>
      <c r="C161" s="139" t="s">
        <v>388</v>
      </c>
      <c r="D161" s="185">
        <f>VLOOKUP('451.1'!A92,'451.1'!A92:N280,14,FALSE)</f>
        <v>266312.10226553527</v>
      </c>
    </row>
    <row r="162" spans="1:4" ht="54" thickTop="1" thickBot="1">
      <c r="A162" s="143" t="s">
        <v>1161</v>
      </c>
      <c r="B162" s="144" t="s">
        <v>2092</v>
      </c>
      <c r="C162" s="139" t="s">
        <v>388</v>
      </c>
      <c r="D162" s="185">
        <f>VLOOKUP('451.2'!A93,'451.2'!A93:N281,14,FALSE)</f>
        <v>266312.10226553527</v>
      </c>
    </row>
    <row r="163" spans="1:4" ht="54" thickTop="1" thickBot="1">
      <c r="A163" s="143" t="s">
        <v>1162</v>
      </c>
      <c r="B163" s="144" t="s">
        <v>2093</v>
      </c>
      <c r="C163" s="139" t="s">
        <v>388</v>
      </c>
      <c r="D163" s="185">
        <f>VLOOKUP('451.3'!A92,'451.3'!A92:N282,14,FALSE)</f>
        <v>266312.10226553527</v>
      </c>
    </row>
    <row r="164" spans="1:4" ht="54" thickTop="1" thickBot="1">
      <c r="A164" s="143" t="s">
        <v>1163</v>
      </c>
      <c r="B164" s="144" t="s">
        <v>2094</v>
      </c>
      <c r="C164" s="139" t="s">
        <v>388</v>
      </c>
      <c r="D164" s="185">
        <f>VLOOKUP('451.4'!A92,'451.4'!A92:N283,14,FALSE)</f>
        <v>307925.38342793123</v>
      </c>
    </row>
    <row r="165" spans="1:4" ht="54" thickTop="1" thickBot="1">
      <c r="A165" s="143" t="s">
        <v>1164</v>
      </c>
      <c r="B165" s="144" t="s">
        <v>2095</v>
      </c>
      <c r="C165" s="139" t="s">
        <v>388</v>
      </c>
      <c r="D165" s="185">
        <f>VLOOKUP('452.1'!A93,'452.1'!A93:N284,14,FALSE)</f>
        <v>266312.10226553527</v>
      </c>
    </row>
    <row r="166" spans="1:4" ht="54" thickTop="1" thickBot="1">
      <c r="A166" s="143" t="s">
        <v>1165</v>
      </c>
      <c r="B166" s="144" t="s">
        <v>2096</v>
      </c>
      <c r="C166" s="139" t="s">
        <v>388</v>
      </c>
      <c r="D166" s="185">
        <f>VLOOKUP('452.2'!A93,'452.2'!A93:N285,14,FALSE)</f>
        <v>266312.10226553527</v>
      </c>
    </row>
    <row r="167" spans="1:4" ht="54" thickTop="1" thickBot="1">
      <c r="A167" s="143" t="s">
        <v>1166</v>
      </c>
      <c r="B167" s="144" t="s">
        <v>2097</v>
      </c>
      <c r="C167" s="139" t="s">
        <v>388</v>
      </c>
      <c r="D167" s="185">
        <f>VLOOKUP('452.3'!A92,'452.3'!A92:N286,14,FALSE)</f>
        <v>266312.10226553527</v>
      </c>
    </row>
    <row r="168" spans="1:4" ht="54" thickTop="1" thickBot="1">
      <c r="A168" s="143" t="s">
        <v>1167</v>
      </c>
      <c r="B168" s="144" t="s">
        <v>2098</v>
      </c>
      <c r="C168" s="139" t="s">
        <v>388</v>
      </c>
      <c r="D168" s="185">
        <f>VLOOKUP('452.4'!A93,'452.4'!A93:N287,14,FALSE)</f>
        <v>266312.10226553527</v>
      </c>
    </row>
    <row r="169" spans="1:4" ht="54" thickTop="1" thickBot="1">
      <c r="A169" s="143" t="s">
        <v>1168</v>
      </c>
      <c r="B169" s="144" t="s">
        <v>1298</v>
      </c>
      <c r="C169" s="139" t="s">
        <v>388</v>
      </c>
      <c r="D169" s="185">
        <f>VLOOKUP('453.1'!A92,'453.1'!A92:N288,14,FALSE)</f>
        <v>266115.29490268556</v>
      </c>
    </row>
    <row r="170" spans="1:4" ht="54" thickTop="1" thickBot="1">
      <c r="A170" s="143" t="s">
        <v>1169</v>
      </c>
      <c r="B170" s="144" t="s">
        <v>2099</v>
      </c>
      <c r="C170" s="139" t="s">
        <v>233</v>
      </c>
      <c r="D170" s="185">
        <f>VLOOKUP('460.1'!A87,'460.1'!A87:N289,14,FALSE)</f>
        <v>7706.1426898735881</v>
      </c>
    </row>
    <row r="171" spans="1:4" ht="54" thickTop="1" thickBot="1">
      <c r="A171" s="204" t="s">
        <v>2123</v>
      </c>
      <c r="B171" s="144" t="s">
        <v>2179</v>
      </c>
      <c r="C171" s="139" t="s">
        <v>233</v>
      </c>
      <c r="D171" s="185">
        <f>VLOOKUP('460.2'!A87,'460.2'!A87:N290,14,FALSE)</f>
        <v>3853.071344936794</v>
      </c>
    </row>
    <row r="172" spans="1:4" ht="51.75" customHeight="1" thickTop="1" thickBot="1">
      <c r="A172" s="143" t="s">
        <v>1170</v>
      </c>
      <c r="B172" s="144" t="s">
        <v>1299</v>
      </c>
      <c r="C172" s="139" t="s">
        <v>388</v>
      </c>
      <c r="D172" s="185">
        <f>VLOOKUP('461.1'!A87,'461.1'!A87:N291,14,FALSE)</f>
        <v>120446.3998172054</v>
      </c>
    </row>
    <row r="173" spans="1:4" ht="54" thickTop="1" thickBot="1">
      <c r="A173" s="143" t="s">
        <v>1171</v>
      </c>
      <c r="B173" s="144" t="s">
        <v>1300</v>
      </c>
      <c r="C173" s="139" t="s">
        <v>388</v>
      </c>
      <c r="D173" s="185">
        <f>VLOOKUP('461.2'!A89,'461.2'!A89:N294,14,FALSE)</f>
        <v>142718.73007121036</v>
      </c>
    </row>
    <row r="174" spans="1:4" ht="54" thickTop="1" thickBot="1">
      <c r="A174" s="143" t="s">
        <v>1682</v>
      </c>
      <c r="B174" s="144" t="s">
        <v>2184</v>
      </c>
      <c r="C174" s="139" t="s">
        <v>388</v>
      </c>
      <c r="D174" s="185">
        <f>VLOOKUP('462.1.1'!A88,'462.1.1'!A88:N293,14,FALSE)</f>
        <v>207939.36874874041</v>
      </c>
    </row>
    <row r="175" spans="1:4" ht="54" thickTop="1" thickBot="1">
      <c r="A175" s="143" t="s">
        <v>1683</v>
      </c>
      <c r="B175" s="144" t="s">
        <v>2185</v>
      </c>
      <c r="C175" s="139" t="s">
        <v>388</v>
      </c>
      <c r="D175" s="185">
        <f>VLOOKUP('462.1.2'!A88,'462.1.2'!A88:N294,14,FALSE)</f>
        <v>193287.82119560358</v>
      </c>
    </row>
    <row r="176" spans="1:4" ht="54" thickTop="1" thickBot="1">
      <c r="A176" s="143" t="s">
        <v>1684</v>
      </c>
      <c r="B176" s="144" t="s">
        <v>2188</v>
      </c>
      <c r="C176" s="139" t="s">
        <v>388</v>
      </c>
      <c r="D176" s="185">
        <f>VLOOKUP('462.2.1'!A88,'462.2.1'!A88:N295,14,FALSE)</f>
        <v>225478.88062777169</v>
      </c>
    </row>
    <row r="177" spans="1:4" ht="54" thickTop="1" thickBot="1">
      <c r="A177" s="143" t="s">
        <v>1685</v>
      </c>
      <c r="B177" s="144" t="s">
        <v>2189</v>
      </c>
      <c r="C177" s="139" t="s">
        <v>388</v>
      </c>
      <c r="D177" s="185">
        <f>VLOOKUP('462.2.2'!A88,'462.2.2'!A88:N296,14,FALSE)</f>
        <v>210827.33307463484</v>
      </c>
    </row>
    <row r="178" spans="1:4" ht="54" thickTop="1" thickBot="1">
      <c r="A178" s="143" t="s">
        <v>1172</v>
      </c>
      <c r="B178" s="144" t="s">
        <v>1702</v>
      </c>
      <c r="C178" s="139" t="s">
        <v>233</v>
      </c>
      <c r="D178" s="185">
        <f>VLOOKUP('464.1'!A88,'464.1'!A88:N297,14,FALSE)</f>
        <v>10457.906221200776</v>
      </c>
    </row>
    <row r="179" spans="1:4" ht="54" thickTop="1" thickBot="1">
      <c r="A179" s="143" t="s">
        <v>1173</v>
      </c>
      <c r="B179" s="144" t="s">
        <v>1703</v>
      </c>
      <c r="C179" s="139" t="s">
        <v>388</v>
      </c>
      <c r="D179" s="185">
        <f>VLOOKUP('465.1'!A92,'465.1'!A92:N298,14,FALSE)</f>
        <v>116687.74826245937</v>
      </c>
    </row>
    <row r="180" spans="1:4" ht="54" thickTop="1" thickBot="1">
      <c r="A180" s="143" t="s">
        <v>1686</v>
      </c>
      <c r="B180" s="144" t="s">
        <v>1704</v>
      </c>
      <c r="C180" s="139" t="s">
        <v>388</v>
      </c>
      <c r="D180" s="185">
        <f>VLOOKUP('465.2'!A92,'465.2'!A92:N299,14,FALSE)</f>
        <v>36632.964752171618</v>
      </c>
    </row>
    <row r="181" spans="1:4" ht="54" thickTop="1" thickBot="1">
      <c r="A181" s="143" t="s">
        <v>1174</v>
      </c>
      <c r="B181" s="144" t="s">
        <v>1705</v>
      </c>
      <c r="C181" s="139" t="s">
        <v>144</v>
      </c>
      <c r="D181" s="185">
        <f>VLOOKUP('466.1'!A92,'466.1'!A92:N300,14,FALSE)</f>
        <v>4501.6971889896049</v>
      </c>
    </row>
    <row r="182" spans="1:4" ht="54" thickTop="1" thickBot="1">
      <c r="A182" s="143" t="s">
        <v>1175</v>
      </c>
      <c r="B182" s="144" t="s">
        <v>1706</v>
      </c>
      <c r="C182" s="139" t="s">
        <v>144</v>
      </c>
      <c r="D182" s="185">
        <f>VLOOKUP('466.2'!A96,'466.2'!A96:N301,14,FALSE)</f>
        <v>5185.9782232963544</v>
      </c>
    </row>
    <row r="183" spans="1:4" ht="54" thickTop="1" thickBot="1">
      <c r="A183" s="145" t="s">
        <v>1176</v>
      </c>
      <c r="B183" s="146" t="s">
        <v>1819</v>
      </c>
      <c r="C183" s="139" t="s">
        <v>388</v>
      </c>
      <c r="D183" s="185">
        <f>VLOOKUP('500.1'!A95,'500.1'!A95:N302,14,FALSE)</f>
        <v>994689.34620076709</v>
      </c>
    </row>
    <row r="184" spans="1:4" ht="54" thickTop="1" thickBot="1">
      <c r="A184" s="143" t="s">
        <v>1708</v>
      </c>
      <c r="B184" s="144" t="s">
        <v>1820</v>
      </c>
      <c r="C184" s="139" t="s">
        <v>388</v>
      </c>
      <c r="D184" s="185">
        <f>VLOOKUP('500.2'!A95,'500.2'!A95:N303,14,FALSE)</f>
        <v>1017960.4609117898</v>
      </c>
    </row>
    <row r="185" spans="1:4" ht="57.75" thickTop="1" thickBot="1">
      <c r="A185" s="143" t="s">
        <v>1177</v>
      </c>
      <c r="B185" s="144" t="s">
        <v>1959</v>
      </c>
      <c r="C185" s="139" t="s">
        <v>377</v>
      </c>
      <c r="D185" s="185">
        <f>VLOOKUP('501.1'!A88,'501.1'!A88:N304,14,FALSE)</f>
        <v>1261.2245404688722</v>
      </c>
    </row>
    <row r="186" spans="1:4" ht="57.75" thickTop="1" thickBot="1">
      <c r="A186" s="143" t="s">
        <v>1710</v>
      </c>
      <c r="B186" s="144" t="s">
        <v>1960</v>
      </c>
      <c r="C186" s="139" t="s">
        <v>377</v>
      </c>
      <c r="D186" s="185">
        <f>VLOOKUP('501.10'!A88,'501.10'!A88:N305,14,FALSE)</f>
        <v>1527.2330741879105</v>
      </c>
    </row>
    <row r="187" spans="1:4" ht="57.75" thickTop="1" thickBot="1">
      <c r="A187" s="143" t="s">
        <v>1711</v>
      </c>
      <c r="B187" s="144" t="s">
        <v>1961</v>
      </c>
      <c r="C187" s="139" t="s">
        <v>377</v>
      </c>
      <c r="D187" s="185">
        <f>VLOOKUP('501.20'!A88,'501.20'!A88:N306,14,FALSE)</f>
        <v>656.5</v>
      </c>
    </row>
    <row r="188" spans="1:4" ht="54" thickTop="1" thickBot="1">
      <c r="A188" s="143" t="s">
        <v>1712</v>
      </c>
      <c r="B188" s="144" t="s">
        <v>1821</v>
      </c>
      <c r="C188" s="139" t="s">
        <v>388</v>
      </c>
      <c r="D188" s="185">
        <f>VLOOKUP('505.1'!A84,'505.1'!A84:N307,14,FALSE)</f>
        <v>915080.08302728238</v>
      </c>
    </row>
    <row r="189" spans="1:4" ht="54" thickTop="1" thickBot="1">
      <c r="A189" s="143" t="s">
        <v>1178</v>
      </c>
      <c r="B189" s="144" t="s">
        <v>1822</v>
      </c>
      <c r="C189" s="139" t="s">
        <v>233</v>
      </c>
      <c r="D189" s="185">
        <f>VLOOKUP('510.1'!A84,'510.1'!A84:N308,14,FALSE)</f>
        <v>105692.21434243771</v>
      </c>
    </row>
    <row r="190" spans="1:4" ht="54" thickTop="1" thickBot="1">
      <c r="A190" s="143" t="s">
        <v>1716</v>
      </c>
      <c r="B190" s="144" t="s">
        <v>1301</v>
      </c>
      <c r="C190" s="139" t="s">
        <v>388</v>
      </c>
      <c r="D190" s="185">
        <f>VLOOKUP('600.1.1'!A85,'600.1.1'!A85:N311,14,FALSE)</f>
        <v>28387.240976369063</v>
      </c>
    </row>
    <row r="191" spans="1:4" ht="54" thickTop="1" thickBot="1">
      <c r="A191" s="143" t="s">
        <v>1717</v>
      </c>
      <c r="B191" s="144" t="s">
        <v>1823</v>
      </c>
      <c r="C191" s="139" t="s">
        <v>388</v>
      </c>
      <c r="D191" s="185">
        <f>VLOOKUP('600.2.1'!A88,'600.2.1'!A88:N310,14,FALSE)</f>
        <v>127053.48490313809</v>
      </c>
    </row>
    <row r="192" spans="1:4" ht="54" thickTop="1" thickBot="1">
      <c r="A192" s="143" t="s">
        <v>1718</v>
      </c>
      <c r="B192" s="144" t="s">
        <v>1824</v>
      </c>
      <c r="C192" s="139" t="s">
        <v>388</v>
      </c>
      <c r="D192" s="185">
        <f>VLOOKUP('600.2.2'!A90,'600.2.2'!A90:N312,14,FALSE)</f>
        <v>173959.22550837146</v>
      </c>
    </row>
    <row r="193" spans="1:4" ht="54" thickTop="1" thickBot="1">
      <c r="A193" s="143" t="s">
        <v>1719</v>
      </c>
      <c r="B193" s="144" t="s">
        <v>1825</v>
      </c>
      <c r="C193" s="139" t="s">
        <v>388</v>
      </c>
      <c r="D193" s="185">
        <f>VLOOKUP('600.2.3'!A89,'600.2.3'!A89:N312,14,FALSE)</f>
        <v>27749.974914807761</v>
      </c>
    </row>
    <row r="194" spans="1:4" ht="54" thickTop="1" thickBot="1">
      <c r="A194" s="143" t="s">
        <v>1720</v>
      </c>
      <c r="B194" s="144" t="s">
        <v>1826</v>
      </c>
      <c r="C194" s="139" t="s">
        <v>388</v>
      </c>
      <c r="D194" s="185">
        <f>VLOOKUP('600.2.4'!A88,'600.2.4'!A88:N312,14,FALSE)</f>
        <v>35697.055108115936</v>
      </c>
    </row>
    <row r="195" spans="1:4" ht="54" thickTop="1" thickBot="1">
      <c r="A195" s="143" t="s">
        <v>1179</v>
      </c>
      <c r="B195" s="144" t="s">
        <v>2200</v>
      </c>
      <c r="C195" s="139" t="s">
        <v>388</v>
      </c>
      <c r="D195" s="185">
        <f>VLOOKUP('610.1'!A89,'610.1'!A89:N314,14,FALSE)</f>
        <v>91908.743900331086</v>
      </c>
    </row>
    <row r="196" spans="1:4" ht="54" thickTop="1" thickBot="1">
      <c r="A196" s="143" t="s">
        <v>1180</v>
      </c>
      <c r="B196" s="144" t="s">
        <v>1827</v>
      </c>
      <c r="C196" s="139" t="s">
        <v>388</v>
      </c>
      <c r="D196" s="185">
        <f>VLOOKUP('610.2'!A89,'610.2'!A89:N315,14,FALSE)</f>
        <v>65400.000946073284</v>
      </c>
    </row>
    <row r="197" spans="1:4" ht="54" thickTop="1" thickBot="1">
      <c r="A197" s="143" t="s">
        <v>1722</v>
      </c>
      <c r="B197" s="144" t="s">
        <v>1828</v>
      </c>
      <c r="C197" s="139" t="s">
        <v>388</v>
      </c>
      <c r="D197" s="185">
        <f>VLOOKUP('610.3'!A89,'610.3'!A89:N316,14,FALSE)</f>
        <v>117891.02817442259</v>
      </c>
    </row>
    <row r="198" spans="1:4" ht="54" thickTop="1" thickBot="1">
      <c r="A198" s="143" t="s">
        <v>1724</v>
      </c>
      <c r="B198" s="144" t="s">
        <v>1829</v>
      </c>
      <c r="C198" s="139" t="s">
        <v>388</v>
      </c>
      <c r="D198" s="185">
        <f>VLOOKUP('610.4'!A89,'610.4'!A89:N317,14,FALSE)</f>
        <v>107248.30465968745</v>
      </c>
    </row>
    <row r="199" spans="1:4" ht="54" thickTop="1" thickBot="1">
      <c r="A199" s="143" t="s">
        <v>1726</v>
      </c>
      <c r="B199" s="144" t="s">
        <v>1302</v>
      </c>
      <c r="C199" s="139" t="s">
        <v>388</v>
      </c>
      <c r="D199" s="185">
        <f>VLOOKUP('610.5'!A89,'610.5'!A89:N318,14,FALSE)</f>
        <v>85121.010808346356</v>
      </c>
    </row>
    <row r="200" spans="1:4" ht="54" thickTop="1" thickBot="1">
      <c r="A200" s="143" t="s">
        <v>1728</v>
      </c>
      <c r="B200" s="144" t="s">
        <v>1830</v>
      </c>
      <c r="C200" s="139" t="s">
        <v>388</v>
      </c>
      <c r="D200" s="185">
        <f>VLOOKUP('610.6'!A89,'610.6'!A89:N319,14,FALSE)</f>
        <v>106908.83017313873</v>
      </c>
    </row>
    <row r="201" spans="1:4" ht="54" thickTop="1" thickBot="1">
      <c r="A201" s="143" t="s">
        <v>1730</v>
      </c>
      <c r="B201" s="144" t="s">
        <v>1831</v>
      </c>
      <c r="C201" s="139" t="s">
        <v>388</v>
      </c>
      <c r="D201" s="185">
        <f>VLOOKUP('610.7'!A89,'610.7'!A89:N320,14,FALSE)</f>
        <v>112676.09074440593</v>
      </c>
    </row>
    <row r="202" spans="1:4" ht="54" thickTop="1" thickBot="1">
      <c r="A202" s="143" t="s">
        <v>1181</v>
      </c>
      <c r="B202" s="144" t="s">
        <v>1832</v>
      </c>
      <c r="C202" s="139" t="s">
        <v>144</v>
      </c>
      <c r="D202" s="185">
        <f>VLOOKUP('620.1'!A88,'620.1'!A88:N321,14,FALSE)</f>
        <v>335736.21118244866</v>
      </c>
    </row>
    <row r="203" spans="1:4" ht="54" thickTop="1" thickBot="1">
      <c r="A203" s="143" t="s">
        <v>1182</v>
      </c>
      <c r="B203" s="144" t="s">
        <v>1962</v>
      </c>
      <c r="C203" s="139" t="s">
        <v>144</v>
      </c>
      <c r="D203" s="185">
        <f>VLOOKUP('620.2'!A88,'620.2'!A88:N322,14,FALSE)</f>
        <v>335736.21118244866</v>
      </c>
    </row>
    <row r="204" spans="1:4" ht="54" thickTop="1" thickBot="1">
      <c r="A204" s="143" t="s">
        <v>1183</v>
      </c>
      <c r="B204" s="144" t="s">
        <v>1833</v>
      </c>
      <c r="C204" s="139" t="s">
        <v>1929</v>
      </c>
      <c r="D204" s="185">
        <f>VLOOKUP('620.3'!A93,'620.3'!A93:N323,14,FALSE)</f>
        <v>89674340.386369273</v>
      </c>
    </row>
    <row r="205" spans="1:4" ht="54" thickTop="1" thickBot="1">
      <c r="A205" s="143" t="s">
        <v>1734</v>
      </c>
      <c r="B205" s="144" t="s">
        <v>1834</v>
      </c>
      <c r="C205" s="139" t="s">
        <v>144</v>
      </c>
      <c r="D205" s="185">
        <f>VLOOKUP('621.1.1'!A95,'621.1.1'!A95:N325,14,FALSE)</f>
        <v>2536170.3001870681</v>
      </c>
    </row>
    <row r="206" spans="1:4" ht="54" thickTop="1" thickBot="1">
      <c r="A206" s="143" t="s">
        <v>1736</v>
      </c>
      <c r="B206" s="144" t="s">
        <v>1835</v>
      </c>
      <c r="C206" s="139" t="s">
        <v>144</v>
      </c>
      <c r="D206" s="185">
        <f>VLOOKUP('621.1.2'!A99,'621.1.2'!A99:N326,14,FALSE)</f>
        <v>4298968.518863895</v>
      </c>
    </row>
    <row r="207" spans="1:4" ht="54" thickTop="1" thickBot="1">
      <c r="A207" s="143" t="s">
        <v>1184</v>
      </c>
      <c r="B207" s="144" t="s">
        <v>1836</v>
      </c>
      <c r="C207" s="139" t="s">
        <v>388</v>
      </c>
      <c r="D207" s="185">
        <f>VLOOKUP('621.2'!A89,'621.2'!A89:N326,14,FALSE)</f>
        <v>3054761.0095714317</v>
      </c>
    </row>
    <row r="208" spans="1:4" ht="54" thickTop="1" thickBot="1">
      <c r="A208" s="143" t="s">
        <v>1185</v>
      </c>
      <c r="B208" s="144" t="s">
        <v>1837</v>
      </c>
      <c r="C208" s="139" t="s">
        <v>144</v>
      </c>
      <c r="D208" s="185">
        <f>VLOOKUP('621.3'!A93,'621.3'!A93:N327,14,FALSE)</f>
        <v>84104842.152570963</v>
      </c>
    </row>
    <row r="209" spans="1:4" ht="54" thickTop="1" thickBot="1">
      <c r="A209" s="143" t="s">
        <v>1186</v>
      </c>
      <c r="B209" s="144" t="s">
        <v>1838</v>
      </c>
      <c r="C209" s="139" t="s">
        <v>388</v>
      </c>
      <c r="D209" s="185">
        <f>VLOOKUP('621.4'!A93,'621.4'!A93:N328,14,FALSE)</f>
        <v>73187771.20419611</v>
      </c>
    </row>
    <row r="210" spans="1:4" ht="54" thickTop="1" thickBot="1">
      <c r="A210" s="143" t="s">
        <v>1187</v>
      </c>
      <c r="B210" s="144" t="s">
        <v>1839</v>
      </c>
      <c r="C210" s="139" t="s">
        <v>144</v>
      </c>
      <c r="D210" s="185">
        <f>VLOOKUP('621.5'!A89,'621.5'!A89:N329,14,FALSE)</f>
        <v>4759569.1037612427</v>
      </c>
    </row>
    <row r="211" spans="1:4" ht="54" thickTop="1" thickBot="1">
      <c r="A211" s="143" t="s">
        <v>1740</v>
      </c>
      <c r="B211" s="144" t="s">
        <v>1840</v>
      </c>
      <c r="C211" s="139" t="s">
        <v>144</v>
      </c>
      <c r="D211" s="185">
        <f>VLOOKUP('621.5.1'!A89,'621.5.1'!A89:N330,14,FALSE)</f>
        <v>697606.04016059183</v>
      </c>
    </row>
    <row r="212" spans="1:4" ht="54" thickTop="1" thickBot="1">
      <c r="A212" s="143" t="s">
        <v>1188</v>
      </c>
      <c r="B212" s="144" t="s">
        <v>1841</v>
      </c>
      <c r="C212" s="139" t="s">
        <v>1929</v>
      </c>
      <c r="D212" s="185">
        <f>VLOOKUP('621.6'!A98,'621.6'!A98:N331,14,FALSE)</f>
        <v>83840875.297140121</v>
      </c>
    </row>
    <row r="213" spans="1:4" ht="54" thickTop="1" thickBot="1">
      <c r="A213" s="143" t="s">
        <v>1815</v>
      </c>
      <c r="B213" s="144" t="s">
        <v>1842</v>
      </c>
      <c r="C213" s="139" t="s">
        <v>1929</v>
      </c>
      <c r="D213" s="185">
        <f>VLOOKUP('621.7'!A89,'621.7'!A89:N332,14,FALSE)</f>
        <v>2154724.0100521306</v>
      </c>
    </row>
    <row r="214" spans="1:4" ht="54" thickTop="1" thickBot="1">
      <c r="A214" s="143" t="s">
        <v>1189</v>
      </c>
      <c r="B214" s="144" t="s">
        <v>2100</v>
      </c>
      <c r="C214" s="139" t="s">
        <v>233</v>
      </c>
      <c r="D214" s="185">
        <f>VLOOKUP('622.1'!A89,'622.1'!A89:N333,14,FALSE)</f>
        <v>112534.93053850278</v>
      </c>
    </row>
    <row r="215" spans="1:4" ht="54" thickTop="1" thickBot="1">
      <c r="A215" s="143" t="s">
        <v>1190</v>
      </c>
      <c r="B215" s="144" t="s">
        <v>1843</v>
      </c>
      <c r="C215" s="139" t="s">
        <v>233</v>
      </c>
      <c r="D215" s="185">
        <f>VLOOKUP('622.2'!A89,'622.2'!A89:N335,14,FALSE)</f>
        <v>429731.38946519548</v>
      </c>
    </row>
    <row r="216" spans="1:4" ht="54" thickTop="1" thickBot="1">
      <c r="A216" s="143" t="s">
        <v>1191</v>
      </c>
      <c r="B216" s="144" t="s">
        <v>1844</v>
      </c>
      <c r="C216" s="139" t="s">
        <v>233</v>
      </c>
      <c r="D216" s="185">
        <f>VLOOKUP('622.3'!A89,'622.3'!A89:N336,14,FALSE)</f>
        <v>873812.95731449313</v>
      </c>
    </row>
    <row r="217" spans="1:4" ht="54" thickTop="1" thickBot="1">
      <c r="A217" s="143" t="s">
        <v>1192</v>
      </c>
      <c r="B217" s="144" t="s">
        <v>1845</v>
      </c>
      <c r="C217" s="139" t="s">
        <v>233</v>
      </c>
      <c r="D217" s="185">
        <f>VLOOKUP('622.4'!A89,'622.4'!A89:N337,14,FALSE)</f>
        <v>898463.87549444847</v>
      </c>
    </row>
    <row r="218" spans="1:4" ht="54" thickTop="1" thickBot="1">
      <c r="A218" s="143" t="s">
        <v>1193</v>
      </c>
      <c r="B218" s="144" t="s">
        <v>1846</v>
      </c>
      <c r="C218" s="139" t="s">
        <v>144</v>
      </c>
      <c r="D218" s="185">
        <f>VLOOKUP('622.5'!A89,'622.5'!A89:N338,14,FALSE)</f>
        <v>77536.553368852605</v>
      </c>
    </row>
    <row r="219" spans="1:4" ht="54" thickTop="1" thickBot="1">
      <c r="A219" s="143" t="s">
        <v>1194</v>
      </c>
      <c r="B219" s="144" t="s">
        <v>1847</v>
      </c>
      <c r="C219" s="139" t="s">
        <v>144</v>
      </c>
      <c r="D219" s="185">
        <f>VLOOKUP('623.1'!A103,'623.1'!A103:N339,14,FALSE)</f>
        <v>522076.37227510236</v>
      </c>
    </row>
    <row r="220" spans="1:4" ht="54" thickTop="1" thickBot="1">
      <c r="A220" s="143" t="s">
        <v>1195</v>
      </c>
      <c r="B220" s="144" t="s">
        <v>1303</v>
      </c>
      <c r="C220" s="139" t="s">
        <v>2101</v>
      </c>
      <c r="D220" s="185">
        <f>VLOOKUP('623.2'!A89,'623.2'!A89:N340,14,FALSE)</f>
        <v>3914096.7323243967</v>
      </c>
    </row>
    <row r="221" spans="1:4" ht="54" thickTop="1" thickBot="1">
      <c r="A221" s="143" t="s">
        <v>1196</v>
      </c>
      <c r="B221" s="144" t="s">
        <v>2220</v>
      </c>
      <c r="C221" s="139" t="s">
        <v>388</v>
      </c>
      <c r="D221" s="185">
        <f>VLOOKUP('630.1'!A89,'630.1'!A89:N341,14,FALSE)</f>
        <v>1511706.6405000153</v>
      </c>
    </row>
    <row r="222" spans="1:4" ht="54" thickTop="1" thickBot="1">
      <c r="A222" s="143" t="s">
        <v>1197</v>
      </c>
      <c r="B222" s="144" t="s">
        <v>2221</v>
      </c>
      <c r="C222" s="139" t="s">
        <v>388</v>
      </c>
      <c r="D222" s="185">
        <f>VLOOKUP('630.2'!A89,'630.2'!A89:N342,14,FALSE)</f>
        <v>1440988.1651699117</v>
      </c>
    </row>
    <row r="223" spans="1:4" ht="54" thickTop="1" thickBot="1">
      <c r="A223" s="143" t="s">
        <v>1198</v>
      </c>
      <c r="B223" s="144" t="s">
        <v>2222</v>
      </c>
      <c r="C223" s="139" t="s">
        <v>388</v>
      </c>
      <c r="D223" s="185">
        <f>VLOOKUP('630.3'!A89,'630.3'!A89:N343,14,FALSE)</f>
        <v>888959.31544291857</v>
      </c>
    </row>
    <row r="224" spans="1:4" ht="54" thickTop="1" thickBot="1">
      <c r="A224" s="143" t="s">
        <v>1199</v>
      </c>
      <c r="B224" s="144" t="s">
        <v>2223</v>
      </c>
      <c r="C224" s="139" t="s">
        <v>388</v>
      </c>
      <c r="D224" s="185">
        <f>VLOOKUP('630.4'!A89,'630.4'!A89:N344,14,FALSE)</f>
        <v>764405.12066198688</v>
      </c>
    </row>
    <row r="225" spans="1:4" ht="54" thickTop="1" thickBot="1">
      <c r="A225" s="143" t="s">
        <v>1200</v>
      </c>
      <c r="B225" s="144" t="s">
        <v>2224</v>
      </c>
      <c r="C225" s="139" t="s">
        <v>388</v>
      </c>
      <c r="D225" s="185">
        <f>VLOOKUP('630.5'!A93,'630.5'!A93:N345,14,FALSE)</f>
        <v>505126.84070128185</v>
      </c>
    </row>
    <row r="226" spans="1:4" ht="54" thickTop="1" thickBot="1">
      <c r="A226" s="143" t="s">
        <v>1201</v>
      </c>
      <c r="B226" s="144" t="s">
        <v>2225</v>
      </c>
      <c r="C226" s="139" t="s">
        <v>388</v>
      </c>
      <c r="D226" s="185">
        <f>VLOOKUP('630.6'!A93,'630.6'!A89:N346,14,FALSE)</f>
        <v>427594.42354730098</v>
      </c>
    </row>
    <row r="227" spans="1:4" ht="54" thickTop="1" thickBot="1">
      <c r="A227" s="143" t="s">
        <v>1202</v>
      </c>
      <c r="B227" s="144" t="s">
        <v>2226</v>
      </c>
      <c r="C227" s="139" t="s">
        <v>388</v>
      </c>
      <c r="D227" s="185">
        <f>VLOOKUP('630.7'!A93,'630.7'!A90:N347,14,FALSE)</f>
        <v>311072.57855894725</v>
      </c>
    </row>
    <row r="228" spans="1:4" ht="54" thickTop="1" thickBot="1">
      <c r="A228" s="143" t="s">
        <v>1203</v>
      </c>
      <c r="B228" s="144" t="s">
        <v>1848</v>
      </c>
      <c r="C228" s="139" t="s">
        <v>144</v>
      </c>
      <c r="D228" s="185">
        <f>VLOOKUP('632.1'!A90,'632.1'!A90:N349,14,FALSE)</f>
        <v>398589.72646597191</v>
      </c>
    </row>
    <row r="229" spans="1:4" ht="54" thickTop="1" thickBot="1">
      <c r="A229" s="143" t="s">
        <v>1743</v>
      </c>
      <c r="B229" s="144" t="s">
        <v>1849</v>
      </c>
      <c r="C229" s="139" t="s">
        <v>144</v>
      </c>
      <c r="D229" s="185">
        <f>VLOOKUP('632.2'!A90,'632.2'!A90:N350,14,FALSE)</f>
        <v>406425.05149970902</v>
      </c>
    </row>
    <row r="230" spans="1:4" ht="54" thickTop="1" thickBot="1">
      <c r="A230" s="143" t="s">
        <v>1746</v>
      </c>
      <c r="B230" s="144" t="s">
        <v>1850</v>
      </c>
      <c r="C230" s="139" t="s">
        <v>377</v>
      </c>
      <c r="D230" s="185">
        <f>VLOOKUP('640.1'!A90,'640.1'!A90:N351,14,FALSE)</f>
        <v>5664.3979326547033</v>
      </c>
    </row>
    <row r="231" spans="1:4" ht="54" thickTop="1" thickBot="1">
      <c r="A231" s="143" t="s">
        <v>1747</v>
      </c>
      <c r="B231" s="144" t="s">
        <v>1851</v>
      </c>
      <c r="C231" s="139" t="s">
        <v>377</v>
      </c>
      <c r="D231" s="185">
        <f>VLOOKUP('640.2'!A90,'640.2'!A90:N352,14,FALSE)</f>
        <v>7037.9865952473619</v>
      </c>
    </row>
    <row r="232" spans="1:4" ht="54" thickTop="1" thickBot="1">
      <c r="A232" s="143" t="s">
        <v>1204</v>
      </c>
      <c r="B232" s="144" t="s">
        <v>1852</v>
      </c>
      <c r="C232" s="139" t="s">
        <v>1748</v>
      </c>
      <c r="D232" s="185">
        <f>VLOOKUP('641.1'!A90,'641.1'!A90:N353,14,FALSE)</f>
        <v>2067.3322332377693</v>
      </c>
    </row>
    <row r="233" spans="1:4" ht="54" thickTop="1" thickBot="1">
      <c r="A233" s="143" t="s">
        <v>1205</v>
      </c>
      <c r="B233" s="144" t="s">
        <v>1852</v>
      </c>
      <c r="C233" s="139" t="s">
        <v>377</v>
      </c>
      <c r="D233" s="185">
        <f>VLOOKUP('641.2'!A90,'641.2'!A90:N354,14,FALSE)</f>
        <v>39149.67618622999</v>
      </c>
    </row>
    <row r="234" spans="1:4" ht="54" thickTop="1" thickBot="1">
      <c r="A234" s="143" t="s">
        <v>1206</v>
      </c>
      <c r="B234" s="144" t="s">
        <v>1853</v>
      </c>
      <c r="C234" s="139" t="s">
        <v>1929</v>
      </c>
      <c r="D234" s="185">
        <f>VLOOKUP('642.1'!A90,'642.1'!A90:N355,14,FALSE)</f>
        <v>470078.47390569071</v>
      </c>
    </row>
    <row r="235" spans="1:4" ht="54" thickTop="1" thickBot="1">
      <c r="A235" s="143" t="s">
        <v>1207</v>
      </c>
      <c r="B235" s="144" t="s">
        <v>1854</v>
      </c>
      <c r="C235" s="139" t="s">
        <v>144</v>
      </c>
      <c r="D235" s="185">
        <f>VLOOKUP('642.2'!A90,'642.2'!A90:N356,14,FALSE)</f>
        <v>58645.523601059809</v>
      </c>
    </row>
    <row r="236" spans="1:4" ht="54" thickTop="1" thickBot="1">
      <c r="A236" s="143" t="s">
        <v>1208</v>
      </c>
      <c r="B236" s="144" t="s">
        <v>1855</v>
      </c>
      <c r="C236" s="139" t="s">
        <v>377</v>
      </c>
      <c r="D236" s="185">
        <f>VLOOKUP('650.1'!A95,'650.1'!A95:N358,14,FALSE)</f>
        <v>14253.512452102077</v>
      </c>
    </row>
    <row r="237" spans="1:4" ht="54" thickTop="1" thickBot="1">
      <c r="A237" s="143" t="s">
        <v>1209</v>
      </c>
      <c r="B237" s="144" t="s">
        <v>2233</v>
      </c>
      <c r="C237" s="139" t="s">
        <v>377</v>
      </c>
      <c r="D237" s="185">
        <f>VLOOKUP('650.2'!A93,'650.2'!A93:N359,14,FALSE)</f>
        <v>12306.426419842399</v>
      </c>
    </row>
    <row r="238" spans="1:4" ht="54" thickTop="1" thickBot="1">
      <c r="A238" s="143" t="s">
        <v>1210</v>
      </c>
      <c r="B238" s="144" t="s">
        <v>1856</v>
      </c>
      <c r="C238" s="139" t="s">
        <v>377</v>
      </c>
      <c r="D238" s="210">
        <f>VLOOKUP('650.3'!A90,'650.3'!A90:N360,14,FALSE)</f>
        <v>1.30590469099032</v>
      </c>
    </row>
    <row r="239" spans="1:4" ht="54" thickTop="1" thickBot="1">
      <c r="A239" s="143" t="s">
        <v>1211</v>
      </c>
      <c r="B239" s="144" t="s">
        <v>2237</v>
      </c>
      <c r="C239" s="139" t="s">
        <v>377</v>
      </c>
      <c r="D239" s="185">
        <f>VLOOKUP('650.4'!A93,'650.4'!A93:N361,14,FALSE)</f>
        <v>4557.2134336269228</v>
      </c>
    </row>
    <row r="240" spans="1:4" ht="57.75" thickTop="1" thickBot="1">
      <c r="A240" s="143" t="s">
        <v>1212</v>
      </c>
      <c r="B240" s="144" t="s">
        <v>1857</v>
      </c>
      <c r="C240" s="139" t="s">
        <v>233</v>
      </c>
      <c r="D240" s="185">
        <f>VLOOKUP('660.1'!A87,'660.1'!A87:N362,14,FALSE)</f>
        <v>457757.57408562157</v>
      </c>
    </row>
    <row r="241" spans="1:4" ht="76.5" thickTop="1" thickBot="1">
      <c r="A241" s="143" t="s">
        <v>1213</v>
      </c>
      <c r="B241" s="144" t="s">
        <v>1964</v>
      </c>
      <c r="C241" s="139" t="s">
        <v>144</v>
      </c>
      <c r="D241" s="185">
        <f>VLOOKUP('660.2'!A87,'660.2'!A87:N363,14,FALSE)</f>
        <v>525202.1717800711</v>
      </c>
    </row>
    <row r="242" spans="1:4" ht="54" thickTop="1" thickBot="1">
      <c r="A242" s="143" t="s">
        <v>1761</v>
      </c>
      <c r="B242" s="144" t="s">
        <v>1858</v>
      </c>
      <c r="C242" s="139" t="s">
        <v>144</v>
      </c>
      <c r="D242" s="185">
        <f>VLOOKUP('661.1'!A87,'661.1'!A87:N364,14,FALSE)</f>
        <v>767830.62930982979</v>
      </c>
    </row>
    <row r="243" spans="1:4" ht="54" thickTop="1" thickBot="1">
      <c r="A243" s="143" t="s">
        <v>1214</v>
      </c>
      <c r="B243" s="144" t="s">
        <v>1859</v>
      </c>
      <c r="C243" s="139" t="s">
        <v>144</v>
      </c>
      <c r="D243" s="185">
        <f>VLOOKUP('662.1'!A87,'662.1'!A87:N365,14,FALSE)</f>
        <v>552030.21820649528</v>
      </c>
    </row>
    <row r="244" spans="1:4" ht="54" thickTop="1" thickBot="1">
      <c r="A244" s="143" t="s">
        <v>1215</v>
      </c>
      <c r="B244" s="144" t="s">
        <v>1860</v>
      </c>
      <c r="C244" s="139" t="s">
        <v>144</v>
      </c>
      <c r="D244" s="185">
        <f>VLOOKUP('662.2'!A87,'662.2'!A87:N366,14,FALSE)</f>
        <v>538929.78646852169</v>
      </c>
    </row>
    <row r="245" spans="1:4" ht="54" thickTop="1" thickBot="1">
      <c r="A245" s="143" t="s">
        <v>1762</v>
      </c>
      <c r="B245" s="144" t="s">
        <v>1861</v>
      </c>
      <c r="C245" s="139" t="s">
        <v>144</v>
      </c>
      <c r="D245" s="185">
        <f>VLOOKUP('663.1'!A87,'663.1'!A87:N367,14,FALSE)</f>
        <v>26249.579484177884</v>
      </c>
    </row>
    <row r="246" spans="1:4" ht="54" thickTop="1" thickBot="1">
      <c r="A246" s="143" t="s">
        <v>1216</v>
      </c>
      <c r="B246" s="144" t="s">
        <v>1862</v>
      </c>
      <c r="C246" s="139" t="s">
        <v>388</v>
      </c>
      <c r="D246" s="185">
        <f>VLOOKUP('670.1'!A87,'670.1'!A87:N368,14,FALSE)</f>
        <v>381500.85974678816</v>
      </c>
    </row>
    <row r="247" spans="1:4" ht="54" thickTop="1" thickBot="1">
      <c r="A247" s="143" t="s">
        <v>1217</v>
      </c>
      <c r="B247" s="144" t="s">
        <v>1863</v>
      </c>
      <c r="C247" s="139" t="s">
        <v>388</v>
      </c>
      <c r="D247" s="185">
        <f>VLOOKUP('670.2'!A87,'670.2'!A87:N369,14,FALSE)</f>
        <v>349196.04229364527</v>
      </c>
    </row>
    <row r="248" spans="1:4" ht="54" thickTop="1" thickBot="1">
      <c r="A248" s="143" t="s">
        <v>1764</v>
      </c>
      <c r="B248" s="144" t="s">
        <v>1864</v>
      </c>
      <c r="C248" s="139" t="s">
        <v>388</v>
      </c>
      <c r="D248" s="185">
        <f>VLOOKUP('670.3'!A87,'670.3'!A87:N370,14,FALSE)</f>
        <v>363205.16335674416</v>
      </c>
    </row>
    <row r="249" spans="1:4" ht="54" thickTop="1" thickBot="1">
      <c r="A249" s="143" t="s">
        <v>1765</v>
      </c>
      <c r="B249" s="144" t="s">
        <v>1865</v>
      </c>
      <c r="C249" s="139" t="s">
        <v>388</v>
      </c>
      <c r="D249" s="185">
        <f>VLOOKUP('670.4'!A87,'670.4'!A87:N371,14,FALSE)</f>
        <v>366595.11787973577</v>
      </c>
    </row>
    <row r="250" spans="1:4" ht="54" thickTop="1" thickBot="1">
      <c r="A250" s="143" t="s">
        <v>1766</v>
      </c>
      <c r="B250" s="144" t="s">
        <v>1866</v>
      </c>
      <c r="C250" s="139" t="s">
        <v>388</v>
      </c>
      <c r="D250" s="185">
        <f>VLOOKUP('670.5'!A89,'670.5'!A89:N372,14,FALSE)</f>
        <v>351230.41942586808</v>
      </c>
    </row>
    <row r="251" spans="1:4" ht="54" thickTop="1" thickBot="1">
      <c r="A251" s="143" t="s">
        <v>1218</v>
      </c>
      <c r="B251" s="144" t="s">
        <v>1867</v>
      </c>
      <c r="C251" s="139" t="s">
        <v>388</v>
      </c>
      <c r="D251" s="185">
        <f>VLOOKUP('671.1'!A89,'671.1'!A89:N373,14,FALSE)</f>
        <v>690041.6900419388</v>
      </c>
    </row>
    <row r="252" spans="1:4" ht="54" thickTop="1" thickBot="1">
      <c r="A252" s="143" t="s">
        <v>1219</v>
      </c>
      <c r="B252" s="144" t="s">
        <v>1868</v>
      </c>
      <c r="C252" s="139" t="s">
        <v>144</v>
      </c>
      <c r="D252" s="185">
        <f>VLOOKUP('671.2'!A89,'671.2'!A89:N374,14,FALSE)</f>
        <v>77856.094756213293</v>
      </c>
    </row>
    <row r="253" spans="1:4" ht="54" thickTop="1" thickBot="1">
      <c r="A253" s="143" t="s">
        <v>1767</v>
      </c>
      <c r="B253" s="144" t="s">
        <v>1869</v>
      </c>
      <c r="C253" s="139" t="s">
        <v>388</v>
      </c>
      <c r="D253" s="185">
        <f>VLOOKUP('671.3'!A87,'671.3'!A87:N375,14,FALSE)</f>
        <v>740496.650737138</v>
      </c>
    </row>
    <row r="254" spans="1:4" ht="54" thickTop="1" thickBot="1">
      <c r="A254" s="143" t="s">
        <v>1768</v>
      </c>
      <c r="B254" s="144" t="s">
        <v>1870</v>
      </c>
      <c r="C254" s="139" t="s">
        <v>144</v>
      </c>
      <c r="D254" s="185">
        <f>VLOOKUP('671.4'!A87,'671.4'!A87:N376,14,FALSE)</f>
        <v>82112.48540413889</v>
      </c>
    </row>
    <row r="255" spans="1:4" ht="54" thickTop="1" thickBot="1">
      <c r="A255" s="143" t="s">
        <v>1220</v>
      </c>
      <c r="B255" s="144" t="s">
        <v>1871</v>
      </c>
      <c r="C255" s="139" t="s">
        <v>144</v>
      </c>
      <c r="D255" s="185">
        <f>VLOOKUP('672.1'!A87,'672.1'!A87:N377,14,FALSE)</f>
        <v>51971.80030576601</v>
      </c>
    </row>
    <row r="256" spans="1:4" ht="54" thickTop="1" thickBot="1">
      <c r="A256" s="143" t="s">
        <v>1769</v>
      </c>
      <c r="B256" s="144" t="s">
        <v>1872</v>
      </c>
      <c r="C256" s="139" t="s">
        <v>144</v>
      </c>
      <c r="D256" s="185">
        <f>VLOOKUP('672.2'!A87,'672.2'!A87:N378,14,FALSE)</f>
        <v>67202.982350982173</v>
      </c>
    </row>
    <row r="257" spans="1:4" ht="54" thickTop="1" thickBot="1">
      <c r="A257" s="143" t="s">
        <v>1770</v>
      </c>
      <c r="B257" s="144" t="s">
        <v>1873</v>
      </c>
      <c r="C257" s="139" t="s">
        <v>144</v>
      </c>
      <c r="D257" s="185">
        <f>VLOOKUP('672.3'!A87,'672.3'!A87:N379,14,FALSE)</f>
        <v>53948.930675562835</v>
      </c>
    </row>
    <row r="258" spans="1:4" ht="54" thickTop="1" thickBot="1">
      <c r="A258" s="143" t="s">
        <v>1771</v>
      </c>
      <c r="B258" s="144" t="s">
        <v>1874</v>
      </c>
      <c r="C258" s="139" t="s">
        <v>144</v>
      </c>
      <c r="D258" s="185">
        <f>VLOOKUP('672.4'!A87,'672.3'!A87:N380,14,FALSE)</f>
        <v>53948.930675562835</v>
      </c>
    </row>
    <row r="259" spans="1:4" ht="54" thickTop="1" thickBot="1">
      <c r="A259" s="143" t="s">
        <v>1816</v>
      </c>
      <c r="B259" s="144" t="s">
        <v>1875</v>
      </c>
      <c r="C259" s="139" t="s">
        <v>233</v>
      </c>
      <c r="D259" s="185">
        <f>VLOOKUP('673.1.1'!A87,'673.1.1'!A87:N381,14,FALSE)</f>
        <v>10012.810946593581</v>
      </c>
    </row>
    <row r="260" spans="1:4" ht="54" thickTop="1" thickBot="1">
      <c r="A260" s="143" t="s">
        <v>1817</v>
      </c>
      <c r="B260" s="144" t="s">
        <v>2152</v>
      </c>
      <c r="C260" s="139" t="s">
        <v>233</v>
      </c>
      <c r="D260" s="185">
        <f>VLOOKUP('673.1.2'!A87,'673.1.2'!A87:N382,14,FALSE)</f>
        <v>13205.310378884307</v>
      </c>
    </row>
    <row r="261" spans="1:4" ht="54" thickTop="1" thickBot="1">
      <c r="A261" s="143" t="s">
        <v>1221</v>
      </c>
      <c r="B261" s="144" t="s">
        <v>1876</v>
      </c>
      <c r="C261" s="139" t="s">
        <v>388</v>
      </c>
      <c r="D261" s="185">
        <f>VLOOKUP('673.2'!A87,'673.2'!A87:N383,14,FALSE)</f>
        <v>108810.35674378584</v>
      </c>
    </row>
    <row r="262" spans="1:4" ht="54" thickTop="1" thickBot="1">
      <c r="A262" s="143" t="s">
        <v>1222</v>
      </c>
      <c r="B262" s="144" t="s">
        <v>1877</v>
      </c>
      <c r="C262" s="139" t="s">
        <v>388</v>
      </c>
      <c r="D262" s="185">
        <f>VLOOKUP('673.3'!A89,'673.3'!A89:N384,14,FALSE)</f>
        <v>124283.10058338635</v>
      </c>
    </row>
    <row r="263" spans="1:4" ht="54" thickTop="1" thickBot="1">
      <c r="A263" s="143" t="s">
        <v>1223</v>
      </c>
      <c r="B263" s="144" t="s">
        <v>2102</v>
      </c>
      <c r="C263" s="139" t="s">
        <v>144</v>
      </c>
      <c r="D263" s="185">
        <f>VLOOKUP('674.1'!A89,'674.1'!A89:N385,14,FALSE)</f>
        <v>140683.84839421263</v>
      </c>
    </row>
    <row r="264" spans="1:4" ht="54" thickTop="1" thickBot="1">
      <c r="A264" s="143" t="s">
        <v>1224</v>
      </c>
      <c r="B264" s="144" t="s">
        <v>1878</v>
      </c>
      <c r="C264" s="139" t="s">
        <v>144</v>
      </c>
      <c r="D264" s="185">
        <f>VLOOKUP('674.2'!A89,'674.2'!A89:N386,14,FALSE)</f>
        <v>246292.39974665633</v>
      </c>
    </row>
    <row r="265" spans="1:4" ht="54" thickTop="1" thickBot="1">
      <c r="A265" s="143" t="s">
        <v>1225</v>
      </c>
      <c r="B265" s="144" t="s">
        <v>1879</v>
      </c>
      <c r="C265" s="139" t="s">
        <v>233</v>
      </c>
      <c r="D265" s="185">
        <f>VLOOKUP('680.1'!A87,'680.1'!A87:N387,14,FALSE)</f>
        <v>200680.69993960153</v>
      </c>
    </row>
    <row r="266" spans="1:4" ht="54" thickTop="1" thickBot="1">
      <c r="A266" s="143" t="s">
        <v>1226</v>
      </c>
      <c r="B266" s="144" t="s">
        <v>1880</v>
      </c>
      <c r="C266" s="139" t="s">
        <v>144</v>
      </c>
      <c r="D266" s="185">
        <f>VLOOKUP('680.2'!A87,'680.2'!A87:N388,14,FALSE)</f>
        <v>14190.822210846916</v>
      </c>
    </row>
    <row r="267" spans="1:4" ht="54" thickTop="1" thickBot="1">
      <c r="A267" s="143" t="s">
        <v>1227</v>
      </c>
      <c r="B267" s="144" t="s">
        <v>1881</v>
      </c>
      <c r="C267" s="139" t="s">
        <v>388</v>
      </c>
      <c r="D267" s="185">
        <f>VLOOKUP('680.3'!A89,'680.3'!A89:N389,14,FALSE)</f>
        <v>92639.631530613027</v>
      </c>
    </row>
    <row r="268" spans="1:4" ht="54" thickTop="1" thickBot="1">
      <c r="A268" s="143" t="s">
        <v>1228</v>
      </c>
      <c r="B268" s="144" t="s">
        <v>1882</v>
      </c>
      <c r="C268" s="139" t="s">
        <v>388</v>
      </c>
      <c r="D268" s="185">
        <f>VLOOKUP('681.1'!A89,'681.1'!A89:N390,14,FALSE)</f>
        <v>273871.43795852357</v>
      </c>
    </row>
    <row r="269" spans="1:4" ht="54" thickTop="1" thickBot="1">
      <c r="A269" s="143" t="s">
        <v>1776</v>
      </c>
      <c r="B269" s="144" t="s">
        <v>1883</v>
      </c>
      <c r="C269" s="139" t="s">
        <v>388</v>
      </c>
      <c r="D269" s="185">
        <f>VLOOKUP('681.2'!A89,'681.2'!A89:N391,14,FALSE)</f>
        <v>241566.62050538068</v>
      </c>
    </row>
    <row r="270" spans="1:4" ht="54" thickTop="1" thickBot="1">
      <c r="A270" s="143" t="s">
        <v>1777</v>
      </c>
      <c r="B270" s="144" t="s">
        <v>1884</v>
      </c>
      <c r="C270" s="139" t="s">
        <v>388</v>
      </c>
      <c r="D270" s="185">
        <f>VLOOKUP('681.3'!A89,'681.3'!A89:N392,14,FALSE)</f>
        <v>255575.74156847957</v>
      </c>
    </row>
    <row r="271" spans="1:4" ht="54" thickTop="1" thickBot="1">
      <c r="A271" s="143" t="s">
        <v>1778</v>
      </c>
      <c r="B271" s="144" t="s">
        <v>1885</v>
      </c>
      <c r="C271" s="139" t="s">
        <v>388</v>
      </c>
      <c r="D271" s="185">
        <f>VLOOKUP('681.4'!A89,'681.4'!A89:N393,14,FALSE)</f>
        <v>258965.69609147124</v>
      </c>
    </row>
    <row r="272" spans="1:4" ht="54" thickTop="1" thickBot="1">
      <c r="A272" s="143" t="s">
        <v>1229</v>
      </c>
      <c r="B272" s="144" t="s">
        <v>1886</v>
      </c>
      <c r="C272" s="139" t="s">
        <v>388</v>
      </c>
      <c r="D272" s="185">
        <f>VLOOKUP('682.1'!A89,'682.1'!A89:N394,14,FALSE)</f>
        <v>243508.08577386741</v>
      </c>
    </row>
    <row r="273" spans="1:4" ht="54" thickTop="1" thickBot="1">
      <c r="A273" s="143" t="s">
        <v>1779</v>
      </c>
      <c r="B273" s="144" t="s">
        <v>1887</v>
      </c>
      <c r="C273" s="139" t="s">
        <v>388</v>
      </c>
      <c r="D273" s="185">
        <f>VLOOKUP('682.2'!A89,'682.2'!A89:N395,14,FALSE)</f>
        <v>243508.08577386741</v>
      </c>
    </row>
    <row r="274" spans="1:4" ht="54" thickTop="1" thickBot="1">
      <c r="A274" s="143" t="s">
        <v>1781</v>
      </c>
      <c r="B274" s="144" t="s">
        <v>1888</v>
      </c>
      <c r="C274" s="139" t="s">
        <v>388</v>
      </c>
      <c r="D274" s="185">
        <f>VLOOKUP('682.3'!A89,'682.3'!A89:N396,14,FALSE)</f>
        <v>243508.08577386741</v>
      </c>
    </row>
    <row r="275" spans="1:4" ht="54" thickTop="1" thickBot="1">
      <c r="A275" s="143" t="s">
        <v>1783</v>
      </c>
      <c r="B275" s="144" t="s">
        <v>2103</v>
      </c>
      <c r="C275" s="139" t="s">
        <v>388</v>
      </c>
      <c r="D275" s="185">
        <f>VLOOKUP('682.4'!A89,'682.4'!A89:N397,14,FALSE)</f>
        <v>243508.08577386741</v>
      </c>
    </row>
    <row r="276" spans="1:4" ht="54" thickTop="1" thickBot="1">
      <c r="A276" s="143" t="s">
        <v>1785</v>
      </c>
      <c r="B276" s="144" t="s">
        <v>1889</v>
      </c>
      <c r="C276" s="139" t="s">
        <v>233</v>
      </c>
      <c r="D276" s="185">
        <f>VLOOKUP('683.1'!A89,'683.1'!A89:N398,14,FALSE)</f>
        <v>14107.052459676241</v>
      </c>
    </row>
    <row r="277" spans="1:4" ht="54" thickTop="1" thickBot="1">
      <c r="A277" s="143" t="s">
        <v>1787</v>
      </c>
      <c r="B277" s="144" t="s">
        <v>1890</v>
      </c>
      <c r="C277" s="139" t="s">
        <v>233</v>
      </c>
      <c r="D277" s="185">
        <f>VLOOKUP('683.2'!A89,'683.2'!A89:N399,14,FALSE)</f>
        <v>28010.034794395699</v>
      </c>
    </row>
    <row r="278" spans="1:4" ht="54" thickTop="1" thickBot="1">
      <c r="A278" s="143" t="s">
        <v>1789</v>
      </c>
      <c r="B278" s="144" t="s">
        <v>1891</v>
      </c>
      <c r="C278" s="139" t="s">
        <v>233</v>
      </c>
      <c r="D278" s="185">
        <f>VLOOKUP('683.3'!A89,'683.3'!A89:N400,14,FALSE)</f>
        <v>14107.052459676241</v>
      </c>
    </row>
    <row r="279" spans="1:4" ht="54" thickTop="1" thickBot="1">
      <c r="A279" s="143" t="s">
        <v>1790</v>
      </c>
      <c r="B279" s="144" t="s">
        <v>1892</v>
      </c>
      <c r="C279" s="139" t="s">
        <v>233</v>
      </c>
      <c r="D279" s="185">
        <f>VLOOKUP('683.4'!A89,'683.4'!A89:N401,14,FALSE)</f>
        <v>28010.034794395699</v>
      </c>
    </row>
    <row r="280" spans="1:4" ht="54" thickTop="1" thickBot="1">
      <c r="A280" s="143" t="s">
        <v>1791</v>
      </c>
      <c r="B280" s="144" t="s">
        <v>1893</v>
      </c>
      <c r="C280" s="139" t="s">
        <v>233</v>
      </c>
      <c r="D280" s="185">
        <f>VLOOKUP('683.5'!A87,'683.5'!A87:N402,14,FALSE)</f>
        <v>107584.25868144869</v>
      </c>
    </row>
    <row r="281" spans="1:4" ht="54" thickTop="1" thickBot="1">
      <c r="A281" s="143" t="s">
        <v>2153</v>
      </c>
      <c r="B281" s="144" t="s">
        <v>1894</v>
      </c>
      <c r="C281" s="139" t="s">
        <v>233</v>
      </c>
      <c r="D281" s="185">
        <f>VLOOKUP('690.1.1'!A89,'690.1.1'!A89:N403,14,FALSE)</f>
        <v>14344.156542202796</v>
      </c>
    </row>
    <row r="282" spans="1:4" ht="54" thickTop="1" thickBot="1">
      <c r="A282" s="143" t="s">
        <v>1794</v>
      </c>
      <c r="B282" s="144" t="s">
        <v>1895</v>
      </c>
      <c r="C282" s="139" t="s">
        <v>233</v>
      </c>
      <c r="D282" s="185">
        <f>VLOOKUP('690.1.2'!A89,'690.1.2'!A89:N404,14,FALSE)</f>
        <v>29140.293816902013</v>
      </c>
    </row>
    <row r="283" spans="1:4" ht="54" thickTop="1" thickBot="1">
      <c r="A283" s="143" t="s">
        <v>1230</v>
      </c>
      <c r="B283" s="144" t="s">
        <v>1896</v>
      </c>
      <c r="C283" s="139" t="s">
        <v>144</v>
      </c>
      <c r="D283" s="185">
        <f>VLOOKUP('700.1'!A89,'700.1'!A89:N405,14,FALSE)</f>
        <v>2761.3477372840398</v>
      </c>
    </row>
    <row r="284" spans="1:4" ht="54" thickTop="1" thickBot="1">
      <c r="A284" s="143" t="s">
        <v>1231</v>
      </c>
      <c r="B284" s="144" t="s">
        <v>1897</v>
      </c>
      <c r="C284" s="139" t="s">
        <v>144</v>
      </c>
      <c r="D284" s="185">
        <f>VLOOKUP('700.2'!A89,'700.2'!A89:N406,14,FALSE)</f>
        <v>2099.5703275441319</v>
      </c>
    </row>
    <row r="285" spans="1:4" ht="54" thickTop="1" thickBot="1">
      <c r="A285" s="143" t="s">
        <v>1232</v>
      </c>
      <c r="B285" s="144" t="s">
        <v>1898</v>
      </c>
      <c r="C285" s="139" t="s">
        <v>233</v>
      </c>
      <c r="D285" s="185">
        <f>VLOOKUP('700.3'!A89,'700.3'!A89:N407,14,FALSE)</f>
        <v>49821.242628382504</v>
      </c>
    </row>
    <row r="286" spans="1:4" ht="54" thickTop="1" thickBot="1">
      <c r="A286" s="143" t="s">
        <v>1233</v>
      </c>
      <c r="B286" s="144" t="s">
        <v>1899</v>
      </c>
      <c r="C286" s="139" t="s">
        <v>233</v>
      </c>
      <c r="D286" s="185">
        <f>VLOOKUP('700.4'!A89,'700.4'!A89:N408,14,FALSE)</f>
        <v>53774.075789090137</v>
      </c>
    </row>
    <row r="287" spans="1:4" ht="54" thickTop="1" thickBot="1">
      <c r="A287" s="143" t="s">
        <v>1234</v>
      </c>
      <c r="B287" s="144" t="s">
        <v>1900</v>
      </c>
      <c r="C287" s="139" t="s">
        <v>1929</v>
      </c>
      <c r="D287" s="185">
        <f>VLOOKUP('701.1'!A89,'701.1'!A89:N409,14,FALSE)</f>
        <v>12476.904238184903</v>
      </c>
    </row>
    <row r="288" spans="1:4" ht="54" thickTop="1" thickBot="1">
      <c r="A288" s="143" t="s">
        <v>1797</v>
      </c>
      <c r="B288" s="144" t="s">
        <v>1901</v>
      </c>
      <c r="C288" s="139" t="s">
        <v>1929</v>
      </c>
      <c r="D288" s="185">
        <f>VLOOKUP('710.1'!A89,'710.1'!A89:N410,14,FALSE)</f>
        <v>572904.96878143912</v>
      </c>
    </row>
    <row r="289" spans="1:4" ht="54" thickTop="1" thickBot="1">
      <c r="A289" s="143" t="s">
        <v>1235</v>
      </c>
      <c r="B289" s="144" t="s">
        <v>1902</v>
      </c>
      <c r="C289" s="139" t="s">
        <v>233</v>
      </c>
      <c r="D289" s="185">
        <f>VLOOKUP('710.2'!A89,'710.2'!A89:N411,14,FALSE)</f>
        <v>562964.71954380872</v>
      </c>
    </row>
    <row r="290" spans="1:4" ht="54" thickTop="1" thickBot="1">
      <c r="A290" s="143" t="s">
        <v>1236</v>
      </c>
      <c r="B290" s="144" t="s">
        <v>1903</v>
      </c>
      <c r="C290" s="139" t="s">
        <v>1929</v>
      </c>
      <c r="D290" s="185">
        <f>VLOOKUP('720.1'!A89,'720.1'!A89:N412,14,FALSE)</f>
        <v>246707.79879138892</v>
      </c>
    </row>
    <row r="291" spans="1:4" ht="54" thickTop="1" thickBot="1">
      <c r="A291" s="143" t="s">
        <v>1237</v>
      </c>
      <c r="B291" s="144" t="s">
        <v>1904</v>
      </c>
      <c r="C291" s="139" t="s">
        <v>144</v>
      </c>
      <c r="D291" s="185">
        <f>VLOOKUP('730.1'!A89,'730.1'!A89:N413,14,FALSE)</f>
        <v>221653.77662122826</v>
      </c>
    </row>
    <row r="292" spans="1:4" ht="54" thickTop="1" thickBot="1">
      <c r="A292" s="143" t="s">
        <v>1238</v>
      </c>
      <c r="B292" s="144" t="s">
        <v>1905</v>
      </c>
      <c r="C292" s="139" t="s">
        <v>1929</v>
      </c>
      <c r="D292" s="185">
        <f>VLOOKUP('730.2'!A89,'730.2'!A89:N414,14,FALSE)</f>
        <v>124553.74599951007</v>
      </c>
    </row>
    <row r="293" spans="1:4" ht="54" thickTop="1" thickBot="1">
      <c r="A293" s="143" t="s">
        <v>1239</v>
      </c>
      <c r="B293" s="144" t="s">
        <v>1906</v>
      </c>
      <c r="C293" s="139" t="s">
        <v>1929</v>
      </c>
      <c r="D293" s="185">
        <f>VLOOKUP('730.3'!A89,'730.3'!A89:N415,14,FALSE)</f>
        <v>94345.858023005392</v>
      </c>
    </row>
    <row r="294" spans="1:4" ht="54" thickTop="1" thickBot="1">
      <c r="A294" s="143" t="s">
        <v>1798</v>
      </c>
      <c r="B294" s="144" t="s">
        <v>1907</v>
      </c>
      <c r="C294" s="139" t="s">
        <v>1929</v>
      </c>
      <c r="D294" s="185">
        <f>VLOOKUP('730.4'!A89,'730.4'!A89:N416,14,FALSE)</f>
        <v>58679.539696000036</v>
      </c>
    </row>
    <row r="295" spans="1:4" ht="54" thickTop="1" thickBot="1">
      <c r="A295" s="143" t="s">
        <v>1240</v>
      </c>
      <c r="B295" s="144" t="s">
        <v>1908</v>
      </c>
      <c r="C295" s="139" t="s">
        <v>144</v>
      </c>
      <c r="D295" s="185">
        <f>VLOOKUP('731.1'!A89,'731.1'!A89:N417,14,FALSE)</f>
        <v>189765.21813236378</v>
      </c>
    </row>
    <row r="296" spans="1:4" ht="54" thickTop="1" thickBot="1">
      <c r="A296" s="143" t="s">
        <v>1241</v>
      </c>
      <c r="B296" s="144" t="s">
        <v>1909</v>
      </c>
      <c r="C296" s="139" t="s">
        <v>2101</v>
      </c>
      <c r="D296" s="185">
        <f>VLOOKUP('740.1'!A89,'740.1'!A89:N418,14,FALSE)</f>
        <v>18834.707069717922</v>
      </c>
    </row>
    <row r="297" spans="1:4" ht="54" thickTop="1" thickBot="1">
      <c r="A297" s="143" t="s">
        <v>1801</v>
      </c>
      <c r="B297" s="144" t="s">
        <v>1910</v>
      </c>
      <c r="C297" s="139" t="s">
        <v>1929</v>
      </c>
      <c r="D297" s="185">
        <f>VLOOKUP('741.1'!A89,'741.1'!A89:N419,14,FALSE)</f>
        <v>92343.388564703433</v>
      </c>
    </row>
    <row r="298" spans="1:4" ht="54" thickTop="1" thickBot="1">
      <c r="A298" s="143" t="s">
        <v>1242</v>
      </c>
      <c r="B298" s="144" t="s">
        <v>1911</v>
      </c>
      <c r="C298" s="139" t="s">
        <v>144</v>
      </c>
      <c r="D298" s="185">
        <f>VLOOKUP('800.1'!A89,'800.1'!A89:N420,14,FALSE)</f>
        <v>11245.599249449197</v>
      </c>
    </row>
    <row r="299" spans="1:4" ht="54" thickTop="1" thickBot="1">
      <c r="A299" s="143" t="s">
        <v>1243</v>
      </c>
      <c r="B299" s="144" t="s">
        <v>1912</v>
      </c>
      <c r="C299" s="139" t="s">
        <v>144</v>
      </c>
      <c r="D299" s="185">
        <f>VLOOKUP('800.2'!A89,'800.2'!A89:N421,14,FALSE)</f>
        <v>23701.227779262976</v>
      </c>
    </row>
    <row r="300" spans="1:4" ht="54" thickTop="1" thickBot="1">
      <c r="A300" s="143" t="s">
        <v>1244</v>
      </c>
      <c r="B300" s="144" t="s">
        <v>1913</v>
      </c>
      <c r="C300" s="139" t="s">
        <v>144</v>
      </c>
      <c r="D300" s="185">
        <f>VLOOKUP('800.3'!A89,'800.3'!A89:N422,14,FALSE)</f>
        <v>50359.685079517985</v>
      </c>
    </row>
    <row r="301" spans="1:4" ht="54" thickTop="1" thickBot="1">
      <c r="A301" s="143" t="s">
        <v>1245</v>
      </c>
      <c r="B301" s="144" t="s">
        <v>1914</v>
      </c>
      <c r="C301" s="139" t="s">
        <v>144</v>
      </c>
      <c r="D301" s="185">
        <f>VLOOKUP('800.4'!A89,'800.4'!A89:N423,14,FALSE)</f>
        <v>62354.761521101784</v>
      </c>
    </row>
    <row r="302" spans="1:4" ht="54" thickTop="1" thickBot="1">
      <c r="A302" s="143" t="s">
        <v>1802</v>
      </c>
      <c r="B302" s="144" t="s">
        <v>1915</v>
      </c>
      <c r="C302" s="139" t="s">
        <v>1929</v>
      </c>
      <c r="D302" s="185">
        <f>VLOOKUP('802.1'!A89,'802.1'!A89:N424,14,FALSE)</f>
        <v>444690.05834047735</v>
      </c>
    </row>
    <row r="303" spans="1:4" ht="54" thickTop="1" thickBot="1">
      <c r="A303" s="143" t="s">
        <v>1803</v>
      </c>
      <c r="B303" s="144" t="s">
        <v>1965</v>
      </c>
      <c r="C303" s="139" t="s">
        <v>1929</v>
      </c>
      <c r="D303" s="185">
        <f>VLOOKUP('802.2'!A89,'802.2'!A89:N425,14,FALSE)</f>
        <v>74394.329306647196</v>
      </c>
    </row>
    <row r="304" spans="1:4" ht="54" thickTop="1" thickBot="1">
      <c r="A304" s="143" t="s">
        <v>1804</v>
      </c>
      <c r="B304" s="144" t="s">
        <v>1916</v>
      </c>
      <c r="C304" s="139" t="s">
        <v>1929</v>
      </c>
      <c r="D304" s="185">
        <f>VLOOKUP('802.3'!A89,'802.3'!A89:N426,14,FALSE)</f>
        <v>50052.294825072859</v>
      </c>
    </row>
    <row r="305" spans="1:4" ht="54" thickTop="1" thickBot="1">
      <c r="A305" s="143" t="s">
        <v>1805</v>
      </c>
      <c r="B305" s="144" t="s">
        <v>1917</v>
      </c>
      <c r="C305" s="139" t="s">
        <v>1929</v>
      </c>
      <c r="D305" s="185">
        <f>VLOOKUP('802.4'!A89,'802.4'!A89:N427,14,FALSE)</f>
        <v>43690.172176479566</v>
      </c>
    </row>
    <row r="306" spans="1:4" ht="54" thickTop="1" thickBot="1">
      <c r="A306" s="143" t="s">
        <v>1806</v>
      </c>
      <c r="B306" s="144" t="s">
        <v>1918</v>
      </c>
      <c r="C306" s="139" t="s">
        <v>1929</v>
      </c>
      <c r="D306" s="185">
        <f>VLOOKUP('802.5'!A89,'802.5'!A89:N428,14,FALSE)</f>
        <v>237681.53622157007</v>
      </c>
    </row>
    <row r="307" spans="1:4" ht="54" thickTop="1" thickBot="1">
      <c r="A307" s="143" t="s">
        <v>1807</v>
      </c>
      <c r="B307" s="144" t="s">
        <v>1919</v>
      </c>
      <c r="C307" s="139" t="s">
        <v>1929</v>
      </c>
      <c r="D307" s="185">
        <f>VLOOKUP('802.6'!A89,'802.6'!A89:N429,14,FALSE)</f>
        <v>232626.7123681379</v>
      </c>
    </row>
    <row r="308" spans="1:4" ht="54" thickTop="1" thickBot="1">
      <c r="A308" s="143" t="s">
        <v>1808</v>
      </c>
      <c r="B308" s="144" t="s">
        <v>1920</v>
      </c>
      <c r="C308" s="139" t="s">
        <v>1929</v>
      </c>
      <c r="D308" s="185">
        <f>VLOOKUP('802.7'!A89,'802.7'!A89:N430,14,FALSE)</f>
        <v>154879.9821884883</v>
      </c>
    </row>
    <row r="309" spans="1:4" ht="54" thickTop="1" thickBot="1">
      <c r="A309" s="143" t="s">
        <v>1809</v>
      </c>
      <c r="B309" s="144" t="s">
        <v>1921</v>
      </c>
      <c r="C309" s="139" t="s">
        <v>1929</v>
      </c>
      <c r="D309" s="185">
        <f>VLOOKUP('802.8'!A89,'802.8'!A89:N431,14,FALSE)</f>
        <v>133902.53091604399</v>
      </c>
    </row>
    <row r="310" spans="1:4" ht="54" thickTop="1" thickBot="1">
      <c r="A310" s="143" t="s">
        <v>1246</v>
      </c>
      <c r="B310" s="144" t="s">
        <v>1922</v>
      </c>
      <c r="C310" s="139" t="s">
        <v>233</v>
      </c>
      <c r="D310" s="185">
        <f>VLOOKUP('810.1'!A89,'810.1'!A89:N432,14,FALSE)</f>
        <v>16824.352149877323</v>
      </c>
    </row>
    <row r="311" spans="1:4" ht="54" thickTop="1" thickBot="1">
      <c r="A311" s="143" t="s">
        <v>1247</v>
      </c>
      <c r="B311" s="144" t="s">
        <v>1923</v>
      </c>
      <c r="C311" s="139" t="s">
        <v>233</v>
      </c>
      <c r="D311" s="185">
        <f>VLOOKUP('810.2'!A89,'810.2'!A89:N433,14,FALSE)</f>
        <v>9252.553882912418</v>
      </c>
    </row>
    <row r="312" spans="1:4" ht="54" thickTop="1" thickBot="1">
      <c r="A312" s="143" t="s">
        <v>1248</v>
      </c>
      <c r="B312" s="144" t="s">
        <v>1924</v>
      </c>
      <c r="C312" s="139" t="s">
        <v>233</v>
      </c>
      <c r="D312" s="185">
        <f>VLOOKUP('810.3'!A89,'810.3'!A89:N435,14,FALSE)</f>
        <v>6079.5872251958244</v>
      </c>
    </row>
    <row r="313" spans="1:4" ht="57.75" thickTop="1" thickBot="1">
      <c r="A313" s="143" t="s">
        <v>1810</v>
      </c>
      <c r="B313" s="144" t="s">
        <v>2156</v>
      </c>
      <c r="C313" s="139" t="s">
        <v>233</v>
      </c>
      <c r="D313" s="185">
        <f>VLOOKUP('811.1'!A89,'811.1'!A89:N436,14,FALSE)</f>
        <v>42611.449258453242</v>
      </c>
    </row>
    <row r="314" spans="1:4" ht="57.75" thickTop="1" thickBot="1">
      <c r="A314" s="143" t="s">
        <v>1811</v>
      </c>
      <c r="B314" s="144" t="s">
        <v>2157</v>
      </c>
      <c r="C314" s="139" t="s">
        <v>233</v>
      </c>
      <c r="D314" s="185">
        <f>VLOOKUP('811.2'!A89,'811.2'!A89:N437,14,FALSE)</f>
        <v>52877.596005804531</v>
      </c>
    </row>
    <row r="315" spans="1:4" ht="54" thickTop="1" thickBot="1">
      <c r="A315" s="143" t="s">
        <v>1249</v>
      </c>
      <c r="B315" s="144" t="s">
        <v>2159</v>
      </c>
      <c r="C315" s="139" t="s">
        <v>233</v>
      </c>
      <c r="D315" s="185">
        <f>VLOOKUP('812.1'!A89,'812.1'!A89:N438,14,FALSE)</f>
        <v>81804.533497885423</v>
      </c>
    </row>
    <row r="316" spans="1:4" ht="54" thickTop="1" thickBot="1">
      <c r="A316" s="143" t="s">
        <v>1812</v>
      </c>
      <c r="B316" s="144" t="s">
        <v>1925</v>
      </c>
      <c r="C316" s="139" t="s">
        <v>2101</v>
      </c>
      <c r="D316" s="185">
        <f>VLOOKUP('820.1'!A89,'820.1'!A89:N439,14,FALSE)</f>
        <v>63674.825948407597</v>
      </c>
    </row>
    <row r="317" spans="1:4" ht="54" thickTop="1" thickBot="1">
      <c r="A317" s="143" t="s">
        <v>1813</v>
      </c>
      <c r="B317" s="144" t="s">
        <v>1926</v>
      </c>
      <c r="C317" s="139" t="s">
        <v>1068</v>
      </c>
      <c r="D317" s="185">
        <f>VLOOKUP('820.1.2'!A88,'820.1.2'!A88:N440,14,FALSE)</f>
        <v>4201498.6794015048</v>
      </c>
    </row>
    <row r="318" spans="1:4" ht="57.75" thickTop="1" thickBot="1">
      <c r="A318" s="143" t="s">
        <v>1250</v>
      </c>
      <c r="B318" s="144" t="s">
        <v>1927</v>
      </c>
      <c r="C318" s="139" t="s">
        <v>2104</v>
      </c>
      <c r="D318" s="185">
        <f>VLOOKUP('900.1'!A88,'900.1'!A88:N441,14,FALSE)</f>
        <v>1011.892748332624</v>
      </c>
    </row>
    <row r="319" spans="1:4" ht="57.75" thickTop="1" thickBot="1">
      <c r="A319" s="143" t="s">
        <v>1251</v>
      </c>
      <c r="B319" s="144" t="s">
        <v>2301</v>
      </c>
      <c r="C319" s="139" t="s">
        <v>2105</v>
      </c>
      <c r="D319" s="185">
        <f>VLOOKUP('900.2'!A88,'900.2'!A88:N442,14,FALSE)</f>
        <v>1241.8683729536749</v>
      </c>
    </row>
    <row r="320" spans="1:4" ht="54" thickTop="1" thickBot="1">
      <c r="A320" s="143" t="s">
        <v>1252</v>
      </c>
      <c r="B320" s="144" t="s">
        <v>1928</v>
      </c>
      <c r="C320" s="139" t="s">
        <v>2105</v>
      </c>
      <c r="D320" s="185">
        <f>VLOOKUP('900.3'!A88,'900.3'!A88:N443,14,FALSE)</f>
        <v>1241.8683729536749</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2" t="s">
        <v>1934</v>
      </c>
      <c r="B1" s="663"/>
      <c r="C1" s="663"/>
      <c r="D1" s="664"/>
    </row>
    <row r="2" spans="1:4" ht="20.25" customHeight="1" thickBot="1">
      <c r="A2" s="665"/>
      <c r="B2" s="666"/>
      <c r="C2" s="666"/>
      <c r="D2" s="667"/>
    </row>
    <row r="3" spans="1:4" ht="16.5" thickTop="1" thickBot="1">
      <c r="A3" s="661" t="s">
        <v>2329</v>
      </c>
      <c r="B3" s="661"/>
      <c r="C3" s="661"/>
      <c r="D3" s="661"/>
    </row>
    <row r="4" spans="1:4" ht="16.5" thickTop="1" thickBot="1">
      <c r="A4" s="661"/>
      <c r="B4" s="661"/>
      <c r="C4" s="661"/>
      <c r="D4" s="661"/>
    </row>
    <row r="5" spans="1:4" ht="16.5" thickTop="1" thickBot="1">
      <c r="A5" s="661"/>
      <c r="B5" s="661"/>
      <c r="C5" s="661"/>
      <c r="D5" s="661"/>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56173.925726710004</v>
      </c>
    </row>
    <row r="9" spans="1:4" ht="16.5" thickTop="1" thickBot="1">
      <c r="A9" s="9" t="s">
        <v>102</v>
      </c>
      <c r="B9" s="10" t="s">
        <v>1966</v>
      </c>
      <c r="C9" s="11" t="s">
        <v>103</v>
      </c>
      <c r="D9" s="656">
        <v>51067.205206099999</v>
      </c>
    </row>
    <row r="10" spans="1:4" ht="16.5" thickTop="1" thickBot="1">
      <c r="A10" s="9" t="s">
        <v>0</v>
      </c>
      <c r="B10" s="10" t="s">
        <v>1966</v>
      </c>
      <c r="C10" s="11" t="s">
        <v>1</v>
      </c>
      <c r="D10" s="656">
        <v>66387.366767929998</v>
      </c>
    </row>
    <row r="11" spans="1:4" ht="16.5" thickTop="1" thickBot="1">
      <c r="A11" s="9" t="s">
        <v>1758</v>
      </c>
      <c r="B11" s="10" t="s">
        <v>1966</v>
      </c>
      <c r="C11" s="11" t="s">
        <v>1757</v>
      </c>
      <c r="D11" s="656">
        <v>306403.23123659997</v>
      </c>
    </row>
    <row r="12" spans="1:4" ht="16.5" thickTop="1" thickBot="1">
      <c r="A12" s="9" t="s">
        <v>100</v>
      </c>
      <c r="B12" s="10" t="s">
        <v>1966</v>
      </c>
      <c r="C12" s="11" t="s">
        <v>101</v>
      </c>
      <c r="D12" s="656">
        <v>76600.807809149992</v>
      </c>
    </row>
    <row r="13" spans="1:4" ht="16.5" thickTop="1" thickBot="1">
      <c r="A13" s="9" t="s">
        <v>62</v>
      </c>
      <c r="B13" s="10" t="s">
        <v>1966</v>
      </c>
      <c r="C13" s="11" t="s">
        <v>63</v>
      </c>
      <c r="D13" s="656">
        <v>561739.25726709992</v>
      </c>
    </row>
    <row r="14" spans="1:4" ht="16.5" thickTop="1" thickBot="1">
      <c r="A14" s="9" t="s">
        <v>108</v>
      </c>
      <c r="B14" s="10" t="s">
        <v>1966</v>
      </c>
      <c r="C14" s="11" t="s">
        <v>109</v>
      </c>
      <c r="D14" s="656">
        <v>306403.23123659997</v>
      </c>
    </row>
    <row r="15" spans="1:4" ht="16.5" thickTop="1" thickBot="1">
      <c r="A15" s="9" t="s">
        <v>41</v>
      </c>
      <c r="B15" s="10" t="s">
        <v>1966</v>
      </c>
      <c r="C15" s="11" t="s">
        <v>42</v>
      </c>
      <c r="D15" s="656">
        <v>204268.8208244</v>
      </c>
    </row>
    <row r="16" spans="1:4" ht="16.5" thickTop="1" thickBot="1">
      <c r="A16" s="9" t="s">
        <v>43</v>
      </c>
      <c r="B16" s="10" t="s">
        <v>1966</v>
      </c>
      <c r="C16" s="11" t="s">
        <v>44</v>
      </c>
      <c r="D16" s="656">
        <v>306403.23123659997</v>
      </c>
    </row>
    <row r="17" spans="1:4" ht="16.5" thickTop="1" thickBot="1">
      <c r="A17" s="9" t="s">
        <v>106</v>
      </c>
      <c r="B17" s="10" t="s">
        <v>1966</v>
      </c>
      <c r="C17" s="11" t="s">
        <v>107</v>
      </c>
      <c r="D17" s="656">
        <v>102134.4104122</v>
      </c>
    </row>
    <row r="18" spans="1:4" ht="16.5" thickTop="1" thickBot="1">
      <c r="A18" s="9" t="s">
        <v>1759</v>
      </c>
      <c r="B18" s="10" t="s">
        <v>1966</v>
      </c>
      <c r="C18" s="11" t="s">
        <v>2106</v>
      </c>
      <c r="D18" s="656">
        <v>91920.96937097999</v>
      </c>
    </row>
    <row r="19" spans="1:4" ht="16.5" thickTop="1" thickBot="1">
      <c r="A19" s="9" t="s">
        <v>96</v>
      </c>
      <c r="B19" s="10" t="s">
        <v>92</v>
      </c>
      <c r="C19" s="11" t="s">
        <v>97</v>
      </c>
      <c r="D19" s="656">
        <v>2042688.2082439999</v>
      </c>
    </row>
    <row r="20" spans="1:4" ht="16.5" thickTop="1" thickBot="1">
      <c r="A20" s="9" t="s">
        <v>76</v>
      </c>
      <c r="B20" s="10" t="s">
        <v>1966</v>
      </c>
      <c r="C20" s="11" t="s">
        <v>77</v>
      </c>
      <c r="D20" s="656">
        <v>326830.11331904004</v>
      </c>
    </row>
    <row r="21" spans="1:4" ht="16.5" thickTop="1" thickBot="1">
      <c r="A21" s="9" t="s">
        <v>74</v>
      </c>
      <c r="B21" s="10" t="s">
        <v>1966</v>
      </c>
      <c r="C21" s="11" t="s">
        <v>75</v>
      </c>
      <c r="D21" s="656">
        <v>326830.11331904004</v>
      </c>
    </row>
    <row r="22" spans="1:4" ht="16.5" thickTop="1" thickBot="1">
      <c r="A22" s="9" t="s">
        <v>84</v>
      </c>
      <c r="B22" s="10" t="s">
        <v>1966</v>
      </c>
      <c r="C22" s="11" t="s">
        <v>85</v>
      </c>
      <c r="D22" s="656">
        <v>383004.03904574993</v>
      </c>
    </row>
    <row r="23" spans="1:4" ht="16.5" thickTop="1" thickBot="1">
      <c r="A23" s="9" t="s">
        <v>78</v>
      </c>
      <c r="B23" s="10" t="s">
        <v>1966</v>
      </c>
      <c r="C23" s="11" t="s">
        <v>79</v>
      </c>
      <c r="D23" s="656">
        <v>393217.48008696997</v>
      </c>
    </row>
    <row r="24" spans="1:4" ht="16.5" thickTop="1" thickBot="1">
      <c r="A24" s="9" t="s">
        <v>64</v>
      </c>
      <c r="B24" s="10" t="s">
        <v>1966</v>
      </c>
      <c r="C24" s="11" t="s">
        <v>65</v>
      </c>
      <c r="D24" s="656">
        <v>331936.83383964997</v>
      </c>
    </row>
    <row r="25" spans="1:4" ht="16.5" thickTop="1" thickBot="1">
      <c r="A25" s="9" t="s">
        <v>80</v>
      </c>
      <c r="B25" s="10" t="s">
        <v>1966</v>
      </c>
      <c r="C25" s="11" t="s">
        <v>81</v>
      </c>
      <c r="D25" s="656">
        <v>393217.48008696997</v>
      </c>
    </row>
    <row r="26" spans="1:4" ht="16.5" thickTop="1" thickBot="1">
      <c r="A26" s="9" t="s">
        <v>82</v>
      </c>
      <c r="B26" s="10" t="s">
        <v>1966</v>
      </c>
      <c r="C26" s="11" t="s">
        <v>83</v>
      </c>
      <c r="D26" s="656">
        <v>398324.20060758002</v>
      </c>
    </row>
    <row r="27" spans="1:4" ht="16.5" thickTop="1" thickBot="1">
      <c r="A27" s="9" t="s">
        <v>104</v>
      </c>
      <c r="B27" s="10" t="s">
        <v>1966</v>
      </c>
      <c r="C27" s="11" t="s">
        <v>105</v>
      </c>
      <c r="D27" s="656">
        <v>107241.13093281</v>
      </c>
    </row>
    <row r="28" spans="1:4" ht="16.5" thickTop="1" thickBot="1">
      <c r="A28" s="9" t="s">
        <v>4</v>
      </c>
      <c r="B28" s="10" t="s">
        <v>1966</v>
      </c>
      <c r="C28" s="11" t="s">
        <v>5</v>
      </c>
      <c r="D28" s="656">
        <v>107241.13093281</v>
      </c>
    </row>
    <row r="29" spans="1:4" ht="16.5" customHeight="1" thickTop="1" thickBot="1">
      <c r="A29" s="9" t="s">
        <v>45</v>
      </c>
      <c r="B29" s="10" t="s">
        <v>1966</v>
      </c>
      <c r="C29" s="11" t="s">
        <v>2332</v>
      </c>
      <c r="D29" s="656">
        <v>153201.61561829998</v>
      </c>
    </row>
    <row r="30" spans="1:4" ht="16.5" thickTop="1" thickBot="1">
      <c r="A30" s="9" t="s">
        <v>66</v>
      </c>
      <c r="B30" s="10" t="s">
        <v>1966</v>
      </c>
      <c r="C30" s="11" t="s">
        <v>67</v>
      </c>
      <c r="D30" s="656">
        <v>153201.61561829998</v>
      </c>
    </row>
    <row r="31" spans="1:4" ht="16.5" thickTop="1" thickBot="1">
      <c r="A31" s="9" t="s">
        <v>23</v>
      </c>
      <c r="B31" s="10" t="s">
        <v>1966</v>
      </c>
      <c r="C31" s="11" t="s">
        <v>24</v>
      </c>
      <c r="D31" s="656">
        <v>510672.05206099997</v>
      </c>
    </row>
    <row r="32" spans="1:4" ht="16.5" thickTop="1" thickBot="1">
      <c r="A32" s="9" t="s">
        <v>7</v>
      </c>
      <c r="B32" s="10" t="s">
        <v>1966</v>
      </c>
      <c r="C32" s="11" t="s">
        <v>8</v>
      </c>
      <c r="D32" s="656">
        <v>102134.4104122</v>
      </c>
    </row>
    <row r="33" spans="1:4" ht="16.5" thickTop="1" thickBot="1">
      <c r="A33" s="9" t="s">
        <v>9</v>
      </c>
      <c r="B33" s="10" t="s">
        <v>1966</v>
      </c>
      <c r="C33" s="11" t="s">
        <v>10</v>
      </c>
      <c r="D33" s="656">
        <v>153201.61561829998</v>
      </c>
    </row>
    <row r="34" spans="1:4" ht="16.5" thickTop="1" thickBot="1">
      <c r="A34" s="9" t="s">
        <v>11</v>
      </c>
      <c r="B34" s="10" t="s">
        <v>1966</v>
      </c>
      <c r="C34" s="11" t="s">
        <v>12</v>
      </c>
      <c r="D34" s="656">
        <v>204268.8208244</v>
      </c>
    </row>
    <row r="35" spans="1:4" ht="16.5" thickTop="1" thickBot="1">
      <c r="A35" s="9" t="s">
        <v>13</v>
      </c>
      <c r="B35" s="10" t="s">
        <v>1966</v>
      </c>
      <c r="C35" s="11" t="s">
        <v>14</v>
      </c>
      <c r="D35" s="656">
        <v>255336.02603049998</v>
      </c>
    </row>
    <row r="36" spans="1:4" ht="16.5" thickTop="1" thickBot="1">
      <c r="A36" s="9" t="s">
        <v>15</v>
      </c>
      <c r="B36" s="10" t="s">
        <v>1966</v>
      </c>
      <c r="C36" s="11" t="s">
        <v>16</v>
      </c>
      <c r="D36" s="656">
        <v>306403.23123659997</v>
      </c>
    </row>
    <row r="37" spans="1:4" ht="16.5" thickTop="1" thickBot="1">
      <c r="A37" s="9" t="s">
        <v>17</v>
      </c>
      <c r="B37" s="10" t="s">
        <v>1966</v>
      </c>
      <c r="C37" s="11" t="s">
        <v>18</v>
      </c>
      <c r="D37" s="656">
        <v>357470.43644269998</v>
      </c>
    </row>
    <row r="38" spans="1:4" ht="16.5" thickTop="1" thickBot="1">
      <c r="A38" s="9" t="s">
        <v>19</v>
      </c>
      <c r="B38" s="10" t="s">
        <v>1966</v>
      </c>
      <c r="C38" s="11" t="s">
        <v>20</v>
      </c>
      <c r="D38" s="656">
        <v>408537.6416488</v>
      </c>
    </row>
    <row r="39" spans="1:4" ht="16.5" thickTop="1" thickBot="1">
      <c r="A39" s="9" t="s">
        <v>21</v>
      </c>
      <c r="B39" s="10" t="s">
        <v>1966</v>
      </c>
      <c r="C39" s="11" t="s">
        <v>22</v>
      </c>
      <c r="D39" s="656">
        <v>459604.84685490001</v>
      </c>
    </row>
    <row r="40" spans="1:4" ht="16.5" thickTop="1" thickBot="1">
      <c r="A40" s="9" t="s">
        <v>72</v>
      </c>
      <c r="B40" s="10" t="s">
        <v>1966</v>
      </c>
      <c r="C40" s="11" t="s">
        <v>73</v>
      </c>
      <c r="D40" s="656">
        <v>56173.925726710004</v>
      </c>
    </row>
    <row r="41" spans="1:4" ht="16.5" thickTop="1" thickBot="1">
      <c r="A41" s="9" t="s">
        <v>27</v>
      </c>
      <c r="B41" s="10" t="s">
        <v>1966</v>
      </c>
      <c r="C41" s="11" t="s">
        <v>28</v>
      </c>
      <c r="D41" s="656">
        <v>112347.85145342001</v>
      </c>
    </row>
    <row r="42" spans="1:4" ht="16.5" thickTop="1" thickBot="1">
      <c r="A42" s="9" t="s">
        <v>25</v>
      </c>
      <c r="B42" s="10" t="s">
        <v>1966</v>
      </c>
      <c r="C42" s="11" t="s">
        <v>26</v>
      </c>
      <c r="D42" s="656">
        <v>112347.85145342001</v>
      </c>
    </row>
    <row r="43" spans="1:4" ht="16.5"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6.5" thickTop="1" thickBot="1">
      <c r="A45" s="9" t="s">
        <v>32</v>
      </c>
      <c r="B45" s="10" t="s">
        <v>1966</v>
      </c>
      <c r="C45" s="11" t="s">
        <v>33</v>
      </c>
      <c r="D45" s="656">
        <v>204268.8208244</v>
      </c>
    </row>
    <row r="46" spans="1:4" ht="16.5" thickTop="1" thickBot="1">
      <c r="A46" s="9" t="s">
        <v>34</v>
      </c>
      <c r="B46" s="10" t="s">
        <v>1966</v>
      </c>
      <c r="C46" s="11" t="s">
        <v>35</v>
      </c>
      <c r="D46" s="656">
        <v>306403.23123659997</v>
      </c>
    </row>
    <row r="47" spans="1:4" ht="16.5" thickTop="1" thickBot="1">
      <c r="A47" s="9" t="s">
        <v>70</v>
      </c>
      <c r="B47" s="10" t="s">
        <v>1966</v>
      </c>
      <c r="C47" s="11" t="s">
        <v>71</v>
      </c>
      <c r="D47" s="656">
        <v>270656.18759232998</v>
      </c>
    </row>
    <row r="48" spans="1:4" ht="16.5" thickTop="1" thickBot="1">
      <c r="A48" s="9" t="s">
        <v>36</v>
      </c>
      <c r="B48" s="10" t="s">
        <v>1966</v>
      </c>
      <c r="C48" s="11" t="s">
        <v>37</v>
      </c>
      <c r="D48" s="656">
        <v>112347.85145342001</v>
      </c>
    </row>
    <row r="49" spans="1:4" ht="16.5" thickTop="1" thickBot="1">
      <c r="A49" s="9" t="s">
        <v>38</v>
      </c>
      <c r="B49" s="10" t="s">
        <v>1966</v>
      </c>
      <c r="C49" s="11" t="s">
        <v>39</v>
      </c>
      <c r="D49" s="656">
        <v>122561.29249463999</v>
      </c>
    </row>
    <row r="50" spans="1:4" ht="16.5" thickTop="1" thickBot="1">
      <c r="A50" s="9" t="s">
        <v>89</v>
      </c>
      <c r="B50" s="10" t="s">
        <v>1966</v>
      </c>
      <c r="C50" s="11" t="s">
        <v>90</v>
      </c>
      <c r="D50" s="656">
        <v>127668.01301524999</v>
      </c>
    </row>
    <row r="51" spans="1:4" ht="16.5" thickTop="1" thickBot="1">
      <c r="A51" s="9" t="s">
        <v>46</v>
      </c>
      <c r="B51" s="10" t="s">
        <v>1966</v>
      </c>
      <c r="C51" s="11" t="s">
        <v>47</v>
      </c>
      <c r="D51" s="656">
        <v>51067.205206099999</v>
      </c>
    </row>
    <row r="52" spans="1:4" ht="16.5" thickTop="1" thickBot="1">
      <c r="A52" s="9" t="s">
        <v>48</v>
      </c>
      <c r="B52" s="10" t="s">
        <v>1966</v>
      </c>
      <c r="C52" s="11" t="s">
        <v>49</v>
      </c>
      <c r="D52" s="656">
        <v>102134.4104122</v>
      </c>
    </row>
    <row r="53" spans="1:4" ht="16.5" thickTop="1" thickBot="1">
      <c r="A53" s="9" t="s">
        <v>50</v>
      </c>
      <c r="B53" s="10" t="s">
        <v>1966</v>
      </c>
      <c r="C53" s="11" t="s">
        <v>51</v>
      </c>
      <c r="D53" s="656">
        <v>102134.4104122</v>
      </c>
    </row>
    <row r="54" spans="1:4" ht="16.5" thickTop="1" thickBot="1">
      <c r="A54" s="9" t="s">
        <v>68</v>
      </c>
      <c r="B54" s="10" t="s">
        <v>1966</v>
      </c>
      <c r="C54" s="11" t="s">
        <v>69</v>
      </c>
      <c r="D54" s="656">
        <v>204268.8208244</v>
      </c>
    </row>
    <row r="55" spans="1:4" ht="46.5" thickTop="1" thickBot="1">
      <c r="A55" s="9" t="s">
        <v>29</v>
      </c>
      <c r="B55" s="10" t="s">
        <v>1966</v>
      </c>
      <c r="C55" s="11" t="s">
        <v>1967</v>
      </c>
      <c r="D55" s="656">
        <v>766008.07809149986</v>
      </c>
    </row>
    <row r="56" spans="1:4" ht="16.5" thickTop="1" thickBot="1">
      <c r="A56" s="9" t="s">
        <v>52</v>
      </c>
      <c r="B56" s="10" t="s">
        <v>1966</v>
      </c>
      <c r="C56" s="11" t="s">
        <v>53</v>
      </c>
      <c r="D56" s="656">
        <v>76600.807809149992</v>
      </c>
    </row>
    <row r="57" spans="1:4" ht="16.5" thickTop="1" thickBot="1">
      <c r="A57" s="9" t="s">
        <v>54</v>
      </c>
      <c r="B57" s="10" t="s">
        <v>1966</v>
      </c>
      <c r="C57" s="11" t="s">
        <v>55</v>
      </c>
      <c r="D57" s="656">
        <v>153201.61561829998</v>
      </c>
    </row>
    <row r="58" spans="1:4" ht="16.5" thickTop="1" thickBot="1">
      <c r="A58" s="9" t="s">
        <v>56</v>
      </c>
      <c r="B58" s="10" t="s">
        <v>1966</v>
      </c>
      <c r="C58" s="11" t="s">
        <v>57</v>
      </c>
      <c r="D58" s="656">
        <v>102134.4104122</v>
      </c>
    </row>
    <row r="59" spans="1:4" ht="16.5" thickTop="1" thickBot="1">
      <c r="A59" s="9" t="s">
        <v>2</v>
      </c>
      <c r="B59" s="10" t="s">
        <v>1966</v>
      </c>
      <c r="C59" s="11" t="s">
        <v>3</v>
      </c>
      <c r="D59" s="656">
        <v>204268.8208244</v>
      </c>
    </row>
    <row r="60" spans="1:4" ht="16.5" thickTop="1" thickBot="1">
      <c r="A60" s="9" t="s">
        <v>58</v>
      </c>
      <c r="B60" s="10" t="s">
        <v>1966</v>
      </c>
      <c r="C60" s="11" t="s">
        <v>59</v>
      </c>
      <c r="D60" s="656">
        <v>127668.01301524999</v>
      </c>
    </row>
    <row r="61" spans="1:4" ht="16.5" thickTop="1" thickBot="1">
      <c r="A61" s="9" t="s">
        <v>86</v>
      </c>
      <c r="B61" s="10" t="s">
        <v>1966</v>
      </c>
      <c r="C61" s="11" t="s">
        <v>87</v>
      </c>
      <c r="D61" s="656">
        <v>153201.61561829998</v>
      </c>
    </row>
    <row r="62" spans="1:4" ht="16.5" thickTop="1" thickBot="1">
      <c r="A62" s="9" t="s">
        <v>88</v>
      </c>
      <c r="B62" s="10" t="s">
        <v>1966</v>
      </c>
      <c r="C62" s="11" t="s">
        <v>87</v>
      </c>
      <c r="D62" s="656">
        <v>153201.61561829998</v>
      </c>
    </row>
    <row r="63" spans="1:4" ht="16.5"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6.5" thickTop="1" thickBot="1">
      <c r="A65" s="9" t="s">
        <v>91</v>
      </c>
      <c r="B65" s="10" t="s">
        <v>92</v>
      </c>
      <c r="C65" s="11" t="s">
        <v>93</v>
      </c>
      <c r="D65" s="656">
        <v>510672.05206099997</v>
      </c>
    </row>
    <row r="66" spans="1:4" ht="16.5" thickTop="1" thickBot="1">
      <c r="A66" s="9" t="s">
        <v>94</v>
      </c>
      <c r="B66" s="10" t="s">
        <v>92</v>
      </c>
      <c r="C66" s="11" t="s">
        <v>95</v>
      </c>
      <c r="D66" s="656">
        <v>255336.02603049998</v>
      </c>
    </row>
    <row r="67" spans="1:4" ht="16.5" thickTop="1" thickBot="1">
      <c r="A67" s="9" t="s">
        <v>2334</v>
      </c>
      <c r="B67" s="10" t="s">
        <v>1966</v>
      </c>
      <c r="C67" s="11" t="s">
        <v>2333</v>
      </c>
      <c r="D67" s="656">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G141" sqref="G141"/>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1" t="s">
        <v>1934</v>
      </c>
      <c r="B1" s="672"/>
      <c r="C1" s="672"/>
      <c r="D1" s="673"/>
    </row>
    <row r="2" spans="1:4" ht="89.25" customHeight="1" thickBot="1">
      <c r="A2" s="674"/>
      <c r="B2" s="675"/>
      <c r="C2" s="675"/>
      <c r="D2" s="676"/>
    </row>
    <row r="3" spans="1:4" ht="53.25" customHeight="1" thickTop="1" thickBot="1">
      <c r="A3" s="668" t="s">
        <v>110</v>
      </c>
      <c r="B3" s="669"/>
      <c r="C3" s="669"/>
      <c r="D3" s="670"/>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0">
        <v>67872.121938058757</v>
      </c>
    </row>
    <row r="8" spans="1:4" ht="30" customHeight="1" thickTop="1" thickBot="1">
      <c r="A8" s="16" t="s">
        <v>112</v>
      </c>
      <c r="B8" s="14" t="s">
        <v>113</v>
      </c>
      <c r="C8" s="17" t="s">
        <v>114</v>
      </c>
      <c r="D8" s="1000">
        <v>3746.4886238825034</v>
      </c>
    </row>
    <row r="9" spans="1:4" ht="30" customHeight="1" thickTop="1" thickBot="1">
      <c r="A9" s="16" t="s">
        <v>117</v>
      </c>
      <c r="B9" s="14" t="s">
        <v>113</v>
      </c>
      <c r="C9" s="17" t="s">
        <v>118</v>
      </c>
      <c r="D9" s="1000">
        <v>108981.69732439338</v>
      </c>
    </row>
    <row r="10" spans="1:4" ht="30" customHeight="1" thickTop="1" thickBot="1">
      <c r="A10" s="16" t="s">
        <v>119</v>
      </c>
      <c r="B10" s="14" t="s">
        <v>113</v>
      </c>
      <c r="C10" s="17" t="s">
        <v>120</v>
      </c>
      <c r="D10" s="1000">
        <v>62879.929195402307</v>
      </c>
    </row>
    <row r="11" spans="1:4" ht="30" customHeight="1" thickTop="1" thickBot="1">
      <c r="A11" s="16" t="s">
        <v>123</v>
      </c>
      <c r="B11" s="14" t="s">
        <v>113</v>
      </c>
      <c r="C11" s="17" t="s">
        <v>124</v>
      </c>
      <c r="D11" s="1000">
        <v>28024.324272030655</v>
      </c>
    </row>
    <row r="12" spans="1:4" ht="30" customHeight="1" thickTop="1" thickBot="1">
      <c r="A12" s="16" t="s">
        <v>121</v>
      </c>
      <c r="B12" s="14" t="s">
        <v>113</v>
      </c>
      <c r="C12" s="17" t="s">
        <v>122</v>
      </c>
      <c r="D12" s="1000">
        <v>68019.463285440623</v>
      </c>
    </row>
    <row r="13" spans="1:4" ht="30" customHeight="1" thickTop="1" thickBot="1">
      <c r="A13" s="16" t="s">
        <v>125</v>
      </c>
      <c r="B13" s="14" t="s">
        <v>113</v>
      </c>
      <c r="C13" s="17" t="s">
        <v>126</v>
      </c>
      <c r="D13" s="1000">
        <v>75576.734939335904</v>
      </c>
    </row>
    <row r="14" spans="1:4" ht="30" customHeight="1" thickTop="1" thickBot="1">
      <c r="A14" s="16" t="s">
        <v>131</v>
      </c>
      <c r="B14" s="14" t="s">
        <v>113</v>
      </c>
      <c r="C14" s="17" t="s">
        <v>132</v>
      </c>
      <c r="D14" s="1000">
        <v>215157.21171455941</v>
      </c>
    </row>
    <row r="15" spans="1:4" ht="30" customHeight="1" thickTop="1" thickBot="1">
      <c r="A15" s="16" t="s">
        <v>129</v>
      </c>
      <c r="B15" s="14" t="s">
        <v>113</v>
      </c>
      <c r="C15" s="17" t="s">
        <v>130</v>
      </c>
      <c r="D15" s="1000">
        <v>272076.5136749681</v>
      </c>
    </row>
    <row r="16" spans="1:4" ht="30" customHeight="1" thickTop="1" thickBot="1">
      <c r="A16" s="16" t="s">
        <v>127</v>
      </c>
      <c r="B16" s="14" t="s">
        <v>113</v>
      </c>
      <c r="C16" s="17" t="s">
        <v>128</v>
      </c>
      <c r="D16" s="1000">
        <v>167701.24265644955</v>
      </c>
    </row>
    <row r="17" spans="1:4" ht="30" customHeight="1" thickTop="1" thickBot="1">
      <c r="A17" s="16" t="s">
        <v>1795</v>
      </c>
      <c r="B17" s="14" t="s">
        <v>113</v>
      </c>
      <c r="C17" s="17" t="s">
        <v>1796</v>
      </c>
      <c r="D17" s="1000">
        <v>63822.913818646237</v>
      </c>
    </row>
    <row r="18" spans="1:4" ht="30" customHeight="1" thickTop="1" thickBot="1">
      <c r="A18" s="16" t="s">
        <v>133</v>
      </c>
      <c r="B18" s="14" t="s">
        <v>113</v>
      </c>
      <c r="C18" s="17" t="s">
        <v>134</v>
      </c>
      <c r="D18" s="1000">
        <v>95558.900577905501</v>
      </c>
    </row>
    <row r="19" spans="1:4" ht="30" customHeight="1" thickTop="1" thickBot="1">
      <c r="A19" s="16" t="s">
        <v>146</v>
      </c>
      <c r="B19" s="14" t="s">
        <v>113</v>
      </c>
      <c r="C19" s="17" t="s">
        <v>147</v>
      </c>
      <c r="D19" s="1000">
        <v>234733.51891443168</v>
      </c>
    </row>
    <row r="20" spans="1:4" ht="30" customHeight="1" thickTop="1" thickBot="1">
      <c r="A20" s="16" t="s">
        <v>135</v>
      </c>
      <c r="B20" s="14" t="s">
        <v>113</v>
      </c>
      <c r="C20" s="17" t="s">
        <v>1968</v>
      </c>
      <c r="D20" s="1000">
        <v>71181.944386973191</v>
      </c>
    </row>
    <row r="21" spans="1:4" ht="30" customHeight="1" thickTop="1" thickBot="1">
      <c r="A21" s="16" t="s">
        <v>136</v>
      </c>
      <c r="B21" s="14" t="s">
        <v>113</v>
      </c>
      <c r="C21" s="17" t="s">
        <v>137</v>
      </c>
      <c r="D21" s="1000">
        <v>234287.47647190295</v>
      </c>
    </row>
    <row r="22" spans="1:4" ht="30" customHeight="1" thickTop="1" thickBot="1">
      <c r="A22" s="16" t="s">
        <v>138</v>
      </c>
      <c r="B22" s="14" t="s">
        <v>113</v>
      </c>
      <c r="C22" s="17" t="s">
        <v>139</v>
      </c>
      <c r="D22" s="1000">
        <v>61410.534121966804</v>
      </c>
    </row>
    <row r="23" spans="1:4" ht="30" customHeight="1" thickTop="1" thickBot="1">
      <c r="A23" s="16" t="s">
        <v>143</v>
      </c>
      <c r="B23" s="14" t="s">
        <v>144</v>
      </c>
      <c r="C23" s="17" t="s">
        <v>145</v>
      </c>
      <c r="D23" s="1000">
        <v>45346.308856960415</v>
      </c>
    </row>
    <row r="24" spans="1:4" ht="30" customHeight="1" thickTop="1" thickBot="1">
      <c r="A24" s="16" t="s">
        <v>140</v>
      </c>
      <c r="B24" s="14" t="s">
        <v>1082</v>
      </c>
      <c r="C24" s="17" t="s">
        <v>142</v>
      </c>
      <c r="D24" s="1000">
        <v>45346.308856960415</v>
      </c>
    </row>
    <row r="25" spans="1:4" ht="30" customHeight="1" thickTop="1" thickBot="1">
      <c r="A25" s="16" t="s">
        <v>148</v>
      </c>
      <c r="B25" s="14" t="s">
        <v>113</v>
      </c>
      <c r="C25" s="17" t="s">
        <v>149</v>
      </c>
      <c r="D25" s="1000">
        <v>161250.37057471264</v>
      </c>
    </row>
    <row r="26" spans="1:4" ht="30" customHeight="1" thickTop="1" thickBot="1">
      <c r="A26" s="16" t="s">
        <v>150</v>
      </c>
      <c r="B26" s="14" t="s">
        <v>113</v>
      </c>
      <c r="C26" s="17" t="s">
        <v>151</v>
      </c>
      <c r="D26" s="1000">
        <v>174687.90145593873</v>
      </c>
    </row>
    <row r="27" spans="1:4" ht="30" customHeight="1" thickTop="1" thickBot="1">
      <c r="A27" s="16" t="s">
        <v>152</v>
      </c>
      <c r="B27" s="14" t="s">
        <v>113</v>
      </c>
      <c r="C27" s="17" t="s">
        <v>153</v>
      </c>
      <c r="D27" s="1000">
        <v>87669.441159003851</v>
      </c>
    </row>
    <row r="28" spans="1:4" ht="30" customHeight="1" thickTop="1" thickBot="1">
      <c r="A28" s="16" t="s">
        <v>154</v>
      </c>
      <c r="B28" s="14" t="s">
        <v>113</v>
      </c>
      <c r="C28" s="17" t="s">
        <v>155</v>
      </c>
      <c r="D28" s="1000">
        <v>133015.75001596427</v>
      </c>
    </row>
    <row r="29" spans="1:4" ht="30" customHeight="1" thickTop="1" thickBot="1">
      <c r="A29" s="16" t="s">
        <v>156</v>
      </c>
      <c r="B29" s="14" t="s">
        <v>113</v>
      </c>
      <c r="C29" s="17" t="s">
        <v>157</v>
      </c>
      <c r="D29" s="1000">
        <v>1451.9820051085571</v>
      </c>
    </row>
    <row r="30" spans="1:4" ht="30" customHeight="1" thickTop="1" thickBot="1">
      <c r="A30" s="16" t="s">
        <v>166</v>
      </c>
      <c r="B30" s="14" t="s">
        <v>113</v>
      </c>
      <c r="C30" s="17" t="s">
        <v>167</v>
      </c>
      <c r="D30" s="1000">
        <v>142839.39948595149</v>
      </c>
    </row>
    <row r="31" spans="1:4" ht="30" customHeight="1" thickTop="1" thickBot="1">
      <c r="A31" s="16" t="s">
        <v>162</v>
      </c>
      <c r="B31" s="14" t="s">
        <v>113</v>
      </c>
      <c r="C31" s="17" t="s">
        <v>163</v>
      </c>
      <c r="D31" s="1000">
        <v>17386.278991060026</v>
      </c>
    </row>
    <row r="32" spans="1:4" ht="30" customHeight="1" thickTop="1" thickBot="1">
      <c r="A32" s="16" t="s">
        <v>164</v>
      </c>
      <c r="B32" s="14" t="s">
        <v>113</v>
      </c>
      <c r="C32" s="17" t="s">
        <v>165</v>
      </c>
      <c r="D32" s="1000">
        <v>30547.879712643684</v>
      </c>
    </row>
    <row r="33" spans="1:4" ht="30" customHeight="1" thickTop="1" thickBot="1">
      <c r="A33" s="16" t="s">
        <v>171</v>
      </c>
      <c r="B33" s="14" t="s">
        <v>113</v>
      </c>
      <c r="C33" s="17" t="s">
        <v>172</v>
      </c>
      <c r="D33" s="1000">
        <v>17103.651497445724</v>
      </c>
    </row>
    <row r="34" spans="1:4" ht="30" customHeight="1" thickTop="1" thickBot="1">
      <c r="A34" s="16" t="s">
        <v>160</v>
      </c>
      <c r="B34" s="14" t="s">
        <v>113</v>
      </c>
      <c r="C34" s="17" t="s">
        <v>161</v>
      </c>
      <c r="D34" s="1000">
        <v>9357.5150255427852</v>
      </c>
    </row>
    <row r="35" spans="1:4" ht="30" customHeight="1" thickTop="1" thickBot="1">
      <c r="A35" s="16" t="s">
        <v>173</v>
      </c>
      <c r="B35" s="14" t="s">
        <v>113</v>
      </c>
      <c r="C35" s="17" t="s">
        <v>1970</v>
      </c>
      <c r="D35" s="1000">
        <v>173826.624307152</v>
      </c>
    </row>
    <row r="36" spans="1:4" ht="30" customHeight="1" thickTop="1" thickBot="1">
      <c r="A36" s="16" t="s">
        <v>170</v>
      </c>
      <c r="B36" s="14" t="s">
        <v>113</v>
      </c>
      <c r="C36" s="17" t="s">
        <v>1969</v>
      </c>
      <c r="D36" s="1000">
        <v>128953.14722860794</v>
      </c>
    </row>
    <row r="37" spans="1:4" ht="30" customHeight="1" thickTop="1" thickBot="1">
      <c r="A37" s="16" t="s">
        <v>168</v>
      </c>
      <c r="B37" s="14" t="s">
        <v>113</v>
      </c>
      <c r="C37" s="17" t="s">
        <v>169</v>
      </c>
      <c r="D37" s="1000">
        <v>98249.889367816097</v>
      </c>
    </row>
    <row r="38" spans="1:4" ht="30" customHeight="1" thickTop="1" thickBot="1">
      <c r="A38" s="16" t="s">
        <v>174</v>
      </c>
      <c r="B38" s="14" t="s">
        <v>113</v>
      </c>
      <c r="C38" s="17" t="s">
        <v>175</v>
      </c>
      <c r="D38" s="1000">
        <v>97485.053828224787</v>
      </c>
    </row>
    <row r="39" spans="1:4" ht="30" customHeight="1" thickTop="1" thickBot="1">
      <c r="A39" s="16" t="s">
        <v>176</v>
      </c>
      <c r="B39" s="14" t="s">
        <v>113</v>
      </c>
      <c r="C39" s="17" t="s">
        <v>177</v>
      </c>
      <c r="D39" s="1000">
        <v>97286.812742656461</v>
      </c>
    </row>
    <row r="40" spans="1:4" ht="30" customHeight="1" thickTop="1" thickBot="1">
      <c r="A40" s="16" t="s">
        <v>180</v>
      </c>
      <c r="B40" s="14" t="s">
        <v>113</v>
      </c>
      <c r="C40" s="17" t="s">
        <v>181</v>
      </c>
      <c r="D40" s="1000">
        <v>112383.94298212008</v>
      </c>
    </row>
    <row r="41" spans="1:4" ht="30" customHeight="1" thickTop="1" thickBot="1">
      <c r="A41" s="16" t="s">
        <v>178</v>
      </c>
      <c r="B41" s="14" t="s">
        <v>113</v>
      </c>
      <c r="C41" s="17" t="s">
        <v>179</v>
      </c>
      <c r="D41" s="1000">
        <v>110816.76683269478</v>
      </c>
    </row>
    <row r="42" spans="1:4" ht="30" customHeight="1" thickTop="1" thickBot="1">
      <c r="A42" s="16" t="s">
        <v>182</v>
      </c>
      <c r="B42" s="14" t="s">
        <v>113</v>
      </c>
      <c r="C42" s="17" t="s">
        <v>183</v>
      </c>
      <c r="D42" s="1000">
        <v>107832.43481481483</v>
      </c>
    </row>
    <row r="43" spans="1:4" ht="30" customHeight="1" thickTop="1" thickBot="1">
      <c r="A43" s="16" t="s">
        <v>1756</v>
      </c>
      <c r="B43" s="14" t="s">
        <v>113</v>
      </c>
      <c r="C43" s="17" t="s">
        <v>1755</v>
      </c>
      <c r="D43" s="1000">
        <v>12049.843282247766</v>
      </c>
    </row>
    <row r="44" spans="1:4" ht="30" customHeight="1" thickTop="1" thickBot="1">
      <c r="A44" s="16" t="s">
        <v>184</v>
      </c>
      <c r="B44" s="14" t="s">
        <v>113</v>
      </c>
      <c r="C44" s="17" t="s">
        <v>185</v>
      </c>
      <c r="D44" s="1000">
        <v>29649.09749361431</v>
      </c>
    </row>
    <row r="45" spans="1:4" ht="30" customHeight="1" thickTop="1" thickBot="1">
      <c r="A45" s="16" t="s">
        <v>1687</v>
      </c>
      <c r="B45" s="14" t="s">
        <v>113</v>
      </c>
      <c r="C45" s="17" t="s">
        <v>1688</v>
      </c>
      <c r="D45" s="1000">
        <v>3403.5851245210733</v>
      </c>
    </row>
    <row r="46" spans="1:4" ht="30" customHeight="1" thickTop="1" thickBot="1">
      <c r="A46" s="16" t="s">
        <v>188</v>
      </c>
      <c r="B46" s="14" t="s">
        <v>113</v>
      </c>
      <c r="C46" s="17" t="s">
        <v>189</v>
      </c>
      <c r="D46" s="1000">
        <v>3470.5584642401027</v>
      </c>
    </row>
    <row r="47" spans="1:4" ht="30" customHeight="1" thickTop="1" thickBot="1">
      <c r="A47" s="16" t="s">
        <v>186</v>
      </c>
      <c r="B47" s="14" t="s">
        <v>113</v>
      </c>
      <c r="C47" s="17" t="s">
        <v>187</v>
      </c>
      <c r="D47" s="1000">
        <v>5207.846896551725</v>
      </c>
    </row>
    <row r="48" spans="1:4" ht="30" customHeight="1" thickTop="1" thickBot="1">
      <c r="A48" s="16" t="s">
        <v>190</v>
      </c>
      <c r="B48" s="14" t="s">
        <v>113</v>
      </c>
      <c r="C48" s="17" t="s">
        <v>191</v>
      </c>
      <c r="D48" s="1000">
        <v>8161.3711781609209</v>
      </c>
    </row>
    <row r="49" spans="1:4" ht="30" customHeight="1" thickTop="1" thickBot="1">
      <c r="A49" s="16" t="s">
        <v>201</v>
      </c>
      <c r="B49" s="14" t="s">
        <v>113</v>
      </c>
      <c r="C49" s="17" t="s">
        <v>1972</v>
      </c>
      <c r="D49" s="1000">
        <v>118482.53529693488</v>
      </c>
    </row>
    <row r="50" spans="1:4" ht="30" customHeight="1" thickTop="1" thickBot="1">
      <c r="A50" s="16" t="s">
        <v>192</v>
      </c>
      <c r="B50" s="14" t="s">
        <v>113</v>
      </c>
      <c r="C50" s="17" t="s">
        <v>193</v>
      </c>
      <c r="D50" s="1000">
        <v>42998.223566411245</v>
      </c>
    </row>
    <row r="51" spans="1:4" ht="30" customHeight="1" thickTop="1" thickBot="1">
      <c r="A51" s="16" t="s">
        <v>194</v>
      </c>
      <c r="B51" s="14" t="s">
        <v>113</v>
      </c>
      <c r="C51" s="17" t="s">
        <v>1971</v>
      </c>
      <c r="D51" s="1000">
        <v>4005.0057151979572</v>
      </c>
    </row>
    <row r="52" spans="1:4" ht="30" customHeight="1" thickTop="1" thickBot="1">
      <c r="A52" s="16" t="s">
        <v>224</v>
      </c>
      <c r="B52" s="14" t="s">
        <v>92</v>
      </c>
      <c r="C52" s="17" t="s">
        <v>1975</v>
      </c>
      <c r="D52" s="1000">
        <v>221200.88589080464</v>
      </c>
    </row>
    <row r="53" spans="1:4" ht="30" customHeight="1" thickTop="1" thickBot="1">
      <c r="A53" s="16" t="s">
        <v>195</v>
      </c>
      <c r="B53" s="14" t="s">
        <v>113</v>
      </c>
      <c r="C53" s="17" t="s">
        <v>196</v>
      </c>
      <c r="D53" s="1000">
        <v>17078.201628352494</v>
      </c>
    </row>
    <row r="54" spans="1:4" ht="30" customHeight="1" thickTop="1" thickBot="1">
      <c r="A54" s="16" t="s">
        <v>214</v>
      </c>
      <c r="B54" s="14" t="s">
        <v>113</v>
      </c>
      <c r="C54" s="17" t="s">
        <v>215</v>
      </c>
      <c r="D54" s="1000">
        <v>15363.68413154534</v>
      </c>
    </row>
    <row r="55" spans="1:4" ht="30" customHeight="1" thickTop="1" thickBot="1">
      <c r="A55" s="16" t="s">
        <v>197</v>
      </c>
      <c r="B55" s="14" t="s">
        <v>113</v>
      </c>
      <c r="C55" s="17" t="s">
        <v>198</v>
      </c>
      <c r="D55" s="1000">
        <v>169580.51456896553</v>
      </c>
    </row>
    <row r="56" spans="1:4" ht="30" customHeight="1" thickTop="1" thickBot="1">
      <c r="A56" s="16" t="s">
        <v>199</v>
      </c>
      <c r="B56" s="14" t="s">
        <v>113</v>
      </c>
      <c r="C56" s="17" t="s">
        <v>200</v>
      </c>
      <c r="D56" s="1000">
        <v>17335.379252873565</v>
      </c>
    </row>
    <row r="57" spans="1:4" ht="30" customHeight="1" thickTop="1" thickBot="1">
      <c r="A57" s="16" t="s">
        <v>202</v>
      </c>
      <c r="B57" s="14" t="s">
        <v>113</v>
      </c>
      <c r="C57" s="17" t="s">
        <v>203</v>
      </c>
      <c r="D57" s="1000">
        <v>94463.216740102187</v>
      </c>
    </row>
    <row r="58" spans="1:4" ht="30" customHeight="1" thickTop="1" thickBot="1">
      <c r="A58" s="16" t="s">
        <v>212</v>
      </c>
      <c r="B58" s="14" t="s">
        <v>113</v>
      </c>
      <c r="C58" s="17" t="s">
        <v>213</v>
      </c>
      <c r="D58" s="1000">
        <v>36666.564029374211</v>
      </c>
    </row>
    <row r="59" spans="1:4" ht="30" customHeight="1" thickTop="1" thickBot="1">
      <c r="A59" s="16" t="s">
        <v>206</v>
      </c>
      <c r="B59" s="14" t="s">
        <v>113</v>
      </c>
      <c r="C59" s="17" t="s">
        <v>207</v>
      </c>
      <c r="D59" s="1000">
        <v>14598.848591954024</v>
      </c>
    </row>
    <row r="60" spans="1:4" ht="30" customHeight="1" thickTop="1" thickBot="1">
      <c r="A60" s="16" t="s">
        <v>204</v>
      </c>
      <c r="B60" s="14" t="s">
        <v>113</v>
      </c>
      <c r="C60" s="17" t="s">
        <v>205</v>
      </c>
      <c r="D60" s="1000">
        <v>20989.444667943808</v>
      </c>
    </row>
    <row r="61" spans="1:4" ht="30" customHeight="1" thickTop="1" thickBot="1">
      <c r="A61" s="16" t="s">
        <v>208</v>
      </c>
      <c r="B61" s="14" t="s">
        <v>113</v>
      </c>
      <c r="C61" s="17" t="s">
        <v>209</v>
      </c>
      <c r="D61" s="1000">
        <v>22323.553595146874</v>
      </c>
    </row>
    <row r="62" spans="1:4" ht="30" customHeight="1" thickTop="1" thickBot="1">
      <c r="A62" s="16" t="s">
        <v>210</v>
      </c>
      <c r="B62" s="14" t="s">
        <v>113</v>
      </c>
      <c r="C62" s="17" t="s">
        <v>211</v>
      </c>
      <c r="D62" s="1000">
        <v>24393.02979246488</v>
      </c>
    </row>
    <row r="63" spans="1:4" ht="30" customHeight="1" thickTop="1" thickBot="1">
      <c r="A63" s="16" t="s">
        <v>217</v>
      </c>
      <c r="B63" s="14" t="s">
        <v>113</v>
      </c>
      <c r="C63" s="17" t="s">
        <v>218</v>
      </c>
      <c r="D63" s="1000">
        <v>39278.524278416349</v>
      </c>
    </row>
    <row r="64" spans="1:4" ht="30" customHeight="1" thickTop="1" thickBot="1">
      <c r="A64" s="16" t="s">
        <v>219</v>
      </c>
      <c r="B64" s="14" t="s">
        <v>113</v>
      </c>
      <c r="C64" s="17" t="s">
        <v>220</v>
      </c>
      <c r="D64" s="1000">
        <v>23790.269734993617</v>
      </c>
    </row>
    <row r="65" spans="1:4" ht="30" customHeight="1" thickTop="1" thickBot="1">
      <c r="A65" s="16" t="s">
        <v>216</v>
      </c>
      <c r="B65" s="14" t="s">
        <v>113</v>
      </c>
      <c r="C65" s="17" t="s">
        <v>1973</v>
      </c>
      <c r="D65" s="1000">
        <v>24958.284779693488</v>
      </c>
    </row>
    <row r="66" spans="1:4" ht="30" customHeight="1" thickTop="1" thickBot="1">
      <c r="A66" s="16" t="s">
        <v>221</v>
      </c>
      <c r="B66" s="14" t="s">
        <v>113</v>
      </c>
      <c r="C66" s="17" t="s">
        <v>1974</v>
      </c>
      <c r="D66" s="1000">
        <v>89477.721331417633</v>
      </c>
    </row>
    <row r="67" spans="1:4" ht="30" customHeight="1" thickTop="1" thickBot="1">
      <c r="A67" s="16" t="s">
        <v>222</v>
      </c>
      <c r="B67" s="14" t="s">
        <v>113</v>
      </c>
      <c r="C67" s="17" t="s">
        <v>223</v>
      </c>
      <c r="D67" s="1000">
        <v>42082.028279054924</v>
      </c>
    </row>
    <row r="68" spans="1:4" ht="30" customHeight="1" thickTop="1" thickBot="1">
      <c r="A68" s="16" t="s">
        <v>225</v>
      </c>
      <c r="B68" s="14" t="s">
        <v>113</v>
      </c>
      <c r="C68" s="17" t="s">
        <v>226</v>
      </c>
      <c r="D68" s="1000">
        <v>100577.88265644955</v>
      </c>
    </row>
    <row r="69" spans="1:4" ht="30" customHeight="1" thickTop="1" thickBot="1">
      <c r="A69" s="16" t="s">
        <v>227</v>
      </c>
      <c r="B69" s="14" t="s">
        <v>113</v>
      </c>
      <c r="C69" s="17" t="s">
        <v>1976</v>
      </c>
      <c r="D69" s="1000">
        <v>30778.268001277142</v>
      </c>
    </row>
    <row r="70" spans="1:4" ht="30" customHeight="1" thickTop="1" thickBot="1">
      <c r="A70" s="16" t="s">
        <v>232</v>
      </c>
      <c r="B70" s="14" t="s">
        <v>233</v>
      </c>
      <c r="C70" s="17" t="s">
        <v>1979</v>
      </c>
      <c r="D70" s="1000">
        <v>5677.9997413793108</v>
      </c>
    </row>
    <row r="71" spans="1:4" ht="30" customHeight="1" thickTop="1" thickBot="1">
      <c r="A71" s="16" t="s">
        <v>228</v>
      </c>
      <c r="B71" s="14" t="s">
        <v>113</v>
      </c>
      <c r="C71" s="17" t="s">
        <v>1977</v>
      </c>
      <c r="D71" s="1000">
        <v>5024.3399457215846</v>
      </c>
    </row>
    <row r="72" spans="1:4" ht="30" customHeight="1" thickTop="1" thickBot="1">
      <c r="A72" s="16" t="s">
        <v>229</v>
      </c>
      <c r="B72" s="14" t="s">
        <v>113</v>
      </c>
      <c r="C72" s="17" t="s">
        <v>1978</v>
      </c>
      <c r="D72" s="1000">
        <v>13838.03145274585</v>
      </c>
    </row>
    <row r="73" spans="1:4" ht="30" customHeight="1" thickTop="1" thickBot="1">
      <c r="A73" s="16" t="s">
        <v>230</v>
      </c>
      <c r="B73" s="14" t="s">
        <v>113</v>
      </c>
      <c r="C73" s="17" t="s">
        <v>231</v>
      </c>
      <c r="D73" s="1000">
        <v>5596.2922669220952</v>
      </c>
    </row>
    <row r="74" spans="1:4" ht="30" customHeight="1" thickTop="1" thickBot="1">
      <c r="A74" s="16" t="s">
        <v>234</v>
      </c>
      <c r="B74" s="14" t="s">
        <v>113</v>
      </c>
      <c r="C74" s="17" t="s">
        <v>235</v>
      </c>
      <c r="D74" s="1000">
        <v>24032.713224776504</v>
      </c>
    </row>
    <row r="75" spans="1:4" ht="30" customHeight="1" thickTop="1" thickBot="1">
      <c r="A75" s="16" t="s">
        <v>236</v>
      </c>
      <c r="B75" s="14" t="s">
        <v>113</v>
      </c>
      <c r="C75" s="17" t="s">
        <v>237</v>
      </c>
      <c r="D75" s="1000">
        <v>574383.45343231177</v>
      </c>
    </row>
    <row r="76" spans="1:4" ht="30" customHeight="1" thickTop="1" thickBot="1">
      <c r="A76" s="16" t="s">
        <v>238</v>
      </c>
      <c r="B76" s="14" t="s">
        <v>113</v>
      </c>
      <c r="C76" s="17" t="s">
        <v>239</v>
      </c>
      <c r="D76" s="1000">
        <v>614371.89511174976</v>
      </c>
    </row>
    <row r="77" spans="1:4" ht="30" customHeight="1" thickTop="1" thickBot="1">
      <c r="A77" s="16" t="s">
        <v>240</v>
      </c>
      <c r="B77" s="14" t="s">
        <v>113</v>
      </c>
      <c r="C77" s="17" t="s">
        <v>1980</v>
      </c>
      <c r="D77" s="1000">
        <v>208087.50597381868</v>
      </c>
    </row>
    <row r="78" spans="1:4" ht="30" customHeight="1" thickTop="1" thickBot="1">
      <c r="A78" s="16" t="s">
        <v>241</v>
      </c>
      <c r="B78" s="14" t="s">
        <v>113</v>
      </c>
      <c r="C78" s="17" t="s">
        <v>1981</v>
      </c>
      <c r="D78" s="1000">
        <v>204057.05038952746</v>
      </c>
    </row>
    <row r="79" spans="1:4" ht="30" customHeight="1" thickTop="1" thickBot="1">
      <c r="A79" s="16" t="s">
        <v>246</v>
      </c>
      <c r="B79" s="14" t="s">
        <v>113</v>
      </c>
      <c r="C79" s="17" t="s">
        <v>1986</v>
      </c>
      <c r="D79" s="1000">
        <v>183206.91026819928</v>
      </c>
    </row>
    <row r="80" spans="1:4" ht="30" customHeight="1" thickTop="1" thickBot="1">
      <c r="A80" s="16" t="s">
        <v>243</v>
      </c>
      <c r="B80" s="14" t="s">
        <v>113</v>
      </c>
      <c r="C80" s="17" t="s">
        <v>1983</v>
      </c>
      <c r="D80" s="1000">
        <v>212443.45198914435</v>
      </c>
    </row>
    <row r="81" spans="1:4" ht="30" customHeight="1" thickTop="1" thickBot="1">
      <c r="A81" s="16" t="s">
        <v>244</v>
      </c>
      <c r="B81" s="14" t="s">
        <v>113</v>
      </c>
      <c r="C81" s="17" t="s">
        <v>1984</v>
      </c>
      <c r="D81" s="1000">
        <v>343530.36982120055</v>
      </c>
    </row>
    <row r="82" spans="1:4" ht="30" customHeight="1" thickTop="1" thickBot="1">
      <c r="A82" s="16" t="s">
        <v>245</v>
      </c>
      <c r="B82" s="14" t="s">
        <v>113</v>
      </c>
      <c r="C82" s="17" t="s">
        <v>1985</v>
      </c>
      <c r="D82" s="1000">
        <v>265258.62769157096</v>
      </c>
    </row>
    <row r="83" spans="1:4" ht="30" customHeight="1" thickTop="1" thickBot="1">
      <c r="A83" s="16" t="s">
        <v>247</v>
      </c>
      <c r="B83" s="14" t="s">
        <v>113</v>
      </c>
      <c r="C83" s="17" t="s">
        <v>1987</v>
      </c>
      <c r="D83" s="1000">
        <v>230153.88194444447</v>
      </c>
    </row>
    <row r="84" spans="1:4" ht="30" customHeight="1" thickTop="1" thickBot="1">
      <c r="A84" s="16" t="s">
        <v>242</v>
      </c>
      <c r="B84" s="14" t="s">
        <v>113</v>
      </c>
      <c r="C84" s="17" t="s">
        <v>1982</v>
      </c>
      <c r="D84" s="1000">
        <v>262211.34073435509</v>
      </c>
    </row>
    <row r="85" spans="1:4" ht="30" customHeight="1" thickTop="1" thickBot="1">
      <c r="A85" s="16" t="s">
        <v>248</v>
      </c>
      <c r="B85" s="14" t="s">
        <v>113</v>
      </c>
      <c r="C85" s="17" t="s">
        <v>1988</v>
      </c>
      <c r="D85" s="1000">
        <v>396021.394559387</v>
      </c>
    </row>
    <row r="86" spans="1:4" ht="30" customHeight="1" thickTop="1" thickBot="1">
      <c r="A86" s="16" t="s">
        <v>249</v>
      </c>
      <c r="B86" s="14" t="s">
        <v>113</v>
      </c>
      <c r="C86" s="17" t="s">
        <v>250</v>
      </c>
      <c r="D86" s="1000">
        <v>7730.0628703703715</v>
      </c>
    </row>
    <row r="87" spans="1:4" ht="30" customHeight="1" thickTop="1" thickBot="1">
      <c r="A87" s="16" t="s">
        <v>255</v>
      </c>
      <c r="B87" s="14" t="s">
        <v>113</v>
      </c>
      <c r="C87" s="17" t="s">
        <v>256</v>
      </c>
      <c r="D87" s="1000">
        <v>1837207.2973052366</v>
      </c>
    </row>
    <row r="88" spans="1:4" ht="30" customHeight="1" thickTop="1" thickBot="1">
      <c r="A88" s="16" t="s">
        <v>253</v>
      </c>
      <c r="B88" s="14" t="s">
        <v>113</v>
      </c>
      <c r="C88" s="17" t="s">
        <v>254</v>
      </c>
      <c r="D88" s="1000">
        <v>37578.740916347386</v>
      </c>
    </row>
    <row r="89" spans="1:4" ht="30" customHeight="1" thickTop="1" thickBot="1">
      <c r="A89" s="16" t="s">
        <v>251</v>
      </c>
      <c r="B89" s="14" t="s">
        <v>113</v>
      </c>
      <c r="C89" s="17" t="s">
        <v>252</v>
      </c>
      <c r="D89" s="1000">
        <v>35495.870051085571</v>
      </c>
    </row>
    <row r="90" spans="1:4" ht="30" customHeight="1" thickTop="1" thickBot="1">
      <c r="A90" s="16" t="s">
        <v>257</v>
      </c>
      <c r="B90" s="14" t="s">
        <v>113</v>
      </c>
      <c r="C90" s="17" t="s">
        <v>258</v>
      </c>
      <c r="D90" s="1000">
        <v>9691.0422573435517</v>
      </c>
    </row>
    <row r="91" spans="1:4" ht="30" customHeight="1" thickTop="1" thickBot="1">
      <c r="A91" s="16" t="s">
        <v>259</v>
      </c>
      <c r="B91" s="14" t="s">
        <v>113</v>
      </c>
      <c r="C91" s="17" t="s">
        <v>260</v>
      </c>
      <c r="D91" s="1000">
        <v>108830.33757662837</v>
      </c>
    </row>
    <row r="92" spans="1:4" ht="30" customHeight="1" thickTop="1" thickBot="1">
      <c r="A92" s="16" t="s">
        <v>261</v>
      </c>
      <c r="B92" s="14" t="s">
        <v>113</v>
      </c>
      <c r="C92" s="17" t="s">
        <v>262</v>
      </c>
      <c r="D92" s="1000">
        <v>13539.330357598979</v>
      </c>
    </row>
    <row r="93" spans="1:4" ht="30" customHeight="1" thickTop="1" thickBot="1">
      <c r="A93" s="16" t="s">
        <v>263</v>
      </c>
      <c r="B93" s="14" t="s">
        <v>113</v>
      </c>
      <c r="C93" s="17" t="s">
        <v>264</v>
      </c>
      <c r="D93" s="1000">
        <v>14537.233119412516</v>
      </c>
    </row>
    <row r="94" spans="1:4" ht="30" customHeight="1" thickTop="1" thickBot="1">
      <c r="A94" s="16" t="s">
        <v>265</v>
      </c>
      <c r="B94" s="14" t="s">
        <v>113</v>
      </c>
      <c r="C94" s="17" t="s">
        <v>266</v>
      </c>
      <c r="D94" s="1000">
        <v>36271.421325031937</v>
      </c>
    </row>
    <row r="95" spans="1:4" ht="30" customHeight="1" thickTop="1" thickBot="1">
      <c r="A95" s="16" t="s">
        <v>267</v>
      </c>
      <c r="B95" s="14" t="s">
        <v>113</v>
      </c>
      <c r="C95" s="17" t="s">
        <v>268</v>
      </c>
      <c r="D95" s="1000">
        <v>113805.11725095786</v>
      </c>
    </row>
    <row r="96" spans="1:4" ht="30" customHeight="1" thickTop="1" thickBot="1">
      <c r="A96" s="16" t="s">
        <v>269</v>
      </c>
      <c r="B96" s="14" t="s">
        <v>113</v>
      </c>
      <c r="C96" s="17" t="s">
        <v>270</v>
      </c>
      <c r="D96" s="1000">
        <v>188125.43233716476</v>
      </c>
    </row>
    <row r="97" spans="1:4" ht="30" customHeight="1" thickTop="1" thickBot="1">
      <c r="A97" s="16" t="s">
        <v>271</v>
      </c>
      <c r="B97" s="14" t="s">
        <v>113</v>
      </c>
      <c r="C97" s="17" t="s">
        <v>272</v>
      </c>
      <c r="D97" s="1000">
        <v>147372.15511813542</v>
      </c>
    </row>
    <row r="98" spans="1:4" ht="30" customHeight="1" thickTop="1" thickBot="1">
      <c r="A98" s="16" t="s">
        <v>273</v>
      </c>
      <c r="B98" s="14" t="s">
        <v>113</v>
      </c>
      <c r="C98" s="17" t="s">
        <v>274</v>
      </c>
      <c r="D98" s="1000">
        <v>10632.687413793104</v>
      </c>
    </row>
    <row r="99" spans="1:4" ht="30" customHeight="1" thickTop="1" thickBot="1">
      <c r="A99" s="16" t="s">
        <v>275</v>
      </c>
      <c r="B99" s="14" t="s">
        <v>113</v>
      </c>
      <c r="C99" s="17" t="s">
        <v>276</v>
      </c>
      <c r="D99" s="1000">
        <v>19347.25837803321</v>
      </c>
    </row>
    <row r="100" spans="1:4" ht="30" customHeight="1" thickTop="1" thickBot="1">
      <c r="A100" s="16" t="s">
        <v>277</v>
      </c>
      <c r="B100" s="14" t="s">
        <v>113</v>
      </c>
      <c r="C100" s="17" t="s">
        <v>278</v>
      </c>
      <c r="D100" s="1000">
        <v>452757.18956896558</v>
      </c>
    </row>
    <row r="101" spans="1:4" ht="30" customHeight="1" thickTop="1" thickBot="1">
      <c r="A101" s="16" t="s">
        <v>279</v>
      </c>
      <c r="B101" s="14" t="s">
        <v>113</v>
      </c>
      <c r="C101" s="17" t="s">
        <v>1989</v>
      </c>
      <c r="D101" s="1000">
        <v>457752.06124521076</v>
      </c>
    </row>
    <row r="102" spans="1:4" ht="30" customHeight="1" thickTop="1" thickBot="1">
      <c r="A102" s="16" t="s">
        <v>280</v>
      </c>
      <c r="B102" s="14" t="s">
        <v>113</v>
      </c>
      <c r="C102" s="17" t="s">
        <v>281</v>
      </c>
      <c r="D102" s="1000">
        <v>648575.17970625812</v>
      </c>
    </row>
    <row r="103" spans="1:4" ht="30" customHeight="1" thickTop="1" thickBot="1">
      <c r="A103" s="16" t="s">
        <v>282</v>
      </c>
      <c r="B103" s="14" t="s">
        <v>113</v>
      </c>
      <c r="C103" s="17" t="s">
        <v>283</v>
      </c>
      <c r="D103" s="1000">
        <v>480050.16497126443</v>
      </c>
    </row>
    <row r="104" spans="1:4" ht="30" customHeight="1" thickTop="1" thickBot="1">
      <c r="A104" s="16" t="s">
        <v>284</v>
      </c>
      <c r="B104" s="14" t="s">
        <v>113</v>
      </c>
      <c r="C104" s="17" t="s">
        <v>285</v>
      </c>
      <c r="D104" s="1000">
        <v>512470.61926245218</v>
      </c>
    </row>
    <row r="105" spans="1:4" ht="30" customHeight="1" thickTop="1" thickBot="1">
      <c r="A105" s="16" t="s">
        <v>286</v>
      </c>
      <c r="B105" s="14" t="s">
        <v>113</v>
      </c>
      <c r="C105" s="17" t="s">
        <v>287</v>
      </c>
      <c r="D105" s="1000">
        <v>215647.45656130271</v>
      </c>
    </row>
    <row r="106" spans="1:4" ht="30" customHeight="1" thickTop="1" thickBot="1">
      <c r="A106" s="16" t="s">
        <v>288</v>
      </c>
      <c r="B106" s="14" t="s">
        <v>113</v>
      </c>
      <c r="C106" s="17" t="s">
        <v>289</v>
      </c>
      <c r="D106" s="1000">
        <v>12174.41369412516</v>
      </c>
    </row>
    <row r="107" spans="1:4" ht="30" customHeight="1" thickTop="1" thickBot="1">
      <c r="A107" s="16" t="s">
        <v>290</v>
      </c>
      <c r="B107" s="14" t="s">
        <v>113</v>
      </c>
      <c r="C107" s="17" t="s">
        <v>291</v>
      </c>
      <c r="D107" s="1000">
        <v>424442.20100255433</v>
      </c>
    </row>
    <row r="108" spans="1:4" ht="30" customHeight="1" thickTop="1" thickBot="1">
      <c r="A108" s="16" t="s">
        <v>292</v>
      </c>
      <c r="B108" s="14" t="s">
        <v>113</v>
      </c>
      <c r="C108" s="17" t="s">
        <v>293</v>
      </c>
      <c r="D108" s="1000">
        <v>10632.687413793104</v>
      </c>
    </row>
    <row r="109" spans="1:4" ht="30" customHeight="1" thickTop="1" thickBot="1">
      <c r="A109" s="16" t="s">
        <v>294</v>
      </c>
      <c r="B109" s="14" t="s">
        <v>113</v>
      </c>
      <c r="C109" s="17" t="s">
        <v>1990</v>
      </c>
      <c r="D109" s="1000">
        <v>653342.3420274586</v>
      </c>
    </row>
    <row r="110" spans="1:4" ht="30" customHeight="1" thickTop="1" thickBot="1">
      <c r="A110" s="16" t="s">
        <v>295</v>
      </c>
      <c r="B110" s="14" t="s">
        <v>113</v>
      </c>
      <c r="C110" s="17" t="s">
        <v>296</v>
      </c>
      <c r="D110" s="1000">
        <v>3316.5197828863352</v>
      </c>
    </row>
    <row r="111" spans="1:4" ht="30" customHeight="1" thickTop="1" thickBot="1">
      <c r="A111" s="16" t="s">
        <v>297</v>
      </c>
      <c r="B111" s="14" t="s">
        <v>113</v>
      </c>
      <c r="C111" s="17" t="s">
        <v>298</v>
      </c>
      <c r="D111" s="1000">
        <v>117877.09630587486</v>
      </c>
    </row>
    <row r="112" spans="1:4" ht="30" customHeight="1" thickTop="1" thickBot="1">
      <c r="A112" s="16" t="s">
        <v>299</v>
      </c>
      <c r="B112" s="14" t="s">
        <v>113</v>
      </c>
      <c r="C112" s="17" t="s">
        <v>300</v>
      </c>
      <c r="D112" s="1000">
        <v>587616.04589399754</v>
      </c>
    </row>
    <row r="113" spans="1:4" ht="30" customHeight="1" thickTop="1" thickBot="1">
      <c r="A113" s="16" t="s">
        <v>301</v>
      </c>
      <c r="B113" s="14" t="s">
        <v>113</v>
      </c>
      <c r="C113" s="17" t="s">
        <v>302</v>
      </c>
      <c r="D113" s="1000">
        <v>9210.1736781609216</v>
      </c>
    </row>
    <row r="114" spans="1:4" ht="30" customHeight="1" thickTop="1" thickBot="1">
      <c r="A114" s="16" t="s">
        <v>305</v>
      </c>
      <c r="B114" s="14" t="s">
        <v>113</v>
      </c>
      <c r="C114" s="17" t="s">
        <v>306</v>
      </c>
      <c r="D114" s="1000">
        <v>168930.87317369095</v>
      </c>
    </row>
    <row r="115" spans="1:4" ht="30" customHeight="1" thickTop="1" thickBot="1">
      <c r="A115" s="16" t="s">
        <v>303</v>
      </c>
      <c r="B115" s="14" t="s">
        <v>113</v>
      </c>
      <c r="C115" s="17" t="s">
        <v>304</v>
      </c>
      <c r="D115" s="1000">
        <v>181383.8959610473</v>
      </c>
    </row>
    <row r="116" spans="1:4" ht="30" customHeight="1" thickTop="1" thickBot="1">
      <c r="A116" s="16" t="s">
        <v>309</v>
      </c>
      <c r="B116" s="14" t="s">
        <v>113</v>
      </c>
      <c r="C116" s="17" t="s">
        <v>1991</v>
      </c>
      <c r="D116" s="1000">
        <v>174717.36972541508</v>
      </c>
    </row>
    <row r="117" spans="1:4" ht="30" customHeight="1" thickTop="1" thickBot="1">
      <c r="A117" s="16" t="s">
        <v>310</v>
      </c>
      <c r="B117" s="14" t="s">
        <v>113</v>
      </c>
      <c r="C117" s="17" t="s">
        <v>311</v>
      </c>
      <c r="D117" s="1000">
        <v>272076.5136749681</v>
      </c>
    </row>
    <row r="118" spans="1:4" ht="30" customHeight="1" thickTop="1" thickBot="1">
      <c r="A118" s="16" t="s">
        <v>313</v>
      </c>
      <c r="B118" s="14" t="s">
        <v>113</v>
      </c>
      <c r="C118" s="17" t="s">
        <v>1993</v>
      </c>
      <c r="D118" s="1000">
        <v>355210.52026819933</v>
      </c>
    </row>
    <row r="119" spans="1:4" ht="30" customHeight="1" thickTop="1" thickBot="1">
      <c r="A119" s="16" t="s">
        <v>318</v>
      </c>
      <c r="B119" s="14" t="s">
        <v>113</v>
      </c>
      <c r="C119" s="17" t="s">
        <v>319</v>
      </c>
      <c r="D119" s="1000">
        <v>241846.08759259264</v>
      </c>
    </row>
    <row r="120" spans="1:4" ht="30" customHeight="1" thickTop="1" thickBot="1">
      <c r="A120" s="16" t="s">
        <v>314</v>
      </c>
      <c r="B120" s="14" t="s">
        <v>113</v>
      </c>
      <c r="C120" s="17" t="s">
        <v>315</v>
      </c>
      <c r="D120" s="1000">
        <v>241846.08759259264</v>
      </c>
    </row>
    <row r="121" spans="1:4" ht="30" customHeight="1" thickTop="1" thickBot="1">
      <c r="A121" s="16" t="s">
        <v>1732</v>
      </c>
      <c r="B121" s="14" t="s">
        <v>113</v>
      </c>
      <c r="C121" s="17" t="s">
        <v>1733</v>
      </c>
      <c r="D121" s="1000">
        <v>142377.28344189018</v>
      </c>
    </row>
    <row r="122" spans="1:4" ht="30" customHeight="1" thickTop="1" thickBot="1">
      <c r="A122" s="16" t="s">
        <v>322</v>
      </c>
      <c r="B122" s="14" t="s">
        <v>113</v>
      </c>
      <c r="C122" s="17" t="s">
        <v>323</v>
      </c>
      <c r="D122" s="1000">
        <v>196499.77873563219</v>
      </c>
    </row>
    <row r="123" spans="1:4" ht="30" customHeight="1" thickTop="1" thickBot="1">
      <c r="A123" s="16" t="s">
        <v>320</v>
      </c>
      <c r="B123" s="14" t="s">
        <v>113</v>
      </c>
      <c r="C123" s="17" t="s">
        <v>321</v>
      </c>
      <c r="D123" s="1000">
        <v>196499.77873563219</v>
      </c>
    </row>
    <row r="124" spans="1:4" ht="30" customHeight="1" thickTop="1" thickBot="1">
      <c r="A124" s="16" t="s">
        <v>312</v>
      </c>
      <c r="B124" s="14" t="s">
        <v>113</v>
      </c>
      <c r="C124" s="17" t="s">
        <v>1992</v>
      </c>
      <c r="D124" s="1000">
        <v>258807.75560983398</v>
      </c>
    </row>
    <row r="125" spans="1:4" ht="30" customHeight="1" thickTop="1" thickBot="1">
      <c r="A125" s="16" t="s">
        <v>316</v>
      </c>
      <c r="B125" s="14" t="s">
        <v>113</v>
      </c>
      <c r="C125" s="17" t="s">
        <v>317</v>
      </c>
      <c r="D125" s="1000">
        <v>219927.05296934868</v>
      </c>
    </row>
    <row r="126" spans="1:4" ht="30" customHeight="1" thickTop="1" thickBot="1">
      <c r="A126" s="16" t="s">
        <v>307</v>
      </c>
      <c r="B126" s="14" t="s">
        <v>113</v>
      </c>
      <c r="C126" s="17" t="s">
        <v>308</v>
      </c>
      <c r="D126" s="1000">
        <v>173373.88453065135</v>
      </c>
    </row>
    <row r="127" spans="1:4" ht="30" customHeight="1" thickTop="1" thickBot="1">
      <c r="A127" s="16" t="s">
        <v>324</v>
      </c>
      <c r="B127" s="14" t="s">
        <v>113</v>
      </c>
      <c r="C127" s="17" t="s">
        <v>325</v>
      </c>
      <c r="D127" s="1000">
        <v>6370.5040740740751</v>
      </c>
    </row>
    <row r="128" spans="1:4" ht="30" customHeight="1" thickTop="1" thickBot="1">
      <c r="A128" s="16" t="s">
        <v>326</v>
      </c>
      <c r="B128" s="14" t="s">
        <v>113</v>
      </c>
      <c r="C128" s="17" t="s">
        <v>327</v>
      </c>
      <c r="D128" s="1000">
        <v>125463.8362292465</v>
      </c>
    </row>
    <row r="129" spans="1:4" ht="30" customHeight="1" thickTop="1" thickBot="1">
      <c r="A129" s="16" t="s">
        <v>328</v>
      </c>
      <c r="B129" s="14" t="s">
        <v>113</v>
      </c>
      <c r="C129" s="17" t="s">
        <v>329</v>
      </c>
      <c r="D129" s="1000">
        <v>112.51521072796936</v>
      </c>
    </row>
    <row r="130" spans="1:4" ht="30" customHeight="1" thickTop="1" thickBot="1">
      <c r="A130" s="16" t="s">
        <v>330</v>
      </c>
      <c r="B130" s="14" t="s">
        <v>113</v>
      </c>
      <c r="C130" s="17" t="s">
        <v>331</v>
      </c>
      <c r="D130" s="1000">
        <v>3355.364319923372</v>
      </c>
    </row>
    <row r="131" spans="1:4" ht="30" customHeight="1" thickTop="1" thickBot="1">
      <c r="A131" s="16" t="s">
        <v>332</v>
      </c>
      <c r="B131" s="14" t="s">
        <v>113</v>
      </c>
      <c r="C131" s="17" t="s">
        <v>333</v>
      </c>
      <c r="D131" s="1000">
        <v>2977.6346839080461</v>
      </c>
    </row>
    <row r="132" spans="1:4" ht="30" customHeight="1" thickTop="1" thickBot="1">
      <c r="A132" s="16" t="s">
        <v>334</v>
      </c>
      <c r="B132" s="14" t="s">
        <v>113</v>
      </c>
      <c r="C132" s="17" t="s">
        <v>1760</v>
      </c>
      <c r="D132" s="1000">
        <v>5254.7282343550451</v>
      </c>
    </row>
    <row r="133" spans="1:4" ht="30" customHeight="1" thickTop="1" thickBot="1">
      <c r="A133" s="16" t="s">
        <v>335</v>
      </c>
      <c r="B133" s="14" t="s">
        <v>92</v>
      </c>
      <c r="C133" s="17" t="s">
        <v>1994</v>
      </c>
      <c r="D133" s="1000">
        <v>348683.29857918271</v>
      </c>
    </row>
    <row r="134" spans="1:4" ht="30" customHeight="1" thickTop="1" thickBot="1">
      <c r="A134" s="16" t="s">
        <v>336</v>
      </c>
      <c r="B134" s="14" t="s">
        <v>113</v>
      </c>
      <c r="C134" s="17" t="s">
        <v>337</v>
      </c>
      <c r="D134" s="1000">
        <v>60148.756401660285</v>
      </c>
    </row>
    <row r="135" spans="1:4" ht="30" customHeight="1" thickTop="1" thickBot="1">
      <c r="A135" s="16" t="s">
        <v>338</v>
      </c>
      <c r="B135" s="14" t="s">
        <v>339</v>
      </c>
      <c r="C135" s="17" t="s">
        <v>340</v>
      </c>
      <c r="D135" s="1000">
        <v>1814.9775063856962</v>
      </c>
    </row>
    <row r="136" spans="1:4" ht="30" customHeight="1" thickTop="1" thickBot="1">
      <c r="A136" s="16" t="s">
        <v>352</v>
      </c>
      <c r="B136" s="14" t="s">
        <v>339</v>
      </c>
      <c r="C136" s="17" t="s">
        <v>353</v>
      </c>
      <c r="D136" s="1000">
        <v>2034.6500606641127</v>
      </c>
    </row>
    <row r="137" spans="1:4" ht="30" customHeight="1" thickTop="1" thickBot="1">
      <c r="A137" s="16" t="s">
        <v>343</v>
      </c>
      <c r="B137" s="14" t="s">
        <v>344</v>
      </c>
      <c r="C137" s="17" t="s">
        <v>345</v>
      </c>
      <c r="D137" s="1000">
        <v>0.33933833798915974</v>
      </c>
    </row>
    <row r="138" spans="1:4" ht="30" customHeight="1" thickTop="1" thickBot="1">
      <c r="A138" s="16" t="s">
        <v>346</v>
      </c>
      <c r="B138" s="14" t="s">
        <v>344</v>
      </c>
      <c r="C138" s="17" t="s">
        <v>347</v>
      </c>
      <c r="D138" s="1000">
        <v>0.41115464878782038</v>
      </c>
    </row>
    <row r="139" spans="1:4" ht="30" customHeight="1" thickTop="1" thickBot="1">
      <c r="A139" s="16" t="s">
        <v>350</v>
      </c>
      <c r="B139" s="14" t="s">
        <v>339</v>
      </c>
      <c r="C139" s="17" t="s">
        <v>351</v>
      </c>
      <c r="D139" s="1000">
        <v>1982.4108556832696</v>
      </c>
    </row>
    <row r="140" spans="1:4" ht="30" customHeight="1" thickTop="1" thickBot="1">
      <c r="A140" s="16" t="s">
        <v>348</v>
      </c>
      <c r="B140" s="14" t="s">
        <v>339</v>
      </c>
      <c r="C140" s="17" t="s">
        <v>349</v>
      </c>
      <c r="D140" s="1000">
        <v>1804.2617720306516</v>
      </c>
    </row>
    <row r="141" spans="1:4" ht="30" customHeight="1" thickTop="1" thickBot="1">
      <c r="A141" s="16" t="s">
        <v>356</v>
      </c>
      <c r="B141" s="14" t="s">
        <v>113</v>
      </c>
      <c r="C141" s="17" t="s">
        <v>357</v>
      </c>
      <c r="D141" s="1000">
        <v>55735.213314176246</v>
      </c>
    </row>
    <row r="142" spans="1:4" ht="30" customHeight="1" thickTop="1" thickBot="1">
      <c r="A142" s="16" t="s">
        <v>341</v>
      </c>
      <c r="B142" s="14" t="s">
        <v>339</v>
      </c>
      <c r="C142" s="17" t="s">
        <v>342</v>
      </c>
      <c r="D142" s="1000">
        <v>1105.0601053639848</v>
      </c>
    </row>
    <row r="143" spans="1:4" ht="30" customHeight="1" thickTop="1" thickBot="1">
      <c r="A143" s="16" t="s">
        <v>354</v>
      </c>
      <c r="B143" s="14" t="s">
        <v>113</v>
      </c>
      <c r="C143" s="17" t="s">
        <v>355</v>
      </c>
      <c r="D143" s="1000">
        <v>50385.382937420181</v>
      </c>
    </row>
    <row r="144" spans="1:4" ht="30" customHeight="1" thickTop="1" thickBot="1">
      <c r="A144" s="16" t="s">
        <v>359</v>
      </c>
      <c r="B144" s="14" t="s">
        <v>113</v>
      </c>
      <c r="C144" s="17" t="s">
        <v>360</v>
      </c>
      <c r="D144" s="1000">
        <v>217501.27860472543</v>
      </c>
    </row>
    <row r="145" spans="1:4" ht="68.25" customHeight="1" thickTop="1" thickBot="1">
      <c r="A145" s="16" t="s">
        <v>358</v>
      </c>
      <c r="B145" s="14" t="s">
        <v>113</v>
      </c>
      <c r="C145" s="17" t="s">
        <v>2303</v>
      </c>
      <c r="D145" s="1000">
        <v>347653.248614304</v>
      </c>
    </row>
    <row r="146" spans="1:4" ht="30" customHeight="1" thickTop="1" thickBot="1">
      <c r="A146" s="16" t="s">
        <v>361</v>
      </c>
      <c r="B146" s="14" t="s">
        <v>113</v>
      </c>
      <c r="C146" s="17" t="s">
        <v>1995</v>
      </c>
      <c r="D146" s="1000">
        <v>171360.66593869735</v>
      </c>
    </row>
    <row r="147" spans="1:4" ht="30" customHeight="1" thickTop="1" thickBot="1">
      <c r="A147" s="16" t="s">
        <v>362</v>
      </c>
      <c r="B147" s="14" t="s">
        <v>113</v>
      </c>
      <c r="C147" s="17" t="s">
        <v>1996</v>
      </c>
      <c r="D147" s="1000">
        <v>171360.66593869735</v>
      </c>
    </row>
    <row r="148" spans="1:4" ht="30" customHeight="1" thickTop="1" thickBot="1">
      <c r="A148" s="16" t="s">
        <v>367</v>
      </c>
      <c r="B148" s="14" t="s">
        <v>113</v>
      </c>
      <c r="C148" s="17" t="s">
        <v>368</v>
      </c>
      <c r="D148" s="1000">
        <v>9380.2859610472551</v>
      </c>
    </row>
    <row r="149" spans="1:4" ht="30" customHeight="1" thickTop="1" thickBot="1">
      <c r="A149" s="16" t="s">
        <v>363</v>
      </c>
      <c r="B149" s="14" t="s">
        <v>113</v>
      </c>
      <c r="C149" s="17" t="s">
        <v>364</v>
      </c>
      <c r="D149" s="1000">
        <v>9464.6723690932322</v>
      </c>
    </row>
    <row r="150" spans="1:4" ht="30" customHeight="1" thickTop="1" thickBot="1">
      <c r="A150" s="16" t="s">
        <v>158</v>
      </c>
      <c r="B150" s="14" t="s">
        <v>113</v>
      </c>
      <c r="C150" s="17" t="s">
        <v>159</v>
      </c>
      <c r="D150" s="1000">
        <v>58608.369588122609</v>
      </c>
    </row>
    <row r="151" spans="1:4" ht="30" customHeight="1" thickTop="1" thickBot="1">
      <c r="A151" s="16" t="s">
        <v>369</v>
      </c>
      <c r="B151" s="14" t="s">
        <v>113</v>
      </c>
      <c r="C151" s="17" t="s">
        <v>370</v>
      </c>
      <c r="D151" s="1000">
        <v>151153.46987867181</v>
      </c>
    </row>
    <row r="152" spans="1:4" ht="30" customHeight="1" thickTop="1" thickBot="1">
      <c r="A152" s="16" t="s">
        <v>371</v>
      </c>
      <c r="B152" s="14" t="s">
        <v>113</v>
      </c>
      <c r="C152" s="17" t="s">
        <v>372</v>
      </c>
      <c r="D152" s="1000">
        <v>166269.35265325673</v>
      </c>
    </row>
    <row r="153" spans="1:4" ht="30" customHeight="1" thickTop="1" thickBot="1">
      <c r="A153" s="16" t="s">
        <v>365</v>
      </c>
      <c r="B153" s="14" t="s">
        <v>113</v>
      </c>
      <c r="C153" s="17" t="s">
        <v>366</v>
      </c>
      <c r="D153" s="1000">
        <v>166269.35265325673</v>
      </c>
    </row>
    <row r="154" spans="1:4" ht="30" customHeight="1" thickTop="1" thickBot="1">
      <c r="A154" s="16" t="s">
        <v>373</v>
      </c>
      <c r="B154" s="14" t="s">
        <v>113</v>
      </c>
      <c r="C154" s="17" t="s">
        <v>374</v>
      </c>
      <c r="D154" s="1000">
        <v>63048.702011494264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153"/>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78" t="s">
        <v>1934</v>
      </c>
      <c r="B1" s="679"/>
      <c r="C1" s="679"/>
      <c r="D1" s="680"/>
    </row>
    <row r="2" spans="1:4" ht="60.75" customHeight="1" thickTop="1" thickBot="1">
      <c r="A2" s="677" t="s">
        <v>375</v>
      </c>
      <c r="B2" s="677"/>
      <c r="C2" s="677"/>
      <c r="D2" s="677"/>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998">
        <v>4577.016332188271</v>
      </c>
    </row>
    <row r="7" spans="1:4" ht="16.5" thickTop="1" thickBot="1">
      <c r="A7" s="200" t="s">
        <v>814</v>
      </c>
      <c r="B7" s="200" t="s">
        <v>377</v>
      </c>
      <c r="C7" s="205" t="s">
        <v>815</v>
      </c>
      <c r="D7" s="998">
        <v>4343.8898330621341</v>
      </c>
    </row>
    <row r="8" spans="1:4" ht="16.5" thickTop="1" thickBot="1">
      <c r="A8" s="200" t="s">
        <v>810</v>
      </c>
      <c r="B8" s="200" t="s">
        <v>377</v>
      </c>
      <c r="C8" s="205" t="s">
        <v>811</v>
      </c>
      <c r="D8" s="998">
        <v>4252.2680648466212</v>
      </c>
    </row>
    <row r="9" spans="1:4" ht="16.5" thickTop="1" thickBot="1">
      <c r="A9" s="200" t="s">
        <v>812</v>
      </c>
      <c r="B9" s="200" t="s">
        <v>377</v>
      </c>
      <c r="C9" s="205" t="s">
        <v>813</v>
      </c>
      <c r="D9" s="998">
        <v>3245.9760043391789</v>
      </c>
    </row>
    <row r="10" spans="1:4" ht="16.5" thickTop="1" thickBot="1">
      <c r="A10" s="200" t="s">
        <v>1752</v>
      </c>
      <c r="B10" s="200" t="s">
        <v>377</v>
      </c>
      <c r="C10" s="205" t="s">
        <v>1751</v>
      </c>
      <c r="D10" s="998">
        <v>4473.1783282106908</v>
      </c>
    </row>
    <row r="11" spans="1:4" ht="16.5" thickTop="1" thickBot="1">
      <c r="A11" s="200" t="s">
        <v>818</v>
      </c>
      <c r="B11" s="200" t="s">
        <v>377</v>
      </c>
      <c r="C11" s="205" t="s">
        <v>819</v>
      </c>
      <c r="D11" s="998">
        <v>15982.908455372744</v>
      </c>
    </row>
    <row r="12" spans="1:4" ht="16.5" thickTop="1" thickBot="1">
      <c r="A12" s="200" t="s">
        <v>816</v>
      </c>
      <c r="B12" s="200" t="s">
        <v>377</v>
      </c>
      <c r="C12" s="205" t="s">
        <v>817</v>
      </c>
      <c r="D12" s="998">
        <v>7681.9355342614344</v>
      </c>
    </row>
    <row r="13" spans="1:4" ht="16.5" thickTop="1" thickBot="1">
      <c r="A13" s="200" t="s">
        <v>820</v>
      </c>
      <c r="B13" s="200" t="s">
        <v>92</v>
      </c>
      <c r="C13" s="205" t="s">
        <v>2029</v>
      </c>
      <c r="D13" s="998">
        <v>1372.2904839390103</v>
      </c>
    </row>
    <row r="14" spans="1:4" ht="16.5" thickTop="1" thickBot="1">
      <c r="A14" s="200" t="s">
        <v>822</v>
      </c>
      <c r="B14" s="200" t="s">
        <v>233</v>
      </c>
      <c r="C14" s="205" t="s">
        <v>2031</v>
      </c>
      <c r="D14" s="998">
        <v>57482.479358765733</v>
      </c>
    </row>
    <row r="15" spans="1:4" ht="16.5" thickTop="1" thickBot="1">
      <c r="A15" s="200" t="s">
        <v>823</v>
      </c>
      <c r="B15" s="200" t="s">
        <v>92</v>
      </c>
      <c r="C15" s="205" t="s">
        <v>2032</v>
      </c>
      <c r="D15" s="998">
        <v>1464.9302718013619</v>
      </c>
    </row>
    <row r="16" spans="1:4" ht="16.5" thickTop="1" thickBot="1">
      <c r="A16" s="200" t="s">
        <v>821</v>
      </c>
      <c r="B16" s="200" t="s">
        <v>233</v>
      </c>
      <c r="C16" s="205" t="s">
        <v>2030</v>
      </c>
      <c r="D16" s="998">
        <v>46533.678057011988</v>
      </c>
    </row>
    <row r="17" spans="1:4" ht="16.5" thickTop="1" thickBot="1">
      <c r="A17" s="200" t="s">
        <v>847</v>
      </c>
      <c r="B17" s="200" t="s">
        <v>425</v>
      </c>
      <c r="C17" s="205" t="s">
        <v>848</v>
      </c>
      <c r="D17" s="998">
        <v>13353.363707587534</v>
      </c>
    </row>
    <row r="18" spans="1:4" ht="16.5" thickTop="1" thickBot="1">
      <c r="A18" s="200" t="s">
        <v>824</v>
      </c>
      <c r="B18" s="200" t="s">
        <v>388</v>
      </c>
      <c r="C18" s="205" t="s">
        <v>2033</v>
      </c>
      <c r="D18" s="998">
        <v>80363.488941119736</v>
      </c>
    </row>
    <row r="19" spans="1:4" ht="31.5" thickTop="1" thickBot="1">
      <c r="A19" s="200" t="s">
        <v>825</v>
      </c>
      <c r="B19" s="200" t="s">
        <v>388</v>
      </c>
      <c r="C19" s="205" t="s">
        <v>826</v>
      </c>
      <c r="D19" s="998">
        <v>91121.920568914589</v>
      </c>
    </row>
    <row r="20" spans="1:4" ht="16.5" thickTop="1" thickBot="1">
      <c r="A20" s="200" t="s">
        <v>831</v>
      </c>
      <c r="B20" s="200" t="s">
        <v>388</v>
      </c>
      <c r="C20" s="205" t="s">
        <v>832</v>
      </c>
      <c r="D20" s="998">
        <v>94373.475320918442</v>
      </c>
    </row>
    <row r="21" spans="1:4" ht="31.5" thickTop="1" thickBot="1">
      <c r="A21" s="200" t="s">
        <v>827</v>
      </c>
      <c r="B21" s="200" t="s">
        <v>388</v>
      </c>
      <c r="C21" s="205" t="s">
        <v>828</v>
      </c>
      <c r="D21" s="998">
        <v>91121.920568914589</v>
      </c>
    </row>
    <row r="22" spans="1:4" ht="31.5" thickTop="1" thickBot="1">
      <c r="A22" s="200" t="s">
        <v>829</v>
      </c>
      <c r="B22" s="200" t="s">
        <v>388</v>
      </c>
      <c r="C22" s="205" t="s">
        <v>830</v>
      </c>
      <c r="D22" s="998">
        <v>91121.920568914589</v>
      </c>
    </row>
    <row r="23" spans="1:4" ht="16.5" thickTop="1" thickBot="1">
      <c r="A23" s="200" t="s">
        <v>833</v>
      </c>
      <c r="B23" s="200" t="s">
        <v>388</v>
      </c>
      <c r="C23" s="205" t="s">
        <v>834</v>
      </c>
      <c r="D23" s="998">
        <v>91121.920568914589</v>
      </c>
    </row>
    <row r="24" spans="1:4" ht="16.5" thickTop="1" thickBot="1">
      <c r="A24" s="200" t="s">
        <v>843</v>
      </c>
      <c r="B24" s="200" t="s">
        <v>388</v>
      </c>
      <c r="C24" s="205" t="s">
        <v>844</v>
      </c>
      <c r="D24" s="998">
        <v>28127.882842162355</v>
      </c>
    </row>
    <row r="25" spans="1:4" ht="16.5" thickTop="1" thickBot="1">
      <c r="A25" s="200" t="s">
        <v>835</v>
      </c>
      <c r="B25" s="200" t="s">
        <v>388</v>
      </c>
      <c r="C25" s="205" t="s">
        <v>836</v>
      </c>
      <c r="D25" s="998">
        <v>73434.847224733312</v>
      </c>
    </row>
    <row r="26" spans="1:4" ht="16.5" thickTop="1" thickBot="1">
      <c r="A26" s="200" t="s">
        <v>838</v>
      </c>
      <c r="B26" s="200" t="s">
        <v>388</v>
      </c>
      <c r="C26" s="205" t="s">
        <v>2108</v>
      </c>
      <c r="D26" s="998">
        <v>86214.047851503638</v>
      </c>
    </row>
    <row r="27" spans="1:4" ht="16.5" thickTop="1" thickBot="1">
      <c r="A27" s="200" t="s">
        <v>837</v>
      </c>
      <c r="B27" s="200" t="s">
        <v>388</v>
      </c>
      <c r="C27" s="205" t="s">
        <v>2110</v>
      </c>
      <c r="D27" s="998">
        <v>86214.047851503638</v>
      </c>
    </row>
    <row r="28" spans="1:4" ht="16.5" thickTop="1" thickBot="1">
      <c r="A28" s="200" t="s">
        <v>840</v>
      </c>
      <c r="B28" s="200" t="s">
        <v>388</v>
      </c>
      <c r="C28" s="205" t="s">
        <v>2109</v>
      </c>
      <c r="D28" s="998">
        <v>86214.047851503638</v>
      </c>
    </row>
    <row r="29" spans="1:4" ht="16.5" thickTop="1" thickBot="1">
      <c r="A29" s="200" t="s">
        <v>839</v>
      </c>
      <c r="B29" s="200" t="s">
        <v>388</v>
      </c>
      <c r="C29" s="205" t="s">
        <v>2107</v>
      </c>
      <c r="D29" s="998">
        <v>86214.047851503638</v>
      </c>
    </row>
    <row r="30" spans="1:4" ht="31.5" thickTop="1" thickBot="1">
      <c r="A30" s="200" t="s">
        <v>841</v>
      </c>
      <c r="B30" s="200" t="s">
        <v>388</v>
      </c>
      <c r="C30" s="205" t="s">
        <v>842</v>
      </c>
      <c r="D30" s="998">
        <v>104918.12282287711</v>
      </c>
    </row>
    <row r="31" spans="1:4" ht="16.5" thickTop="1" thickBot="1">
      <c r="A31" s="200" t="s">
        <v>845</v>
      </c>
      <c r="B31" s="200" t="s">
        <v>425</v>
      </c>
      <c r="C31" s="205" t="s">
        <v>846</v>
      </c>
      <c r="D31" s="998">
        <v>71.26137527873199</v>
      </c>
    </row>
    <row r="32" spans="1:4" ht="16.5" thickTop="1" thickBot="1">
      <c r="A32" s="200" t="s">
        <v>850</v>
      </c>
      <c r="B32" s="200" t="s">
        <v>144</v>
      </c>
      <c r="C32" s="205" t="s">
        <v>2035</v>
      </c>
      <c r="D32" s="998">
        <v>463</v>
      </c>
    </row>
    <row r="33" spans="1:4" ht="16.5" thickTop="1" thickBot="1">
      <c r="A33" s="200" t="s">
        <v>851</v>
      </c>
      <c r="B33" s="200" t="s">
        <v>377</v>
      </c>
      <c r="C33" s="205" t="s">
        <v>852</v>
      </c>
      <c r="D33" s="998">
        <v>8503.5181100464033</v>
      </c>
    </row>
    <row r="34" spans="1:4" ht="16.5" thickTop="1" thickBot="1">
      <c r="A34" s="200" t="s">
        <v>857</v>
      </c>
      <c r="B34" s="200" t="s">
        <v>377</v>
      </c>
      <c r="C34" s="205" t="s">
        <v>858</v>
      </c>
      <c r="D34" s="998">
        <v>8454.6531669981305</v>
      </c>
    </row>
    <row r="35" spans="1:4" ht="16.5" thickTop="1" thickBot="1">
      <c r="A35" s="200" t="s">
        <v>853</v>
      </c>
      <c r="B35" s="200" t="s">
        <v>377</v>
      </c>
      <c r="C35" s="205" t="s">
        <v>854</v>
      </c>
      <c r="D35" s="998">
        <v>6108.1178810341698</v>
      </c>
    </row>
    <row r="36" spans="1:4" ht="16.5" thickTop="1" thickBot="1">
      <c r="A36" s="200" t="s">
        <v>855</v>
      </c>
      <c r="B36" s="200" t="s">
        <v>377</v>
      </c>
      <c r="C36" s="205" t="s">
        <v>856</v>
      </c>
      <c r="D36" s="998">
        <v>8509.6262279274379</v>
      </c>
    </row>
    <row r="37" spans="1:4" ht="16.5" thickTop="1" thickBot="1">
      <c r="A37" s="200" t="s">
        <v>976</v>
      </c>
      <c r="B37" s="200" t="s">
        <v>377</v>
      </c>
      <c r="C37" s="205" t="s">
        <v>977</v>
      </c>
      <c r="D37" s="998">
        <v>4286</v>
      </c>
    </row>
    <row r="38" spans="1:4" ht="16.5" thickTop="1" thickBot="1">
      <c r="A38" s="200" t="s">
        <v>859</v>
      </c>
      <c r="B38" s="200" t="s">
        <v>377</v>
      </c>
      <c r="C38" s="205" t="s">
        <v>860</v>
      </c>
      <c r="D38" s="998">
        <v>5221.4227686373761</v>
      </c>
    </row>
    <row r="39" spans="1:4" ht="31.5" thickTop="1" thickBot="1">
      <c r="A39" s="200" t="s">
        <v>999</v>
      </c>
      <c r="B39" s="200" t="s">
        <v>92</v>
      </c>
      <c r="C39" s="205" t="s">
        <v>1000</v>
      </c>
      <c r="D39" s="998">
        <v>359987.01741698303</v>
      </c>
    </row>
    <row r="40" spans="1:4" ht="16.5" thickTop="1" thickBot="1">
      <c r="A40" s="200" t="s">
        <v>974</v>
      </c>
      <c r="B40" s="200" t="s">
        <v>92</v>
      </c>
      <c r="C40" s="205" t="s">
        <v>975</v>
      </c>
      <c r="D40" s="998">
        <v>41581.012475140116</v>
      </c>
    </row>
    <row r="41" spans="1:4" ht="16.5" thickTop="1" thickBot="1">
      <c r="A41" s="200" t="s">
        <v>899</v>
      </c>
      <c r="B41" s="200" t="s">
        <v>92</v>
      </c>
      <c r="C41" s="205" t="s">
        <v>900</v>
      </c>
      <c r="D41" s="998">
        <v>866.33471946001316</v>
      </c>
    </row>
    <row r="42" spans="1:4" ht="16.5" thickTop="1" thickBot="1">
      <c r="A42" s="200" t="s">
        <v>437</v>
      </c>
      <c r="B42" s="200" t="s">
        <v>92</v>
      </c>
      <c r="C42" s="205" t="s">
        <v>438</v>
      </c>
      <c r="D42" s="998">
        <v>13418.516964985232</v>
      </c>
    </row>
    <row r="43" spans="1:4" ht="16.5" thickTop="1" thickBot="1">
      <c r="A43" s="200" t="s">
        <v>376</v>
      </c>
      <c r="B43" s="200" t="s">
        <v>377</v>
      </c>
      <c r="C43" s="205" t="s">
        <v>378</v>
      </c>
      <c r="D43" s="998">
        <v>6989.7228951967691</v>
      </c>
    </row>
    <row r="44" spans="1:4" ht="31.5" thickTop="1" thickBot="1">
      <c r="A44" s="200" t="s">
        <v>379</v>
      </c>
      <c r="B44" s="200" t="s">
        <v>144</v>
      </c>
      <c r="C44" s="205" t="s">
        <v>380</v>
      </c>
      <c r="D44" s="998">
        <v>17710.487796058576</v>
      </c>
    </row>
    <row r="45" spans="1:4" ht="16.5" thickTop="1" thickBot="1">
      <c r="A45" s="200" t="s">
        <v>849</v>
      </c>
      <c r="B45" s="200" t="s">
        <v>377</v>
      </c>
      <c r="C45" s="205" t="s">
        <v>2034</v>
      </c>
      <c r="D45" s="998">
        <v>7380</v>
      </c>
    </row>
    <row r="46" spans="1:4" ht="16.5" thickTop="1" thickBot="1">
      <c r="A46" s="200" t="s">
        <v>995</v>
      </c>
      <c r="B46" s="200" t="s">
        <v>92</v>
      </c>
      <c r="C46" s="205" t="s">
        <v>2060</v>
      </c>
      <c r="D46" s="998">
        <v>1313.2453444223465</v>
      </c>
    </row>
    <row r="47" spans="1:4" ht="16.5" thickTop="1" thickBot="1">
      <c r="A47" s="200" t="s">
        <v>996</v>
      </c>
      <c r="B47" s="200" t="s">
        <v>92</v>
      </c>
      <c r="C47" s="205" t="s">
        <v>2061</v>
      </c>
      <c r="D47" s="998">
        <v>24176.948592780085</v>
      </c>
    </row>
    <row r="48" spans="1:4" ht="16.5" thickTop="1" thickBot="1">
      <c r="A48" s="200" t="s">
        <v>868</v>
      </c>
      <c r="B48" s="200" t="s">
        <v>388</v>
      </c>
      <c r="C48" s="205" t="s">
        <v>869</v>
      </c>
      <c r="D48" s="998">
        <v>63683.237027662261</v>
      </c>
    </row>
    <row r="49" spans="1:4" ht="16.5" thickTop="1" thickBot="1">
      <c r="A49" s="200" t="s">
        <v>871</v>
      </c>
      <c r="B49" s="200" t="s">
        <v>388</v>
      </c>
      <c r="C49" s="205" t="s">
        <v>872</v>
      </c>
      <c r="D49" s="998">
        <v>64210.571204724874</v>
      </c>
    </row>
    <row r="50" spans="1:4" ht="16.5" thickTop="1" thickBot="1">
      <c r="A50" s="200" t="s">
        <v>870</v>
      </c>
      <c r="B50" s="200" t="s">
        <v>388</v>
      </c>
      <c r="C50" s="205" t="s">
        <v>2037</v>
      </c>
      <c r="D50" s="998">
        <v>59065.499909600425</v>
      </c>
    </row>
    <row r="51" spans="1:4" ht="16.5" thickTop="1" thickBot="1">
      <c r="A51" s="200" t="s">
        <v>867</v>
      </c>
      <c r="B51" s="200" t="s">
        <v>388</v>
      </c>
      <c r="C51" s="205" t="s">
        <v>2036</v>
      </c>
      <c r="D51" s="998">
        <v>60978.358826010961</v>
      </c>
    </row>
    <row r="52" spans="1:4" ht="16.5" thickTop="1" thickBot="1">
      <c r="A52" s="200" t="s">
        <v>873</v>
      </c>
      <c r="B52" s="200" t="s">
        <v>388</v>
      </c>
      <c r="C52" s="205" t="s">
        <v>874</v>
      </c>
      <c r="D52" s="998">
        <v>61047.584161996012</v>
      </c>
    </row>
    <row r="53" spans="1:4" ht="16.5" thickTop="1" thickBot="1">
      <c r="A53" s="200" t="s">
        <v>381</v>
      </c>
      <c r="B53" s="200" t="s">
        <v>144</v>
      </c>
      <c r="C53" s="205" t="s">
        <v>382</v>
      </c>
      <c r="D53" s="998">
        <v>5036.1431929126729</v>
      </c>
    </row>
    <row r="54" spans="1:4" ht="16.5" thickTop="1" thickBot="1">
      <c r="A54" s="200" t="s">
        <v>865</v>
      </c>
      <c r="B54" s="200" t="s">
        <v>377</v>
      </c>
      <c r="C54" s="205" t="s">
        <v>866</v>
      </c>
      <c r="D54" s="998">
        <v>4088.3669017055377</v>
      </c>
    </row>
    <row r="55" spans="1:4" ht="16.5" thickTop="1" thickBot="1">
      <c r="A55" s="200" t="s">
        <v>861</v>
      </c>
      <c r="B55" s="200" t="s">
        <v>425</v>
      </c>
      <c r="C55" s="205" t="s">
        <v>862</v>
      </c>
      <c r="D55" s="998">
        <v>4347.9619116494905</v>
      </c>
    </row>
    <row r="56" spans="1:4" ht="16.5" thickTop="1" thickBot="1">
      <c r="A56" s="200" t="s">
        <v>863</v>
      </c>
      <c r="B56" s="200" t="s">
        <v>637</v>
      </c>
      <c r="C56" s="205" t="s">
        <v>864</v>
      </c>
      <c r="D56" s="998">
        <v>11181.927800879886</v>
      </c>
    </row>
    <row r="57" spans="1:4" ht="16.5" thickTop="1" thickBot="1">
      <c r="A57" s="200" t="s">
        <v>383</v>
      </c>
      <c r="B57" s="200" t="s">
        <v>377</v>
      </c>
      <c r="C57" s="205" t="s">
        <v>384</v>
      </c>
      <c r="D57" s="998">
        <v>6068.4151148074479</v>
      </c>
    </row>
    <row r="58" spans="1:4" ht="16.5" thickTop="1" thickBot="1">
      <c r="A58" s="200" t="s">
        <v>385</v>
      </c>
      <c r="B58" s="200" t="s">
        <v>377</v>
      </c>
      <c r="C58" s="205" t="s">
        <v>386</v>
      </c>
      <c r="D58" s="998">
        <v>4460.9620924486226</v>
      </c>
    </row>
    <row r="59" spans="1:4" ht="31.5" thickTop="1" thickBot="1">
      <c r="A59" s="200" t="s">
        <v>387</v>
      </c>
      <c r="B59" s="200" t="s">
        <v>388</v>
      </c>
      <c r="C59" s="205" t="s">
        <v>389</v>
      </c>
      <c r="D59" s="998">
        <v>46185.51533779304</v>
      </c>
    </row>
    <row r="60" spans="1:4" ht="16.5" thickTop="1" thickBot="1">
      <c r="A60" s="200" t="s">
        <v>390</v>
      </c>
      <c r="B60" s="200" t="s">
        <v>377</v>
      </c>
      <c r="C60" s="205" t="s">
        <v>391</v>
      </c>
      <c r="D60" s="998">
        <v>7473.2822274453074</v>
      </c>
    </row>
    <row r="61" spans="1:4" ht="16.5" thickTop="1" thickBot="1">
      <c r="A61" s="200" t="s">
        <v>392</v>
      </c>
      <c r="B61" s="200" t="s">
        <v>233</v>
      </c>
      <c r="C61" s="205" t="s">
        <v>393</v>
      </c>
      <c r="D61" s="998">
        <v>85160.397517025238</v>
      </c>
    </row>
    <row r="62" spans="1:4" ht="16.5" thickTop="1" thickBot="1">
      <c r="A62" s="200" t="s">
        <v>400</v>
      </c>
      <c r="B62" s="200" t="s">
        <v>233</v>
      </c>
      <c r="C62" s="205" t="s">
        <v>401</v>
      </c>
      <c r="D62" s="998">
        <v>4582.1064304224665</v>
      </c>
    </row>
    <row r="63" spans="1:4" ht="16.5" thickTop="1" thickBot="1">
      <c r="A63" s="200" t="s">
        <v>394</v>
      </c>
      <c r="B63" s="200" t="s">
        <v>388</v>
      </c>
      <c r="C63" s="205" t="s">
        <v>395</v>
      </c>
      <c r="D63" s="998">
        <v>22580.693786536489</v>
      </c>
    </row>
    <row r="64" spans="1:4" ht="16.5" thickTop="1" thickBot="1">
      <c r="A64" s="200" t="s">
        <v>402</v>
      </c>
      <c r="B64" s="200" t="s">
        <v>92</v>
      </c>
      <c r="C64" s="205" t="s">
        <v>403</v>
      </c>
      <c r="D64" s="998">
        <v>40211.77605014162</v>
      </c>
    </row>
    <row r="65" spans="1:6" ht="16.5" thickTop="1" thickBot="1">
      <c r="A65" s="200" t="s">
        <v>396</v>
      </c>
      <c r="B65" s="200" t="s">
        <v>92</v>
      </c>
      <c r="C65" s="205" t="s">
        <v>397</v>
      </c>
      <c r="D65" s="998">
        <v>64941.5093111553</v>
      </c>
    </row>
    <row r="66" spans="1:6" ht="16.5" thickTop="1" thickBot="1">
      <c r="A66" s="200" t="s">
        <v>398</v>
      </c>
      <c r="B66" s="200" t="s">
        <v>92</v>
      </c>
      <c r="C66" s="205" t="s">
        <v>399</v>
      </c>
      <c r="D66" s="998">
        <v>82599.06008557824</v>
      </c>
    </row>
    <row r="67" spans="1:6" ht="16.5" thickTop="1" thickBot="1">
      <c r="A67" s="200" t="s">
        <v>1001</v>
      </c>
      <c r="B67" s="200" t="s">
        <v>144</v>
      </c>
      <c r="C67" s="205" t="s">
        <v>1002</v>
      </c>
      <c r="D67" s="998">
        <v>10778.792020731633</v>
      </c>
      <c r="F67" s="112"/>
    </row>
    <row r="68" spans="1:6" ht="16.5" thickTop="1" thickBot="1">
      <c r="A68" s="200" t="s">
        <v>404</v>
      </c>
      <c r="B68" s="200" t="s">
        <v>377</v>
      </c>
      <c r="C68" s="205" t="s">
        <v>405</v>
      </c>
      <c r="D68" s="998">
        <v>1358</v>
      </c>
    </row>
    <row r="69" spans="1:6" ht="16.5" thickTop="1" thickBot="1">
      <c r="A69" s="200" t="s">
        <v>406</v>
      </c>
      <c r="B69" s="200" t="s">
        <v>377</v>
      </c>
      <c r="C69" s="205" t="s">
        <v>407</v>
      </c>
      <c r="D69" s="998">
        <v>11286.783824504308</v>
      </c>
    </row>
    <row r="70" spans="1:6" ht="16.5" thickTop="1" thickBot="1">
      <c r="A70" s="200" t="s">
        <v>408</v>
      </c>
      <c r="B70" s="200" t="s">
        <v>144</v>
      </c>
      <c r="C70" s="205" t="s">
        <v>409</v>
      </c>
      <c r="D70" s="998">
        <v>55979.882360031326</v>
      </c>
    </row>
    <row r="71" spans="1:6" ht="16.5" thickTop="1" thickBot="1">
      <c r="A71" s="200" t="s">
        <v>410</v>
      </c>
      <c r="B71" s="200" t="s">
        <v>92</v>
      </c>
      <c r="C71" s="205" t="s">
        <v>411</v>
      </c>
      <c r="D71" s="998">
        <v>13751.409389501596</v>
      </c>
      <c r="F71" s="112"/>
    </row>
    <row r="72" spans="1:6" ht="16.5" thickTop="1" thickBot="1">
      <c r="A72" s="200" t="s">
        <v>412</v>
      </c>
      <c r="B72" s="200" t="s">
        <v>92</v>
      </c>
      <c r="C72" s="205" t="s">
        <v>413</v>
      </c>
      <c r="D72" s="998">
        <v>15741973.745555352</v>
      </c>
    </row>
    <row r="73" spans="1:6" ht="16.5" thickTop="1" thickBot="1">
      <c r="A73" s="200" t="s">
        <v>882</v>
      </c>
      <c r="B73" s="200" t="s">
        <v>377</v>
      </c>
      <c r="C73" s="205" t="s">
        <v>883</v>
      </c>
      <c r="D73" s="998">
        <v>2244.7333212800577</v>
      </c>
    </row>
    <row r="74" spans="1:6" ht="16.5" thickTop="1" thickBot="1">
      <c r="A74" s="200" t="s">
        <v>877</v>
      </c>
      <c r="B74" s="200" t="s">
        <v>377</v>
      </c>
      <c r="C74" s="205" t="s">
        <v>878</v>
      </c>
      <c r="D74" s="998">
        <v>2130.7151208340865</v>
      </c>
    </row>
    <row r="75" spans="1:6" ht="16.5" thickTop="1" thickBot="1">
      <c r="A75" s="200" t="s">
        <v>880</v>
      </c>
      <c r="B75" s="200" t="s">
        <v>377</v>
      </c>
      <c r="C75" s="205" t="s">
        <v>881</v>
      </c>
      <c r="D75" s="998">
        <v>2080.8321581389741</v>
      </c>
    </row>
    <row r="76" spans="1:6" ht="16.5" thickTop="1" thickBot="1">
      <c r="A76" s="200" t="s">
        <v>894</v>
      </c>
      <c r="B76" s="200" t="s">
        <v>377</v>
      </c>
      <c r="C76" s="205" t="s">
        <v>895</v>
      </c>
      <c r="D76" s="998">
        <v>3763.6186343638878</v>
      </c>
    </row>
    <row r="77" spans="1:6" ht="16.5" thickTop="1" thickBot="1">
      <c r="A77" s="200" t="s">
        <v>879</v>
      </c>
      <c r="B77" s="200" t="s">
        <v>377</v>
      </c>
      <c r="C77" s="205" t="s">
        <v>2143</v>
      </c>
      <c r="D77" s="998">
        <v>2205.0305550533353</v>
      </c>
    </row>
    <row r="78" spans="1:6" ht="16.5" thickTop="1" thickBot="1">
      <c r="A78" s="200" t="s">
        <v>889</v>
      </c>
      <c r="B78" s="200" t="s">
        <v>377</v>
      </c>
      <c r="C78" s="205" t="s">
        <v>890</v>
      </c>
      <c r="D78" s="998">
        <v>3408.3297776170671</v>
      </c>
    </row>
    <row r="79" spans="1:6" ht="16.5" thickTop="1" thickBot="1">
      <c r="A79" s="200" t="s">
        <v>891</v>
      </c>
      <c r="B79" s="200" t="s">
        <v>377</v>
      </c>
      <c r="C79" s="205" t="s">
        <v>2129</v>
      </c>
      <c r="D79" s="998">
        <v>3507.0776833604527</v>
      </c>
    </row>
    <row r="80" spans="1:6" ht="16.5" thickTop="1" thickBot="1">
      <c r="A80" s="200" t="s">
        <v>892</v>
      </c>
      <c r="B80" s="200" t="s">
        <v>377</v>
      </c>
      <c r="C80" s="205" t="s">
        <v>2130</v>
      </c>
      <c r="D80" s="998">
        <v>3614.9877659253898</v>
      </c>
    </row>
    <row r="81" spans="1:4" ht="31.5" thickTop="1" thickBot="1">
      <c r="A81" s="200" t="s">
        <v>884</v>
      </c>
      <c r="B81" s="200" t="s">
        <v>377</v>
      </c>
      <c r="C81" s="205" t="s">
        <v>2038</v>
      </c>
      <c r="D81" s="998">
        <v>3405.2757186765498</v>
      </c>
    </row>
    <row r="82" spans="1:4" ht="31.5" thickTop="1" thickBot="1">
      <c r="A82" s="200" t="s">
        <v>885</v>
      </c>
      <c r="B82" s="200" t="s">
        <v>377</v>
      </c>
      <c r="C82" s="205" t="s">
        <v>2039</v>
      </c>
      <c r="D82" s="998">
        <v>4465.034171035978</v>
      </c>
    </row>
    <row r="83" spans="1:4" ht="31.5" thickTop="1" thickBot="1">
      <c r="A83" s="200" t="s">
        <v>886</v>
      </c>
      <c r="B83" s="200" t="s">
        <v>377</v>
      </c>
      <c r="C83" s="205" t="s">
        <v>2040</v>
      </c>
      <c r="D83" s="998">
        <v>3622.113903453263</v>
      </c>
    </row>
    <row r="84" spans="1:4" ht="31.5" thickTop="1" thickBot="1">
      <c r="A84" s="200" t="s">
        <v>887</v>
      </c>
      <c r="B84" s="200" t="s">
        <v>377</v>
      </c>
      <c r="C84" s="205" t="s">
        <v>2041</v>
      </c>
      <c r="D84" s="998">
        <v>3884.7629723377322</v>
      </c>
    </row>
    <row r="85" spans="1:4" ht="16.5" thickTop="1" thickBot="1">
      <c r="A85" s="200" t="s">
        <v>893</v>
      </c>
      <c r="B85" s="200" t="s">
        <v>377</v>
      </c>
      <c r="C85" s="205" t="s">
        <v>2043</v>
      </c>
      <c r="D85" s="998">
        <v>3717.8077502561314</v>
      </c>
    </row>
    <row r="86" spans="1:4" ht="31.5" thickTop="1" thickBot="1">
      <c r="A86" s="200" t="s">
        <v>888</v>
      </c>
      <c r="B86" s="200" t="s">
        <v>377</v>
      </c>
      <c r="C86" s="205" t="s">
        <v>2042</v>
      </c>
      <c r="D86" s="998">
        <v>4197.2950039173138</v>
      </c>
    </row>
    <row r="87" spans="1:4" ht="31.5" thickTop="1" thickBot="1">
      <c r="A87" s="200" t="s">
        <v>875</v>
      </c>
      <c r="B87" s="200" t="s">
        <v>377</v>
      </c>
      <c r="C87" s="205" t="s">
        <v>876</v>
      </c>
      <c r="D87" s="998">
        <v>505</v>
      </c>
    </row>
    <row r="88" spans="1:4" ht="16.5" thickTop="1" thickBot="1">
      <c r="A88" s="200" t="s">
        <v>898</v>
      </c>
      <c r="B88" s="200" t="s">
        <v>377</v>
      </c>
      <c r="C88" s="205" t="s">
        <v>2044</v>
      </c>
      <c r="D88" s="998">
        <v>1174.7946724522387</v>
      </c>
    </row>
    <row r="89" spans="1:4" ht="16.5" thickTop="1" thickBot="1">
      <c r="A89" s="200" t="s">
        <v>896</v>
      </c>
      <c r="B89" s="200" t="s">
        <v>377</v>
      </c>
      <c r="C89" s="205" t="s">
        <v>897</v>
      </c>
      <c r="D89" s="998">
        <v>970.17272343759396</v>
      </c>
    </row>
    <row r="90" spans="1:4" ht="16.5" thickTop="1" thickBot="1">
      <c r="A90" s="200" t="s">
        <v>997</v>
      </c>
      <c r="B90" s="200" t="s">
        <v>233</v>
      </c>
      <c r="C90" s="205" t="s">
        <v>998</v>
      </c>
      <c r="D90" s="998">
        <v>7832.6431627794846</v>
      </c>
    </row>
    <row r="91" spans="1:4" ht="31.5" thickTop="1" thickBot="1">
      <c r="A91" s="200" t="s">
        <v>414</v>
      </c>
      <c r="B91" s="200" t="s">
        <v>377</v>
      </c>
      <c r="C91" s="205" t="s">
        <v>415</v>
      </c>
      <c r="D91" s="998">
        <v>18926.003254384377</v>
      </c>
    </row>
    <row r="92" spans="1:4" ht="16.5" thickTop="1" thickBot="1">
      <c r="A92" s="200" t="s">
        <v>416</v>
      </c>
      <c r="B92" s="200" t="s">
        <v>144</v>
      </c>
      <c r="C92" s="205" t="s">
        <v>417</v>
      </c>
      <c r="D92" s="998">
        <v>41942.409449767969</v>
      </c>
    </row>
    <row r="93" spans="1:4" ht="16.5" thickTop="1" thickBot="1">
      <c r="A93" s="200" t="s">
        <v>418</v>
      </c>
      <c r="B93" s="200" t="s">
        <v>144</v>
      </c>
      <c r="C93" s="205" t="s">
        <v>419</v>
      </c>
      <c r="D93" s="998">
        <v>1539.2457060206109</v>
      </c>
    </row>
    <row r="94" spans="1:4" ht="16.5" thickTop="1" thickBot="1">
      <c r="A94" s="200" t="s">
        <v>420</v>
      </c>
      <c r="B94" s="200" t="s">
        <v>144</v>
      </c>
      <c r="C94" s="205" t="s">
        <v>421</v>
      </c>
      <c r="D94" s="998">
        <v>1539.2457060206109</v>
      </c>
    </row>
    <row r="95" spans="1:4" ht="16.5" thickTop="1" thickBot="1">
      <c r="A95" s="200" t="s">
        <v>422</v>
      </c>
      <c r="B95" s="200" t="s">
        <v>377</v>
      </c>
      <c r="C95" s="205" t="s">
        <v>423</v>
      </c>
      <c r="D95" s="998">
        <v>6819.7136141746505</v>
      </c>
    </row>
    <row r="96" spans="1:4" ht="16.5" thickTop="1" thickBot="1">
      <c r="A96" s="200" t="s">
        <v>441</v>
      </c>
      <c r="B96" s="200" t="s">
        <v>377</v>
      </c>
      <c r="C96" s="205" t="s">
        <v>442</v>
      </c>
      <c r="D96" s="998">
        <v>4326.5834990658705</v>
      </c>
    </row>
    <row r="97" spans="1:4" ht="16.5" thickTop="1" thickBot="1">
      <c r="A97" s="200" t="s">
        <v>439</v>
      </c>
      <c r="B97" s="200" t="s">
        <v>377</v>
      </c>
      <c r="C97" s="205" t="s">
        <v>440</v>
      </c>
      <c r="D97" s="998">
        <v>6819.7136141746505</v>
      </c>
    </row>
    <row r="98" spans="1:4" ht="16.5" thickTop="1" thickBot="1">
      <c r="A98" s="200" t="s">
        <v>424</v>
      </c>
      <c r="B98" s="200" t="s">
        <v>425</v>
      </c>
      <c r="C98" s="205" t="s">
        <v>426</v>
      </c>
      <c r="D98" s="998">
        <v>5388.3779907189773</v>
      </c>
    </row>
    <row r="99" spans="1:4" ht="31.5" thickTop="1" thickBot="1">
      <c r="A99" s="200" t="s">
        <v>907</v>
      </c>
      <c r="B99" s="200" t="s">
        <v>388</v>
      </c>
      <c r="C99" s="205" t="s">
        <v>2045</v>
      </c>
      <c r="D99" s="998">
        <v>555181.08648225141</v>
      </c>
    </row>
    <row r="100" spans="1:4" ht="31.5" thickTop="1" thickBot="1">
      <c r="A100" s="200" t="s">
        <v>908</v>
      </c>
      <c r="B100" s="200" t="s">
        <v>388</v>
      </c>
      <c r="C100" s="205" t="s">
        <v>2046</v>
      </c>
      <c r="D100" s="998">
        <v>607383.09793286317</v>
      </c>
    </row>
    <row r="101" spans="1:4" ht="31.5" thickTop="1" thickBot="1">
      <c r="A101" s="200" t="s">
        <v>909</v>
      </c>
      <c r="B101" s="200" t="s">
        <v>388</v>
      </c>
      <c r="C101" s="205" t="s">
        <v>2047</v>
      </c>
      <c r="D101" s="998">
        <v>769265.52811426495</v>
      </c>
    </row>
    <row r="102" spans="1:4" ht="31.5" thickTop="1" thickBot="1">
      <c r="A102" s="200" t="s">
        <v>910</v>
      </c>
      <c r="B102" s="200" t="s">
        <v>388</v>
      </c>
      <c r="C102" s="205" t="s">
        <v>2048</v>
      </c>
      <c r="D102" s="998">
        <v>678297.32851202309</v>
      </c>
    </row>
    <row r="103" spans="1:4" ht="31.5" thickTop="1" thickBot="1">
      <c r="A103" s="200" t="s">
        <v>911</v>
      </c>
      <c r="B103" s="200" t="s">
        <v>388</v>
      </c>
      <c r="C103" s="205" t="s">
        <v>2049</v>
      </c>
      <c r="D103" s="998">
        <v>709651.31561501825</v>
      </c>
    </row>
    <row r="104" spans="1:4" ht="16.5" thickTop="1" thickBot="1">
      <c r="A104" s="200" t="s">
        <v>905</v>
      </c>
      <c r="B104" s="200" t="s">
        <v>388</v>
      </c>
      <c r="C104" s="205" t="s">
        <v>2112</v>
      </c>
      <c r="D104" s="998">
        <v>494386.98921231838</v>
      </c>
    </row>
    <row r="105" spans="1:4" ht="16.5" thickTop="1" thickBot="1">
      <c r="A105" s="200" t="s">
        <v>904</v>
      </c>
      <c r="B105" s="200" t="s">
        <v>388</v>
      </c>
      <c r="C105" s="205" t="s">
        <v>2113</v>
      </c>
      <c r="D105" s="998">
        <v>506029.06189356948</v>
      </c>
    </row>
    <row r="106" spans="1:4" ht="16.5" thickTop="1" thickBot="1">
      <c r="A106" s="200" t="s">
        <v>1745</v>
      </c>
      <c r="B106" s="200" t="s">
        <v>388</v>
      </c>
      <c r="C106" s="205" t="s">
        <v>2111</v>
      </c>
      <c r="D106" s="998">
        <v>553863.76905924175</v>
      </c>
    </row>
    <row r="107" spans="1:4" ht="16.5" thickTop="1" thickBot="1">
      <c r="A107" s="200" t="s">
        <v>901</v>
      </c>
      <c r="B107" s="200" t="s">
        <v>388</v>
      </c>
      <c r="C107" s="205" t="s">
        <v>2111</v>
      </c>
      <c r="D107" s="998">
        <v>553863.76905924175</v>
      </c>
    </row>
    <row r="108" spans="1:4" ht="16.5" thickTop="1" thickBot="1">
      <c r="A108" s="200" t="s">
        <v>903</v>
      </c>
      <c r="B108" s="200" t="s">
        <v>388</v>
      </c>
      <c r="C108" s="205" t="s">
        <v>2114</v>
      </c>
      <c r="D108" s="998">
        <v>653593.04574218031</v>
      </c>
    </row>
    <row r="109" spans="1:4" ht="16.5" thickTop="1" thickBot="1">
      <c r="A109" s="200" t="s">
        <v>902</v>
      </c>
      <c r="B109" s="200" t="s">
        <v>388</v>
      </c>
      <c r="C109" s="205" t="s">
        <v>2115</v>
      </c>
      <c r="D109" s="998">
        <v>701289.3022358825</v>
      </c>
    </row>
    <row r="110" spans="1:4" ht="16.5" thickTop="1" thickBot="1">
      <c r="A110" s="200" t="s">
        <v>906</v>
      </c>
      <c r="B110" s="200" t="s">
        <v>388</v>
      </c>
      <c r="C110" s="205" t="s">
        <v>2116</v>
      </c>
      <c r="D110" s="998">
        <v>479291.79388898925</v>
      </c>
    </row>
    <row r="111" spans="1:4" ht="16.5" thickTop="1" thickBot="1">
      <c r="A111" s="200" t="s">
        <v>427</v>
      </c>
      <c r="B111" s="200" t="s">
        <v>144</v>
      </c>
      <c r="C111" s="205" t="s">
        <v>428</v>
      </c>
      <c r="D111" s="998">
        <v>2988.905683119387</v>
      </c>
    </row>
    <row r="112" spans="1:4" ht="16.5" thickTop="1" thickBot="1">
      <c r="A112" s="200" t="s">
        <v>429</v>
      </c>
      <c r="B112" s="200" t="s">
        <v>233</v>
      </c>
      <c r="C112" s="205" t="s">
        <v>430</v>
      </c>
      <c r="D112" s="998">
        <v>1358.0382088832639</v>
      </c>
    </row>
    <row r="113" spans="1:4" ht="31.5" thickTop="1" thickBot="1">
      <c r="A113" s="200" t="s">
        <v>431</v>
      </c>
      <c r="B113" s="200" t="s">
        <v>92</v>
      </c>
      <c r="C113" s="205" t="s">
        <v>432</v>
      </c>
      <c r="D113" s="998">
        <v>661.71277044536839</v>
      </c>
    </row>
    <row r="114" spans="1:4" ht="31.5" thickTop="1" thickBot="1">
      <c r="A114" s="200" t="s">
        <v>433</v>
      </c>
      <c r="B114" s="200" t="s">
        <v>144</v>
      </c>
      <c r="C114" s="205" t="s">
        <v>434</v>
      </c>
      <c r="D114" s="998">
        <v>58352.886156813103</v>
      </c>
    </row>
    <row r="115" spans="1:4" ht="16.5" thickTop="1" thickBot="1">
      <c r="A115" s="200" t="s">
        <v>435</v>
      </c>
      <c r="B115" s="200" t="s">
        <v>92</v>
      </c>
      <c r="C115" s="655" t="s">
        <v>436</v>
      </c>
      <c r="D115" s="998">
        <v>41058.768396311694</v>
      </c>
    </row>
    <row r="116" spans="1:4" ht="16.5" thickTop="1" thickBot="1">
      <c r="A116" s="200" t="s">
        <v>443</v>
      </c>
      <c r="B116" s="200" t="s">
        <v>92</v>
      </c>
      <c r="C116" s="205" t="s">
        <v>1997</v>
      </c>
      <c r="D116" s="998">
        <v>447764.74344603141</v>
      </c>
    </row>
    <row r="117" spans="1:4" ht="16.5" thickTop="1" thickBot="1">
      <c r="A117" s="200" t="s">
        <v>446</v>
      </c>
      <c r="B117" s="200" t="s">
        <v>92</v>
      </c>
      <c r="C117" s="205" t="s">
        <v>447</v>
      </c>
      <c r="D117" s="998">
        <v>53883.779907189768</v>
      </c>
    </row>
    <row r="118" spans="1:4" ht="31.5" thickTop="1" thickBot="1">
      <c r="A118" s="200" t="s">
        <v>444</v>
      </c>
      <c r="B118" s="200" t="s">
        <v>92</v>
      </c>
      <c r="C118" s="655" t="s">
        <v>445</v>
      </c>
      <c r="D118" s="998">
        <v>53883.779907189768</v>
      </c>
    </row>
    <row r="119" spans="1:4" ht="31.5" thickTop="1" thickBot="1">
      <c r="A119" s="200" t="s">
        <v>449</v>
      </c>
      <c r="B119" s="200" t="s">
        <v>388</v>
      </c>
      <c r="C119" s="205" t="s">
        <v>450</v>
      </c>
      <c r="D119" s="998">
        <v>7074.2185258844083</v>
      </c>
    </row>
    <row r="120" spans="1:4" ht="31.5" thickTop="1" thickBot="1">
      <c r="A120" s="200" t="s">
        <v>448</v>
      </c>
      <c r="B120" s="200" t="s">
        <v>388</v>
      </c>
      <c r="C120" s="205" t="s">
        <v>1998</v>
      </c>
      <c r="D120" s="998">
        <v>6572.3348399927672</v>
      </c>
    </row>
    <row r="121" spans="1:4" ht="31.5" thickTop="1" thickBot="1">
      <c r="A121" s="200" t="s">
        <v>912</v>
      </c>
      <c r="B121" s="200" t="s">
        <v>637</v>
      </c>
      <c r="C121" s="205" t="s">
        <v>913</v>
      </c>
      <c r="D121" s="998">
        <v>22500</v>
      </c>
    </row>
    <row r="122" spans="1:4" ht="16.5" thickTop="1" thickBot="1">
      <c r="A122" s="200" t="s">
        <v>914</v>
      </c>
      <c r="B122" s="200" t="s">
        <v>637</v>
      </c>
      <c r="C122" s="205" t="s">
        <v>2050</v>
      </c>
      <c r="D122" s="998">
        <v>30235.183511119143</v>
      </c>
    </row>
    <row r="123" spans="1:4" ht="16.5" thickTop="1" thickBot="1">
      <c r="A123" s="200" t="s">
        <v>451</v>
      </c>
      <c r="B123" s="200" t="s">
        <v>388</v>
      </c>
      <c r="C123" s="205" t="s">
        <v>1999</v>
      </c>
      <c r="D123" s="998">
        <v>4514.9171337310909</v>
      </c>
    </row>
    <row r="124" spans="1:4" ht="16.5" thickTop="1" thickBot="1">
      <c r="A124" s="200" t="s">
        <v>452</v>
      </c>
      <c r="B124" s="200" t="s">
        <v>144</v>
      </c>
      <c r="C124" s="205" t="s">
        <v>453</v>
      </c>
      <c r="D124" s="998">
        <v>24633.02139456397</v>
      </c>
    </row>
    <row r="125" spans="1:4" ht="16.5" thickTop="1" thickBot="1">
      <c r="A125" s="200" t="s">
        <v>939</v>
      </c>
      <c r="B125" s="200" t="s">
        <v>425</v>
      </c>
      <c r="C125" s="205" t="s">
        <v>2052</v>
      </c>
      <c r="D125" s="998">
        <v>2875.905502320255</v>
      </c>
    </row>
    <row r="126" spans="1:4" ht="16.5" thickTop="1" thickBot="1">
      <c r="A126" s="200" t="s">
        <v>940</v>
      </c>
      <c r="B126" s="200" t="s">
        <v>425</v>
      </c>
      <c r="C126" s="205" t="s">
        <v>2053</v>
      </c>
      <c r="D126" s="998">
        <v>3303.4737539926468</v>
      </c>
    </row>
    <row r="127" spans="1:4" ht="31.5" thickTop="1" thickBot="1">
      <c r="A127" s="200" t="s">
        <v>938</v>
      </c>
      <c r="B127" s="200" t="s">
        <v>425</v>
      </c>
      <c r="C127" s="205" t="s">
        <v>2051</v>
      </c>
      <c r="D127" s="998">
        <v>6407.4156572048441</v>
      </c>
    </row>
    <row r="128" spans="1:4" ht="16.5" thickTop="1" thickBot="1">
      <c r="A128" s="200" t="s">
        <v>920</v>
      </c>
      <c r="B128" s="200" t="s">
        <v>425</v>
      </c>
      <c r="C128" s="205" t="s">
        <v>921</v>
      </c>
      <c r="D128" s="998">
        <v>2718.1124570602055</v>
      </c>
    </row>
    <row r="129" spans="1:4" ht="16.5" thickTop="1" thickBot="1">
      <c r="A129" s="200" t="s">
        <v>922</v>
      </c>
      <c r="B129" s="200" t="s">
        <v>425</v>
      </c>
      <c r="C129" s="205" t="s">
        <v>923</v>
      </c>
      <c r="D129" s="998">
        <v>2710.9863195323323</v>
      </c>
    </row>
    <row r="130" spans="1:4" ht="16.5" thickTop="1" thickBot="1">
      <c r="A130" s="200" t="s">
        <v>924</v>
      </c>
      <c r="B130" s="200" t="s">
        <v>425</v>
      </c>
      <c r="C130" s="205" t="s">
        <v>925</v>
      </c>
      <c r="D130" s="998">
        <v>2700.8061230639423</v>
      </c>
    </row>
    <row r="131" spans="1:4" ht="16.5" thickTop="1" thickBot="1">
      <c r="A131" s="200" t="s">
        <v>926</v>
      </c>
      <c r="B131" s="200" t="s">
        <v>425</v>
      </c>
      <c r="C131" s="205" t="s">
        <v>927</v>
      </c>
      <c r="D131" s="998">
        <v>3352.3386970409201</v>
      </c>
    </row>
    <row r="132" spans="1:4" ht="16.5" thickTop="1" thickBot="1">
      <c r="A132" s="200" t="s">
        <v>928</v>
      </c>
      <c r="B132" s="200" t="s">
        <v>425</v>
      </c>
      <c r="C132" s="205" t="s">
        <v>929</v>
      </c>
      <c r="D132" s="998">
        <v>2319.0487554993065</v>
      </c>
    </row>
    <row r="133" spans="1:4" ht="16.5" thickTop="1" thickBot="1">
      <c r="A133" s="200" t="s">
        <v>932</v>
      </c>
      <c r="B133" s="200" t="s">
        <v>425</v>
      </c>
      <c r="C133" s="205" t="s">
        <v>933</v>
      </c>
      <c r="D133" s="998">
        <v>2660.0853371903809</v>
      </c>
    </row>
    <row r="134" spans="1:4" ht="16.5" thickTop="1" thickBot="1">
      <c r="A134" s="200" t="s">
        <v>930</v>
      </c>
      <c r="B134" s="200" t="s">
        <v>425</v>
      </c>
      <c r="C134" s="205" t="s">
        <v>931</v>
      </c>
      <c r="D134" s="998">
        <v>2664.1574157777372</v>
      </c>
    </row>
    <row r="135" spans="1:4" ht="16.5" thickTop="1" thickBot="1">
      <c r="A135" s="200" t="s">
        <v>934</v>
      </c>
      <c r="B135" s="200" t="s">
        <v>425</v>
      </c>
      <c r="C135" s="205" t="s">
        <v>935</v>
      </c>
      <c r="D135" s="998">
        <v>2619.3645513168199</v>
      </c>
    </row>
    <row r="136" spans="1:4" ht="16.5" thickTop="1" thickBot="1">
      <c r="A136" s="200" t="s">
        <v>936</v>
      </c>
      <c r="B136" s="200" t="s">
        <v>425</v>
      </c>
      <c r="C136" s="205" t="s">
        <v>937</v>
      </c>
      <c r="D136" s="998">
        <v>3112.0860603869096</v>
      </c>
    </row>
    <row r="137" spans="1:4" ht="31.5" thickTop="1" thickBot="1">
      <c r="A137" s="200" t="s">
        <v>918</v>
      </c>
      <c r="B137" s="200" t="s">
        <v>377</v>
      </c>
      <c r="C137" s="205" t="s">
        <v>919</v>
      </c>
      <c r="D137" s="998">
        <v>8196.0761767010172</v>
      </c>
    </row>
    <row r="138" spans="1:4" ht="31.5" thickTop="1" thickBot="1">
      <c r="A138" s="200" t="s">
        <v>915</v>
      </c>
      <c r="B138" s="200" t="s">
        <v>916</v>
      </c>
      <c r="C138" s="205" t="s">
        <v>917</v>
      </c>
      <c r="D138" s="998">
        <v>0</v>
      </c>
    </row>
    <row r="139" spans="1:4" ht="16.5" thickTop="1" thickBot="1">
      <c r="A139" s="200" t="s">
        <v>454</v>
      </c>
      <c r="B139" s="200" t="s">
        <v>377</v>
      </c>
      <c r="C139" s="205" t="s">
        <v>455</v>
      </c>
      <c r="D139" s="998">
        <v>6208.9018260712337</v>
      </c>
    </row>
    <row r="140" spans="1:4" ht="31.5" thickTop="1" thickBot="1">
      <c r="A140" s="200" t="s">
        <v>456</v>
      </c>
      <c r="B140" s="200" t="s">
        <v>457</v>
      </c>
      <c r="C140" s="205" t="s">
        <v>458</v>
      </c>
      <c r="D140" s="998">
        <v>690.21732055686118</v>
      </c>
    </row>
    <row r="141" spans="1:4" ht="31.5" thickTop="1" thickBot="1">
      <c r="A141" s="200" t="s">
        <v>459</v>
      </c>
      <c r="B141" s="200" t="s">
        <v>144</v>
      </c>
      <c r="C141" s="205" t="s">
        <v>2000</v>
      </c>
      <c r="D141" s="998">
        <v>5797.6218887482664</v>
      </c>
    </row>
    <row r="142" spans="1:4" ht="31.5" thickTop="1" thickBot="1">
      <c r="A142" s="200" t="s">
        <v>460</v>
      </c>
      <c r="B142" s="200" t="s">
        <v>92</v>
      </c>
      <c r="C142" s="205" t="s">
        <v>461</v>
      </c>
      <c r="D142" s="998">
        <v>3463.3028385463745</v>
      </c>
    </row>
    <row r="143" spans="1:4" ht="16.5" thickTop="1" thickBot="1">
      <c r="A143" s="200" t="s">
        <v>462</v>
      </c>
      <c r="B143" s="200" t="s">
        <v>463</v>
      </c>
      <c r="C143" s="205" t="s">
        <v>464</v>
      </c>
      <c r="D143" s="998">
        <v>13065.264147532091</v>
      </c>
    </row>
    <row r="144" spans="1:4" ht="16.5" thickTop="1" thickBot="1">
      <c r="A144" s="200" t="s">
        <v>465</v>
      </c>
      <c r="B144" s="200" t="s">
        <v>425</v>
      </c>
      <c r="C144" s="205" t="s">
        <v>466</v>
      </c>
      <c r="D144" s="998">
        <v>30790.004218646412</v>
      </c>
    </row>
    <row r="145" spans="1:4" ht="16.5" thickTop="1" thickBot="1">
      <c r="A145" s="200" t="s">
        <v>951</v>
      </c>
      <c r="B145" s="200" t="s">
        <v>233</v>
      </c>
      <c r="C145" s="205" t="s">
        <v>953</v>
      </c>
      <c r="D145" s="998">
        <v>19172.36400891942</v>
      </c>
    </row>
    <row r="146" spans="1:4" ht="46.5" thickTop="1" thickBot="1">
      <c r="A146" s="200" t="s">
        <v>941</v>
      </c>
      <c r="B146" s="200" t="s">
        <v>233</v>
      </c>
      <c r="C146" s="205" t="s">
        <v>942</v>
      </c>
      <c r="D146" s="998">
        <v>8742.7527270535757</v>
      </c>
    </row>
    <row r="147" spans="1:4" ht="31.5" thickTop="1" thickBot="1">
      <c r="A147" s="200" t="s">
        <v>943</v>
      </c>
      <c r="B147" s="200" t="s">
        <v>233</v>
      </c>
      <c r="C147" s="205" t="s">
        <v>944</v>
      </c>
      <c r="D147" s="998">
        <v>32636.691858012411</v>
      </c>
    </row>
    <row r="148" spans="1:4" ht="16.5" thickTop="1" thickBot="1">
      <c r="A148" s="200" t="s">
        <v>1775</v>
      </c>
      <c r="B148" s="200" t="s">
        <v>233</v>
      </c>
      <c r="C148" s="205" t="s">
        <v>2054</v>
      </c>
      <c r="D148" s="998">
        <v>16909.306333996261</v>
      </c>
    </row>
    <row r="149" spans="1:4" ht="31.5" thickTop="1" thickBot="1">
      <c r="A149" s="200" t="s">
        <v>945</v>
      </c>
      <c r="B149" s="200" t="s">
        <v>144</v>
      </c>
      <c r="C149" s="205" t="s">
        <v>946</v>
      </c>
      <c r="D149" s="998">
        <v>40944.750195865723</v>
      </c>
    </row>
    <row r="150" spans="1:4" ht="16.5" thickTop="1" thickBot="1">
      <c r="A150" s="200" t="s">
        <v>947</v>
      </c>
      <c r="B150" s="200" t="s">
        <v>233</v>
      </c>
      <c r="C150" s="205" t="s">
        <v>948</v>
      </c>
      <c r="D150" s="998">
        <v>9646.7541734466322</v>
      </c>
    </row>
    <row r="151" spans="1:4" ht="31.5" thickTop="1" thickBot="1">
      <c r="A151" s="200" t="s">
        <v>949</v>
      </c>
      <c r="B151" s="200" t="s">
        <v>457</v>
      </c>
      <c r="C151" s="205" t="s">
        <v>950</v>
      </c>
      <c r="D151" s="998">
        <v>277116.14608569874</v>
      </c>
    </row>
    <row r="152" spans="1:4" ht="16.5" thickTop="1" thickBot="1">
      <c r="A152" s="200" t="s">
        <v>467</v>
      </c>
      <c r="B152" s="200" t="s">
        <v>92</v>
      </c>
      <c r="C152" s="205" t="s">
        <v>468</v>
      </c>
      <c r="D152" s="998">
        <v>1431.3356234556738</v>
      </c>
    </row>
    <row r="153" spans="1:4" ht="16.5" thickTop="1" thickBot="1">
      <c r="A153" s="200" t="s">
        <v>469</v>
      </c>
      <c r="B153" s="200" t="s">
        <v>377</v>
      </c>
      <c r="C153" s="205" t="s">
        <v>470</v>
      </c>
      <c r="D153" s="998">
        <v>28139.081058277581</v>
      </c>
    </row>
    <row r="154" spans="1:4" ht="16.5" thickTop="1" thickBot="1">
      <c r="A154" s="200" t="s">
        <v>471</v>
      </c>
      <c r="B154" s="200" t="s">
        <v>377</v>
      </c>
      <c r="C154" s="205" t="s">
        <v>472</v>
      </c>
      <c r="D154" s="998">
        <v>3187.4195142529979</v>
      </c>
    </row>
    <row r="155" spans="1:4" ht="31.5" thickTop="1" thickBot="1">
      <c r="A155" s="200" t="s">
        <v>987</v>
      </c>
      <c r="B155" s="200" t="s">
        <v>144</v>
      </c>
      <c r="C155" s="205" t="s">
        <v>988</v>
      </c>
      <c r="D155" s="998">
        <v>64385.670583981184</v>
      </c>
    </row>
    <row r="156" spans="1:4" ht="31.5" thickTop="1" thickBot="1">
      <c r="A156" s="200" t="s">
        <v>989</v>
      </c>
      <c r="B156" s="200" t="s">
        <v>144</v>
      </c>
      <c r="C156" s="205" t="s">
        <v>990</v>
      </c>
      <c r="D156" s="998">
        <v>15993.088651841135</v>
      </c>
    </row>
    <row r="157" spans="1:4" ht="31.5" thickTop="1" thickBot="1">
      <c r="A157" s="200" t="s">
        <v>991</v>
      </c>
      <c r="B157" s="200" t="s">
        <v>144</v>
      </c>
      <c r="C157" s="205" t="s">
        <v>992</v>
      </c>
      <c r="D157" s="998">
        <v>30273.868257699025</v>
      </c>
    </row>
    <row r="158" spans="1:4" ht="31.5" thickTop="1" thickBot="1">
      <c r="A158" s="200" t="s">
        <v>993</v>
      </c>
      <c r="B158" s="200" t="s">
        <v>144</v>
      </c>
      <c r="C158" s="205" t="s">
        <v>994</v>
      </c>
      <c r="D158" s="998">
        <v>60544.682456457536</v>
      </c>
    </row>
    <row r="159" spans="1:4" ht="16.5" thickTop="1" thickBot="1">
      <c r="A159" s="200" t="s">
        <v>475</v>
      </c>
      <c r="B159" s="200" t="s">
        <v>233</v>
      </c>
      <c r="C159" s="205" t="s">
        <v>476</v>
      </c>
      <c r="D159" s="998">
        <v>7464.1200506237556</v>
      </c>
    </row>
    <row r="160" spans="1:4" ht="16.5" thickTop="1" thickBot="1">
      <c r="A160" s="200" t="s">
        <v>980</v>
      </c>
      <c r="B160" s="200" t="s">
        <v>233</v>
      </c>
      <c r="C160" s="205" t="s">
        <v>476</v>
      </c>
      <c r="D160" s="998">
        <v>7464.1200506237556</v>
      </c>
    </row>
    <row r="161" spans="1:4" ht="16.5" thickTop="1" thickBot="1">
      <c r="A161" s="200" t="s">
        <v>477</v>
      </c>
      <c r="B161" s="200" t="s">
        <v>233</v>
      </c>
      <c r="C161" s="205" t="s">
        <v>478</v>
      </c>
      <c r="D161" s="998">
        <v>11686.865545712046</v>
      </c>
    </row>
    <row r="162" spans="1:4" ht="16.5" thickTop="1" thickBot="1">
      <c r="A162" s="200" t="s">
        <v>981</v>
      </c>
      <c r="B162" s="200" t="s">
        <v>233</v>
      </c>
      <c r="C162" s="205" t="s">
        <v>478</v>
      </c>
      <c r="D162" s="998">
        <v>11686.865545712046</v>
      </c>
    </row>
    <row r="163" spans="1:4" ht="16.5" thickTop="1" thickBot="1">
      <c r="A163" s="200" t="s">
        <v>972</v>
      </c>
      <c r="B163" s="200" t="s">
        <v>233</v>
      </c>
      <c r="C163" s="205" t="s">
        <v>973</v>
      </c>
      <c r="D163" s="998">
        <v>13072.390285059962</v>
      </c>
    </row>
    <row r="164" spans="1:4" ht="16.5" thickTop="1" thickBot="1">
      <c r="A164" s="200" t="s">
        <v>978</v>
      </c>
      <c r="B164" s="200" t="s">
        <v>233</v>
      </c>
      <c r="C164" s="205" t="s">
        <v>973</v>
      </c>
      <c r="D164" s="998">
        <v>16656.83746158018</v>
      </c>
    </row>
    <row r="165" spans="1:4" ht="16.5" thickTop="1" thickBot="1">
      <c r="A165" s="200" t="s">
        <v>985</v>
      </c>
      <c r="B165" s="200" t="s">
        <v>952</v>
      </c>
      <c r="C165" s="205" t="s">
        <v>986</v>
      </c>
      <c r="D165" s="998">
        <v>15395.511119146626</v>
      </c>
    </row>
    <row r="166" spans="1:4" ht="16.5" thickTop="1" thickBot="1">
      <c r="A166" s="200" t="s">
        <v>983</v>
      </c>
      <c r="B166" s="200" t="s">
        <v>233</v>
      </c>
      <c r="C166" s="205" t="s">
        <v>984</v>
      </c>
      <c r="D166" s="998">
        <v>10331.881395769298</v>
      </c>
    </row>
    <row r="167" spans="1:4" ht="16.5" thickTop="1" thickBot="1">
      <c r="A167" s="200" t="s">
        <v>479</v>
      </c>
      <c r="B167" s="200" t="s">
        <v>233</v>
      </c>
      <c r="C167" s="205" t="s">
        <v>480</v>
      </c>
      <c r="D167" s="998">
        <v>10841.909238835651</v>
      </c>
    </row>
    <row r="168" spans="1:4" ht="16.5" thickTop="1" thickBot="1">
      <c r="A168" s="200" t="s">
        <v>982</v>
      </c>
      <c r="B168" s="200" t="s">
        <v>233</v>
      </c>
      <c r="C168" s="205" t="s">
        <v>480</v>
      </c>
      <c r="D168" s="998">
        <v>19170.327969625741</v>
      </c>
    </row>
    <row r="169" spans="1:4" ht="16.5" thickTop="1" thickBot="1">
      <c r="A169" s="200" t="s">
        <v>473</v>
      </c>
      <c r="B169" s="200" t="s">
        <v>233</v>
      </c>
      <c r="C169" s="205" t="s">
        <v>474</v>
      </c>
      <c r="D169" s="998">
        <v>13240.363526788402</v>
      </c>
    </row>
    <row r="170" spans="1:4" ht="16.5" thickTop="1" thickBot="1">
      <c r="A170" s="200" t="s">
        <v>979</v>
      </c>
      <c r="B170" s="200" t="s">
        <v>233</v>
      </c>
      <c r="C170" s="205" t="s">
        <v>474</v>
      </c>
      <c r="D170" s="998">
        <v>13240.363526788402</v>
      </c>
    </row>
    <row r="171" spans="1:4" ht="16.5" thickTop="1" thickBot="1">
      <c r="A171" s="200" t="s">
        <v>955</v>
      </c>
      <c r="B171" s="200" t="s">
        <v>233</v>
      </c>
      <c r="C171" s="205" t="s">
        <v>956</v>
      </c>
      <c r="D171" s="998">
        <v>11412.000241065507</v>
      </c>
    </row>
    <row r="172" spans="1:4" ht="16.5" thickTop="1" thickBot="1">
      <c r="A172" s="200" t="s">
        <v>968</v>
      </c>
      <c r="B172" s="200" t="s">
        <v>952</v>
      </c>
      <c r="C172" s="205" t="s">
        <v>969</v>
      </c>
      <c r="D172" s="998">
        <v>20014.266256855299</v>
      </c>
    </row>
    <row r="173" spans="1:4" ht="16.5" thickTop="1" thickBot="1">
      <c r="A173" s="200" t="s">
        <v>970</v>
      </c>
      <c r="B173" s="200" t="s">
        <v>952</v>
      </c>
      <c r="C173" s="205" t="s">
        <v>971</v>
      </c>
      <c r="D173" s="998">
        <v>7168.8943530404376</v>
      </c>
    </row>
    <row r="174" spans="1:4" ht="16.5" thickTop="1" thickBot="1">
      <c r="A174" s="200" t="s">
        <v>957</v>
      </c>
      <c r="B174" s="200" t="s">
        <v>233</v>
      </c>
      <c r="C174" s="205" t="s">
        <v>958</v>
      </c>
      <c r="D174" s="998">
        <v>5668.5166371361411</v>
      </c>
    </row>
    <row r="175" spans="1:4" ht="16.5" thickTop="1" thickBot="1">
      <c r="A175" s="200" t="s">
        <v>959</v>
      </c>
      <c r="B175" s="200" t="s">
        <v>233</v>
      </c>
      <c r="C175" s="205" t="s">
        <v>960</v>
      </c>
      <c r="D175" s="998">
        <v>5042</v>
      </c>
    </row>
    <row r="176" spans="1:4" ht="31.5" thickTop="1" thickBot="1">
      <c r="A176" s="200" t="s">
        <v>965</v>
      </c>
      <c r="B176" s="200" t="s">
        <v>233</v>
      </c>
      <c r="C176" s="205" t="s">
        <v>2058</v>
      </c>
      <c r="D176" s="998">
        <v>7234.0476104381351</v>
      </c>
    </row>
    <row r="177" spans="1:4" ht="31.5" thickTop="1" thickBot="1">
      <c r="A177" s="200" t="s">
        <v>961</v>
      </c>
      <c r="B177" s="200" t="s">
        <v>233</v>
      </c>
      <c r="C177" s="205" t="s">
        <v>2056</v>
      </c>
      <c r="D177" s="998">
        <v>6595.7492918700646</v>
      </c>
    </row>
    <row r="178" spans="1:4" ht="31.5" thickTop="1" thickBot="1">
      <c r="A178" s="200" t="s">
        <v>962</v>
      </c>
      <c r="B178" s="200" t="s">
        <v>233</v>
      </c>
      <c r="C178" s="205" t="s">
        <v>2057</v>
      </c>
      <c r="D178" s="998">
        <v>9654.8983306213449</v>
      </c>
    </row>
    <row r="179" spans="1:4" ht="31.5" thickTop="1" thickBot="1">
      <c r="A179" s="200" t="s">
        <v>967</v>
      </c>
      <c r="B179" s="200" t="s">
        <v>233</v>
      </c>
      <c r="C179" s="205" t="s">
        <v>2059</v>
      </c>
      <c r="D179" s="998">
        <v>7874.3819682998846</v>
      </c>
    </row>
    <row r="180" spans="1:4" ht="31.5" thickTop="1" thickBot="1">
      <c r="A180" s="200" t="s">
        <v>954</v>
      </c>
      <c r="B180" s="200" t="s">
        <v>233</v>
      </c>
      <c r="C180" s="205" t="s">
        <v>2055</v>
      </c>
      <c r="D180" s="998">
        <v>8828.266377388054</v>
      </c>
    </row>
    <row r="181" spans="1:4" ht="16.5" thickTop="1" thickBot="1">
      <c r="A181" s="200" t="s">
        <v>963</v>
      </c>
      <c r="B181" s="200" t="s">
        <v>233</v>
      </c>
      <c r="C181" s="205" t="s">
        <v>964</v>
      </c>
      <c r="D181" s="998">
        <v>7499.750738263122</v>
      </c>
    </row>
    <row r="182" spans="1:4" ht="16.5" thickTop="1" thickBot="1">
      <c r="A182" s="200" t="s">
        <v>966</v>
      </c>
      <c r="B182" s="200" t="s">
        <v>233</v>
      </c>
      <c r="C182" s="205" t="s">
        <v>964</v>
      </c>
      <c r="D182" s="998">
        <v>7966.0037365153967</v>
      </c>
    </row>
    <row r="183" spans="1:4" ht="16.5" thickTop="1" thickBot="1">
      <c r="A183" s="200" t="s">
        <v>481</v>
      </c>
      <c r="B183" s="200" t="s">
        <v>377</v>
      </c>
      <c r="C183" s="205" t="s">
        <v>482</v>
      </c>
      <c r="D183" s="998">
        <v>8856.7709274995468</v>
      </c>
    </row>
    <row r="184" spans="1:4" ht="16.5" thickTop="1" thickBot="1">
      <c r="A184" s="200" t="s">
        <v>485</v>
      </c>
      <c r="B184" s="200" t="s">
        <v>92</v>
      </c>
      <c r="C184" s="205" t="s">
        <v>486</v>
      </c>
      <c r="D184" s="998">
        <v>5836.3066353281492</v>
      </c>
    </row>
    <row r="185" spans="1:4" ht="16.5" thickTop="1" thickBot="1">
      <c r="A185" s="200" t="s">
        <v>483</v>
      </c>
      <c r="B185" s="200" t="s">
        <v>388</v>
      </c>
      <c r="C185" s="205" t="s">
        <v>484</v>
      </c>
      <c r="D185" s="998">
        <v>55572.674501295718</v>
      </c>
    </row>
    <row r="186" spans="1:4" ht="16.5" thickTop="1" thickBot="1">
      <c r="A186" s="200" t="s">
        <v>487</v>
      </c>
      <c r="B186" s="200" t="s">
        <v>144</v>
      </c>
      <c r="C186" s="205" t="s">
        <v>2001</v>
      </c>
      <c r="D186" s="998">
        <v>1780.5163623214605</v>
      </c>
    </row>
    <row r="187" spans="1:4" ht="16.5" thickTop="1" thickBot="1">
      <c r="A187" s="200" t="s">
        <v>1539</v>
      </c>
      <c r="B187" s="200" t="s">
        <v>377</v>
      </c>
      <c r="C187" s="205" t="s">
        <v>1538</v>
      </c>
      <c r="D187" s="998">
        <v>12846.389923461698</v>
      </c>
    </row>
    <row r="188" spans="1:4" ht="16.5" thickTop="1" thickBot="1">
      <c r="A188" s="200" t="s">
        <v>1793</v>
      </c>
      <c r="B188" s="200" t="s">
        <v>377</v>
      </c>
      <c r="C188" s="205" t="s">
        <v>1792</v>
      </c>
      <c r="D188" s="998">
        <v>12698.777074670039</v>
      </c>
    </row>
    <row r="189" spans="1:4" ht="16.5" thickTop="1" thickBot="1">
      <c r="A189" s="200" t="s">
        <v>488</v>
      </c>
      <c r="B189" s="200" t="s">
        <v>377</v>
      </c>
      <c r="C189" s="205" t="s">
        <v>489</v>
      </c>
      <c r="D189" s="998">
        <v>39778.099680588195</v>
      </c>
    </row>
    <row r="190" spans="1:4" ht="16.5" thickTop="1" thickBot="1">
      <c r="A190" s="200" t="s">
        <v>1750</v>
      </c>
      <c r="B190" s="200" t="s">
        <v>144</v>
      </c>
      <c r="C190" s="205" t="s">
        <v>1749</v>
      </c>
      <c r="D190" s="998">
        <v>866218.66522027343</v>
      </c>
    </row>
    <row r="191" spans="1:4" ht="16.5" thickTop="1" thickBot="1">
      <c r="A191" s="200" t="s">
        <v>498</v>
      </c>
      <c r="B191" s="200" t="s">
        <v>92</v>
      </c>
      <c r="C191" s="205" t="s">
        <v>499</v>
      </c>
      <c r="D191" s="998">
        <v>1017709.1508467424</v>
      </c>
    </row>
    <row r="192" spans="1:4" ht="16.5" thickTop="1" thickBot="1">
      <c r="A192" s="200" t="s">
        <v>500</v>
      </c>
      <c r="B192" s="200" t="s">
        <v>92</v>
      </c>
      <c r="C192" s="205" t="s">
        <v>501</v>
      </c>
      <c r="D192" s="998">
        <v>546349.76604592288</v>
      </c>
    </row>
    <row r="193" spans="1:4" ht="16.5" thickTop="1" thickBot="1">
      <c r="A193" s="200" t="s">
        <v>490</v>
      </c>
      <c r="B193" s="200" t="s">
        <v>233</v>
      </c>
      <c r="C193" s="205" t="s">
        <v>491</v>
      </c>
      <c r="D193" s="998">
        <v>3557.9786657024042</v>
      </c>
    </row>
    <row r="194" spans="1:4" ht="16.5" thickTop="1" thickBot="1">
      <c r="A194" s="200" t="s">
        <v>502</v>
      </c>
      <c r="B194" s="200" t="s">
        <v>92</v>
      </c>
      <c r="C194" s="205" t="s">
        <v>503</v>
      </c>
      <c r="D194" s="998">
        <v>1539.2457060206109</v>
      </c>
    </row>
    <row r="195" spans="1:4" ht="31.5" thickTop="1" thickBot="1">
      <c r="A195" s="200" t="s">
        <v>492</v>
      </c>
      <c r="B195" s="200" t="s">
        <v>425</v>
      </c>
      <c r="C195" s="205" t="s">
        <v>493</v>
      </c>
      <c r="D195" s="998">
        <v>1539.2457060206109</v>
      </c>
    </row>
    <row r="196" spans="1:4" ht="16.5" thickTop="1" thickBot="1">
      <c r="A196" s="200" t="s">
        <v>494</v>
      </c>
      <c r="B196" s="200" t="s">
        <v>92</v>
      </c>
      <c r="C196" s="205" t="s">
        <v>495</v>
      </c>
      <c r="D196" s="998">
        <v>35630.687639365991</v>
      </c>
    </row>
    <row r="197" spans="1:4" ht="16.5" thickTop="1" thickBot="1">
      <c r="A197" s="200" t="s">
        <v>496</v>
      </c>
      <c r="B197" s="200" t="s">
        <v>144</v>
      </c>
      <c r="C197" s="205" t="s">
        <v>497</v>
      </c>
      <c r="D197" s="998">
        <v>2297.6703429156869</v>
      </c>
    </row>
    <row r="198" spans="1:4" ht="16.5" thickTop="1" thickBot="1">
      <c r="A198" s="200" t="s">
        <v>504</v>
      </c>
      <c r="B198" s="200" t="s">
        <v>92</v>
      </c>
      <c r="C198" s="205" t="s">
        <v>505</v>
      </c>
      <c r="D198" s="998">
        <v>17432.568432471522</v>
      </c>
    </row>
    <row r="199" spans="1:4" ht="16.5" thickTop="1" thickBot="1">
      <c r="A199" s="200" t="s">
        <v>1009</v>
      </c>
      <c r="B199" s="200" t="s">
        <v>92</v>
      </c>
      <c r="C199" s="205" t="s">
        <v>1010</v>
      </c>
      <c r="D199" s="998">
        <v>147796.09232809013</v>
      </c>
    </row>
    <row r="200" spans="1:4" ht="31.5" thickTop="1" thickBot="1">
      <c r="A200" s="200" t="s">
        <v>1013</v>
      </c>
      <c r="B200" s="200" t="s">
        <v>92</v>
      </c>
      <c r="C200" s="205" t="s">
        <v>1014</v>
      </c>
      <c r="D200" s="998">
        <v>174563.90092207555</v>
      </c>
    </row>
    <row r="201" spans="1:4" ht="16.5" thickTop="1" thickBot="1">
      <c r="A201" s="200" t="s">
        <v>1011</v>
      </c>
      <c r="B201" s="200" t="s">
        <v>92</v>
      </c>
      <c r="C201" s="205" t="s">
        <v>1012</v>
      </c>
      <c r="D201" s="998">
        <v>169348.58627131922</v>
      </c>
    </row>
    <row r="202" spans="1:4" ht="16.5" thickTop="1" thickBot="1">
      <c r="A202" s="200" t="s">
        <v>1015</v>
      </c>
      <c r="B202" s="200" t="s">
        <v>233</v>
      </c>
      <c r="C202" s="205" t="s">
        <v>1016</v>
      </c>
      <c r="D202" s="998">
        <v>7089.0205315494477</v>
      </c>
    </row>
    <row r="203" spans="1:4" ht="31.5" thickTop="1" thickBot="1">
      <c r="A203" s="200" t="s">
        <v>1003</v>
      </c>
      <c r="B203" s="200" t="s">
        <v>233</v>
      </c>
      <c r="C203" s="205" t="s">
        <v>1004</v>
      </c>
      <c r="D203" s="998">
        <v>18324.35364310251</v>
      </c>
    </row>
    <row r="204" spans="1:4" ht="16.5" thickTop="1" thickBot="1">
      <c r="A204" s="200" t="s">
        <v>1007</v>
      </c>
      <c r="B204" s="200" t="s">
        <v>92</v>
      </c>
      <c r="C204" s="205" t="s">
        <v>1008</v>
      </c>
      <c r="D204" s="998">
        <v>88104.510335683706</v>
      </c>
    </row>
    <row r="205" spans="1:4" ht="16.5" thickTop="1" thickBot="1">
      <c r="A205" s="200" t="s">
        <v>1005</v>
      </c>
      <c r="B205" s="200" t="s">
        <v>92</v>
      </c>
      <c r="C205" s="205" t="s">
        <v>1006</v>
      </c>
      <c r="D205" s="998">
        <v>197495.8114867715</v>
      </c>
    </row>
    <row r="206" spans="1:4" ht="16.5" thickTop="1" thickBot="1">
      <c r="A206" s="200" t="s">
        <v>506</v>
      </c>
      <c r="B206" s="200" t="s">
        <v>144</v>
      </c>
      <c r="C206" s="205" t="s">
        <v>2002</v>
      </c>
      <c r="D206" s="998">
        <v>130172.13620201287</v>
      </c>
    </row>
    <row r="207" spans="1:4" ht="16.5" thickTop="1" thickBot="1">
      <c r="A207" s="200" t="s">
        <v>515</v>
      </c>
      <c r="B207" s="200" t="s">
        <v>144</v>
      </c>
      <c r="C207" s="205" t="s">
        <v>516</v>
      </c>
      <c r="D207" s="998">
        <v>100525.57165069606</v>
      </c>
    </row>
    <row r="208" spans="1:4" ht="16.5" thickTop="1" thickBot="1">
      <c r="A208" s="200" t="s">
        <v>517</v>
      </c>
      <c r="B208" s="200" t="s">
        <v>144</v>
      </c>
      <c r="C208" s="205" t="s">
        <v>518</v>
      </c>
      <c r="D208" s="998">
        <v>9422.7898511420462</v>
      </c>
    </row>
    <row r="209" spans="1:4" ht="16.5" thickTop="1" thickBot="1">
      <c r="A209" s="200" t="s">
        <v>519</v>
      </c>
      <c r="B209" s="200" t="s">
        <v>233</v>
      </c>
      <c r="C209" s="205" t="s">
        <v>520</v>
      </c>
      <c r="D209" s="998">
        <v>11463.715639124932</v>
      </c>
    </row>
    <row r="210" spans="1:4" ht="16.5" thickTop="1" thickBot="1">
      <c r="A210" s="200" t="s">
        <v>522</v>
      </c>
      <c r="B210" s="200" t="s">
        <v>233</v>
      </c>
      <c r="C210" s="205" t="s">
        <v>2004</v>
      </c>
      <c r="D210" s="998">
        <v>12918.486074850838</v>
      </c>
    </row>
    <row r="211" spans="1:4" ht="16.5" thickTop="1" thickBot="1">
      <c r="A211" s="200" t="s">
        <v>521</v>
      </c>
      <c r="B211" s="200" t="s">
        <v>233</v>
      </c>
      <c r="C211" s="205" t="s">
        <v>2003</v>
      </c>
      <c r="D211" s="998">
        <v>5397.4994467546549</v>
      </c>
    </row>
    <row r="212" spans="1:4" ht="16.5" thickTop="1" thickBot="1">
      <c r="A212" s="200" t="s">
        <v>529</v>
      </c>
      <c r="B212" s="200" t="s">
        <v>388</v>
      </c>
      <c r="C212" s="205" t="s">
        <v>530</v>
      </c>
      <c r="D212" s="998">
        <v>40720.785873561137</v>
      </c>
    </row>
    <row r="213" spans="1:4" ht="16.5" thickTop="1" thickBot="1">
      <c r="A213" s="200" t="s">
        <v>525</v>
      </c>
      <c r="B213" s="200" t="s">
        <v>388</v>
      </c>
      <c r="C213" s="205" t="s">
        <v>526</v>
      </c>
      <c r="D213" s="998">
        <v>55076.898933285112</v>
      </c>
    </row>
    <row r="214" spans="1:4" ht="16.5" thickTop="1" thickBot="1">
      <c r="A214" s="200" t="s">
        <v>523</v>
      </c>
      <c r="B214" s="200" t="s">
        <v>388</v>
      </c>
      <c r="C214" s="205" t="s">
        <v>524</v>
      </c>
      <c r="D214" s="998">
        <v>42000</v>
      </c>
    </row>
    <row r="215" spans="1:4" ht="16.5" thickTop="1" thickBot="1">
      <c r="A215" s="200" t="s">
        <v>531</v>
      </c>
      <c r="B215" s="200" t="s">
        <v>388</v>
      </c>
      <c r="C215" s="205" t="s">
        <v>532</v>
      </c>
      <c r="D215" s="998">
        <v>69279.291026336403</v>
      </c>
    </row>
    <row r="216" spans="1:4" ht="16.5" thickTop="1" thickBot="1">
      <c r="A216" s="200" t="s">
        <v>535</v>
      </c>
      <c r="B216" s="200" t="s">
        <v>388</v>
      </c>
      <c r="C216" s="205" t="s">
        <v>536</v>
      </c>
      <c r="D216" s="998">
        <v>73096.864701982748</v>
      </c>
    </row>
    <row r="217" spans="1:4" ht="16.5" thickTop="1" thickBot="1">
      <c r="A217" s="200" t="s">
        <v>537</v>
      </c>
      <c r="B217" s="200" t="s">
        <v>388</v>
      </c>
      <c r="C217" s="205" t="s">
        <v>538</v>
      </c>
      <c r="D217" s="998">
        <v>72068.664858675329</v>
      </c>
    </row>
    <row r="218" spans="1:4" ht="16.5" thickTop="1" thickBot="1">
      <c r="A218" s="200" t="s">
        <v>539</v>
      </c>
      <c r="B218" s="200" t="s">
        <v>388</v>
      </c>
      <c r="C218" s="205" t="s">
        <v>540</v>
      </c>
      <c r="D218" s="998">
        <v>71211.492316036878</v>
      </c>
    </row>
    <row r="219" spans="1:4" ht="16.5" thickTop="1" thickBot="1">
      <c r="A219" s="200" t="s">
        <v>541</v>
      </c>
      <c r="B219" s="200" t="s">
        <v>388</v>
      </c>
      <c r="C219" s="205" t="s">
        <v>542</v>
      </c>
      <c r="D219" s="998">
        <v>70453.067679141794</v>
      </c>
    </row>
    <row r="220" spans="1:4" ht="16.5" thickTop="1" thickBot="1">
      <c r="A220" s="200" t="s">
        <v>533</v>
      </c>
      <c r="B220" s="200" t="s">
        <v>388</v>
      </c>
      <c r="C220" s="205" t="s">
        <v>534</v>
      </c>
      <c r="D220" s="998">
        <v>13764.643644910502</v>
      </c>
    </row>
    <row r="221" spans="1:4" ht="16.5" thickTop="1" thickBot="1">
      <c r="A221" s="200" t="s">
        <v>543</v>
      </c>
      <c r="B221" s="200" t="s">
        <v>388</v>
      </c>
      <c r="C221" s="205" t="s">
        <v>544</v>
      </c>
      <c r="D221" s="998">
        <v>46185.51533779304</v>
      </c>
    </row>
    <row r="222" spans="1:4" ht="16.5" thickTop="1" thickBot="1">
      <c r="A222" s="200" t="s">
        <v>554</v>
      </c>
      <c r="B222" s="200" t="s">
        <v>388</v>
      </c>
      <c r="C222" s="205" t="s">
        <v>555</v>
      </c>
      <c r="D222" s="998">
        <v>24017.119508226358</v>
      </c>
    </row>
    <row r="223" spans="1:4" ht="16.5" thickTop="1" thickBot="1">
      <c r="A223" s="200" t="s">
        <v>566</v>
      </c>
      <c r="B223" s="200" t="s">
        <v>388</v>
      </c>
      <c r="C223" s="205" t="s">
        <v>1940</v>
      </c>
      <c r="D223" s="998">
        <v>7129.1915868137157</v>
      </c>
    </row>
    <row r="224" spans="1:4" ht="31.5" thickTop="1" thickBot="1">
      <c r="A224" s="200" t="s">
        <v>545</v>
      </c>
      <c r="B224" s="200" t="s">
        <v>388</v>
      </c>
      <c r="C224" s="205" t="s">
        <v>546</v>
      </c>
      <c r="D224" s="998">
        <v>69279.291026336403</v>
      </c>
    </row>
    <row r="225" spans="1:4" ht="31.5" thickTop="1" thickBot="1">
      <c r="A225" s="200" t="s">
        <v>547</v>
      </c>
      <c r="B225" s="200" t="s">
        <v>388</v>
      </c>
      <c r="C225" s="205" t="s">
        <v>548</v>
      </c>
      <c r="D225" s="998">
        <v>53147.751702525151</v>
      </c>
    </row>
    <row r="226" spans="1:4" ht="16.5" thickTop="1" thickBot="1">
      <c r="A226" s="200" t="s">
        <v>549</v>
      </c>
      <c r="B226" s="200" t="s">
        <v>388</v>
      </c>
      <c r="C226" s="205" t="s">
        <v>2005</v>
      </c>
      <c r="D226" s="998">
        <v>52375.074790574334</v>
      </c>
    </row>
    <row r="227" spans="1:4" ht="31.5" thickTop="1" thickBot="1">
      <c r="A227" s="200" t="s">
        <v>550</v>
      </c>
      <c r="B227" s="200" t="s">
        <v>388</v>
      </c>
      <c r="C227" s="205" t="s">
        <v>551</v>
      </c>
      <c r="D227" s="998">
        <v>69279.291026336403</v>
      </c>
    </row>
    <row r="228" spans="1:4" ht="31.5" thickTop="1" thickBot="1">
      <c r="A228" s="200" t="s">
        <v>552</v>
      </c>
      <c r="B228" s="200" t="s">
        <v>388</v>
      </c>
      <c r="C228" s="205" t="s">
        <v>553</v>
      </c>
      <c r="D228" s="998">
        <v>54756.222744530816</v>
      </c>
    </row>
    <row r="229" spans="1:4" ht="16.5" thickTop="1" thickBot="1">
      <c r="A229" s="200" t="s">
        <v>556</v>
      </c>
      <c r="B229" s="200" t="s">
        <v>388</v>
      </c>
      <c r="C229" s="205" t="s">
        <v>557</v>
      </c>
      <c r="D229" s="998">
        <v>69279.291026336403</v>
      </c>
    </row>
    <row r="230" spans="1:4" ht="16.5" thickTop="1" thickBot="1">
      <c r="A230" s="200" t="s">
        <v>558</v>
      </c>
      <c r="B230" s="200" t="s">
        <v>388</v>
      </c>
      <c r="C230" s="205" t="s">
        <v>559</v>
      </c>
      <c r="D230" s="998">
        <v>42680.473693726264</v>
      </c>
    </row>
    <row r="231" spans="1:4" ht="16.5" thickTop="1" thickBot="1">
      <c r="A231" s="200" t="s">
        <v>527</v>
      </c>
      <c r="B231" s="200" t="s">
        <v>388</v>
      </c>
      <c r="C231" s="205" t="s">
        <v>528</v>
      </c>
      <c r="D231" s="998">
        <v>48779.429397938882</v>
      </c>
    </row>
    <row r="232" spans="1:4" ht="16.5" thickTop="1" thickBot="1">
      <c r="A232" s="200" t="s">
        <v>560</v>
      </c>
      <c r="B232" s="200" t="s">
        <v>388</v>
      </c>
      <c r="C232" s="205" t="s">
        <v>561</v>
      </c>
      <c r="D232" s="998">
        <v>69279.291026336403</v>
      </c>
    </row>
    <row r="233" spans="1:4" ht="16.5" thickTop="1" thickBot="1">
      <c r="A233" s="200" t="s">
        <v>562</v>
      </c>
      <c r="B233" s="200" t="s">
        <v>388</v>
      </c>
      <c r="C233" s="205" t="s">
        <v>563</v>
      </c>
      <c r="D233" s="998">
        <v>46674.164768275768</v>
      </c>
    </row>
    <row r="234" spans="1:4" ht="31.5" thickTop="1" thickBot="1">
      <c r="A234" s="200" t="s">
        <v>564</v>
      </c>
      <c r="B234" s="200" t="s">
        <v>388</v>
      </c>
      <c r="C234" s="205" t="s">
        <v>565</v>
      </c>
      <c r="D234" s="998">
        <v>39702.766226722102</v>
      </c>
    </row>
    <row r="235" spans="1:4" ht="16.5" thickTop="1" thickBot="1">
      <c r="A235" s="200" t="s">
        <v>567</v>
      </c>
      <c r="B235" s="200" t="s">
        <v>144</v>
      </c>
      <c r="C235" s="205" t="s">
        <v>568</v>
      </c>
      <c r="D235" s="998">
        <v>1456.7861146266496</v>
      </c>
    </row>
    <row r="236" spans="1:4" ht="31.5" thickTop="1" thickBot="1">
      <c r="A236" s="200" t="s">
        <v>571</v>
      </c>
      <c r="B236" s="200" t="s">
        <v>388</v>
      </c>
      <c r="C236" s="205" t="s">
        <v>572</v>
      </c>
      <c r="D236" s="998">
        <v>517139.72831917065</v>
      </c>
    </row>
    <row r="237" spans="1:4" ht="31.5" thickTop="1" thickBot="1">
      <c r="A237" s="200" t="s">
        <v>573</v>
      </c>
      <c r="B237" s="200" t="s">
        <v>388</v>
      </c>
      <c r="C237" s="205" t="s">
        <v>574</v>
      </c>
      <c r="D237" s="998">
        <v>515382.6264087265</v>
      </c>
    </row>
    <row r="238" spans="1:4" ht="31.5" thickTop="1" thickBot="1">
      <c r="A238" s="200" t="s">
        <v>575</v>
      </c>
      <c r="B238" s="200" t="s">
        <v>388</v>
      </c>
      <c r="C238" s="205" t="s">
        <v>576</v>
      </c>
      <c r="D238" s="998">
        <v>545576.0711143252</v>
      </c>
    </row>
    <row r="239" spans="1:4" ht="16.5" thickTop="1" thickBot="1">
      <c r="A239" s="200" t="s">
        <v>588</v>
      </c>
      <c r="B239" s="200" t="s">
        <v>589</v>
      </c>
      <c r="C239" s="205" t="s">
        <v>590</v>
      </c>
      <c r="D239" s="998">
        <v>482788.69137588132</v>
      </c>
    </row>
    <row r="240" spans="1:4" ht="16.5" thickTop="1" thickBot="1">
      <c r="A240" s="200" t="s">
        <v>577</v>
      </c>
      <c r="B240" s="200" t="s">
        <v>388</v>
      </c>
      <c r="C240" s="205" t="s">
        <v>2006</v>
      </c>
      <c r="D240" s="998">
        <v>482788.69137588132</v>
      </c>
    </row>
    <row r="241" spans="1:4" ht="16.5" thickTop="1" thickBot="1">
      <c r="A241" s="200" t="s">
        <v>578</v>
      </c>
      <c r="B241" s="200" t="s">
        <v>388</v>
      </c>
      <c r="C241" s="205" t="s">
        <v>2117</v>
      </c>
      <c r="D241" s="998">
        <v>482788.69137588132</v>
      </c>
    </row>
    <row r="242" spans="1:4" ht="16.5" thickTop="1" thickBot="1">
      <c r="A242" s="209" t="s">
        <v>2119</v>
      </c>
      <c r="B242" s="200" t="s">
        <v>388</v>
      </c>
      <c r="C242" s="205" t="s">
        <v>2118</v>
      </c>
      <c r="D242" s="999">
        <v>494216.97993129626</v>
      </c>
    </row>
    <row r="243" spans="1:4" ht="16.5" thickTop="1" thickBot="1">
      <c r="A243" s="200" t="s">
        <v>579</v>
      </c>
      <c r="B243" s="200" t="s">
        <v>388</v>
      </c>
      <c r="C243" s="205" t="s">
        <v>580</v>
      </c>
      <c r="D243" s="998">
        <v>689794.84240342304</v>
      </c>
    </row>
    <row r="244" spans="1:4" ht="16.5" thickTop="1" thickBot="1">
      <c r="A244" s="200" t="s">
        <v>581</v>
      </c>
      <c r="B244" s="200" t="s">
        <v>388</v>
      </c>
      <c r="C244" s="205" t="s">
        <v>582</v>
      </c>
      <c r="D244" s="998">
        <v>529908.74874947255</v>
      </c>
    </row>
    <row r="245" spans="1:4" ht="16.5" thickTop="1" thickBot="1">
      <c r="A245" s="200" t="s">
        <v>583</v>
      </c>
      <c r="B245" s="200" t="s">
        <v>388</v>
      </c>
      <c r="C245" s="205" t="s">
        <v>584</v>
      </c>
      <c r="D245" s="998">
        <v>603571.63237509783</v>
      </c>
    </row>
    <row r="246" spans="1:4" ht="16.5" thickTop="1" thickBot="1">
      <c r="A246" s="200" t="s">
        <v>585</v>
      </c>
      <c r="B246" s="200" t="s">
        <v>388</v>
      </c>
      <c r="C246" s="205" t="s">
        <v>2120</v>
      </c>
      <c r="D246" s="998">
        <v>482788.69137588132</v>
      </c>
    </row>
    <row r="247" spans="1:4" ht="16.5" thickTop="1" thickBot="1">
      <c r="A247" s="200" t="s">
        <v>586</v>
      </c>
      <c r="B247" s="200" t="s">
        <v>388</v>
      </c>
      <c r="C247" s="205" t="s">
        <v>587</v>
      </c>
      <c r="D247" s="998">
        <v>482788.69137588132</v>
      </c>
    </row>
    <row r="248" spans="1:4" ht="16.5" thickTop="1" thickBot="1">
      <c r="A248" s="200" t="s">
        <v>591</v>
      </c>
      <c r="B248" s="200" t="s">
        <v>388</v>
      </c>
      <c r="C248" s="205" t="s">
        <v>592</v>
      </c>
      <c r="D248" s="998">
        <v>482788.69137588132</v>
      </c>
    </row>
    <row r="249" spans="1:4" ht="16.5" thickTop="1" thickBot="1">
      <c r="A249" s="200" t="s">
        <v>593</v>
      </c>
      <c r="B249" s="200" t="s">
        <v>388</v>
      </c>
      <c r="C249" s="205" t="s">
        <v>594</v>
      </c>
      <c r="D249" s="998">
        <v>482788.69137588132</v>
      </c>
    </row>
    <row r="250" spans="1:4" ht="16.5" thickTop="1" thickBot="1">
      <c r="A250" s="200" t="s">
        <v>595</v>
      </c>
      <c r="B250" s="200" t="s">
        <v>388</v>
      </c>
      <c r="C250" s="205" t="s">
        <v>596</v>
      </c>
      <c r="D250" s="998">
        <v>356235.61501838121</v>
      </c>
    </row>
    <row r="251" spans="1:4" ht="16.5" thickTop="1" thickBot="1">
      <c r="A251" s="200" t="s">
        <v>597</v>
      </c>
      <c r="B251" s="200" t="s">
        <v>388</v>
      </c>
      <c r="C251" s="205" t="s">
        <v>598</v>
      </c>
      <c r="D251" s="998">
        <v>360413.56764900859</v>
      </c>
    </row>
    <row r="252" spans="1:4" ht="31.5" thickTop="1" thickBot="1">
      <c r="A252" s="200" t="s">
        <v>599</v>
      </c>
      <c r="B252" s="200" t="s">
        <v>388</v>
      </c>
      <c r="C252" s="205" t="s">
        <v>600</v>
      </c>
      <c r="D252" s="998">
        <v>381967.07961188449</v>
      </c>
    </row>
    <row r="253" spans="1:4" ht="31.5" thickTop="1" thickBot="1">
      <c r="A253" s="200" t="s">
        <v>601</v>
      </c>
      <c r="B253" s="200" t="s">
        <v>388</v>
      </c>
      <c r="C253" s="205" t="s">
        <v>602</v>
      </c>
      <c r="D253" s="998">
        <v>341760.39365997707</v>
      </c>
    </row>
    <row r="254" spans="1:4" ht="16.5" thickTop="1" thickBot="1">
      <c r="A254" s="200" t="s">
        <v>605</v>
      </c>
      <c r="B254" s="200" t="s">
        <v>233</v>
      </c>
      <c r="C254" s="205" t="s">
        <v>2007</v>
      </c>
      <c r="D254" s="998">
        <v>22791.423853432167</v>
      </c>
    </row>
    <row r="255" spans="1:4" ht="31.5" thickTop="1" thickBot="1">
      <c r="A255" s="200" t="s">
        <v>603</v>
      </c>
      <c r="B255" s="200" t="s">
        <v>388</v>
      </c>
      <c r="C255" s="205" t="s">
        <v>604</v>
      </c>
      <c r="D255" s="998">
        <v>544776.92569155665</v>
      </c>
    </row>
    <row r="256" spans="1:4" ht="16.5" thickTop="1" thickBot="1">
      <c r="A256" s="200" t="s">
        <v>569</v>
      </c>
      <c r="B256" s="200" t="s">
        <v>388</v>
      </c>
      <c r="C256" s="205" t="s">
        <v>570</v>
      </c>
      <c r="D256" s="998">
        <v>482788.69137588132</v>
      </c>
    </row>
    <row r="257" spans="1:4" ht="16.5" thickTop="1" thickBot="1">
      <c r="A257" s="200" t="s">
        <v>606</v>
      </c>
      <c r="B257" s="200" t="s">
        <v>388</v>
      </c>
      <c r="C257" s="205" t="s">
        <v>607</v>
      </c>
      <c r="D257" s="998">
        <v>513906.4979208099</v>
      </c>
    </row>
    <row r="258" spans="1:4" ht="16.5" thickTop="1" thickBot="1">
      <c r="A258" s="200" t="s">
        <v>608</v>
      </c>
      <c r="B258" s="200" t="s">
        <v>388</v>
      </c>
      <c r="C258" s="205" t="s">
        <v>609</v>
      </c>
      <c r="D258" s="998">
        <v>488855.07045139506</v>
      </c>
    </row>
    <row r="259" spans="1:4" ht="16.5" thickTop="1" thickBot="1">
      <c r="A259" s="200" t="s">
        <v>507</v>
      </c>
      <c r="B259" s="200" t="s">
        <v>388</v>
      </c>
      <c r="C259" s="205" t="s">
        <v>508</v>
      </c>
      <c r="D259" s="998">
        <v>491369.57897908747</v>
      </c>
    </row>
    <row r="260" spans="1:4" ht="16.5" thickTop="1" thickBot="1">
      <c r="A260" s="200" t="s">
        <v>1753</v>
      </c>
      <c r="B260" s="200" t="s">
        <v>388</v>
      </c>
      <c r="C260" s="205" t="s">
        <v>1754</v>
      </c>
      <c r="D260" s="998">
        <v>436156.26541312598</v>
      </c>
    </row>
    <row r="261" spans="1:4" ht="16.5" thickTop="1" thickBot="1">
      <c r="A261" s="200" t="s">
        <v>509</v>
      </c>
      <c r="B261" s="200" t="s">
        <v>377</v>
      </c>
      <c r="C261" s="205" t="s">
        <v>510</v>
      </c>
      <c r="D261" s="998">
        <v>3051.0048815765681</v>
      </c>
    </row>
    <row r="262" spans="1:4" ht="46.5" thickTop="1" thickBot="1">
      <c r="A262" s="200" t="s">
        <v>610</v>
      </c>
      <c r="B262" s="200" t="s">
        <v>377</v>
      </c>
      <c r="C262" s="205" t="s">
        <v>2008</v>
      </c>
      <c r="D262" s="998">
        <v>3167.059121316217</v>
      </c>
    </row>
    <row r="263" spans="1:4" ht="31.5" thickTop="1" thickBot="1">
      <c r="A263" s="200" t="s">
        <v>611</v>
      </c>
      <c r="B263" s="200" t="s">
        <v>233</v>
      </c>
      <c r="C263" s="205" t="s">
        <v>612</v>
      </c>
      <c r="D263" s="998">
        <v>70632.239136985459</v>
      </c>
    </row>
    <row r="264" spans="1:4" ht="31.5" thickTop="1" thickBot="1">
      <c r="A264" s="200" t="s">
        <v>613</v>
      </c>
      <c r="B264" s="200" t="s">
        <v>377</v>
      </c>
      <c r="C264" s="205" t="s">
        <v>614</v>
      </c>
      <c r="D264" s="998">
        <v>12524.695715060565</v>
      </c>
    </row>
    <row r="265" spans="1:4" ht="31.5" thickTop="1" thickBot="1">
      <c r="A265" s="200" t="s">
        <v>615</v>
      </c>
      <c r="B265" s="200" t="s">
        <v>144</v>
      </c>
      <c r="C265" s="205" t="s">
        <v>616</v>
      </c>
      <c r="D265" s="998">
        <v>8885.2754776110396</v>
      </c>
    </row>
    <row r="266" spans="1:4" ht="31.5" thickTop="1" thickBot="1">
      <c r="A266" s="200" t="s">
        <v>617</v>
      </c>
      <c r="B266" s="200" t="s">
        <v>92</v>
      </c>
      <c r="C266" s="205" t="s">
        <v>618</v>
      </c>
      <c r="D266" s="998">
        <v>41888.454408485501</v>
      </c>
    </row>
    <row r="267" spans="1:4" ht="31.5" thickTop="1" thickBot="1">
      <c r="A267" s="200" t="s">
        <v>619</v>
      </c>
      <c r="B267" s="200" t="s">
        <v>92</v>
      </c>
      <c r="C267" s="205" t="s">
        <v>620</v>
      </c>
      <c r="D267" s="998">
        <v>69279.291026336403</v>
      </c>
    </row>
    <row r="268" spans="1:4" ht="31.5" thickTop="1" thickBot="1">
      <c r="A268" s="200" t="s">
        <v>621</v>
      </c>
      <c r="B268" s="200" t="s">
        <v>92</v>
      </c>
      <c r="C268" s="205" t="s">
        <v>622</v>
      </c>
      <c r="D268" s="998">
        <v>79927.776532272634</v>
      </c>
    </row>
    <row r="269" spans="1:4" ht="16.5" thickTop="1" thickBot="1">
      <c r="A269" s="200" t="s">
        <v>623</v>
      </c>
      <c r="B269" s="200" t="s">
        <v>377</v>
      </c>
      <c r="C269" s="205" t="s">
        <v>624</v>
      </c>
      <c r="D269" s="998">
        <v>64327.643464111359</v>
      </c>
    </row>
    <row r="270" spans="1:4" ht="16.5" thickTop="1" thickBot="1">
      <c r="A270" s="200" t="s">
        <v>627</v>
      </c>
      <c r="B270" s="200" t="s">
        <v>144</v>
      </c>
      <c r="C270" s="205" t="s">
        <v>628</v>
      </c>
      <c r="D270" s="998">
        <v>181661.53389983726</v>
      </c>
    </row>
    <row r="271" spans="1:4" ht="16.5" thickTop="1" thickBot="1">
      <c r="A271" s="200" t="s">
        <v>629</v>
      </c>
      <c r="B271" s="200" t="s">
        <v>388</v>
      </c>
      <c r="C271" s="205" t="s">
        <v>2009</v>
      </c>
      <c r="D271" s="998">
        <v>62293.640209726982</v>
      </c>
    </row>
    <row r="272" spans="1:4" ht="31.5" thickTop="1" thickBot="1">
      <c r="A272" s="200" t="s">
        <v>625</v>
      </c>
      <c r="B272" s="200" t="s">
        <v>388</v>
      </c>
      <c r="C272" s="205" t="s">
        <v>626</v>
      </c>
      <c r="D272" s="998">
        <v>60134.420538781407</v>
      </c>
    </row>
    <row r="273" spans="1:4" ht="31.5" thickTop="1" thickBot="1">
      <c r="A273" s="200" t="s">
        <v>630</v>
      </c>
      <c r="B273" s="200" t="s">
        <v>388</v>
      </c>
      <c r="C273" s="205" t="s">
        <v>631</v>
      </c>
      <c r="D273" s="998">
        <v>63342.200445971182</v>
      </c>
    </row>
    <row r="274" spans="1:4" ht="31.5" thickTop="1" thickBot="1">
      <c r="A274" s="200" t="s">
        <v>632</v>
      </c>
      <c r="B274" s="200" t="s">
        <v>144</v>
      </c>
      <c r="C274" s="205" t="s">
        <v>633</v>
      </c>
      <c r="D274" s="998">
        <v>76975.519556439453</v>
      </c>
    </row>
    <row r="275" spans="1:4" ht="31.5" thickTop="1" thickBot="1">
      <c r="A275" s="200" t="s">
        <v>634</v>
      </c>
      <c r="B275" s="200" t="s">
        <v>144</v>
      </c>
      <c r="C275" s="205" t="s">
        <v>635</v>
      </c>
      <c r="D275" s="998">
        <v>61581.02645693966</v>
      </c>
    </row>
    <row r="276" spans="1:4" ht="31.5" thickTop="1" thickBot="1">
      <c r="A276" s="200" t="s">
        <v>636</v>
      </c>
      <c r="B276" s="200" t="s">
        <v>637</v>
      </c>
      <c r="C276" s="205" t="s">
        <v>2010</v>
      </c>
      <c r="D276" s="998">
        <v>117773.67492316035</v>
      </c>
    </row>
    <row r="277" spans="1:4" ht="16.5" thickTop="1" thickBot="1">
      <c r="A277" s="200" t="s">
        <v>638</v>
      </c>
      <c r="B277" s="200" t="s">
        <v>637</v>
      </c>
      <c r="C277" s="205" t="s">
        <v>2011</v>
      </c>
      <c r="D277" s="998">
        <v>84856.009642620367</v>
      </c>
    </row>
    <row r="278" spans="1:4" ht="16.5" thickTop="1" thickBot="1">
      <c r="A278" s="200" t="s">
        <v>639</v>
      </c>
      <c r="B278" s="200" t="s">
        <v>637</v>
      </c>
      <c r="C278" s="205" t="s">
        <v>640</v>
      </c>
      <c r="D278" s="998">
        <v>33264</v>
      </c>
    </row>
    <row r="279" spans="1:4" ht="16.5" thickTop="1" thickBot="1">
      <c r="A279" s="200" t="s">
        <v>511</v>
      </c>
      <c r="B279" s="200" t="s">
        <v>141</v>
      </c>
      <c r="C279" s="205" t="s">
        <v>512</v>
      </c>
      <c r="D279" s="998">
        <v>53200</v>
      </c>
    </row>
    <row r="280" spans="1:4" ht="16.5" thickTop="1" thickBot="1">
      <c r="A280" s="200" t="s">
        <v>513</v>
      </c>
      <c r="B280" s="200" t="s">
        <v>141</v>
      </c>
      <c r="C280" s="205" t="s">
        <v>514</v>
      </c>
      <c r="D280" s="998">
        <v>63120.272162960275</v>
      </c>
    </row>
    <row r="281" spans="1:4" ht="31.5" thickTop="1" thickBot="1">
      <c r="A281" s="200" t="s">
        <v>641</v>
      </c>
      <c r="B281" s="200" t="s">
        <v>92</v>
      </c>
      <c r="C281" s="205" t="s">
        <v>642</v>
      </c>
      <c r="D281" s="998">
        <v>79991.911770023493</v>
      </c>
    </row>
    <row r="282" spans="1:4" ht="31.5" thickTop="1" thickBot="1">
      <c r="A282" s="200" t="s">
        <v>643</v>
      </c>
      <c r="B282" s="200" t="s">
        <v>377</v>
      </c>
      <c r="C282" s="205" t="s">
        <v>644</v>
      </c>
      <c r="D282" s="998">
        <v>12959.39010426083</v>
      </c>
    </row>
    <row r="283" spans="1:4" ht="31.5" thickTop="1" thickBot="1">
      <c r="A283" s="200" t="s">
        <v>645</v>
      </c>
      <c r="B283" s="200" t="s">
        <v>144</v>
      </c>
      <c r="C283" s="205" t="s">
        <v>646</v>
      </c>
      <c r="D283" s="998">
        <v>7401.0028325197363</v>
      </c>
    </row>
    <row r="284" spans="1:4" ht="16.5" thickTop="1" thickBot="1">
      <c r="A284" s="200" t="s">
        <v>647</v>
      </c>
      <c r="B284" s="200" t="s">
        <v>92</v>
      </c>
      <c r="C284" s="205" t="s">
        <v>648</v>
      </c>
      <c r="D284" s="998">
        <v>15395.511119146626</v>
      </c>
    </row>
    <row r="285" spans="1:4" ht="31.5" thickTop="1" thickBot="1">
      <c r="A285" s="200" t="s">
        <v>649</v>
      </c>
      <c r="B285" s="200" t="s">
        <v>92</v>
      </c>
      <c r="C285" s="205" t="s">
        <v>650</v>
      </c>
      <c r="D285" s="998">
        <v>150873.5657204845</v>
      </c>
    </row>
    <row r="286" spans="1:4" ht="16.5" thickTop="1" thickBot="1">
      <c r="A286" s="200" t="s">
        <v>651</v>
      </c>
      <c r="B286" s="200" t="s">
        <v>92</v>
      </c>
      <c r="C286" s="205" t="s">
        <v>652</v>
      </c>
      <c r="D286" s="998">
        <v>135343.67600795513</v>
      </c>
    </row>
    <row r="287" spans="1:4" ht="16.5" thickTop="1" thickBot="1">
      <c r="A287" s="200" t="s">
        <v>657</v>
      </c>
      <c r="B287" s="200" t="s">
        <v>92</v>
      </c>
      <c r="C287" s="205" t="s">
        <v>658</v>
      </c>
      <c r="D287" s="998">
        <v>35630.687639365991</v>
      </c>
    </row>
    <row r="288" spans="1:4" ht="31.5" thickTop="1" thickBot="1">
      <c r="A288" s="200" t="s">
        <v>653</v>
      </c>
      <c r="B288" s="200" t="s">
        <v>92</v>
      </c>
      <c r="C288" s="205" t="s">
        <v>654</v>
      </c>
      <c r="D288" s="998">
        <v>40234.32</v>
      </c>
    </row>
    <row r="289" spans="1:4" ht="31.5" thickTop="1" thickBot="1">
      <c r="A289" s="200" t="s">
        <v>655</v>
      </c>
      <c r="B289" s="200" t="s">
        <v>92</v>
      </c>
      <c r="C289" s="205" t="s">
        <v>656</v>
      </c>
      <c r="D289" s="998">
        <v>177046.85084071592</v>
      </c>
    </row>
    <row r="290" spans="1:4" ht="16.5" thickTop="1" thickBot="1">
      <c r="A290" s="200" t="s">
        <v>659</v>
      </c>
      <c r="B290" s="200" t="s">
        <v>463</v>
      </c>
      <c r="C290" s="205" t="s">
        <v>660</v>
      </c>
      <c r="D290" s="998">
        <v>2750</v>
      </c>
    </row>
    <row r="291" spans="1:4" ht="16.5" thickTop="1" thickBot="1">
      <c r="A291" s="200" t="s">
        <v>661</v>
      </c>
      <c r="B291" s="200" t="s">
        <v>425</v>
      </c>
      <c r="C291" s="205" t="s">
        <v>2012</v>
      </c>
      <c r="D291" s="998">
        <v>89755.738202856606</v>
      </c>
    </row>
    <row r="292" spans="1:4" ht="31.5" thickTop="1" thickBot="1">
      <c r="A292" s="200" t="s">
        <v>662</v>
      </c>
      <c r="B292" s="200" t="s">
        <v>377</v>
      </c>
      <c r="C292" s="205" t="s">
        <v>663</v>
      </c>
      <c r="D292" s="998">
        <v>3861.3485204604344</v>
      </c>
    </row>
    <row r="293" spans="1:4" ht="16.5" thickTop="1" thickBot="1">
      <c r="A293" s="200" t="s">
        <v>664</v>
      </c>
      <c r="B293" s="200" t="s">
        <v>377</v>
      </c>
      <c r="C293" s="205" t="s">
        <v>2013</v>
      </c>
      <c r="D293" s="998">
        <v>9704.7812933164569</v>
      </c>
    </row>
    <row r="294" spans="1:4" ht="16.5" thickTop="1" thickBot="1">
      <c r="A294" s="200" t="s">
        <v>665</v>
      </c>
      <c r="B294" s="200" t="s">
        <v>92</v>
      </c>
      <c r="C294" s="205" t="s">
        <v>666</v>
      </c>
      <c r="D294" s="998">
        <v>2828.0585789188208</v>
      </c>
    </row>
    <row r="295" spans="1:4" ht="16.5" thickTop="1" thickBot="1">
      <c r="A295" s="200" t="s">
        <v>671</v>
      </c>
      <c r="B295" s="200" t="s">
        <v>92</v>
      </c>
      <c r="C295" s="205" t="s">
        <v>2014</v>
      </c>
      <c r="D295" s="998">
        <v>67549.675646356889</v>
      </c>
    </row>
    <row r="296" spans="1:4" ht="16.5" thickTop="1" thickBot="1">
      <c r="A296" s="200" t="s">
        <v>667</v>
      </c>
      <c r="B296" s="200" t="s">
        <v>92</v>
      </c>
      <c r="C296" s="205" t="s">
        <v>668</v>
      </c>
      <c r="D296" s="998">
        <v>92372.048695232908</v>
      </c>
    </row>
    <row r="297" spans="1:4" ht="16.5" thickTop="1" thickBot="1">
      <c r="A297" s="200" t="s">
        <v>669</v>
      </c>
      <c r="B297" s="200" t="s">
        <v>92</v>
      </c>
      <c r="C297" s="205" t="s">
        <v>670</v>
      </c>
      <c r="D297" s="998">
        <v>69016.641957451924</v>
      </c>
    </row>
    <row r="298" spans="1:4" ht="16.5" thickTop="1" thickBot="1">
      <c r="A298" s="200" t="s">
        <v>684</v>
      </c>
      <c r="B298" s="200" t="s">
        <v>144</v>
      </c>
      <c r="C298" s="205" t="s">
        <v>685</v>
      </c>
      <c r="D298" s="998">
        <v>5296.7562225034644</v>
      </c>
    </row>
    <row r="299" spans="1:4" ht="16.5" thickTop="1" thickBot="1">
      <c r="A299" s="200" t="s">
        <v>672</v>
      </c>
      <c r="B299" s="200" t="s">
        <v>377</v>
      </c>
      <c r="C299" s="205" t="s">
        <v>673</v>
      </c>
      <c r="D299" s="998">
        <v>67647.405532453427</v>
      </c>
    </row>
    <row r="300" spans="1:4" ht="16.5" thickTop="1" thickBot="1">
      <c r="A300" s="200" t="s">
        <v>688</v>
      </c>
      <c r="B300" s="200" t="s">
        <v>377</v>
      </c>
      <c r="C300" s="205" t="s">
        <v>689</v>
      </c>
      <c r="D300" s="998">
        <v>27265.620201289697</v>
      </c>
    </row>
    <row r="301" spans="1:4" ht="46.5" thickTop="1" thickBot="1">
      <c r="A301" s="200" t="s">
        <v>690</v>
      </c>
      <c r="B301" s="200" t="s">
        <v>92</v>
      </c>
      <c r="C301" s="205" t="s">
        <v>691</v>
      </c>
      <c r="D301" s="998">
        <v>297586.48514433793</v>
      </c>
    </row>
    <row r="302" spans="1:4" ht="46.5" thickTop="1" thickBot="1">
      <c r="A302" s="200" t="s">
        <v>692</v>
      </c>
      <c r="B302" s="200" t="s">
        <v>92</v>
      </c>
      <c r="C302" s="205" t="s">
        <v>693</v>
      </c>
      <c r="D302" s="998">
        <v>250018.4991261375</v>
      </c>
    </row>
    <row r="303" spans="1:4" ht="46.5" thickTop="1" thickBot="1">
      <c r="A303" s="200" t="s">
        <v>694</v>
      </c>
      <c r="B303" s="200" t="s">
        <v>92</v>
      </c>
      <c r="C303" s="205" t="s">
        <v>695</v>
      </c>
      <c r="D303" s="998">
        <v>242372.15355872954</v>
      </c>
    </row>
    <row r="304" spans="1:4" ht="46.5" thickTop="1" thickBot="1">
      <c r="A304" s="200" t="s">
        <v>696</v>
      </c>
      <c r="B304" s="200" t="s">
        <v>92</v>
      </c>
      <c r="C304" s="205" t="s">
        <v>697</v>
      </c>
      <c r="D304" s="998">
        <v>305905.74169830646</v>
      </c>
    </row>
    <row r="305" spans="1:4" ht="46.5" thickTop="1" thickBot="1">
      <c r="A305" s="200" t="s">
        <v>698</v>
      </c>
      <c r="B305" s="200" t="s">
        <v>92</v>
      </c>
      <c r="C305" s="205" t="s">
        <v>699</v>
      </c>
      <c r="D305" s="998">
        <v>215761.11999035734</v>
      </c>
    </row>
    <row r="306" spans="1:4" ht="46.5" thickTop="1" thickBot="1">
      <c r="A306" s="200" t="s">
        <v>700</v>
      </c>
      <c r="B306" s="200" t="s">
        <v>233</v>
      </c>
      <c r="C306" s="205" t="s">
        <v>701</v>
      </c>
      <c r="D306" s="998">
        <v>329199.04923763027</v>
      </c>
    </row>
    <row r="307" spans="1:4" ht="16.5" thickTop="1" thickBot="1">
      <c r="A307" s="200" t="s">
        <v>702</v>
      </c>
      <c r="B307" s="200" t="s">
        <v>92</v>
      </c>
      <c r="C307" s="205" t="s">
        <v>703</v>
      </c>
      <c r="D307" s="998">
        <v>177003.07599590186</v>
      </c>
    </row>
    <row r="308" spans="1:4" ht="16.5" thickTop="1" thickBot="1">
      <c r="A308" s="200" t="s">
        <v>674</v>
      </c>
      <c r="B308" s="200" t="s">
        <v>377</v>
      </c>
      <c r="C308" s="205" t="s">
        <v>675</v>
      </c>
      <c r="D308" s="998">
        <v>27194.358826010965</v>
      </c>
    </row>
    <row r="309" spans="1:4" ht="16.5" thickTop="1" thickBot="1">
      <c r="A309" s="200" t="s">
        <v>680</v>
      </c>
      <c r="B309" s="200" t="s">
        <v>377</v>
      </c>
      <c r="C309" s="205" t="s">
        <v>681</v>
      </c>
      <c r="D309" s="998">
        <v>7936.9920000000002</v>
      </c>
    </row>
    <row r="310" spans="1:4" ht="16.5" thickTop="1" thickBot="1">
      <c r="A310" s="200" t="s">
        <v>678</v>
      </c>
      <c r="B310" s="200" t="s">
        <v>377</v>
      </c>
      <c r="C310" s="205" t="s">
        <v>679</v>
      </c>
      <c r="D310" s="998">
        <v>17560.367999999999</v>
      </c>
    </row>
    <row r="311" spans="1:4" ht="16.5" thickTop="1" thickBot="1">
      <c r="A311" s="200" t="s">
        <v>676</v>
      </c>
      <c r="B311" s="200" t="s">
        <v>377</v>
      </c>
      <c r="C311" s="205" t="s">
        <v>677</v>
      </c>
      <c r="D311" s="998">
        <v>88029.648000000001</v>
      </c>
    </row>
    <row r="312" spans="1:4" ht="16.5" thickTop="1" thickBot="1">
      <c r="A312" s="200" t="s">
        <v>682</v>
      </c>
      <c r="B312" s="200" t="s">
        <v>377</v>
      </c>
      <c r="C312" s="205" t="s">
        <v>683</v>
      </c>
      <c r="D312" s="998">
        <v>18480</v>
      </c>
    </row>
    <row r="313" spans="1:4" ht="16.5" thickTop="1" thickBot="1">
      <c r="A313" s="200" t="s">
        <v>704</v>
      </c>
      <c r="B313" s="200" t="s">
        <v>377</v>
      </c>
      <c r="C313" s="205" t="s">
        <v>705</v>
      </c>
      <c r="D313" s="998">
        <v>12176.532995841619</v>
      </c>
    </row>
    <row r="314" spans="1:4" ht="16.5" thickTop="1" thickBot="1">
      <c r="A314" s="200" t="s">
        <v>706</v>
      </c>
      <c r="B314" s="200" t="s">
        <v>377</v>
      </c>
      <c r="C314" s="205" t="s">
        <v>707</v>
      </c>
      <c r="D314" s="998">
        <v>10180.196468390284</v>
      </c>
    </row>
    <row r="315" spans="1:4" ht="46.5" thickTop="1" thickBot="1">
      <c r="A315" s="200" t="s">
        <v>712</v>
      </c>
      <c r="B315" s="200" t="s">
        <v>377</v>
      </c>
      <c r="C315" s="205" t="s">
        <v>713</v>
      </c>
      <c r="D315" s="998">
        <v>17024.342554089071</v>
      </c>
    </row>
    <row r="316" spans="1:4" ht="31.5" thickTop="1" thickBot="1">
      <c r="A316" s="200" t="s">
        <v>708</v>
      </c>
      <c r="B316" s="200" t="s">
        <v>92</v>
      </c>
      <c r="C316" s="205" t="s">
        <v>709</v>
      </c>
      <c r="D316" s="998">
        <v>23647.68</v>
      </c>
    </row>
    <row r="317" spans="1:4" ht="16.5" thickTop="1" thickBot="1">
      <c r="A317" s="200" t="s">
        <v>710</v>
      </c>
      <c r="B317" s="200" t="s">
        <v>377</v>
      </c>
      <c r="C317" s="205" t="s">
        <v>711</v>
      </c>
      <c r="D317" s="998">
        <v>25343.59910805761</v>
      </c>
    </row>
    <row r="318" spans="1:4" ht="31.5" thickTop="1" thickBot="1">
      <c r="A318" s="200" t="s">
        <v>714</v>
      </c>
      <c r="B318" s="200" t="s">
        <v>637</v>
      </c>
      <c r="C318" s="205" t="s">
        <v>715</v>
      </c>
      <c r="D318" s="998">
        <v>50612.882781895969</v>
      </c>
    </row>
    <row r="319" spans="1:4" ht="31.5" thickTop="1" thickBot="1">
      <c r="A319" s="200" t="s">
        <v>716</v>
      </c>
      <c r="B319" s="200" t="s">
        <v>92</v>
      </c>
      <c r="C319" s="205" t="s">
        <v>717</v>
      </c>
      <c r="D319" s="998">
        <v>21717.413126016992</v>
      </c>
    </row>
    <row r="320" spans="1:4" ht="46.5" thickTop="1" thickBot="1">
      <c r="A320" s="200" t="s">
        <v>724</v>
      </c>
      <c r="B320" s="200" t="s">
        <v>92</v>
      </c>
      <c r="C320" s="205" t="s">
        <v>725</v>
      </c>
      <c r="D320" s="998">
        <v>123163.07093352616</v>
      </c>
    </row>
    <row r="321" spans="1:4" ht="46.5" thickTop="1" thickBot="1">
      <c r="A321" s="200" t="s">
        <v>726</v>
      </c>
      <c r="B321" s="200" t="s">
        <v>92</v>
      </c>
      <c r="C321" s="205" t="s">
        <v>727</v>
      </c>
      <c r="D321" s="998">
        <v>215534.10160911223</v>
      </c>
    </row>
    <row r="322" spans="1:4" ht="46.5" thickTop="1" thickBot="1">
      <c r="A322" s="200" t="s">
        <v>722</v>
      </c>
      <c r="B322" s="200" t="s">
        <v>92</v>
      </c>
      <c r="C322" s="205" t="s">
        <v>723</v>
      </c>
      <c r="D322" s="998">
        <v>169348.58627131922</v>
      </c>
    </row>
    <row r="323" spans="1:4" ht="61.5" thickTop="1" thickBot="1">
      <c r="A323" s="200" t="s">
        <v>720</v>
      </c>
      <c r="B323" s="200" t="s">
        <v>92</v>
      </c>
      <c r="C323" s="205" t="s">
        <v>721</v>
      </c>
      <c r="D323" s="998">
        <v>189404.5913336949</v>
      </c>
    </row>
    <row r="324" spans="1:4" ht="16.5" thickTop="1" thickBot="1">
      <c r="A324" s="200" t="s">
        <v>728</v>
      </c>
      <c r="B324" s="200" t="s">
        <v>92</v>
      </c>
      <c r="C324" s="205" t="s">
        <v>729</v>
      </c>
      <c r="D324" s="998">
        <v>307906.15030434518</v>
      </c>
    </row>
    <row r="325" spans="1:4" ht="16.5" thickTop="1" thickBot="1">
      <c r="A325" s="200" t="s">
        <v>732</v>
      </c>
      <c r="B325" s="200" t="s">
        <v>92</v>
      </c>
      <c r="C325" s="205" t="s">
        <v>733</v>
      </c>
      <c r="D325" s="998">
        <v>15091.123244741757</v>
      </c>
    </row>
    <row r="326" spans="1:4" ht="31.5" thickTop="1" thickBot="1">
      <c r="A326" s="200" t="s">
        <v>718</v>
      </c>
      <c r="B326" s="200" t="s">
        <v>92</v>
      </c>
      <c r="C326" s="205" t="s">
        <v>719</v>
      </c>
      <c r="D326" s="998">
        <v>27372.512264207795</v>
      </c>
    </row>
    <row r="327" spans="1:4" ht="31.5" thickTop="1" thickBot="1">
      <c r="A327" s="200" t="s">
        <v>730</v>
      </c>
      <c r="B327" s="200" t="s">
        <v>92</v>
      </c>
      <c r="C327" s="205" t="s">
        <v>731</v>
      </c>
      <c r="D327" s="998">
        <v>16787.143976375577</v>
      </c>
    </row>
    <row r="328" spans="1:4" ht="31.5" thickTop="1" thickBot="1">
      <c r="A328" s="200" t="s">
        <v>734</v>
      </c>
      <c r="B328" s="200" t="s">
        <v>92</v>
      </c>
      <c r="C328" s="205" t="s">
        <v>735</v>
      </c>
      <c r="D328" s="998">
        <v>96989.785813294744</v>
      </c>
    </row>
    <row r="329" spans="1:4" ht="16.5" thickTop="1" thickBot="1">
      <c r="A329" s="200" t="s">
        <v>736</v>
      </c>
      <c r="B329" s="200" t="s">
        <v>92</v>
      </c>
      <c r="C329" s="205" t="s">
        <v>737</v>
      </c>
      <c r="D329" s="998">
        <v>8330.4547700837684</v>
      </c>
    </row>
    <row r="330" spans="1:4" ht="31.5" thickTop="1" thickBot="1">
      <c r="A330" s="200" t="s">
        <v>738</v>
      </c>
      <c r="B330" s="200" t="s">
        <v>92</v>
      </c>
      <c r="C330" s="205" t="s">
        <v>739</v>
      </c>
      <c r="D330" s="998">
        <v>37538.456457542328</v>
      </c>
    </row>
    <row r="331" spans="1:4" ht="31.5" thickTop="1" thickBot="1">
      <c r="A331" s="200" t="s">
        <v>740</v>
      </c>
      <c r="B331" s="200" t="s">
        <v>92</v>
      </c>
      <c r="C331" s="205" t="s">
        <v>741</v>
      </c>
      <c r="D331" s="998">
        <v>2122.5709636593742</v>
      </c>
    </row>
    <row r="332" spans="1:4" ht="16.5" thickTop="1" thickBot="1">
      <c r="A332" s="200" t="s">
        <v>743</v>
      </c>
      <c r="B332" s="200" t="s">
        <v>388</v>
      </c>
      <c r="C332" s="205" t="s">
        <v>744</v>
      </c>
      <c r="D332" s="998">
        <v>38883.260411016687</v>
      </c>
    </row>
    <row r="333" spans="1:4" ht="31.5" thickTop="1" thickBot="1">
      <c r="A333" s="200" t="s">
        <v>742</v>
      </c>
      <c r="B333" s="200" t="s">
        <v>388</v>
      </c>
      <c r="C333" s="205" t="s">
        <v>2017</v>
      </c>
      <c r="D333" s="998">
        <v>27372.512264207795</v>
      </c>
    </row>
    <row r="334" spans="1:4" ht="16.5" thickTop="1" thickBot="1">
      <c r="A334" s="200" t="s">
        <v>747</v>
      </c>
      <c r="B334" s="200" t="s">
        <v>92</v>
      </c>
      <c r="C334" s="205" t="s">
        <v>2018</v>
      </c>
      <c r="D334" s="998">
        <v>1329.5336587717711</v>
      </c>
    </row>
    <row r="335" spans="1:4" ht="16.5" thickTop="1" thickBot="1">
      <c r="A335" s="200" t="s">
        <v>745</v>
      </c>
      <c r="B335" s="200" t="s">
        <v>92</v>
      </c>
      <c r="C335" s="205" t="s">
        <v>746</v>
      </c>
      <c r="D335" s="998">
        <v>4724.6291809799304</v>
      </c>
    </row>
    <row r="336" spans="1:4" ht="16.5" thickTop="1" thickBot="1">
      <c r="A336" s="200" t="s">
        <v>748</v>
      </c>
      <c r="B336" s="200" t="s">
        <v>377</v>
      </c>
      <c r="C336" s="205" t="s">
        <v>749</v>
      </c>
      <c r="D336" s="998">
        <v>5238.7291026336397</v>
      </c>
    </row>
    <row r="337" spans="1:4" ht="16.5" thickTop="1" thickBot="1">
      <c r="A337" s="200" t="s">
        <v>753</v>
      </c>
      <c r="B337" s="200" t="s">
        <v>92</v>
      </c>
      <c r="C337" s="205" t="s">
        <v>754</v>
      </c>
      <c r="D337" s="998">
        <v>449543.22376905917</v>
      </c>
    </row>
    <row r="338" spans="1:4" ht="16.5" thickTop="1" thickBot="1">
      <c r="A338" s="200" t="s">
        <v>751</v>
      </c>
      <c r="B338" s="200" t="s">
        <v>92</v>
      </c>
      <c r="C338" s="205" t="s">
        <v>752</v>
      </c>
      <c r="D338" s="998">
        <v>84673.784125836188</v>
      </c>
    </row>
    <row r="339" spans="1:4" ht="31.5" thickTop="1" thickBot="1">
      <c r="A339" s="200" t="s">
        <v>750</v>
      </c>
      <c r="B339" s="200" t="s">
        <v>144</v>
      </c>
      <c r="C339" s="205" t="s">
        <v>2019</v>
      </c>
      <c r="D339" s="998">
        <v>107299.27077683358</v>
      </c>
    </row>
    <row r="340" spans="1:4" ht="31.5" thickTop="1" thickBot="1">
      <c r="A340" s="200" t="s">
        <v>686</v>
      </c>
      <c r="B340" s="200" t="s">
        <v>92</v>
      </c>
      <c r="C340" s="205" t="s">
        <v>2015</v>
      </c>
      <c r="D340" s="998">
        <v>1995597.4451877296</v>
      </c>
    </row>
    <row r="341" spans="1:4" ht="31.5" thickTop="1" thickBot="1">
      <c r="A341" s="200" t="s">
        <v>755</v>
      </c>
      <c r="B341" s="200" t="s">
        <v>92</v>
      </c>
      <c r="C341" s="205" t="s">
        <v>756</v>
      </c>
      <c r="D341" s="998">
        <v>1984437.91381908</v>
      </c>
    </row>
    <row r="342" spans="1:4" ht="31.5" thickTop="1" thickBot="1">
      <c r="A342" s="200" t="s">
        <v>687</v>
      </c>
      <c r="B342" s="200" t="s">
        <v>92</v>
      </c>
      <c r="C342" s="205" t="s">
        <v>2016</v>
      </c>
      <c r="D342" s="998">
        <v>1249006.2686675102</v>
      </c>
    </row>
    <row r="343" spans="1:4" ht="31.5" thickTop="1" thickBot="1">
      <c r="A343" s="200" t="s">
        <v>757</v>
      </c>
      <c r="B343" s="200" t="s">
        <v>92</v>
      </c>
      <c r="C343" s="205" t="s">
        <v>758</v>
      </c>
      <c r="D343" s="998">
        <v>1212065.3897426624</v>
      </c>
    </row>
    <row r="344" spans="1:4" ht="31.5" thickTop="1" thickBot="1">
      <c r="A344" s="200" t="s">
        <v>802</v>
      </c>
      <c r="B344" s="200" t="s">
        <v>388</v>
      </c>
      <c r="C344" s="205" t="s">
        <v>803</v>
      </c>
      <c r="D344" s="998">
        <v>86224.228047972021</v>
      </c>
    </row>
    <row r="345" spans="1:4" ht="31.5" thickTop="1" thickBot="1">
      <c r="A345" s="200" t="s">
        <v>759</v>
      </c>
      <c r="B345" s="200" t="s">
        <v>377</v>
      </c>
      <c r="C345" s="205" t="s">
        <v>760</v>
      </c>
      <c r="D345" s="998">
        <v>100069.29524498282</v>
      </c>
    </row>
    <row r="346" spans="1:4" ht="31.5" thickTop="1" thickBot="1">
      <c r="A346" s="200" t="s">
        <v>761</v>
      </c>
      <c r="B346" s="200" t="s">
        <v>144</v>
      </c>
      <c r="C346" s="205" t="s">
        <v>762</v>
      </c>
      <c r="D346" s="998">
        <v>61675.702284095692</v>
      </c>
    </row>
    <row r="347" spans="1:4" ht="31.5" thickTop="1" thickBot="1">
      <c r="A347" s="200" t="s">
        <v>768</v>
      </c>
      <c r="B347" s="200" t="s">
        <v>92</v>
      </c>
      <c r="C347" s="205" t="s">
        <v>2023</v>
      </c>
      <c r="D347" s="998">
        <v>123163.07093352616</v>
      </c>
    </row>
    <row r="348" spans="1:4" ht="16.5" thickTop="1" thickBot="1">
      <c r="A348" s="200" t="s">
        <v>773</v>
      </c>
      <c r="B348" s="200" t="s">
        <v>144</v>
      </c>
      <c r="C348" s="205" t="s">
        <v>2024</v>
      </c>
      <c r="D348" s="998">
        <v>17510.955945278125</v>
      </c>
    </row>
    <row r="349" spans="1:4" ht="31.5" thickTop="1" thickBot="1">
      <c r="A349" s="200" t="s">
        <v>763</v>
      </c>
      <c r="B349" s="200" t="s">
        <v>144</v>
      </c>
      <c r="C349" s="205" t="s">
        <v>764</v>
      </c>
      <c r="D349" s="998">
        <v>70415.400952208758</v>
      </c>
    </row>
    <row r="350" spans="1:4" ht="31.5" thickTop="1" thickBot="1">
      <c r="A350" s="200" t="s">
        <v>765</v>
      </c>
      <c r="B350" s="200" t="s">
        <v>144</v>
      </c>
      <c r="C350" s="205" t="s">
        <v>2020</v>
      </c>
      <c r="D350" s="998">
        <v>32022.826010968474</v>
      </c>
    </row>
    <row r="351" spans="1:4" ht="16.5" thickTop="1" thickBot="1">
      <c r="A351" s="200" t="s">
        <v>801</v>
      </c>
      <c r="B351" s="200" t="s">
        <v>144</v>
      </c>
      <c r="C351" s="205" t="s">
        <v>2026</v>
      </c>
      <c r="D351" s="998">
        <v>180913.28945941056</v>
      </c>
    </row>
    <row r="352" spans="1:4" ht="16.5" thickTop="1" thickBot="1">
      <c r="A352" s="200" t="s">
        <v>769</v>
      </c>
      <c r="B352" s="200" t="s">
        <v>144</v>
      </c>
      <c r="C352" s="205" t="s">
        <v>770</v>
      </c>
      <c r="D352" s="998">
        <v>250438.57475320916</v>
      </c>
    </row>
    <row r="353" spans="1:4" ht="16.5" thickTop="1" thickBot="1">
      <c r="A353" s="200" t="s">
        <v>771</v>
      </c>
      <c r="B353" s="200" t="s">
        <v>144</v>
      </c>
      <c r="C353" s="205" t="s">
        <v>772</v>
      </c>
      <c r="D353" s="998">
        <v>675160.93214246957</v>
      </c>
    </row>
    <row r="354" spans="1:4" ht="31.5" thickTop="1" thickBot="1">
      <c r="A354" s="200" t="s">
        <v>767</v>
      </c>
      <c r="B354" s="200" t="s">
        <v>144</v>
      </c>
      <c r="C354" s="205" t="s">
        <v>2022</v>
      </c>
      <c r="D354" s="998">
        <v>7335.849575122038</v>
      </c>
    </row>
    <row r="355" spans="1:4" ht="16.5" thickTop="1" thickBot="1">
      <c r="A355" s="200" t="s">
        <v>766</v>
      </c>
      <c r="B355" s="200" t="s">
        <v>144</v>
      </c>
      <c r="C355" s="205" t="s">
        <v>2021</v>
      </c>
      <c r="D355" s="998">
        <v>5118.6027843066349</v>
      </c>
    </row>
    <row r="356" spans="1:4" ht="16.5" thickTop="1" thickBot="1">
      <c r="A356" s="200" t="s">
        <v>778</v>
      </c>
      <c r="B356" s="200" t="s">
        <v>144</v>
      </c>
      <c r="C356" s="205" t="s">
        <v>779</v>
      </c>
      <c r="D356" s="998">
        <v>67287.026577472425</v>
      </c>
    </row>
    <row r="357" spans="1:4" ht="31.5" thickTop="1" thickBot="1">
      <c r="A357" s="200" t="s">
        <v>774</v>
      </c>
      <c r="B357" s="200" t="s">
        <v>144</v>
      </c>
      <c r="C357" s="205" t="s">
        <v>775</v>
      </c>
      <c r="D357" s="998">
        <v>454161.97890676785</v>
      </c>
    </row>
    <row r="358" spans="1:4" ht="31.5" thickTop="1" thickBot="1">
      <c r="A358" s="200" t="s">
        <v>776</v>
      </c>
      <c r="B358" s="200" t="s">
        <v>144</v>
      </c>
      <c r="C358" s="205" t="s">
        <v>777</v>
      </c>
      <c r="D358" s="998">
        <v>461860.24347616459</v>
      </c>
    </row>
    <row r="359" spans="1:4" ht="16.5" thickTop="1" thickBot="1">
      <c r="A359" s="200" t="s">
        <v>780</v>
      </c>
      <c r="B359" s="200" t="s">
        <v>144</v>
      </c>
      <c r="C359" s="205" t="s">
        <v>781</v>
      </c>
      <c r="D359" s="998">
        <v>155354.88820586991</v>
      </c>
    </row>
    <row r="360" spans="1:4" ht="16.5" thickTop="1" thickBot="1">
      <c r="A360" s="200" t="s">
        <v>782</v>
      </c>
      <c r="B360" s="200" t="s">
        <v>144</v>
      </c>
      <c r="C360" s="205" t="s">
        <v>783</v>
      </c>
      <c r="D360" s="998">
        <v>139601.03417103595</v>
      </c>
    </row>
    <row r="361" spans="1:4" ht="16.5" thickTop="1" thickBot="1">
      <c r="A361" s="200" t="s">
        <v>784</v>
      </c>
      <c r="B361" s="200" t="s">
        <v>144</v>
      </c>
      <c r="C361" s="205" t="s">
        <v>785</v>
      </c>
      <c r="D361" s="998">
        <v>157393.98155848851</v>
      </c>
    </row>
    <row r="362" spans="1:4" ht="16.5" thickTop="1" thickBot="1">
      <c r="A362" s="200" t="s">
        <v>786</v>
      </c>
      <c r="B362" s="200" t="s">
        <v>144</v>
      </c>
      <c r="C362" s="205" t="s">
        <v>787</v>
      </c>
      <c r="D362" s="998">
        <v>307906.15030434518</v>
      </c>
    </row>
    <row r="363" spans="1:4" ht="31.5" thickTop="1" thickBot="1">
      <c r="A363" s="200" t="s">
        <v>788</v>
      </c>
      <c r="B363" s="200" t="s">
        <v>144</v>
      </c>
      <c r="C363" s="205" t="s">
        <v>789</v>
      </c>
      <c r="D363" s="998">
        <v>217650.56445489058</v>
      </c>
    </row>
    <row r="364" spans="1:4" ht="31.5" thickTop="1" thickBot="1">
      <c r="A364" s="200" t="s">
        <v>804</v>
      </c>
      <c r="B364" s="200" t="s">
        <v>144</v>
      </c>
      <c r="C364" s="205" t="s">
        <v>805</v>
      </c>
      <c r="D364" s="998">
        <v>184764.45778340261</v>
      </c>
    </row>
    <row r="365" spans="1:4" ht="16.5" thickTop="1" thickBot="1">
      <c r="A365" s="200" t="s">
        <v>790</v>
      </c>
      <c r="B365" s="200" t="s">
        <v>144</v>
      </c>
      <c r="C365" s="205" t="s">
        <v>791</v>
      </c>
      <c r="D365" s="998">
        <v>110478.54613391188</v>
      </c>
    </row>
    <row r="366" spans="1:4" ht="16.5" thickTop="1" thickBot="1">
      <c r="A366" s="200" t="s">
        <v>792</v>
      </c>
      <c r="B366" s="200" t="s">
        <v>144</v>
      </c>
      <c r="C366" s="205" t="s">
        <v>2025</v>
      </c>
      <c r="D366" s="998">
        <v>113763.69553426142</v>
      </c>
    </row>
    <row r="367" spans="1:4" ht="31.5" thickTop="1" thickBot="1">
      <c r="A367" s="200" t="s">
        <v>793</v>
      </c>
      <c r="B367" s="200" t="s">
        <v>92</v>
      </c>
      <c r="C367" s="205" t="s">
        <v>794</v>
      </c>
      <c r="D367" s="998">
        <v>52008.587717712282</v>
      </c>
    </row>
    <row r="368" spans="1:4" ht="16.5" thickTop="1" thickBot="1">
      <c r="A368" s="200" t="s">
        <v>797</v>
      </c>
      <c r="B368" s="200" t="s">
        <v>92</v>
      </c>
      <c r="C368" s="205" t="s">
        <v>798</v>
      </c>
      <c r="D368" s="998">
        <v>2299.7063822093651</v>
      </c>
    </row>
    <row r="369" spans="1:4" ht="31.5" thickTop="1" thickBot="1">
      <c r="A369" s="200" t="s">
        <v>795</v>
      </c>
      <c r="B369" s="200" t="s">
        <v>92</v>
      </c>
      <c r="C369" s="205" t="s">
        <v>796</v>
      </c>
      <c r="D369" s="998">
        <v>1539.2457060206109</v>
      </c>
    </row>
    <row r="370" spans="1:4" ht="16.5" thickTop="1" thickBot="1">
      <c r="A370" s="200" t="s">
        <v>799</v>
      </c>
      <c r="B370" s="200" t="s">
        <v>92</v>
      </c>
      <c r="C370" s="205" t="s">
        <v>800</v>
      </c>
      <c r="D370" s="998">
        <v>52294.651238474049</v>
      </c>
    </row>
    <row r="371" spans="1:4" ht="16.5" thickTop="1" thickBot="1">
      <c r="A371" s="200" t="s">
        <v>808</v>
      </c>
      <c r="B371" s="200" t="s">
        <v>92</v>
      </c>
      <c r="C371" s="205" t="s">
        <v>2027</v>
      </c>
      <c r="D371" s="998">
        <v>46238.452359428666</v>
      </c>
    </row>
    <row r="372" spans="1:4" ht="16.5" thickTop="1" thickBot="1">
      <c r="A372" s="200" t="s">
        <v>806</v>
      </c>
      <c r="B372" s="200" t="s">
        <v>377</v>
      </c>
      <c r="C372" s="205" t="s">
        <v>807</v>
      </c>
      <c r="D372" s="998">
        <v>3063.5</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D116" sqref="D6:D116"/>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78" t="s">
        <v>1934</v>
      </c>
      <c r="B1" s="679"/>
      <c r="C1" s="679"/>
      <c r="D1" s="680"/>
    </row>
    <row r="2" spans="1:5" ht="16.5" thickTop="1" thickBot="1">
      <c r="A2" s="677" t="s">
        <v>1493</v>
      </c>
      <c r="B2" s="677"/>
      <c r="C2" s="677"/>
      <c r="D2" s="677"/>
    </row>
    <row r="3" spans="1:5" ht="16.5" thickTop="1" thickBot="1">
      <c r="A3" s="681"/>
      <c r="B3" s="681"/>
      <c r="C3" s="681"/>
      <c r="D3" s="681"/>
    </row>
    <row r="4" spans="1:5" ht="16.5" thickTop="1" thickBot="1">
      <c r="A4" s="682"/>
      <c r="B4" s="682"/>
      <c r="C4" s="682"/>
      <c r="D4" s="682"/>
    </row>
    <row r="5" spans="1:5" ht="30" customHeight="1" thickTop="1" thickBot="1">
      <c r="A5" s="207"/>
      <c r="B5" s="106"/>
      <c r="C5" s="107"/>
      <c r="D5" s="195"/>
    </row>
    <row r="6" spans="1:5" ht="30" customHeight="1" thickTop="1" thickBot="1">
      <c r="A6" s="208" t="s">
        <v>1350</v>
      </c>
      <c r="B6" s="106" t="s">
        <v>339</v>
      </c>
      <c r="C6" s="108" t="s">
        <v>2132</v>
      </c>
      <c r="D6" s="1001">
        <v>1500</v>
      </c>
    </row>
    <row r="7" spans="1:5" ht="30" customHeight="1" thickTop="1" thickBot="1">
      <c r="A7" s="208" t="s">
        <v>1436</v>
      </c>
      <c r="B7" s="106" t="s">
        <v>339</v>
      </c>
      <c r="C7" s="108" t="s">
        <v>2131</v>
      </c>
      <c r="D7" s="1001">
        <v>962.35130305286657</v>
      </c>
      <c r="E7" s="109"/>
    </row>
    <row r="8" spans="1:5" ht="30" customHeight="1" thickTop="1" thickBot="1">
      <c r="A8" s="208" t="s">
        <v>1448</v>
      </c>
      <c r="B8" s="106" t="s">
        <v>339</v>
      </c>
      <c r="C8" s="108" t="s">
        <v>2133</v>
      </c>
      <c r="D8" s="1001">
        <v>962.35130305286657</v>
      </c>
    </row>
    <row r="9" spans="1:5" ht="30" customHeight="1" thickTop="1" thickBot="1">
      <c r="A9" s="208" t="s">
        <v>1309</v>
      </c>
      <c r="B9" s="106" t="s">
        <v>1307</v>
      </c>
      <c r="C9" s="108" t="s">
        <v>1310</v>
      </c>
      <c r="D9" s="1001">
        <v>962.35130305286657</v>
      </c>
    </row>
    <row r="10" spans="1:5" ht="30" customHeight="1" thickTop="1" thickBot="1">
      <c r="A10" s="208" t="s">
        <v>1472</v>
      </c>
      <c r="B10" s="106" t="s">
        <v>339</v>
      </c>
      <c r="C10" s="108" t="s">
        <v>1473</v>
      </c>
      <c r="D10" s="1001">
        <v>1500</v>
      </c>
    </row>
    <row r="11" spans="1:5" ht="30" customHeight="1" thickTop="1" thickBot="1">
      <c r="A11" s="208" t="s">
        <v>1413</v>
      </c>
      <c r="B11" s="106" t="s">
        <v>339</v>
      </c>
      <c r="C11" s="108" t="s">
        <v>1414</v>
      </c>
      <c r="D11" s="1001">
        <v>962.35130305286657</v>
      </c>
    </row>
    <row r="12" spans="1:5" ht="30" customHeight="1" thickTop="1" thickBot="1">
      <c r="A12" s="208" t="s">
        <v>1415</v>
      </c>
      <c r="B12" s="106" t="s">
        <v>339</v>
      </c>
      <c r="C12" s="108" t="s">
        <v>1416</v>
      </c>
      <c r="D12" s="1001">
        <v>962.35130305286657</v>
      </c>
    </row>
    <row r="13" spans="1:5" ht="30" customHeight="1" thickTop="1" thickBot="1">
      <c r="A13" s="208" t="s">
        <v>1417</v>
      </c>
      <c r="B13" s="106" t="s">
        <v>339</v>
      </c>
      <c r="C13" s="108" t="s">
        <v>1418</v>
      </c>
      <c r="D13" s="1001">
        <v>962.35130305286657</v>
      </c>
    </row>
    <row r="14" spans="1:5" ht="30" customHeight="1" thickTop="1" thickBot="1">
      <c r="A14" s="208" t="s">
        <v>1419</v>
      </c>
      <c r="B14" s="106" t="s">
        <v>339</v>
      </c>
      <c r="C14" s="108" t="s">
        <v>1420</v>
      </c>
      <c r="D14" s="1001">
        <v>962.35130305286657</v>
      </c>
    </row>
    <row r="15" spans="1:5" ht="30" customHeight="1" thickTop="1" thickBot="1">
      <c r="A15" s="208" t="s">
        <v>1401</v>
      </c>
      <c r="B15" s="106" t="s">
        <v>339</v>
      </c>
      <c r="C15" s="108" t="s">
        <v>1944</v>
      </c>
      <c r="D15" s="1001">
        <v>962.35130305286657</v>
      </c>
    </row>
    <row r="16" spans="1:5" ht="30" customHeight="1" thickTop="1" thickBot="1">
      <c r="A16" s="208" t="s">
        <v>1311</v>
      </c>
      <c r="B16" s="106" t="s">
        <v>339</v>
      </c>
      <c r="C16" s="108" t="s">
        <v>1312</v>
      </c>
      <c r="D16" s="1001">
        <v>962.35130305286657</v>
      </c>
    </row>
    <row r="17" spans="1:4" ht="30" customHeight="1" thickTop="1" thickBot="1">
      <c r="A17" s="208" t="s">
        <v>1313</v>
      </c>
      <c r="B17" s="106" t="s">
        <v>339</v>
      </c>
      <c r="C17" s="108" t="s">
        <v>1314</v>
      </c>
      <c r="D17" s="1001">
        <v>1500</v>
      </c>
    </row>
    <row r="18" spans="1:4" ht="30" customHeight="1" thickTop="1" thickBot="1">
      <c r="A18" s="208" t="s">
        <v>1315</v>
      </c>
      <c r="B18" s="106" t="s">
        <v>339</v>
      </c>
      <c r="C18" s="108" t="s">
        <v>1316</v>
      </c>
      <c r="D18" s="1001">
        <v>1500</v>
      </c>
    </row>
    <row r="19" spans="1:4" ht="30" customHeight="1" thickTop="1" thickBot="1">
      <c r="A19" s="208" t="s">
        <v>1319</v>
      </c>
      <c r="B19" s="106" t="s">
        <v>339</v>
      </c>
      <c r="C19" s="108" t="s">
        <v>1320</v>
      </c>
      <c r="D19" s="1001">
        <v>962.35130305286657</v>
      </c>
    </row>
    <row r="20" spans="1:4" ht="30" customHeight="1" thickTop="1" thickBot="1">
      <c r="A20" s="208" t="s">
        <v>1491</v>
      </c>
      <c r="B20" s="106" t="s">
        <v>339</v>
      </c>
      <c r="C20" s="108" t="s">
        <v>1953</v>
      </c>
      <c r="D20" s="1001">
        <v>962.35130305286657</v>
      </c>
    </row>
    <row r="21" spans="1:4" ht="30" customHeight="1" thickTop="1" thickBot="1">
      <c r="A21" s="208" t="s">
        <v>1323</v>
      </c>
      <c r="B21" s="106" t="s">
        <v>339</v>
      </c>
      <c r="C21" s="108" t="s">
        <v>1324</v>
      </c>
      <c r="D21" s="1001">
        <v>962.35130305286657</v>
      </c>
    </row>
    <row r="22" spans="1:4" ht="30" customHeight="1" thickTop="1" thickBot="1">
      <c r="A22" s="208" t="s">
        <v>1474</v>
      </c>
      <c r="B22" s="106" t="s">
        <v>339</v>
      </c>
      <c r="C22" s="108" t="s">
        <v>1475</v>
      </c>
      <c r="D22" s="1001">
        <v>962.35130305286657</v>
      </c>
    </row>
    <row r="23" spans="1:4" ht="30" customHeight="1" thickTop="1" thickBot="1">
      <c r="A23" s="208" t="s">
        <v>1331</v>
      </c>
      <c r="B23" s="106" t="s">
        <v>339</v>
      </c>
      <c r="C23" s="108" t="s">
        <v>1332</v>
      </c>
      <c r="D23" s="1001">
        <v>1500</v>
      </c>
    </row>
    <row r="24" spans="1:4" ht="30" customHeight="1" thickTop="1" thickBot="1">
      <c r="A24" s="208" t="s">
        <v>1353</v>
      </c>
      <c r="B24" s="106" t="s">
        <v>339</v>
      </c>
      <c r="C24" s="108" t="s">
        <v>1354</v>
      </c>
      <c r="D24" s="1001">
        <v>962.35130305286657</v>
      </c>
    </row>
    <row r="25" spans="1:4" ht="30" customHeight="1" thickTop="1" thickBot="1">
      <c r="A25" s="208" t="s">
        <v>1325</v>
      </c>
      <c r="B25" s="106" t="s">
        <v>339</v>
      </c>
      <c r="C25" s="108" t="s">
        <v>1326</v>
      </c>
      <c r="D25" s="1001">
        <v>1500</v>
      </c>
    </row>
    <row r="26" spans="1:4" ht="30" customHeight="1" thickTop="1" thickBot="1">
      <c r="A26" s="208" t="s">
        <v>1330</v>
      </c>
      <c r="B26" s="106" t="s">
        <v>339</v>
      </c>
      <c r="C26" s="108" t="s">
        <v>1326</v>
      </c>
      <c r="D26" s="1001">
        <v>1500</v>
      </c>
    </row>
    <row r="27" spans="1:4" ht="30" customHeight="1" thickTop="1" thickBot="1">
      <c r="A27" s="208" t="s">
        <v>1387</v>
      </c>
      <c r="B27" s="106" t="s">
        <v>339</v>
      </c>
      <c r="C27" s="108" t="s">
        <v>1388</v>
      </c>
      <c r="D27" s="1001">
        <v>962.35130305286657</v>
      </c>
    </row>
    <row r="28" spans="1:4" ht="30" customHeight="1" thickTop="1" thickBot="1">
      <c r="A28" s="208" t="s">
        <v>1333</v>
      </c>
      <c r="B28" s="106" t="s">
        <v>339</v>
      </c>
      <c r="C28" s="108" t="s">
        <v>1334</v>
      </c>
      <c r="D28" s="1001">
        <v>1500</v>
      </c>
    </row>
    <row r="29" spans="1:4" ht="30" customHeight="1" thickTop="1" thickBot="1">
      <c r="A29" s="208" t="s">
        <v>1338</v>
      </c>
      <c r="B29" s="106" t="s">
        <v>339</v>
      </c>
      <c r="C29" s="108" t="s">
        <v>1339</v>
      </c>
      <c r="D29" s="1001">
        <v>1500</v>
      </c>
    </row>
    <row r="30" spans="1:4" ht="30" customHeight="1" thickTop="1" thickBot="1">
      <c r="A30" s="208" t="s">
        <v>1336</v>
      </c>
      <c r="B30" s="106" t="s">
        <v>339</v>
      </c>
      <c r="C30" s="108" t="s">
        <v>1337</v>
      </c>
      <c r="D30" s="1001">
        <v>962.35130305286657</v>
      </c>
    </row>
    <row r="31" spans="1:4" ht="30" customHeight="1" thickTop="1" thickBot="1">
      <c r="A31" s="208" t="s">
        <v>1351</v>
      </c>
      <c r="B31" s="106" t="s">
        <v>339</v>
      </c>
      <c r="C31" s="108" t="s">
        <v>1352</v>
      </c>
      <c r="D31" s="1001">
        <v>1500</v>
      </c>
    </row>
    <row r="32" spans="1:4" ht="30" customHeight="1" thickTop="1" thickBot="1">
      <c r="A32" s="208" t="s">
        <v>1340</v>
      </c>
      <c r="B32" s="106" t="s">
        <v>339</v>
      </c>
      <c r="C32" s="108" t="s">
        <v>1341</v>
      </c>
      <c r="D32" s="1001">
        <v>1500</v>
      </c>
    </row>
    <row r="33" spans="1:4" ht="30" customHeight="1" thickTop="1" thickBot="1">
      <c r="A33" s="208" t="s">
        <v>1356</v>
      </c>
      <c r="B33" s="106" t="s">
        <v>339</v>
      </c>
      <c r="C33" s="108" t="s">
        <v>1341</v>
      </c>
      <c r="D33" s="1001">
        <v>1500</v>
      </c>
    </row>
    <row r="34" spans="1:4" ht="30" customHeight="1" thickTop="1" thickBot="1">
      <c r="A34" s="208" t="s">
        <v>1357</v>
      </c>
      <c r="B34" s="106" t="s">
        <v>339</v>
      </c>
      <c r="C34" s="108" t="s">
        <v>1358</v>
      </c>
      <c r="D34" s="1001">
        <v>1500</v>
      </c>
    </row>
    <row r="35" spans="1:4" ht="30" customHeight="1" thickTop="1" thickBot="1">
      <c r="A35" s="208" t="s">
        <v>1407</v>
      </c>
      <c r="B35" s="106" t="s">
        <v>339</v>
      </c>
      <c r="C35" s="108" t="s">
        <v>1948</v>
      </c>
      <c r="D35" s="1001">
        <v>962.35130305286657</v>
      </c>
    </row>
    <row r="36" spans="1:4" ht="30" customHeight="1" thickTop="1" thickBot="1">
      <c r="A36" s="208" t="s">
        <v>1488</v>
      </c>
      <c r="B36" s="106" t="s">
        <v>339</v>
      </c>
      <c r="C36" s="108" t="s">
        <v>1489</v>
      </c>
      <c r="D36" s="1001">
        <v>962.35130305286657</v>
      </c>
    </row>
    <row r="37" spans="1:4" ht="30" customHeight="1" thickTop="1" thickBot="1">
      <c r="A37" s="208" t="s">
        <v>1469</v>
      </c>
      <c r="B37" s="106" t="s">
        <v>339</v>
      </c>
      <c r="C37" s="108" t="s">
        <v>1470</v>
      </c>
      <c r="D37" s="1001">
        <v>962.35130305286657</v>
      </c>
    </row>
    <row r="38" spans="1:4" ht="30" customHeight="1" thickTop="1" thickBot="1">
      <c r="A38" s="208" t="s">
        <v>1348</v>
      </c>
      <c r="B38" s="106" t="s">
        <v>339</v>
      </c>
      <c r="C38" s="108" t="s">
        <v>1349</v>
      </c>
      <c r="D38" s="1001">
        <v>962.35130305286657</v>
      </c>
    </row>
    <row r="39" spans="1:4" ht="30" customHeight="1" thickTop="1" thickBot="1">
      <c r="A39" s="208" t="s">
        <v>1305</v>
      </c>
      <c r="B39" s="106" t="s">
        <v>1307</v>
      </c>
      <c r="C39" s="108" t="s">
        <v>1364</v>
      </c>
      <c r="D39" s="1001">
        <v>962.35130305286657</v>
      </c>
    </row>
    <row r="40" spans="1:4" ht="30" customHeight="1" thickTop="1" thickBot="1">
      <c r="A40" s="208" t="s">
        <v>1345</v>
      </c>
      <c r="B40" s="106" t="s">
        <v>339</v>
      </c>
      <c r="C40" s="108" t="s">
        <v>1346</v>
      </c>
      <c r="D40" s="1001">
        <v>962.35130305286657</v>
      </c>
    </row>
    <row r="41" spans="1:4" ht="30" customHeight="1" thickTop="1" thickBot="1">
      <c r="A41" s="208" t="s">
        <v>1343</v>
      </c>
      <c r="B41" s="106" t="s">
        <v>339</v>
      </c>
      <c r="C41" s="108" t="s">
        <v>1344</v>
      </c>
      <c r="D41" s="1001">
        <v>962.35130305286657</v>
      </c>
    </row>
    <row r="42" spans="1:4" ht="30" customHeight="1" thickTop="1" thickBot="1">
      <c r="A42" s="208" t="s">
        <v>1476</v>
      </c>
      <c r="B42" s="106" t="s">
        <v>339</v>
      </c>
      <c r="C42" s="108" t="s">
        <v>1344</v>
      </c>
      <c r="D42" s="1001">
        <v>962.35130305286657</v>
      </c>
    </row>
    <row r="43" spans="1:4" ht="30" customHeight="1" thickTop="1" thickBot="1">
      <c r="A43" s="208" t="s">
        <v>1317</v>
      </c>
      <c r="B43" s="106" t="s">
        <v>339</v>
      </c>
      <c r="C43" s="108" t="s">
        <v>1318</v>
      </c>
      <c r="D43" s="1001">
        <v>962.35130305286657</v>
      </c>
    </row>
    <row r="44" spans="1:4" ht="30" customHeight="1" thickTop="1" thickBot="1">
      <c r="A44" s="208" t="s">
        <v>1471</v>
      </c>
      <c r="B44" s="106" t="s">
        <v>339</v>
      </c>
      <c r="C44" s="108" t="s">
        <v>1318</v>
      </c>
      <c r="D44" s="1001">
        <v>962.35130305286657</v>
      </c>
    </row>
    <row r="45" spans="1:4" ht="30" customHeight="1" thickTop="1" thickBot="1">
      <c r="A45" s="208" t="s">
        <v>1362</v>
      </c>
      <c r="B45" s="106" t="s">
        <v>339</v>
      </c>
      <c r="C45" s="108" t="s">
        <v>1363</v>
      </c>
      <c r="D45" s="1001">
        <v>1500</v>
      </c>
    </row>
    <row r="46" spans="1:4" ht="30" customHeight="1" thickTop="1" thickBot="1">
      <c r="A46" s="208" t="s">
        <v>1371</v>
      </c>
      <c r="B46" s="106" t="s">
        <v>339</v>
      </c>
      <c r="C46" s="108" t="s">
        <v>1372</v>
      </c>
      <c r="D46" s="1001">
        <v>1500</v>
      </c>
    </row>
    <row r="47" spans="1:4" ht="30" customHeight="1" thickTop="1" thickBot="1">
      <c r="A47" s="208" t="s">
        <v>1375</v>
      </c>
      <c r="B47" s="106" t="s">
        <v>339</v>
      </c>
      <c r="C47" s="108" t="s">
        <v>1376</v>
      </c>
      <c r="D47" s="1001">
        <v>1500</v>
      </c>
    </row>
    <row r="48" spans="1:4" ht="30" customHeight="1" thickTop="1" thickBot="1">
      <c r="A48" s="208" t="s">
        <v>1367</v>
      </c>
      <c r="B48" s="106" t="s">
        <v>1307</v>
      </c>
      <c r="C48" s="108" t="s">
        <v>1368</v>
      </c>
      <c r="D48" s="1001">
        <v>1500</v>
      </c>
    </row>
    <row r="49" spans="1:4" ht="30" customHeight="1" thickTop="1" thickBot="1">
      <c r="A49" s="208" t="s">
        <v>1365</v>
      </c>
      <c r="B49" s="106" t="s">
        <v>339</v>
      </c>
      <c r="C49" s="108" t="s">
        <v>1366</v>
      </c>
      <c r="D49" s="1001">
        <v>962.35130305286657</v>
      </c>
    </row>
    <row r="50" spans="1:4" ht="30" customHeight="1" thickTop="1" thickBot="1">
      <c r="A50" s="208" t="s">
        <v>1369</v>
      </c>
      <c r="B50" s="106" t="s">
        <v>339</v>
      </c>
      <c r="C50" s="108" t="s">
        <v>1370</v>
      </c>
      <c r="D50" s="1001">
        <v>1500</v>
      </c>
    </row>
    <row r="51" spans="1:4" ht="30" customHeight="1" thickTop="1" thickBot="1">
      <c r="A51" s="208" t="s">
        <v>1398</v>
      </c>
      <c r="B51" s="106" t="s">
        <v>1390</v>
      </c>
      <c r="C51" s="108" t="s">
        <v>1399</v>
      </c>
      <c r="D51" s="1001">
        <v>962.35130305286657</v>
      </c>
    </row>
    <row r="52" spans="1:4" ht="30" customHeight="1" thickTop="1" thickBot="1">
      <c r="A52" s="208" t="s">
        <v>1400</v>
      </c>
      <c r="B52" s="106" t="s">
        <v>1390</v>
      </c>
      <c r="C52" s="108" t="s">
        <v>1399</v>
      </c>
      <c r="D52" s="1001">
        <v>962.35130305286657</v>
      </c>
    </row>
    <row r="53" spans="1:4" ht="30" customHeight="1" thickTop="1" thickBot="1">
      <c r="A53" s="208" t="s">
        <v>1373</v>
      </c>
      <c r="B53" s="106" t="s">
        <v>339</v>
      </c>
      <c r="C53" s="108" t="s">
        <v>1374</v>
      </c>
      <c r="D53" s="1001">
        <v>962.35130305286657</v>
      </c>
    </row>
    <row r="54" spans="1:4" ht="30" customHeight="1" thickTop="1" thickBot="1">
      <c r="A54" s="208" t="s">
        <v>1377</v>
      </c>
      <c r="B54" s="106" t="s">
        <v>339</v>
      </c>
      <c r="C54" s="108" t="s">
        <v>1378</v>
      </c>
      <c r="D54" s="1001">
        <v>962.35130305286657</v>
      </c>
    </row>
    <row r="55" spans="1:4" ht="30" customHeight="1" thickTop="1" thickBot="1">
      <c r="A55" s="208" t="s">
        <v>1462</v>
      </c>
      <c r="B55" s="106" t="s">
        <v>339</v>
      </c>
      <c r="C55" s="108" t="s">
        <v>2135</v>
      </c>
      <c r="D55" s="1001">
        <v>962.35130305286657</v>
      </c>
    </row>
    <row r="56" spans="1:4" ht="30" customHeight="1" thickTop="1" thickBot="1">
      <c r="A56" s="208" t="s">
        <v>1463</v>
      </c>
      <c r="B56" s="106" t="s">
        <v>339</v>
      </c>
      <c r="C56" s="108" t="s">
        <v>2136</v>
      </c>
      <c r="D56" s="1001">
        <v>962.35130305286657</v>
      </c>
    </row>
    <row r="57" spans="1:4" ht="30" customHeight="1" thickTop="1" thickBot="1">
      <c r="A57" s="208" t="s">
        <v>1464</v>
      </c>
      <c r="B57" s="106" t="s">
        <v>339</v>
      </c>
      <c r="C57" s="108" t="s">
        <v>2137</v>
      </c>
      <c r="D57" s="1001">
        <v>962.35130305286657</v>
      </c>
    </row>
    <row r="58" spans="1:4" ht="30" customHeight="1" thickTop="1" thickBot="1">
      <c r="A58" s="208" t="s">
        <v>1441</v>
      </c>
      <c r="B58" s="106" t="s">
        <v>339</v>
      </c>
      <c r="C58" s="108" t="s">
        <v>1951</v>
      </c>
      <c r="D58" s="1001">
        <v>962.35130305286657</v>
      </c>
    </row>
    <row r="59" spans="1:4" ht="30" customHeight="1" thickTop="1" thickBot="1">
      <c r="A59" s="208" t="s">
        <v>1379</v>
      </c>
      <c r="B59" s="106" t="s">
        <v>339</v>
      </c>
      <c r="C59" s="108" t="s">
        <v>1380</v>
      </c>
      <c r="D59" s="1001">
        <v>962.35130305286657</v>
      </c>
    </row>
    <row r="60" spans="1:4" ht="30" customHeight="1" thickTop="1" thickBot="1">
      <c r="A60" s="208" t="s">
        <v>1460</v>
      </c>
      <c r="B60" s="106" t="s">
        <v>339</v>
      </c>
      <c r="C60" s="108" t="s">
        <v>1461</v>
      </c>
      <c r="D60" s="1001">
        <v>962.35130305286657</v>
      </c>
    </row>
    <row r="61" spans="1:4" ht="30" customHeight="1" thickTop="1" thickBot="1">
      <c r="A61" s="208" t="s">
        <v>1446</v>
      </c>
      <c r="B61" s="106" t="s">
        <v>339</v>
      </c>
      <c r="C61" s="108" t="s">
        <v>1447</v>
      </c>
      <c r="D61" s="1001">
        <v>962.35130305286657</v>
      </c>
    </row>
    <row r="62" spans="1:4" ht="30" customHeight="1" thickTop="1" thickBot="1">
      <c r="A62" s="208" t="s">
        <v>1453</v>
      </c>
      <c r="B62" s="106" t="s">
        <v>339</v>
      </c>
      <c r="C62" s="108" t="s">
        <v>1454</v>
      </c>
      <c r="D62" s="1001">
        <v>962.35130305286657</v>
      </c>
    </row>
    <row r="63" spans="1:4" ht="30" customHeight="1" thickTop="1" thickBot="1">
      <c r="A63" s="208" t="s">
        <v>1457</v>
      </c>
      <c r="B63" s="106" t="s">
        <v>339</v>
      </c>
      <c r="C63" s="108" t="s">
        <v>1458</v>
      </c>
      <c r="D63" s="1001">
        <v>962.35130305286657</v>
      </c>
    </row>
    <row r="64" spans="1:4" ht="30" customHeight="1" thickTop="1" thickBot="1">
      <c r="A64" s="208" t="s">
        <v>1444</v>
      </c>
      <c r="B64" s="106" t="s">
        <v>339</v>
      </c>
      <c r="C64" s="108" t="s">
        <v>1445</v>
      </c>
      <c r="D64" s="1001">
        <v>962.35130305286657</v>
      </c>
    </row>
    <row r="65" spans="1:4" ht="30" customHeight="1" thickTop="1" thickBot="1">
      <c r="A65" s="208" t="s">
        <v>1381</v>
      </c>
      <c r="B65" s="106" t="s">
        <v>339</v>
      </c>
      <c r="C65" s="108" t="s">
        <v>1382</v>
      </c>
      <c r="D65" s="1001">
        <v>962.35130305286657</v>
      </c>
    </row>
    <row r="66" spans="1:4" ht="30" customHeight="1" thickTop="1" thickBot="1">
      <c r="A66" s="208" t="s">
        <v>1451</v>
      </c>
      <c r="B66" s="106" t="s">
        <v>339</v>
      </c>
      <c r="C66" s="108" t="s">
        <v>1452</v>
      </c>
      <c r="D66" s="1001">
        <v>962.35130305286657</v>
      </c>
    </row>
    <row r="67" spans="1:4" ht="30" customHeight="1" thickTop="1" thickBot="1">
      <c r="A67" s="208" t="s">
        <v>1455</v>
      </c>
      <c r="B67" s="106" t="s">
        <v>339</v>
      </c>
      <c r="C67" s="108" t="s">
        <v>1456</v>
      </c>
      <c r="D67" s="1001">
        <v>962.35130305286657</v>
      </c>
    </row>
    <row r="68" spans="1:4" ht="30" customHeight="1" thickTop="1" thickBot="1">
      <c r="A68" s="208" t="s">
        <v>1427</v>
      </c>
      <c r="B68" s="106" t="s">
        <v>339</v>
      </c>
      <c r="C68" s="108" t="s">
        <v>1428</v>
      </c>
      <c r="D68" s="1001">
        <v>962.35130305286657</v>
      </c>
    </row>
    <row r="69" spans="1:4" ht="30" customHeight="1" thickTop="1" thickBot="1">
      <c r="A69" s="208" t="s">
        <v>1467</v>
      </c>
      <c r="B69" s="106" t="s">
        <v>339</v>
      </c>
      <c r="C69" s="108" t="s">
        <v>2139</v>
      </c>
      <c r="D69" s="1001">
        <v>962.35130305286657</v>
      </c>
    </row>
    <row r="70" spans="1:4" ht="30" customHeight="1" thickTop="1" thickBot="1">
      <c r="A70" s="208" t="s">
        <v>1468</v>
      </c>
      <c r="B70" s="106" t="s">
        <v>339</v>
      </c>
      <c r="C70" s="108" t="s">
        <v>2140</v>
      </c>
      <c r="D70" s="1001">
        <v>962.35130305286657</v>
      </c>
    </row>
    <row r="71" spans="1:4" ht="30" customHeight="1" thickTop="1" thickBot="1">
      <c r="A71" s="208" t="s">
        <v>1465</v>
      </c>
      <c r="B71" s="106" t="s">
        <v>339</v>
      </c>
      <c r="C71" s="108" t="s">
        <v>2141</v>
      </c>
      <c r="D71" s="1001">
        <v>962.35130305286657</v>
      </c>
    </row>
    <row r="72" spans="1:4" ht="30" customHeight="1" thickTop="1" thickBot="1">
      <c r="A72" s="208" t="s">
        <v>1466</v>
      </c>
      <c r="B72" s="106" t="s">
        <v>339</v>
      </c>
      <c r="C72" s="108" t="s">
        <v>2142</v>
      </c>
      <c r="D72" s="1001">
        <v>962.35130305286657</v>
      </c>
    </row>
    <row r="73" spans="1:4" ht="30" customHeight="1" thickTop="1" thickBot="1">
      <c r="A73" s="208" t="s">
        <v>1434</v>
      </c>
      <c r="B73" s="106" t="s">
        <v>339</v>
      </c>
      <c r="C73" s="108" t="s">
        <v>1435</v>
      </c>
      <c r="D73" s="1001">
        <v>962.35130305286657</v>
      </c>
    </row>
    <row r="74" spans="1:4" ht="30" customHeight="1" thickTop="1" thickBot="1">
      <c r="A74" s="208" t="s">
        <v>1433</v>
      </c>
      <c r="B74" s="106" t="s">
        <v>339</v>
      </c>
      <c r="C74" s="108" t="s">
        <v>1950</v>
      </c>
      <c r="D74" s="1001">
        <v>962.35130305286657</v>
      </c>
    </row>
    <row r="75" spans="1:4" ht="30" customHeight="1" thickTop="1" thickBot="1">
      <c r="A75" s="208" t="s">
        <v>1431</v>
      </c>
      <c r="B75" s="106" t="s">
        <v>339</v>
      </c>
      <c r="C75" s="108" t="s">
        <v>1432</v>
      </c>
      <c r="D75" s="1001">
        <v>962.35130305286657</v>
      </c>
    </row>
    <row r="76" spans="1:4" ht="30" customHeight="1" thickTop="1" thickBot="1">
      <c r="A76" s="208" t="s">
        <v>1459</v>
      </c>
      <c r="B76" s="106" t="s">
        <v>339</v>
      </c>
      <c r="C76" s="108" t="s">
        <v>2134</v>
      </c>
      <c r="D76" s="1001">
        <v>962.35130305286657</v>
      </c>
    </row>
    <row r="77" spans="1:4" ht="30" customHeight="1" thickTop="1" thickBot="1">
      <c r="A77" s="208" t="s">
        <v>1437</v>
      </c>
      <c r="B77" s="106" t="s">
        <v>339</v>
      </c>
      <c r="C77" s="108" t="s">
        <v>1438</v>
      </c>
      <c r="D77" s="1001">
        <v>962.35130305286657</v>
      </c>
    </row>
    <row r="78" spans="1:4" ht="30" customHeight="1" thickTop="1" thickBot="1">
      <c r="A78" s="208" t="s">
        <v>1439</v>
      </c>
      <c r="B78" s="106" t="s">
        <v>339</v>
      </c>
      <c r="C78" s="108" t="s">
        <v>1440</v>
      </c>
      <c r="D78" s="1001">
        <v>962.35130305286657</v>
      </c>
    </row>
    <row r="79" spans="1:4" ht="30" customHeight="1" thickTop="1" thickBot="1">
      <c r="A79" s="208" t="s">
        <v>1442</v>
      </c>
      <c r="B79" s="106" t="s">
        <v>339</v>
      </c>
      <c r="C79" s="108" t="s">
        <v>1443</v>
      </c>
      <c r="D79" s="1001">
        <v>962.35130305286657</v>
      </c>
    </row>
    <row r="80" spans="1:4" ht="30" customHeight="1" thickTop="1" thickBot="1">
      <c r="A80" s="208" t="s">
        <v>1421</v>
      </c>
      <c r="B80" s="106" t="s">
        <v>339</v>
      </c>
      <c r="C80" s="108" t="s">
        <v>1422</v>
      </c>
      <c r="D80" s="1001">
        <v>962.35130305286657</v>
      </c>
    </row>
    <row r="81" spans="1:4" ht="30" customHeight="1" thickTop="1" thickBot="1">
      <c r="A81" s="208" t="s">
        <v>1425</v>
      </c>
      <c r="B81" s="106" t="s">
        <v>339</v>
      </c>
      <c r="C81" s="108" t="s">
        <v>1426</v>
      </c>
      <c r="D81" s="1001">
        <v>962.35130305286657</v>
      </c>
    </row>
    <row r="82" spans="1:4" ht="30" customHeight="1" thickTop="1" thickBot="1">
      <c r="A82" s="208" t="s">
        <v>1429</v>
      </c>
      <c r="B82" s="106" t="s">
        <v>339</v>
      </c>
      <c r="C82" s="108" t="s">
        <v>1430</v>
      </c>
      <c r="D82" s="1001">
        <v>962.35130305286657</v>
      </c>
    </row>
    <row r="83" spans="1:4" ht="30" customHeight="1" thickTop="1" thickBot="1">
      <c r="A83" s="208" t="s">
        <v>1423</v>
      </c>
      <c r="B83" s="106" t="s">
        <v>339</v>
      </c>
      <c r="C83" s="108" t="s">
        <v>1424</v>
      </c>
      <c r="D83" s="1001">
        <v>962.35130305286657</v>
      </c>
    </row>
    <row r="84" spans="1:4" ht="30" customHeight="1" thickTop="1" thickBot="1">
      <c r="A84" s="208" t="s">
        <v>1389</v>
      </c>
      <c r="B84" s="106" t="s">
        <v>339</v>
      </c>
      <c r="C84" s="108" t="s">
        <v>1391</v>
      </c>
      <c r="D84" s="1001">
        <v>1500</v>
      </c>
    </row>
    <row r="85" spans="1:4" ht="30" customHeight="1" thickTop="1" thickBot="1">
      <c r="A85" s="208" t="s">
        <v>1392</v>
      </c>
      <c r="B85" s="106" t="s">
        <v>339</v>
      </c>
      <c r="C85" s="108" t="s">
        <v>1943</v>
      </c>
      <c r="D85" s="1001">
        <v>1500</v>
      </c>
    </row>
    <row r="86" spans="1:4" ht="30" customHeight="1" thickTop="1" thickBot="1">
      <c r="A86" s="208" t="s">
        <v>1393</v>
      </c>
      <c r="B86" s="106" t="s">
        <v>1390</v>
      </c>
      <c r="C86" s="108" t="s">
        <v>1394</v>
      </c>
      <c r="D86" s="1001">
        <v>1500</v>
      </c>
    </row>
    <row r="87" spans="1:4" ht="30" customHeight="1" thickTop="1" thickBot="1">
      <c r="A87" s="208" t="s">
        <v>1395</v>
      </c>
      <c r="B87" s="106" t="s">
        <v>339</v>
      </c>
      <c r="C87" s="108" t="s">
        <v>1396</v>
      </c>
      <c r="D87" s="1001">
        <v>1500</v>
      </c>
    </row>
    <row r="88" spans="1:4" ht="30" customHeight="1" thickTop="1" thickBot="1">
      <c r="A88" s="208" t="s">
        <v>1397</v>
      </c>
      <c r="B88" s="106" t="s">
        <v>339</v>
      </c>
      <c r="C88" s="108" t="s">
        <v>1396</v>
      </c>
      <c r="D88" s="1001">
        <v>1500</v>
      </c>
    </row>
    <row r="89" spans="1:4" ht="30" customHeight="1" thickTop="1" thickBot="1">
      <c r="A89" s="208" t="s">
        <v>1327</v>
      </c>
      <c r="B89" s="106" t="s">
        <v>339</v>
      </c>
      <c r="C89" s="108" t="s">
        <v>1936</v>
      </c>
      <c r="D89" s="1001">
        <v>962.35130305286657</v>
      </c>
    </row>
    <row r="90" spans="1:4" ht="30" customHeight="1" thickTop="1" thickBot="1">
      <c r="A90" s="208" t="s">
        <v>1449</v>
      </c>
      <c r="B90" s="106" t="s">
        <v>339</v>
      </c>
      <c r="C90" s="108" t="s">
        <v>1450</v>
      </c>
      <c r="D90" s="1001">
        <v>1500</v>
      </c>
    </row>
    <row r="91" spans="1:4" ht="30" customHeight="1" thickTop="1" thickBot="1">
      <c r="A91" s="208" t="s">
        <v>1328</v>
      </c>
      <c r="B91" s="106" t="s">
        <v>339</v>
      </c>
      <c r="C91" s="108" t="s">
        <v>1329</v>
      </c>
      <c r="D91" s="1001">
        <v>962.35130305286657</v>
      </c>
    </row>
    <row r="92" spans="1:4" ht="30" customHeight="1" thickTop="1" thickBot="1">
      <c r="A92" s="208" t="s">
        <v>1361</v>
      </c>
      <c r="B92" s="106" t="s">
        <v>339</v>
      </c>
      <c r="C92" s="108" t="s">
        <v>1942</v>
      </c>
      <c r="D92" s="1001">
        <v>962.35130305286657</v>
      </c>
    </row>
    <row r="93" spans="1:4" ht="30" customHeight="1" thickTop="1" thickBot="1">
      <c r="A93" s="208" t="s">
        <v>1492</v>
      </c>
      <c r="B93" s="106" t="s">
        <v>1490</v>
      </c>
      <c r="C93" s="108" t="s">
        <v>1954</v>
      </c>
      <c r="D93" s="1001">
        <v>52.236187639612794</v>
      </c>
    </row>
    <row r="94" spans="1:4" ht="30" customHeight="1" thickTop="1" thickBot="1">
      <c r="A94" s="208" t="s">
        <v>1483</v>
      </c>
      <c r="B94" s="106" t="s">
        <v>92</v>
      </c>
      <c r="C94" s="108" t="s">
        <v>1952</v>
      </c>
      <c r="D94" s="1001">
        <v>339370.47475800442</v>
      </c>
    </row>
    <row r="95" spans="1:4" ht="30" customHeight="1" thickTop="1" thickBot="1">
      <c r="A95" s="208" t="s">
        <v>1306</v>
      </c>
      <c r="B95" s="106" t="s">
        <v>1307</v>
      </c>
      <c r="C95" s="108" t="s">
        <v>1308</v>
      </c>
      <c r="D95" s="1001">
        <v>0.31106154234277827</v>
      </c>
    </row>
    <row r="96" spans="1:4" ht="30" customHeight="1" thickTop="1" thickBot="1">
      <c r="A96" s="208" t="s">
        <v>1715</v>
      </c>
      <c r="B96" s="106" t="s">
        <v>339</v>
      </c>
      <c r="C96" s="108" t="s">
        <v>1935</v>
      </c>
      <c r="D96" s="1001">
        <v>1788.0848845867458</v>
      </c>
    </row>
    <row r="97" spans="1:4" ht="30" customHeight="1" thickTop="1" thickBot="1">
      <c r="A97" s="208" t="s">
        <v>1496</v>
      </c>
      <c r="B97" s="106" t="s">
        <v>339</v>
      </c>
      <c r="C97" s="108" t="s">
        <v>1495</v>
      </c>
      <c r="D97" s="1001">
        <v>1467.635964259121</v>
      </c>
    </row>
    <row r="98" spans="1:4" ht="30" customHeight="1" thickTop="1" thickBot="1">
      <c r="A98" s="208" t="s">
        <v>1321</v>
      </c>
      <c r="B98" s="106" t="s">
        <v>92</v>
      </c>
      <c r="C98" s="108" t="s">
        <v>1322</v>
      </c>
      <c r="D98" s="1001">
        <v>28917.752568875647</v>
      </c>
    </row>
    <row r="99" spans="1:4" ht="30" customHeight="1" thickTop="1" thickBot="1">
      <c r="A99" s="208" t="s">
        <v>1335</v>
      </c>
      <c r="B99" s="106" t="s">
        <v>339</v>
      </c>
      <c r="C99" s="108" t="s">
        <v>1937</v>
      </c>
      <c r="D99" s="1001">
        <v>1895.5708860759489</v>
      </c>
    </row>
    <row r="100" spans="1:4" ht="30" customHeight="1" thickTop="1" thickBot="1">
      <c r="A100" s="208" t="s">
        <v>1404</v>
      </c>
      <c r="B100" s="106" t="s">
        <v>1390</v>
      </c>
      <c r="C100" s="108" t="s">
        <v>1947</v>
      </c>
      <c r="D100" s="1001">
        <v>2076.3884586746085</v>
      </c>
    </row>
    <row r="101" spans="1:4" ht="30" customHeight="1" thickTop="1" thickBot="1">
      <c r="A101" s="208" t="s">
        <v>1477</v>
      </c>
      <c r="B101" s="106" t="s">
        <v>339</v>
      </c>
      <c r="C101" s="108" t="s">
        <v>1478</v>
      </c>
      <c r="D101" s="1001">
        <v>6921.2948622486956</v>
      </c>
    </row>
    <row r="102" spans="1:4" ht="30" customHeight="1" thickTop="1" thickBot="1">
      <c r="A102" s="208" t="s">
        <v>1479</v>
      </c>
      <c r="B102" s="106" t="s">
        <v>141</v>
      </c>
      <c r="C102" s="108" t="s">
        <v>1480</v>
      </c>
      <c r="D102" s="1001">
        <v>169302.50685033505</v>
      </c>
    </row>
    <row r="103" spans="1:4" ht="30" customHeight="1" thickTop="1" thickBot="1">
      <c r="A103" s="208" t="s">
        <v>1411</v>
      </c>
      <c r="B103" s="106" t="s">
        <v>344</v>
      </c>
      <c r="C103" s="108" t="s">
        <v>1412</v>
      </c>
      <c r="D103" s="1001">
        <v>1.0045420699925538</v>
      </c>
    </row>
    <row r="104" spans="1:4" ht="30" customHeight="1" thickTop="1" thickBot="1">
      <c r="A104" s="208" t="s">
        <v>1409</v>
      </c>
      <c r="B104" s="106" t="s">
        <v>344</v>
      </c>
      <c r="C104" s="108" t="s">
        <v>1410</v>
      </c>
      <c r="D104" s="1001">
        <v>1.0045420699925538</v>
      </c>
    </row>
    <row r="105" spans="1:4" ht="30" customHeight="1" thickTop="1" thickBot="1">
      <c r="A105" s="208" t="s">
        <v>1359</v>
      </c>
      <c r="B105" s="106" t="s">
        <v>339</v>
      </c>
      <c r="C105" s="108" t="s">
        <v>1360</v>
      </c>
      <c r="D105" s="1001">
        <v>3255.7208488458668</v>
      </c>
    </row>
    <row r="106" spans="1:4" ht="30" customHeight="1" thickTop="1" thickBot="1">
      <c r="A106" s="208" t="s">
        <v>1486</v>
      </c>
      <c r="B106" s="106" t="s">
        <v>92</v>
      </c>
      <c r="C106" s="108" t="s">
        <v>1487</v>
      </c>
      <c r="D106" s="1001">
        <v>162017.56775874904</v>
      </c>
    </row>
    <row r="107" spans="1:4" ht="30" customHeight="1" thickTop="1" thickBot="1">
      <c r="A107" s="208" t="s">
        <v>1385</v>
      </c>
      <c r="B107" s="106" t="s">
        <v>339</v>
      </c>
      <c r="C107" s="108" t="s">
        <v>1386</v>
      </c>
      <c r="D107" s="1001">
        <v>1772.012211466865</v>
      </c>
    </row>
    <row r="108" spans="1:4" ht="30" customHeight="1" thickTop="1" thickBot="1">
      <c r="A108" s="208" t="s">
        <v>1347</v>
      </c>
      <c r="B108" s="106" t="s">
        <v>339</v>
      </c>
      <c r="C108" s="108" t="s">
        <v>1939</v>
      </c>
      <c r="D108" s="1001">
        <v>1602.2446016381234</v>
      </c>
    </row>
    <row r="109" spans="1:4" ht="30" customHeight="1" thickTop="1" thickBot="1">
      <c r="A109" s="208" t="s">
        <v>1342</v>
      </c>
      <c r="B109" s="106" t="s">
        <v>339</v>
      </c>
      <c r="C109" s="108" t="s">
        <v>1938</v>
      </c>
      <c r="D109" s="1001">
        <v>1582.1537602382723</v>
      </c>
    </row>
    <row r="110" spans="1:4" ht="30" customHeight="1" thickTop="1" thickBot="1">
      <c r="A110" s="208" t="s">
        <v>1481</v>
      </c>
      <c r="B110" s="106" t="s">
        <v>339</v>
      </c>
      <c r="C110" s="108" t="s">
        <v>1482</v>
      </c>
      <c r="D110" s="1001">
        <v>1583.1583023082649</v>
      </c>
    </row>
    <row r="111" spans="1:4" ht="30" customHeight="1" thickTop="1" thickBot="1">
      <c r="A111" s="208" t="s">
        <v>1402</v>
      </c>
      <c r="B111" s="106" t="s">
        <v>1390</v>
      </c>
      <c r="C111" s="108" t="s">
        <v>1945</v>
      </c>
      <c r="D111" s="1001">
        <v>1557.0402084884583</v>
      </c>
    </row>
    <row r="112" spans="1:4" ht="30" customHeight="1" thickTop="1" thickBot="1">
      <c r="A112" s="208" t="s">
        <v>1403</v>
      </c>
      <c r="B112" s="106" t="s">
        <v>344</v>
      </c>
      <c r="C112" s="108" t="s">
        <v>1946</v>
      </c>
      <c r="D112" s="1001">
        <v>4.0181682799702152</v>
      </c>
    </row>
    <row r="113" spans="1:4" ht="30" customHeight="1" thickTop="1" thickBot="1">
      <c r="A113" s="208" t="s">
        <v>1408</v>
      </c>
      <c r="B113" s="106" t="s">
        <v>1390</v>
      </c>
      <c r="C113" s="108" t="s">
        <v>1949</v>
      </c>
      <c r="D113" s="1001">
        <v>1224.5367833209232</v>
      </c>
    </row>
    <row r="114" spans="1:4" ht="30" customHeight="1" thickTop="1" thickBot="1">
      <c r="A114" s="208" t="s">
        <v>1484</v>
      </c>
      <c r="B114" s="106" t="s">
        <v>92</v>
      </c>
      <c r="C114" s="108" t="s">
        <v>1485</v>
      </c>
      <c r="D114" s="1001">
        <v>1401225.6880119133</v>
      </c>
    </row>
    <row r="115" spans="1:4" ht="30" customHeight="1" thickTop="1" thickBot="1">
      <c r="A115" s="208" t="s">
        <v>1405</v>
      </c>
      <c r="B115" s="106" t="s">
        <v>92</v>
      </c>
      <c r="C115" s="108" t="s">
        <v>1406</v>
      </c>
      <c r="D115" s="1001">
        <v>1651.4671630677585</v>
      </c>
    </row>
    <row r="116" spans="1:4" ht="30" customHeight="1" thickTop="1" thickBot="1">
      <c r="A116" s="208" t="s">
        <v>1355</v>
      </c>
      <c r="B116" s="106" t="s">
        <v>339</v>
      </c>
      <c r="C116" s="108" t="s">
        <v>1941</v>
      </c>
      <c r="D116" s="1001">
        <v>28.127177959791506</v>
      </c>
    </row>
    <row r="117" spans="1:4" ht="30" customHeight="1" thickTop="1" thickBot="1">
      <c r="A117" s="208" t="s">
        <v>1383</v>
      </c>
      <c r="B117" s="106" t="s">
        <v>92</v>
      </c>
      <c r="C117" s="108" t="s">
        <v>1384</v>
      </c>
      <c r="D117" s="1001">
        <v>658936.40260610566</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780"/>
      <c r="B1" s="783"/>
      <c r="C1" s="784"/>
      <c r="D1" s="784"/>
      <c r="E1" s="784"/>
      <c r="F1" s="784"/>
      <c r="G1" s="784"/>
      <c r="H1" s="784"/>
      <c r="I1" s="785"/>
      <c r="J1" s="746" t="s">
        <v>1017</v>
      </c>
      <c r="K1" s="753" t="s">
        <v>2304</v>
      </c>
      <c r="L1" s="754"/>
      <c r="M1" s="755"/>
    </row>
    <row r="2" spans="1:13" s="498" customFormat="1">
      <c r="A2" s="781"/>
      <c r="B2" s="759" t="s">
        <v>1018</v>
      </c>
      <c r="C2" s="760"/>
      <c r="D2" s="760"/>
      <c r="E2" s="760"/>
      <c r="F2" s="760"/>
      <c r="G2" s="760"/>
      <c r="H2" s="760"/>
      <c r="I2" s="761"/>
      <c r="J2" s="747"/>
      <c r="K2" s="756"/>
      <c r="L2" s="757"/>
      <c r="M2" s="758"/>
    </row>
    <row r="3" spans="1:13" s="498" customFormat="1">
      <c r="A3" s="781"/>
      <c r="B3" s="762" t="s">
        <v>2305</v>
      </c>
      <c r="C3" s="763"/>
      <c r="D3" s="763"/>
      <c r="E3" s="763"/>
      <c r="F3" s="763"/>
      <c r="G3" s="763"/>
      <c r="H3" s="763"/>
      <c r="I3" s="764"/>
      <c r="J3" s="751" t="s">
        <v>1019</v>
      </c>
      <c r="K3" s="766">
        <v>1</v>
      </c>
      <c r="L3" s="767"/>
      <c r="M3" s="768"/>
    </row>
    <row r="4" spans="1:13" s="498" customFormat="1">
      <c r="A4" s="781"/>
      <c r="B4" s="762" t="s">
        <v>2306</v>
      </c>
      <c r="C4" s="763"/>
      <c r="D4" s="763"/>
      <c r="E4" s="763"/>
      <c r="F4" s="763"/>
      <c r="G4" s="763"/>
      <c r="H4" s="763"/>
      <c r="I4" s="764"/>
      <c r="J4" s="765"/>
      <c r="K4" s="769"/>
      <c r="L4" s="770"/>
      <c r="M4" s="771"/>
    </row>
    <row r="5" spans="1:13" s="498" customFormat="1">
      <c r="A5" s="781"/>
      <c r="B5" s="748" t="s">
        <v>2307</v>
      </c>
      <c r="C5" s="749"/>
      <c r="D5" s="749"/>
      <c r="E5" s="749"/>
      <c r="F5" s="749"/>
      <c r="G5" s="749"/>
      <c r="H5" s="749"/>
      <c r="I5" s="750"/>
      <c r="J5" s="751" t="s">
        <v>1020</v>
      </c>
      <c r="K5" s="772"/>
      <c r="L5" s="772" t="s">
        <v>1021</v>
      </c>
      <c r="M5" s="774"/>
    </row>
    <row r="6" spans="1:13" s="498" customFormat="1" ht="13.5" customHeight="1" thickBot="1">
      <c r="A6" s="782"/>
      <c r="B6" s="786"/>
      <c r="C6" s="787"/>
      <c r="D6" s="787"/>
      <c r="E6" s="787"/>
      <c r="F6" s="787"/>
      <c r="G6" s="787"/>
      <c r="H6" s="787"/>
      <c r="I6" s="788"/>
      <c r="J6" s="752"/>
      <c r="K6" s="773"/>
      <c r="L6" s="773"/>
      <c r="M6" s="775"/>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777" t="s">
        <v>2311</v>
      </c>
      <c r="B10" s="778"/>
      <c r="C10" s="778"/>
      <c r="D10" s="778"/>
      <c r="E10" s="517" t="s">
        <v>2312</v>
      </c>
      <c r="F10" s="518"/>
      <c r="H10" s="779" t="s">
        <v>2313</v>
      </c>
      <c r="I10" s="779"/>
      <c r="J10" s="519" t="s">
        <v>2312</v>
      </c>
      <c r="K10" s="520"/>
      <c r="L10" s="520"/>
      <c r="M10" s="521"/>
    </row>
    <row r="11" spans="1:13" s="498" customFormat="1" ht="24" customHeight="1">
      <c r="A11" s="522" t="s">
        <v>1023</v>
      </c>
      <c r="B11" s="523"/>
      <c r="C11" s="776"/>
      <c r="D11" s="776"/>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5"/>
      <c r="L12" s="735"/>
      <c r="M12" s="736"/>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7" t="s">
        <v>2308</v>
      </c>
      <c r="F25" s="737"/>
      <c r="G25" s="737"/>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38" t="s">
        <v>1026</v>
      </c>
      <c r="B27" s="739"/>
      <c r="C27" s="739"/>
      <c r="D27" s="739"/>
      <c r="E27" s="739"/>
      <c r="F27" s="739"/>
      <c r="G27" s="739"/>
      <c r="H27" s="739"/>
      <c r="I27" s="739"/>
      <c r="J27" s="739"/>
      <c r="K27" s="739"/>
      <c r="L27" s="739"/>
      <c r="M27" s="740"/>
    </row>
    <row r="28" spans="1:13" ht="13.5" thickBot="1">
      <c r="A28" s="564"/>
      <c r="B28" s="565"/>
      <c r="C28" s="565"/>
      <c r="D28" s="565"/>
      <c r="E28" s="565"/>
      <c r="F28" s="565"/>
      <c r="G28" s="565"/>
      <c r="H28" s="565"/>
      <c r="I28" s="565"/>
      <c r="J28" s="565"/>
      <c r="K28" s="565"/>
      <c r="L28" s="565"/>
      <c r="M28" s="566"/>
    </row>
    <row r="29" spans="1:13" ht="25.5">
      <c r="A29" s="567" t="s">
        <v>1027</v>
      </c>
      <c r="B29" s="741" t="s">
        <v>1028</v>
      </c>
      <c r="C29" s="742"/>
      <c r="D29" s="742"/>
      <c r="E29" s="742"/>
      <c r="F29" s="742"/>
      <c r="G29" s="742"/>
      <c r="H29" s="742"/>
      <c r="I29" s="743"/>
      <c r="J29" s="568" t="s">
        <v>2321</v>
      </c>
      <c r="K29" s="744" t="s">
        <v>1029</v>
      </c>
      <c r="L29" s="745"/>
      <c r="M29" s="567" t="s">
        <v>1030</v>
      </c>
    </row>
    <row r="30" spans="1:13" ht="13.5" thickBot="1">
      <c r="A30" s="569"/>
      <c r="B30" s="570"/>
      <c r="C30" s="571"/>
      <c r="D30" s="571"/>
      <c r="E30" s="571"/>
      <c r="F30" s="571"/>
      <c r="G30" s="571"/>
      <c r="H30" s="571"/>
      <c r="I30" s="571"/>
      <c r="J30" s="572"/>
      <c r="K30" s="728"/>
      <c r="L30" s="729"/>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06" t="s">
        <v>1028</v>
      </c>
      <c r="B34" s="707"/>
      <c r="C34" s="707"/>
      <c r="D34" s="707"/>
      <c r="E34" s="707"/>
      <c r="F34" s="707"/>
      <c r="G34" s="726"/>
      <c r="H34" s="730" t="s">
        <v>1032</v>
      </c>
      <c r="I34" s="731"/>
      <c r="J34" s="580" t="s">
        <v>1033</v>
      </c>
      <c r="K34" s="727" t="s">
        <v>1034</v>
      </c>
      <c r="L34" s="726"/>
      <c r="M34" s="581" t="s">
        <v>1035</v>
      </c>
    </row>
    <row r="35" spans="1:13" s="582" customFormat="1" ht="12">
      <c r="A35" s="732"/>
      <c r="B35" s="733"/>
      <c r="C35" s="733"/>
      <c r="D35" s="733"/>
      <c r="E35" s="733"/>
      <c r="F35" s="733"/>
      <c r="G35" s="711"/>
      <c r="H35" s="734"/>
      <c r="I35" s="712"/>
      <c r="J35" s="583"/>
      <c r="K35" s="710"/>
      <c r="L35" s="711"/>
      <c r="M35" s="584"/>
    </row>
    <row r="36" spans="1:13" s="582" customFormat="1" thickBot="1">
      <c r="A36" s="723"/>
      <c r="B36" s="724"/>
      <c r="C36" s="724"/>
      <c r="D36" s="724"/>
      <c r="E36" s="724"/>
      <c r="F36" s="724"/>
      <c r="G36" s="705"/>
      <c r="H36" s="725"/>
      <c r="I36" s="713"/>
      <c r="J36" s="585"/>
      <c r="K36" s="704"/>
      <c r="L36" s="705"/>
      <c r="M36" s="586"/>
    </row>
    <row r="37" spans="1:13" s="582" customFormat="1" thickBot="1">
      <c r="A37" s="699" t="s">
        <v>1037</v>
      </c>
      <c r="B37" s="700"/>
      <c r="C37" s="700"/>
      <c r="D37" s="700"/>
      <c r="E37" s="700"/>
      <c r="F37" s="700"/>
      <c r="G37" s="700"/>
      <c r="H37" s="700"/>
      <c r="I37" s="700"/>
      <c r="J37" s="700"/>
      <c r="K37" s="700"/>
      <c r="L37" s="701"/>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06" t="s">
        <v>1028</v>
      </c>
      <c r="B41" s="707"/>
      <c r="C41" s="707"/>
      <c r="D41" s="707"/>
      <c r="E41" s="707"/>
      <c r="F41" s="707"/>
      <c r="G41" s="707"/>
      <c r="H41" s="726"/>
      <c r="I41" s="596" t="s">
        <v>1029</v>
      </c>
      <c r="J41" s="580" t="s">
        <v>1030</v>
      </c>
      <c r="K41" s="727" t="s">
        <v>1039</v>
      </c>
      <c r="L41" s="726"/>
      <c r="M41" s="581" t="s">
        <v>1035</v>
      </c>
    </row>
    <row r="42" spans="1:13" s="582" customFormat="1" ht="12">
      <c r="A42" s="693"/>
      <c r="B42" s="694"/>
      <c r="C42" s="694"/>
      <c r="D42" s="694"/>
      <c r="E42" s="694"/>
      <c r="F42" s="694"/>
      <c r="G42" s="694"/>
      <c r="H42" s="712"/>
      <c r="I42" s="597"/>
      <c r="J42" s="583"/>
      <c r="K42" s="710"/>
      <c r="L42" s="711"/>
      <c r="M42" s="584"/>
    </row>
    <row r="43" spans="1:13" s="582" customFormat="1" thickBot="1">
      <c r="A43" s="702"/>
      <c r="B43" s="703"/>
      <c r="C43" s="703"/>
      <c r="D43" s="703"/>
      <c r="E43" s="703"/>
      <c r="F43" s="703"/>
      <c r="G43" s="703"/>
      <c r="H43" s="713"/>
      <c r="I43" s="598"/>
      <c r="J43" s="599"/>
      <c r="K43" s="704"/>
      <c r="L43" s="705"/>
      <c r="M43" s="600"/>
    </row>
    <row r="44" spans="1:13" s="582" customFormat="1" thickBot="1">
      <c r="A44" s="699" t="s">
        <v>1037</v>
      </c>
      <c r="B44" s="700"/>
      <c r="C44" s="700"/>
      <c r="D44" s="700"/>
      <c r="E44" s="700"/>
      <c r="F44" s="700"/>
      <c r="G44" s="700"/>
      <c r="H44" s="700"/>
      <c r="I44" s="700"/>
      <c r="J44" s="700"/>
      <c r="K44" s="700"/>
      <c r="L44" s="701"/>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14" t="s">
        <v>1041</v>
      </c>
      <c r="B48" s="715"/>
      <c r="C48" s="715"/>
      <c r="D48" s="715"/>
      <c r="E48" s="716"/>
      <c r="F48" s="603"/>
      <c r="G48" s="604" t="s">
        <v>1029</v>
      </c>
      <c r="H48" s="605" t="s">
        <v>1042</v>
      </c>
      <c r="I48" s="606" t="s">
        <v>2339</v>
      </c>
      <c r="J48" s="605" t="s">
        <v>2340</v>
      </c>
      <c r="K48" s="717" t="s">
        <v>1045</v>
      </c>
      <c r="L48" s="716"/>
      <c r="M48" s="607" t="s">
        <v>1035</v>
      </c>
    </row>
    <row r="49" spans="1:13" s="582" customFormat="1" ht="12">
      <c r="A49" s="608"/>
      <c r="B49" s="609"/>
      <c r="C49" s="609"/>
      <c r="D49" s="609"/>
      <c r="E49" s="609"/>
      <c r="F49" s="609"/>
      <c r="G49" s="610"/>
      <c r="H49" s="583"/>
      <c r="I49" s="597"/>
      <c r="J49" s="583"/>
      <c r="K49" s="710"/>
      <c r="L49" s="711"/>
      <c r="M49" s="584"/>
    </row>
    <row r="50" spans="1:13" s="582" customFormat="1" thickBot="1">
      <c r="A50" s="611"/>
      <c r="B50" s="612"/>
      <c r="C50" s="612"/>
      <c r="D50" s="612"/>
      <c r="E50" s="612"/>
      <c r="F50" s="612"/>
      <c r="G50" s="613"/>
      <c r="H50" s="585"/>
      <c r="I50" s="595"/>
      <c r="J50" s="585"/>
      <c r="K50" s="704"/>
      <c r="L50" s="705"/>
      <c r="M50" s="586"/>
    </row>
    <row r="51" spans="1:13" s="582" customFormat="1" thickBot="1">
      <c r="A51" s="718" t="s">
        <v>1037</v>
      </c>
      <c r="B51" s="719"/>
      <c r="C51" s="719"/>
      <c r="D51" s="719"/>
      <c r="E51" s="719"/>
      <c r="F51" s="719"/>
      <c r="G51" s="719"/>
      <c r="H51" s="719"/>
      <c r="I51" s="719"/>
      <c r="J51" s="719"/>
      <c r="K51" s="719"/>
      <c r="L51" s="720"/>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14" t="s">
        <v>1028</v>
      </c>
      <c r="B55" s="715"/>
      <c r="C55" s="715"/>
      <c r="D55" s="715"/>
      <c r="E55" s="715"/>
      <c r="F55" s="715"/>
      <c r="G55" s="716"/>
      <c r="H55" s="604" t="s">
        <v>1048</v>
      </c>
      <c r="I55" s="606" t="s">
        <v>1049</v>
      </c>
      <c r="J55" s="605" t="s">
        <v>1050</v>
      </c>
      <c r="K55" s="721" t="s">
        <v>1034</v>
      </c>
      <c r="L55" s="722"/>
      <c r="M55" s="615" t="s">
        <v>1035</v>
      </c>
    </row>
    <row r="56" spans="1:13" s="582" customFormat="1" ht="12">
      <c r="A56" s="693"/>
      <c r="B56" s="694"/>
      <c r="C56" s="694"/>
      <c r="D56" s="694"/>
      <c r="E56" s="694"/>
      <c r="F56" s="694"/>
      <c r="G56" s="694"/>
      <c r="H56" s="583"/>
      <c r="I56" s="597"/>
      <c r="J56" s="583"/>
      <c r="K56" s="710"/>
      <c r="L56" s="711"/>
      <c r="M56" s="584"/>
    </row>
    <row r="57" spans="1:13" s="582" customFormat="1" thickBot="1">
      <c r="A57" s="702"/>
      <c r="B57" s="703"/>
      <c r="C57" s="703"/>
      <c r="D57" s="703"/>
      <c r="E57" s="703"/>
      <c r="F57" s="703"/>
      <c r="G57" s="703"/>
      <c r="H57" s="585"/>
      <c r="I57" s="595"/>
      <c r="J57" s="585"/>
      <c r="K57" s="704"/>
      <c r="L57" s="705"/>
      <c r="M57" s="586"/>
    </row>
    <row r="58" spans="1:13" s="582" customFormat="1" thickBot="1">
      <c r="A58" s="699" t="s">
        <v>1037</v>
      </c>
      <c r="B58" s="700"/>
      <c r="C58" s="700"/>
      <c r="D58" s="700"/>
      <c r="E58" s="700"/>
      <c r="F58" s="700"/>
      <c r="G58" s="700"/>
      <c r="H58" s="700"/>
      <c r="I58" s="700"/>
      <c r="J58" s="700"/>
      <c r="K58" s="700"/>
      <c r="L58" s="701"/>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699" t="s">
        <v>1051</v>
      </c>
      <c r="B60" s="700"/>
      <c r="C60" s="700"/>
      <c r="D60" s="700"/>
      <c r="E60" s="700"/>
      <c r="F60" s="700"/>
      <c r="G60" s="700"/>
      <c r="H60" s="700"/>
      <c r="I60" s="700"/>
      <c r="J60" s="700"/>
      <c r="K60" s="700"/>
      <c r="L60" s="701"/>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06" t="s">
        <v>1028</v>
      </c>
      <c r="B64" s="707"/>
      <c r="C64" s="707"/>
      <c r="D64" s="707"/>
      <c r="E64" s="707"/>
      <c r="F64" s="707"/>
      <c r="G64" s="707"/>
      <c r="H64" s="616"/>
      <c r="I64" s="617"/>
      <c r="J64" s="618" t="s">
        <v>1054</v>
      </c>
      <c r="K64" s="708" t="s">
        <v>1055</v>
      </c>
      <c r="L64" s="709"/>
      <c r="M64" s="619"/>
    </row>
    <row r="65" spans="1:13" s="582" customFormat="1" ht="12">
      <c r="A65" s="693" t="s">
        <v>2341</v>
      </c>
      <c r="B65" s="694"/>
      <c r="C65" s="694"/>
      <c r="D65" s="694"/>
      <c r="E65" s="694"/>
      <c r="F65" s="694"/>
      <c r="G65" s="694"/>
      <c r="H65" s="620"/>
      <c r="I65" s="621"/>
      <c r="J65" s="622"/>
      <c r="K65" s="695"/>
      <c r="L65" s="696"/>
      <c r="M65" s="623"/>
    </row>
    <row r="66" spans="1:13" s="582" customFormat="1" ht="12">
      <c r="A66" s="624" t="s">
        <v>1057</v>
      </c>
      <c r="B66" s="625"/>
      <c r="C66" s="625"/>
      <c r="D66" s="625"/>
      <c r="E66" s="625"/>
      <c r="F66" s="625"/>
      <c r="G66" s="625"/>
      <c r="H66" s="620"/>
      <c r="I66" s="621"/>
      <c r="J66" s="622"/>
      <c r="K66" s="695"/>
      <c r="L66" s="696"/>
      <c r="M66" s="623"/>
    </row>
    <row r="67" spans="1:13" s="582" customFormat="1" thickBot="1">
      <c r="A67" s="611" t="s">
        <v>1058</v>
      </c>
      <c r="B67" s="612"/>
      <c r="C67" s="612"/>
      <c r="D67" s="612"/>
      <c r="E67" s="612"/>
      <c r="F67" s="612"/>
      <c r="G67" s="612"/>
      <c r="H67" s="626"/>
      <c r="I67" s="627"/>
      <c r="J67" s="622"/>
      <c r="K67" s="697"/>
      <c r="L67" s="698"/>
      <c r="M67" s="623"/>
    </row>
    <row r="68" spans="1:13" s="582" customFormat="1" thickBot="1">
      <c r="A68" s="699" t="s">
        <v>1037</v>
      </c>
      <c r="B68" s="700"/>
      <c r="C68" s="700"/>
      <c r="D68" s="700"/>
      <c r="E68" s="700"/>
      <c r="F68" s="700"/>
      <c r="G68" s="700"/>
      <c r="H68" s="700"/>
      <c r="I68" s="700"/>
      <c r="J68" s="700"/>
      <c r="K68" s="700"/>
      <c r="L68" s="701"/>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699" t="s">
        <v>2342</v>
      </c>
      <c r="B70" s="700"/>
      <c r="C70" s="700"/>
      <c r="D70" s="700"/>
      <c r="E70" s="700"/>
      <c r="F70" s="700"/>
      <c r="G70" s="700"/>
      <c r="H70" s="700"/>
      <c r="I70" s="700"/>
      <c r="J70" s="700"/>
      <c r="K70" s="700"/>
      <c r="L70" s="701"/>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3" t="s">
        <v>2324</v>
      </c>
      <c r="B87" s="684"/>
      <c r="C87" s="684"/>
      <c r="D87" s="684"/>
      <c r="E87" s="684"/>
      <c r="F87" s="684"/>
      <c r="G87" s="684"/>
      <c r="H87" s="684"/>
      <c r="I87" s="684"/>
      <c r="J87" s="684"/>
      <c r="K87" s="684"/>
      <c r="L87" s="684"/>
      <c r="M87" s="685"/>
    </row>
    <row r="88" spans="1:13" ht="17.25" customHeight="1">
      <c r="A88" s="683"/>
      <c r="B88" s="684"/>
      <c r="C88" s="684"/>
      <c r="D88" s="684"/>
      <c r="E88" s="684"/>
      <c r="F88" s="684"/>
      <c r="G88" s="684"/>
      <c r="H88" s="684"/>
      <c r="I88" s="684"/>
      <c r="J88" s="684"/>
      <c r="K88" s="684"/>
      <c r="L88" s="684"/>
      <c r="M88" s="685"/>
    </row>
    <row r="89" spans="1:13" ht="18.75" customHeight="1">
      <c r="A89" s="686" t="s">
        <v>2325</v>
      </c>
      <c r="B89" s="687"/>
      <c r="C89" s="687"/>
      <c r="D89" s="687"/>
      <c r="E89" s="687"/>
      <c r="F89" s="687"/>
      <c r="G89" s="687"/>
      <c r="H89" s="687"/>
      <c r="I89" s="687"/>
      <c r="J89" s="687"/>
      <c r="K89" s="687"/>
      <c r="L89" s="687"/>
      <c r="M89" s="688"/>
    </row>
    <row r="90" spans="1:13" ht="21.75" customHeight="1">
      <c r="A90" s="686"/>
      <c r="B90" s="687"/>
      <c r="C90" s="687"/>
      <c r="D90" s="687"/>
      <c r="E90" s="687"/>
      <c r="F90" s="687"/>
      <c r="G90" s="687"/>
      <c r="H90" s="687"/>
      <c r="I90" s="687"/>
      <c r="J90" s="687"/>
      <c r="K90" s="687"/>
      <c r="L90" s="687"/>
      <c r="M90" s="688"/>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89"/>
      <c r="J100" s="689"/>
      <c r="K100" s="689"/>
      <c r="L100" s="689"/>
      <c r="M100" s="690"/>
    </row>
    <row r="101" spans="1:13" ht="13.5" thickBot="1">
      <c r="A101" s="652" t="s">
        <v>2327</v>
      </c>
      <c r="B101" s="653"/>
      <c r="C101" s="653"/>
      <c r="D101" s="654"/>
      <c r="E101" s="654"/>
      <c r="F101" s="654"/>
      <c r="G101" s="654"/>
      <c r="H101" s="654"/>
      <c r="I101" s="691"/>
      <c r="J101" s="691"/>
      <c r="K101" s="691"/>
      <c r="L101" s="691"/>
      <c r="M101" s="69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75" thickBot="1">
      <c r="B6" s="861"/>
      <c r="C6" s="868"/>
      <c r="D6" s="869"/>
      <c r="E6" s="869"/>
      <c r="F6" s="869"/>
      <c r="G6" s="869"/>
      <c r="H6" s="869"/>
      <c r="I6" s="869"/>
      <c r="J6" s="870"/>
      <c r="K6" s="863"/>
      <c r="L6" s="865"/>
      <c r="M6" s="865"/>
      <c r="N6" s="867"/>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93" t="s">
        <v>2311</v>
      </c>
      <c r="C10" s="894"/>
      <c r="D10" s="894"/>
      <c r="E10" s="894"/>
      <c r="F10" s="367" t="s">
        <v>2312</v>
      </c>
      <c r="G10" s="85"/>
      <c r="H10" s="368"/>
      <c r="I10" s="895" t="s">
        <v>2313</v>
      </c>
      <c r="J10" s="895"/>
      <c r="K10" s="369" t="s">
        <v>2312</v>
      </c>
      <c r="L10" s="365"/>
      <c r="M10" s="365"/>
      <c r="N10" s="366"/>
    </row>
    <row r="11" spans="2:14">
      <c r="B11" s="370" t="s">
        <v>1023</v>
      </c>
      <c r="C11" s="371"/>
      <c r="D11" s="886"/>
      <c r="E11" s="886"/>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96" t="s">
        <v>2328</v>
      </c>
      <c r="G25" s="897"/>
      <c r="H25" s="897"/>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VLOOKUP(A36,EQUIPOS!A6:D161,4,FALSE)</f>
        <v>272076.5136749681</v>
      </c>
      <c r="L36" s="279"/>
      <c r="M36" s="280">
        <v>0.15</v>
      </c>
      <c r="N36" s="281">
        <f>K36/M36</f>
        <v>1813843.4244997874</v>
      </c>
    </row>
    <row r="37" spans="1:14">
      <c r="A37" t="s">
        <v>150</v>
      </c>
      <c r="B37" s="828" t="str">
        <f>VLOOKUP(A37,EQUIPOS!A7:D154,3,FALSE)</f>
        <v>Cargador : Potencia en el volante 125 hp, Clasificación de RPM del motor 2300.</v>
      </c>
      <c r="C37" s="829"/>
      <c r="D37" s="829"/>
      <c r="E37" s="829"/>
      <c r="F37" s="829"/>
      <c r="G37" s="829"/>
      <c r="H37" s="830"/>
      <c r="I37" s="276"/>
      <c r="J37" s="277"/>
      <c r="K37" s="278">
        <f>VLOOKUP(A37,EQUIPOS!A7:D162,4,FALSE)</f>
        <v>174687.90145593873</v>
      </c>
      <c r="L37" s="279"/>
      <c r="M37" s="280">
        <v>0.15</v>
      </c>
      <c r="N37" s="281">
        <f>K37/M37</f>
        <v>1164586.0097062583</v>
      </c>
    </row>
    <row r="38" spans="1:14">
      <c r="A38" t="s">
        <v>273</v>
      </c>
      <c r="B38" s="828" t="str">
        <f>VLOOKUP(A38,EQUIPOS!A8:D154,3,FALSE)</f>
        <v>Motosierra, 93.6 cm3 - 7.1 HP, 45-90 cm - 7.9 kg</v>
      </c>
      <c r="C38" s="829"/>
      <c r="D38" s="829"/>
      <c r="E38" s="829"/>
      <c r="F38" s="829"/>
      <c r="G38" s="829"/>
      <c r="H38" s="830"/>
      <c r="I38" s="276"/>
      <c r="J38" s="277"/>
      <c r="K38" s="278">
        <f>VLOOKUP(A38,EQUIPOS!A8:D163,4,FALSE)</f>
        <v>10632.687413793104</v>
      </c>
      <c r="L38" s="279"/>
      <c r="M38" s="280">
        <v>0.15</v>
      </c>
      <c r="N38" s="282">
        <f>K38/M38</f>
        <v>70884.582758620701</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8511.2008676833339</v>
      </c>
    </row>
    <row r="43" spans="1:14" ht="15.75" thickBot="1">
      <c r="B43" s="815" t="s">
        <v>1037</v>
      </c>
      <c r="C43" s="816"/>
      <c r="D43" s="816"/>
      <c r="E43" s="816"/>
      <c r="F43" s="816"/>
      <c r="G43" s="816"/>
      <c r="H43" s="816"/>
      <c r="I43" s="816"/>
      <c r="J43" s="816"/>
      <c r="K43" s="816"/>
      <c r="L43" s="816"/>
      <c r="M43" s="817"/>
      <c r="N43" s="105">
        <f>SUM(N36:N42)</f>
        <v>3057825.2178323497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89" t="s">
        <v>1041</v>
      </c>
      <c r="C58" s="790"/>
      <c r="D58" s="790"/>
      <c r="E58" s="790"/>
      <c r="F58" s="790"/>
      <c r="G58" s="791"/>
      <c r="H58" s="79" t="s">
        <v>1029</v>
      </c>
      <c r="I58" s="80" t="s">
        <v>1042</v>
      </c>
      <c r="J58" s="81" t="s">
        <v>1043</v>
      </c>
      <c r="K58" s="79" t="s">
        <v>1044</v>
      </c>
      <c r="L58" s="818" t="s">
        <v>1045</v>
      </c>
      <c r="M58" s="79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19">
        <v>983.54</v>
      </c>
      <c r="M59" s="820"/>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04"/>
      <c r="M64" s="805"/>
      <c r="N64" s="305"/>
    </row>
    <row r="65" spans="1:15" ht="15.75" thickBot="1">
      <c r="B65" s="821" t="s">
        <v>1037</v>
      </c>
      <c r="C65" s="822"/>
      <c r="D65" s="822"/>
      <c r="E65" s="822"/>
      <c r="F65" s="822"/>
      <c r="G65" s="822"/>
      <c r="H65" s="822"/>
      <c r="I65" s="822"/>
      <c r="J65" s="822"/>
      <c r="K65" s="822"/>
      <c r="L65" s="822"/>
      <c r="M65" s="823"/>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54"/>
      <c r="J75" s="54"/>
      <c r="K75" s="54"/>
      <c r="L75" s="804"/>
      <c r="M75" s="805"/>
      <c r="N75" s="305"/>
    </row>
    <row r="76" spans="1:15" ht="15.75" thickBot="1">
      <c r="B76" s="815" t="s">
        <v>1037</v>
      </c>
      <c r="C76" s="816"/>
      <c r="D76" s="816"/>
      <c r="E76" s="816"/>
      <c r="F76" s="816"/>
      <c r="G76" s="816"/>
      <c r="H76" s="816"/>
      <c r="I76" s="822"/>
      <c r="J76" s="822"/>
      <c r="K76" s="822"/>
      <c r="L76" s="822"/>
      <c r="M76" s="823"/>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3262473.1351860161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652494.62703720329</v>
      </c>
      <c r="M83" s="850"/>
      <c r="N83" s="57"/>
    </row>
    <row r="84" spans="1:14">
      <c r="B84" s="95" t="s">
        <v>1057</v>
      </c>
      <c r="C84" s="96"/>
      <c r="D84" s="96"/>
      <c r="E84" s="96"/>
      <c r="F84" s="96"/>
      <c r="G84" s="96"/>
      <c r="H84" s="96"/>
      <c r="I84" s="93"/>
      <c r="J84" s="94"/>
      <c r="K84" s="313">
        <v>0.05</v>
      </c>
      <c r="L84" s="849">
        <f>N78*K84</f>
        <v>163123.65675930082</v>
      </c>
      <c r="M84" s="850"/>
      <c r="N84" s="57"/>
    </row>
    <row r="85" spans="1:14" ht="15.75" thickBot="1">
      <c r="B85" s="97" t="s">
        <v>1058</v>
      </c>
      <c r="C85" s="98"/>
      <c r="D85" s="98"/>
      <c r="E85" s="98"/>
      <c r="F85" s="98"/>
      <c r="G85" s="98"/>
      <c r="H85" s="98"/>
      <c r="I85" s="99"/>
      <c r="J85" s="100"/>
      <c r="K85" s="314">
        <v>0.05</v>
      </c>
      <c r="L85" s="851">
        <f>N78*K85</f>
        <v>163123.65675930082</v>
      </c>
      <c r="M85" s="852"/>
      <c r="N85" s="57"/>
    </row>
    <row r="86" spans="1:14" ht="15.75" thickBot="1">
      <c r="B86" s="815" t="s">
        <v>1037</v>
      </c>
      <c r="C86" s="816"/>
      <c r="D86" s="816"/>
      <c r="E86" s="816"/>
      <c r="F86" s="816"/>
      <c r="G86" s="816"/>
      <c r="H86" s="816"/>
      <c r="I86" s="816"/>
      <c r="J86" s="816"/>
      <c r="K86" s="816"/>
      <c r="L86" s="816"/>
      <c r="M86" s="817"/>
      <c r="N86" s="58">
        <f>L83+L84+L85</f>
        <v>978741.94055580499</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196">
        <f>N78+N86</f>
        <v>4241215.075741821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4"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75" thickBot="1">
      <c r="B6" s="861"/>
      <c r="C6" s="868"/>
      <c r="D6" s="869"/>
      <c r="E6" s="869"/>
      <c r="F6" s="869"/>
      <c r="G6" s="869"/>
      <c r="H6" s="869"/>
      <c r="I6" s="869"/>
      <c r="J6" s="870"/>
      <c r="K6" s="863"/>
      <c r="L6" s="865"/>
      <c r="M6" s="865"/>
      <c r="N6" s="867"/>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3" t="s">
        <v>2311</v>
      </c>
      <c r="C10" s="894"/>
      <c r="D10" s="894"/>
      <c r="E10" s="894"/>
      <c r="F10" s="400" t="s">
        <v>2312</v>
      </c>
      <c r="G10" s="85"/>
      <c r="H10" s="368"/>
      <c r="I10" s="895" t="s">
        <v>2313</v>
      </c>
      <c r="J10" s="895"/>
      <c r="K10" s="401" t="s">
        <v>2312</v>
      </c>
      <c r="L10" s="365"/>
      <c r="M10" s="365"/>
      <c r="N10" s="36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249</v>
      </c>
      <c r="B36" s="828" t="str">
        <f>VLOOKUP(A36,EQUIPOS!A6:D154,3,FALSE)</f>
        <v>Guadañadora, Cilindraje 41.5 cm3, Longitud del mango 1450 mm, Peso 7.4 kg</v>
      </c>
      <c r="C36" s="829"/>
      <c r="D36" s="829"/>
      <c r="E36" s="829"/>
      <c r="F36" s="829"/>
      <c r="G36" s="829"/>
      <c r="H36" s="830"/>
      <c r="I36" s="276"/>
      <c r="J36" s="277"/>
      <c r="K36" s="278">
        <f>VLOOKUP(A36,EQUIPOS!A6:D161,4,FALSE)</f>
        <v>7730.0628703703715</v>
      </c>
      <c r="L36" s="279"/>
      <c r="M36" s="280">
        <v>0.36</v>
      </c>
      <c r="N36" s="281">
        <f>K36/M36</f>
        <v>21472.396862139922</v>
      </c>
    </row>
    <row r="37" spans="1:14">
      <c r="A37" t="s">
        <v>273</v>
      </c>
      <c r="B37" s="828" t="str">
        <f>VLOOKUP(A37,EQUIPOS!A7:D154,3,FALSE)</f>
        <v>Motosierra, 93.6 cm3 - 7.1 HP, 45-90 cm - 7.9 kg</v>
      </c>
      <c r="C37" s="829"/>
      <c r="D37" s="829"/>
      <c r="E37" s="829"/>
      <c r="F37" s="829"/>
      <c r="G37" s="829"/>
      <c r="H37" s="830"/>
      <c r="I37" s="276"/>
      <c r="J37" s="277"/>
      <c r="K37" s="278">
        <f>VLOOKUP(A37,EQUIPOS!A7:D162,4,FALSE)</f>
        <v>10632.687413793104</v>
      </c>
      <c r="L37" s="279"/>
      <c r="M37" s="280">
        <v>0.10299999999999999</v>
      </c>
      <c r="N37" s="281">
        <f>K37/M37</f>
        <v>103229.97489119519</v>
      </c>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1773.1668474340277</v>
      </c>
    </row>
    <row r="43" spans="1:14" ht="15.75" thickBot="1">
      <c r="B43" s="815" t="s">
        <v>1037</v>
      </c>
      <c r="C43" s="816"/>
      <c r="D43" s="816"/>
      <c r="E43" s="816"/>
      <c r="F43" s="816"/>
      <c r="G43" s="816"/>
      <c r="H43" s="816"/>
      <c r="I43" s="816"/>
      <c r="J43" s="816"/>
      <c r="K43" s="816"/>
      <c r="L43" s="816"/>
      <c r="M43" s="817"/>
      <c r="N43" s="105">
        <f>SUM(N36:N42)</f>
        <v>126475.53860076914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19">
        <f>'900.2'!N78</f>
        <v>955.28336381051918</v>
      </c>
      <c r="M59" s="820"/>
      <c r="N59" s="296">
        <f>K59*L59</f>
        <v>47764.168190525961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47764.168190525961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209703.04373997563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41940.608747995131</v>
      </c>
      <c r="M83" s="850"/>
      <c r="N83" s="57"/>
    </row>
    <row r="84" spans="1:14">
      <c r="B84" s="95" t="s">
        <v>1057</v>
      </c>
      <c r="C84" s="96"/>
      <c r="D84" s="96"/>
      <c r="E84" s="96"/>
      <c r="F84" s="96"/>
      <c r="G84" s="96"/>
      <c r="H84" s="96"/>
      <c r="I84" s="93"/>
      <c r="J84" s="94"/>
      <c r="K84" s="313">
        <v>0.05</v>
      </c>
      <c r="L84" s="849">
        <f>N78*K84</f>
        <v>10485.152186998783</v>
      </c>
      <c r="M84" s="850"/>
      <c r="N84" s="57"/>
    </row>
    <row r="85" spans="1:14" ht="15.75" thickBot="1">
      <c r="B85" s="97" t="s">
        <v>1058</v>
      </c>
      <c r="C85" s="98"/>
      <c r="D85" s="98"/>
      <c r="E85" s="98"/>
      <c r="F85" s="98"/>
      <c r="G85" s="98"/>
      <c r="H85" s="98"/>
      <c r="I85" s="99"/>
      <c r="J85" s="100"/>
      <c r="K85" s="314">
        <v>0.05</v>
      </c>
      <c r="L85" s="851">
        <f>N78*K85</f>
        <v>10485.152186998783</v>
      </c>
      <c r="M85" s="852"/>
      <c r="N85" s="57"/>
    </row>
    <row r="86" spans="1:14" ht="15.75" thickBot="1">
      <c r="B86" s="815" t="s">
        <v>1037</v>
      </c>
      <c r="C86" s="816"/>
      <c r="D86" s="816"/>
      <c r="E86" s="816"/>
      <c r="F86" s="816"/>
      <c r="G86" s="816"/>
      <c r="H86" s="816"/>
      <c r="I86" s="816"/>
      <c r="J86" s="816"/>
      <c r="K86" s="816"/>
      <c r="L86" s="816"/>
      <c r="M86" s="817"/>
      <c r="N86" s="58">
        <f>L83+L84+L85</f>
        <v>62910.9131219927</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196">
        <f>N78+N86</f>
        <v>272613.95686196833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8.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174687.90145593873</v>
      </c>
      <c r="L36" s="279"/>
      <c r="M36" s="280">
        <v>2.375</v>
      </c>
      <c r="N36" s="281">
        <f>K36/M36</f>
        <v>73552.800613026833</v>
      </c>
    </row>
    <row r="37" spans="1:14">
      <c r="A37" t="s">
        <v>180</v>
      </c>
      <c r="B37" s="828" t="str">
        <f>VLOOKUP(A37,EQUIPOS!A7:D154,3,FALSE)</f>
        <v>Compresor 120 HP, con martillo.</v>
      </c>
      <c r="C37" s="829"/>
      <c r="D37" s="829"/>
      <c r="E37" s="829"/>
      <c r="F37" s="829"/>
      <c r="G37" s="829"/>
      <c r="H37" s="830"/>
      <c r="I37" s="276"/>
      <c r="J37" s="277"/>
      <c r="K37" s="278">
        <f>VLOOKUP(A37,EQUIPOS!A7:D162,4,FALSE)</f>
        <v>112383.94298212008</v>
      </c>
      <c r="L37" s="279"/>
      <c r="M37" s="280">
        <v>2.375</v>
      </c>
      <c r="N37" s="281">
        <f>K37/M37</f>
        <v>47319.554939840033</v>
      </c>
    </row>
    <row r="38" spans="1:14">
      <c r="A38" t="s">
        <v>195</v>
      </c>
      <c r="B38" s="828" t="str">
        <f>VLOOKUP(A38,EQUIPOS!A7:D154,3,FALSE)</f>
        <v xml:space="preserve">Equipo de oxicorte, Capacidad de corte: hasta 6´´ (152mm) </v>
      </c>
      <c r="C38" s="829"/>
      <c r="D38" s="829"/>
      <c r="E38" s="829"/>
      <c r="F38" s="829"/>
      <c r="G38" s="829"/>
      <c r="H38" s="830"/>
      <c r="I38" s="276"/>
      <c r="J38" s="277"/>
      <c r="K38" s="278">
        <f>VLOOKUP(A38,EQUIPOS!A7:D162,4,FALSE)</f>
        <v>17078.201628352494</v>
      </c>
      <c r="L38" s="279"/>
      <c r="M38" s="280">
        <v>2.375</v>
      </c>
      <c r="N38" s="282">
        <f>K38/M38</f>
        <v>7190.8217382536814</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1343.873821213158</v>
      </c>
    </row>
    <row r="43" spans="1:14" ht="15.75" thickBot="1">
      <c r="B43" s="815" t="s">
        <v>1037</v>
      </c>
      <c r="C43" s="816"/>
      <c r="D43" s="816"/>
      <c r="E43" s="816"/>
      <c r="F43" s="816"/>
      <c r="G43" s="816"/>
      <c r="H43" s="816"/>
      <c r="I43" s="816"/>
      <c r="J43" s="816"/>
      <c r="K43" s="816"/>
      <c r="L43" s="816"/>
      <c r="M43" s="817"/>
      <c r="N43" s="105">
        <f>SUM(N36:N42)</f>
        <v>129407.05111233371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955.28336381051918</v>
      </c>
      <c r="M59" s="820"/>
      <c r="N59" s="296">
        <f>K59*L59</f>
        <v>955.28336381051918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955.28336381051918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88">
        <f>N43+N54+N65+N76</f>
        <v>143801.0726882758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28760.214537655163</v>
      </c>
      <c r="M83" s="850"/>
      <c r="N83" s="57"/>
    </row>
    <row r="84" spans="1:14">
      <c r="B84" s="95" t="s">
        <v>1057</v>
      </c>
      <c r="C84" s="96"/>
      <c r="D84" s="96"/>
      <c r="E84" s="96"/>
      <c r="F84" s="96"/>
      <c r="G84" s="96"/>
      <c r="H84" s="96"/>
      <c r="I84" s="93"/>
      <c r="J84" s="94"/>
      <c r="K84" s="313">
        <v>0.05</v>
      </c>
      <c r="L84" s="849">
        <f>N78*K84</f>
        <v>7190.0536344137909</v>
      </c>
      <c r="M84" s="850"/>
      <c r="N84" s="57"/>
    </row>
    <row r="85" spans="1:14" ht="15.75" thickBot="1">
      <c r="B85" s="97" t="s">
        <v>1058</v>
      </c>
      <c r="C85" s="98"/>
      <c r="D85" s="98"/>
      <c r="E85" s="98"/>
      <c r="F85" s="98"/>
      <c r="G85" s="98"/>
      <c r="H85" s="98"/>
      <c r="I85" s="99"/>
      <c r="J85" s="100"/>
      <c r="K85" s="314">
        <v>0.05</v>
      </c>
      <c r="L85" s="851">
        <f>N78*K85</f>
        <v>7190.0536344137909</v>
      </c>
      <c r="M85" s="852"/>
      <c r="N85" s="57"/>
    </row>
    <row r="86" spans="1:14" ht="15.75" thickBot="1">
      <c r="B86" s="815" t="s">
        <v>1037</v>
      </c>
      <c r="C86" s="816"/>
      <c r="D86" s="816"/>
      <c r="E86" s="816"/>
      <c r="F86" s="816"/>
      <c r="G86" s="816"/>
      <c r="H86" s="816"/>
      <c r="I86" s="816"/>
      <c r="J86" s="816"/>
      <c r="K86" s="816"/>
      <c r="L86" s="816"/>
      <c r="M86" s="817"/>
      <c r="N86" s="58">
        <f>L83+L84+L85</f>
        <v>43140.321806482752</v>
      </c>
    </row>
    <row r="87" spans="1:14" ht="15.75" thickBot="1">
      <c r="B87" s="39"/>
      <c r="C87" s="40"/>
      <c r="D87" s="40"/>
      <c r="E87" s="40"/>
      <c r="F87" s="40"/>
      <c r="G87" s="40"/>
      <c r="H87" s="40"/>
      <c r="I87" s="40"/>
      <c r="J87" s="40"/>
      <c r="K87" s="40"/>
      <c r="L87" s="40"/>
      <c r="M87" s="40"/>
      <c r="N87" s="41"/>
    </row>
    <row r="88" spans="1:14" ht="15.75" thickBot="1">
      <c r="A88" t="s">
        <v>2121</v>
      </c>
      <c r="B88" s="815" t="s">
        <v>1059</v>
      </c>
      <c r="C88" s="816"/>
      <c r="D88" s="816"/>
      <c r="E88" s="816"/>
      <c r="F88" s="816"/>
      <c r="G88" s="816"/>
      <c r="H88" s="816"/>
      <c r="I88" s="816"/>
      <c r="J88" s="816"/>
      <c r="K88" s="816"/>
      <c r="L88" s="816"/>
      <c r="M88" s="817"/>
      <c r="N88" s="58">
        <f>N78+N86</f>
        <v>186941.39449475857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c r="B106" s="853"/>
      <c r="C106" s="854"/>
      <c r="D106" s="854"/>
      <c r="E106" s="854"/>
      <c r="F106" s="854"/>
      <c r="G106" s="854"/>
      <c r="H106" s="854"/>
      <c r="I106" s="854"/>
      <c r="J106" s="854"/>
      <c r="K106" s="854"/>
      <c r="L106" s="854"/>
      <c r="M106" s="854"/>
      <c r="N106" s="855"/>
    </row>
    <row r="107" spans="2:14" ht="27.7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75" thickBot="1">
      <c r="B6" s="861"/>
      <c r="C6" s="868"/>
      <c r="D6" s="869"/>
      <c r="E6" s="869"/>
      <c r="F6" s="869"/>
      <c r="G6" s="869"/>
      <c r="H6" s="869"/>
      <c r="I6" s="869"/>
      <c r="J6" s="870"/>
      <c r="K6" s="863"/>
      <c r="L6" s="865"/>
      <c r="M6" s="865"/>
      <c r="N6" s="867"/>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3" t="s">
        <v>2311</v>
      </c>
      <c r="C10" s="894"/>
      <c r="D10" s="894"/>
      <c r="E10" s="894"/>
      <c r="F10" s="400" t="s">
        <v>2312</v>
      </c>
      <c r="G10" s="85"/>
      <c r="H10" s="368"/>
      <c r="I10" s="895" t="s">
        <v>2313</v>
      </c>
      <c r="J10" s="895"/>
      <c r="K10" s="401" t="s">
        <v>2312</v>
      </c>
      <c r="L10" s="365"/>
      <c r="M10" s="365"/>
      <c r="N10" s="36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312</v>
      </c>
      <c r="B36" s="828" t="str">
        <f>VLOOKUP(A36,EQUIPOS!A6:D154,3,FALSE)</f>
        <v>Retroexcavadora sobre oruga, potencia 138 HP, balde de 1,5 m3.</v>
      </c>
      <c r="C36" s="829"/>
      <c r="D36" s="829"/>
      <c r="E36" s="829"/>
      <c r="F36" s="829"/>
      <c r="G36" s="829"/>
      <c r="H36" s="830"/>
      <c r="I36" s="276"/>
      <c r="J36" s="277"/>
      <c r="K36" s="278">
        <f>VLOOKUP(A36,EQUIPOS!A6:D161,4,FALSE)</f>
        <v>258807.75560983398</v>
      </c>
      <c r="L36" s="279"/>
      <c r="M36" s="280">
        <v>2.5</v>
      </c>
      <c r="N36" s="281">
        <f>K36/M36</f>
        <v>103523.10224393359</v>
      </c>
    </row>
    <row r="37" spans="1:14">
      <c r="A37" t="s">
        <v>180</v>
      </c>
      <c r="B37" s="828" t="str">
        <f>VLOOKUP(A37,EQUIPOS!A7:D154,3,FALSE)</f>
        <v>Compresor 120 HP, con martillo.</v>
      </c>
      <c r="C37" s="829"/>
      <c r="D37" s="829"/>
      <c r="E37" s="829"/>
      <c r="F37" s="829"/>
      <c r="G37" s="829"/>
      <c r="H37" s="830"/>
      <c r="I37" s="276"/>
      <c r="J37" s="277"/>
      <c r="K37" s="278">
        <f>VLOOKUP(A37,EQUIPOS!A7:D162,4,FALSE)</f>
        <v>112383.94298212008</v>
      </c>
      <c r="L37" s="279"/>
      <c r="M37" s="280">
        <v>2.5</v>
      </c>
      <c r="N37" s="281">
        <f>K37/M37</f>
        <v>44953.577192848032</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17078.201628352494</v>
      </c>
      <c r="L38" s="279"/>
      <c r="M38" s="280">
        <v>2.5</v>
      </c>
      <c r="N38" s="281">
        <f>K38/M38</f>
        <v>6831.2806513409978</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255.33602603049999</v>
      </c>
    </row>
    <row r="43" spans="1:14" ht="15.75" thickBot="1">
      <c r="B43" s="815" t="s">
        <v>1037</v>
      </c>
      <c r="C43" s="816"/>
      <c r="D43" s="816"/>
      <c r="E43" s="816"/>
      <c r="F43" s="816"/>
      <c r="G43" s="816"/>
      <c r="H43" s="816"/>
      <c r="I43" s="816"/>
      <c r="J43" s="816"/>
      <c r="K43" s="816"/>
      <c r="L43" s="816"/>
      <c r="M43" s="817"/>
      <c r="N43" s="105">
        <f>SUM(N36:N42)</f>
        <v>155563.29611415311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955.28336381051918</v>
      </c>
      <c r="M59" s="820"/>
      <c r="N59" s="296">
        <f>K59*L59</f>
        <v>955.28336381051918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955.28336381051918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169285.38077948862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33857.076155897725</v>
      </c>
      <c r="M83" s="850"/>
      <c r="N83" s="57"/>
    </row>
    <row r="84" spans="1:14">
      <c r="B84" s="95" t="s">
        <v>1057</v>
      </c>
      <c r="C84" s="96"/>
      <c r="D84" s="96"/>
      <c r="E84" s="96"/>
      <c r="F84" s="96"/>
      <c r="G84" s="96"/>
      <c r="H84" s="96"/>
      <c r="I84" s="93"/>
      <c r="J84" s="94"/>
      <c r="K84" s="313">
        <v>0.05</v>
      </c>
      <c r="L84" s="849">
        <f>N78*K84</f>
        <v>8464.2690389744312</v>
      </c>
      <c r="M84" s="850"/>
      <c r="N84" s="57"/>
    </row>
    <row r="85" spans="1:14" ht="15.75" thickBot="1">
      <c r="B85" s="97" t="s">
        <v>1058</v>
      </c>
      <c r="C85" s="98"/>
      <c r="D85" s="98"/>
      <c r="E85" s="98"/>
      <c r="F85" s="98"/>
      <c r="G85" s="98"/>
      <c r="H85" s="98"/>
      <c r="I85" s="99"/>
      <c r="J85" s="100"/>
      <c r="K85" s="314">
        <v>0.05</v>
      </c>
      <c r="L85" s="851">
        <f>N78*K85</f>
        <v>8464.2690389744312</v>
      </c>
      <c r="M85" s="852"/>
      <c r="N85" s="57"/>
    </row>
    <row r="86" spans="1:14" ht="15.75" thickBot="1">
      <c r="B86" s="815" t="s">
        <v>1037</v>
      </c>
      <c r="C86" s="816"/>
      <c r="D86" s="816"/>
      <c r="E86" s="816"/>
      <c r="F86" s="816"/>
      <c r="G86" s="816"/>
      <c r="H86" s="816"/>
      <c r="I86" s="816"/>
      <c r="J86" s="816"/>
      <c r="K86" s="816"/>
      <c r="L86" s="816"/>
      <c r="M86" s="817"/>
      <c r="N86" s="58">
        <f>L83+L84+L85</f>
        <v>50785.614233846587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220070.9950133352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8.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75" thickBot="1">
      <c r="B6" s="861"/>
      <c r="C6" s="868"/>
      <c r="D6" s="869"/>
      <c r="E6" s="869"/>
      <c r="F6" s="869"/>
      <c r="G6" s="869"/>
      <c r="H6" s="869"/>
      <c r="I6" s="869"/>
      <c r="J6" s="870"/>
      <c r="K6" s="863"/>
      <c r="L6" s="865"/>
      <c r="M6" s="865"/>
      <c r="N6" s="867"/>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3" t="s">
        <v>2311</v>
      </c>
      <c r="C10" s="894"/>
      <c r="D10" s="894"/>
      <c r="E10" s="894"/>
      <c r="F10" s="400" t="s">
        <v>2312</v>
      </c>
      <c r="G10" s="85"/>
      <c r="H10" s="368"/>
      <c r="I10" s="895" t="s">
        <v>2313</v>
      </c>
      <c r="J10" s="895"/>
      <c r="K10" s="401" t="s">
        <v>2312</v>
      </c>
      <c r="L10" s="365"/>
      <c r="M10" s="365"/>
      <c r="N10" s="36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174687.90145593873</v>
      </c>
      <c r="L36" s="279"/>
      <c r="M36" s="280">
        <v>9.25</v>
      </c>
      <c r="N36" s="281">
        <f>K36/M36</f>
        <v>18885.178535777159</v>
      </c>
    </row>
    <row r="37" spans="1:14">
      <c r="A37" t="s">
        <v>180</v>
      </c>
      <c r="B37" s="828" t="str">
        <f>VLOOKUP(A37,EQUIPOS!A7:D154,3,FALSE)</f>
        <v>Compresor 120 HP, con martillo.</v>
      </c>
      <c r="C37" s="829"/>
      <c r="D37" s="829"/>
      <c r="E37" s="829"/>
      <c r="F37" s="829"/>
      <c r="G37" s="829"/>
      <c r="H37" s="830"/>
      <c r="I37" s="276"/>
      <c r="J37" s="277"/>
      <c r="K37" s="278">
        <f>VLOOKUP(A37,EQUIPOS!A7:D162,4,FALSE)</f>
        <v>112383.94298212008</v>
      </c>
      <c r="L37" s="279"/>
      <c r="M37" s="280">
        <v>9.25</v>
      </c>
      <c r="N37" s="281">
        <f>K37/M37</f>
        <v>12149.615457526495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55.207789412000004</v>
      </c>
    </row>
    <row r="43" spans="1:14" ht="15.75" thickBot="1">
      <c r="B43" s="815" t="s">
        <v>1037</v>
      </c>
      <c r="C43" s="816"/>
      <c r="D43" s="816"/>
      <c r="E43" s="816"/>
      <c r="F43" s="816"/>
      <c r="G43" s="816"/>
      <c r="H43" s="816"/>
      <c r="I43" s="816"/>
      <c r="J43" s="816"/>
      <c r="K43" s="816"/>
      <c r="L43" s="816"/>
      <c r="M43" s="817"/>
      <c r="N43" s="105">
        <f>SUM(N36:N42)</f>
        <v>31090.001782715655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955.28336381051918</v>
      </c>
      <c r="M59" s="820"/>
      <c r="N59" s="296">
        <f>K59*L59</f>
        <v>955.28336381051918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955.28336381051918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34805.674617126177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6961.1349234252357</v>
      </c>
      <c r="M83" s="850"/>
      <c r="N83" s="57"/>
    </row>
    <row r="84" spans="1:14">
      <c r="B84" s="95" t="s">
        <v>1057</v>
      </c>
      <c r="C84" s="96"/>
      <c r="D84" s="96"/>
      <c r="E84" s="96"/>
      <c r="F84" s="96"/>
      <c r="G84" s="96"/>
      <c r="H84" s="96"/>
      <c r="I84" s="93"/>
      <c r="J84" s="94"/>
      <c r="K84" s="313">
        <v>0.05</v>
      </c>
      <c r="L84" s="849">
        <f>N78*K84</f>
        <v>1740.2837308563089</v>
      </c>
      <c r="M84" s="850"/>
      <c r="N84" s="57"/>
    </row>
    <row r="85" spans="1:14" ht="15.75" thickBot="1">
      <c r="B85" s="97" t="s">
        <v>1058</v>
      </c>
      <c r="C85" s="98"/>
      <c r="D85" s="98"/>
      <c r="E85" s="98"/>
      <c r="F85" s="98"/>
      <c r="G85" s="98"/>
      <c r="H85" s="98"/>
      <c r="I85" s="99"/>
      <c r="J85" s="100"/>
      <c r="K85" s="314">
        <v>0.05</v>
      </c>
      <c r="L85" s="851">
        <f>N78*K85</f>
        <v>1740.2837308563089</v>
      </c>
      <c r="M85" s="852"/>
      <c r="N85" s="57"/>
    </row>
    <row r="86" spans="1:14" ht="15.75" thickBot="1">
      <c r="B86" s="815" t="s">
        <v>1037</v>
      </c>
      <c r="C86" s="816"/>
      <c r="D86" s="816"/>
      <c r="E86" s="816"/>
      <c r="F86" s="816"/>
      <c r="G86" s="816"/>
      <c r="H86" s="816"/>
      <c r="I86" s="816"/>
      <c r="J86" s="816"/>
      <c r="K86" s="816"/>
      <c r="L86" s="816"/>
      <c r="M86" s="817"/>
      <c r="N86" s="58">
        <f>L83+L84+L85</f>
        <v>10441.702385137853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45247.377002264031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180</v>
      </c>
      <c r="B36" s="828" t="str">
        <f>VLOOKUP(A36,EQUIPOS!A6:D154,3,FALSE)</f>
        <v>Compresor 120 HP, con martillo.</v>
      </c>
      <c r="C36" s="829"/>
      <c r="D36" s="829"/>
      <c r="E36" s="829"/>
      <c r="F36" s="829"/>
      <c r="G36" s="829"/>
      <c r="H36" s="830"/>
      <c r="I36" s="276"/>
      <c r="J36" s="277"/>
      <c r="K36" s="278">
        <f>VLOOKUP(A36,EQUIPOS!A6:D161,4,FALSE)</f>
        <v>112383.94298212008</v>
      </c>
      <c r="L36" s="279"/>
      <c r="M36" s="280">
        <v>2.5</v>
      </c>
      <c r="N36" s="281">
        <f>K36/M36</f>
        <v>44953.577192848032</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1021.344104122</v>
      </c>
    </row>
    <row r="43" spans="1:14" ht="15.75" thickBot="1">
      <c r="B43" s="815" t="s">
        <v>1037</v>
      </c>
      <c r="C43" s="816"/>
      <c r="D43" s="816"/>
      <c r="E43" s="816"/>
      <c r="F43" s="816"/>
      <c r="G43" s="816"/>
      <c r="H43" s="816"/>
      <c r="I43" s="816"/>
      <c r="J43" s="816"/>
      <c r="K43" s="816"/>
      <c r="L43" s="816"/>
      <c r="M43" s="817"/>
      <c r="N43" s="105">
        <f>SUM(N36:N42)</f>
        <v>45974.921296970031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955.28336381051918</v>
      </c>
      <c r="M59" s="820"/>
      <c r="N59" s="296">
        <f>K59*L59</f>
        <v>955.28336381051918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955.28336381051918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N70+N71+N72+N73+N74</f>
        <v>10213.44104122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57143.645702000555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11428.729140400112</v>
      </c>
      <c r="M83" s="850"/>
      <c r="N83" s="57"/>
    </row>
    <row r="84" spans="1:14">
      <c r="B84" s="95" t="s">
        <v>1057</v>
      </c>
      <c r="C84" s="96"/>
      <c r="D84" s="96"/>
      <c r="E84" s="96"/>
      <c r="F84" s="96"/>
      <c r="G84" s="96"/>
      <c r="H84" s="96"/>
      <c r="I84" s="93"/>
      <c r="J84" s="94"/>
      <c r="K84" s="313">
        <v>0.05</v>
      </c>
      <c r="L84" s="849">
        <f>N78*K84</f>
        <v>2857.1822851000279</v>
      </c>
      <c r="M84" s="850"/>
      <c r="N84" s="57"/>
    </row>
    <row r="85" spans="1:14" ht="15.75" thickBot="1">
      <c r="B85" s="97" t="s">
        <v>1058</v>
      </c>
      <c r="C85" s="98"/>
      <c r="D85" s="98"/>
      <c r="E85" s="98"/>
      <c r="F85" s="98"/>
      <c r="G85" s="98"/>
      <c r="H85" s="98"/>
      <c r="I85" s="99"/>
      <c r="J85" s="100"/>
      <c r="K85" s="314">
        <v>0.05</v>
      </c>
      <c r="L85" s="851">
        <f>N78*K85</f>
        <v>2857.1822851000279</v>
      </c>
      <c r="M85" s="852"/>
      <c r="N85" s="57"/>
    </row>
    <row r="86" spans="1:14" ht="15.75" thickBot="1">
      <c r="B86" s="815" t="s">
        <v>1037</v>
      </c>
      <c r="C86" s="816"/>
      <c r="D86" s="816"/>
      <c r="E86" s="816"/>
      <c r="F86" s="816"/>
      <c r="G86" s="816"/>
      <c r="H86" s="816"/>
      <c r="I86" s="816"/>
      <c r="J86" s="816"/>
      <c r="K86" s="816"/>
      <c r="L86" s="816"/>
      <c r="M86" s="817"/>
      <c r="N86" s="58">
        <f>L83+L84+L85</f>
        <v>17143.093710600169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74286.739412600728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174687.90145593873</v>
      </c>
      <c r="L36" s="279"/>
      <c r="M36" s="280">
        <v>2.375</v>
      </c>
      <c r="N36" s="281">
        <f>K36/M36</f>
        <v>73552.800613026833</v>
      </c>
    </row>
    <row r="37" spans="1:14">
      <c r="A37" t="s">
        <v>180</v>
      </c>
      <c r="B37" s="828" t="str">
        <f>VLOOKUP(A37,EQUIPOS!A7:D154,3,FALSE)</f>
        <v>Compresor 120 HP, con martillo.</v>
      </c>
      <c r="C37" s="829"/>
      <c r="D37" s="829"/>
      <c r="E37" s="829"/>
      <c r="F37" s="829"/>
      <c r="G37" s="829"/>
      <c r="H37" s="830"/>
      <c r="I37" s="276"/>
      <c r="J37" s="277"/>
      <c r="K37" s="278">
        <f>VLOOKUP(A37,EQUIPOS!A7:D162,4,FALSE)</f>
        <v>112383.94298212008</v>
      </c>
      <c r="L37" s="279"/>
      <c r="M37" s="280">
        <v>2.375</v>
      </c>
      <c r="N37" s="281">
        <f>K37/M37</f>
        <v>47319.554939840033</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17078.201628352494</v>
      </c>
      <c r="L38" s="279"/>
      <c r="M38" s="280">
        <v>2.375</v>
      </c>
      <c r="N38" s="281">
        <f>K38/M38</f>
        <v>7190.8217382536814</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1343.873821213158</v>
      </c>
    </row>
    <row r="43" spans="1:14" ht="15.75" thickBot="1">
      <c r="B43" s="815" t="s">
        <v>1037</v>
      </c>
      <c r="C43" s="816"/>
      <c r="D43" s="816"/>
      <c r="E43" s="816"/>
      <c r="F43" s="816"/>
      <c r="G43" s="816"/>
      <c r="H43" s="816"/>
      <c r="I43" s="816"/>
      <c r="J43" s="816"/>
      <c r="K43" s="816"/>
      <c r="L43" s="816"/>
      <c r="M43" s="817"/>
      <c r="N43" s="105">
        <f>SUM(N36:N42)</f>
        <v>129407.05111233371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955.28336381051918</v>
      </c>
      <c r="M59" s="820"/>
      <c r="N59" s="296">
        <f>K59*L59</f>
        <v>955.28336381051918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955.28336381051918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143801.0726882758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28760.214537655163</v>
      </c>
      <c r="M83" s="850"/>
      <c r="N83" s="57"/>
    </row>
    <row r="84" spans="1:14">
      <c r="B84" s="95" t="s">
        <v>1057</v>
      </c>
      <c r="C84" s="96"/>
      <c r="D84" s="96"/>
      <c r="E84" s="96"/>
      <c r="F84" s="96"/>
      <c r="G84" s="96"/>
      <c r="H84" s="96"/>
      <c r="I84" s="93"/>
      <c r="J84" s="94"/>
      <c r="K84" s="313">
        <v>0.05</v>
      </c>
      <c r="L84" s="849">
        <f>N78*K84</f>
        <v>7190.0536344137909</v>
      </c>
      <c r="M84" s="850"/>
      <c r="N84" s="57"/>
    </row>
    <row r="85" spans="1:14" ht="15.75" thickBot="1">
      <c r="B85" s="97" t="s">
        <v>1058</v>
      </c>
      <c r="C85" s="98"/>
      <c r="D85" s="98"/>
      <c r="E85" s="98"/>
      <c r="F85" s="98"/>
      <c r="G85" s="98"/>
      <c r="H85" s="98"/>
      <c r="I85" s="99"/>
      <c r="J85" s="100"/>
      <c r="K85" s="314">
        <v>0.05</v>
      </c>
      <c r="L85" s="851">
        <f>N78*K85</f>
        <v>7190.0536344137909</v>
      </c>
      <c r="M85" s="852"/>
      <c r="N85" s="57"/>
    </row>
    <row r="86" spans="1:14" ht="15.75" thickBot="1">
      <c r="B86" s="815" t="s">
        <v>1037</v>
      </c>
      <c r="C86" s="816"/>
      <c r="D86" s="816"/>
      <c r="E86" s="816"/>
      <c r="F86" s="816"/>
      <c r="G86" s="816"/>
      <c r="H86" s="816"/>
      <c r="I86" s="816"/>
      <c r="J86" s="816"/>
      <c r="K86" s="816"/>
      <c r="L86" s="816"/>
      <c r="M86" s="817"/>
      <c r="N86" s="58">
        <f>L83+L84+L85</f>
        <v>43140.321806482752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186941.39449475857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312</v>
      </c>
      <c r="B36" s="828" t="str">
        <f>VLOOKUP(A36,EQUIPOS!A6:D154,3,FALSE)</f>
        <v>Retroexcavadora sobre oruga, potencia 138 HP, balde de 1,5 m3.</v>
      </c>
      <c r="C36" s="829"/>
      <c r="D36" s="829"/>
      <c r="E36" s="829"/>
      <c r="F36" s="829"/>
      <c r="G36" s="829"/>
      <c r="H36" s="830"/>
      <c r="I36" s="276"/>
      <c r="J36" s="277"/>
      <c r="K36" s="278">
        <f>VLOOKUP(A36,EQUIPOS!A6:D161,4,FALSE)</f>
        <v>258807.75560983398</v>
      </c>
      <c r="L36" s="279"/>
      <c r="M36" s="280">
        <v>2.5</v>
      </c>
      <c r="N36" s="281">
        <f>K36/M36</f>
        <v>103523.10224393359</v>
      </c>
    </row>
    <row r="37" spans="1:14">
      <c r="A37" t="s">
        <v>180</v>
      </c>
      <c r="B37" s="828" t="str">
        <f>VLOOKUP(A37,EQUIPOS!A7:D154,3,FALSE)</f>
        <v>Compresor 120 HP, con martillo.</v>
      </c>
      <c r="C37" s="829"/>
      <c r="D37" s="829"/>
      <c r="E37" s="829"/>
      <c r="F37" s="829"/>
      <c r="G37" s="829"/>
      <c r="H37" s="830"/>
      <c r="I37" s="276"/>
      <c r="J37" s="277"/>
      <c r="K37" s="278">
        <f>VLOOKUP(A37,EQUIPOS!A7:D162,4,FALSE)</f>
        <v>112383.94298212008</v>
      </c>
      <c r="L37" s="279"/>
      <c r="M37" s="280">
        <v>2.5</v>
      </c>
      <c r="N37" s="281">
        <f>K37/M37</f>
        <v>44953.577192848032</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17078.201628352494</v>
      </c>
      <c r="L38" s="279"/>
      <c r="M38" s="280">
        <v>2.5</v>
      </c>
      <c r="N38" s="281">
        <f>K38/M38</f>
        <v>6831.2806513409978</v>
      </c>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255.33602603049999</v>
      </c>
    </row>
    <row r="43" spans="1:14" ht="15.75" thickBot="1">
      <c r="B43" s="815" t="s">
        <v>1037</v>
      </c>
      <c r="C43" s="816"/>
      <c r="D43" s="816"/>
      <c r="E43" s="816"/>
      <c r="F43" s="816"/>
      <c r="G43" s="816"/>
      <c r="H43" s="816"/>
      <c r="I43" s="816"/>
      <c r="J43" s="816"/>
      <c r="K43" s="816"/>
      <c r="L43" s="816"/>
      <c r="M43" s="817"/>
      <c r="N43" s="105">
        <f>SUM(N36:N42)</f>
        <v>155563.29611415311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955.28336381051918</v>
      </c>
      <c r="M59" s="820"/>
      <c r="N59" s="296">
        <f>K59*L59</f>
        <v>955.28336381051918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955.28336381051918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169285.38077948862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33857.076155897725</v>
      </c>
      <c r="M83" s="850"/>
      <c r="N83" s="57"/>
    </row>
    <row r="84" spans="1:14">
      <c r="B84" s="95" t="s">
        <v>1057</v>
      </c>
      <c r="C84" s="96"/>
      <c r="D84" s="96"/>
      <c r="E84" s="96"/>
      <c r="F84" s="96"/>
      <c r="G84" s="96"/>
      <c r="H84" s="96"/>
      <c r="I84" s="93"/>
      <c r="J84" s="94"/>
      <c r="K84" s="313">
        <v>0.05</v>
      </c>
      <c r="L84" s="849">
        <f>N78*K84</f>
        <v>8464.2690389744312</v>
      </c>
      <c r="M84" s="850"/>
      <c r="N84" s="57"/>
    </row>
    <row r="85" spans="1:14" ht="15.75" thickBot="1">
      <c r="B85" s="97" t="s">
        <v>1058</v>
      </c>
      <c r="C85" s="98"/>
      <c r="D85" s="98"/>
      <c r="E85" s="98"/>
      <c r="F85" s="98"/>
      <c r="G85" s="98"/>
      <c r="H85" s="98"/>
      <c r="I85" s="99"/>
      <c r="J85" s="100"/>
      <c r="K85" s="314">
        <v>0.05</v>
      </c>
      <c r="L85" s="851">
        <f>N78*K85</f>
        <v>8464.2690389744312</v>
      </c>
      <c r="M85" s="852"/>
      <c r="N85" s="57"/>
    </row>
    <row r="86" spans="1:14" ht="15.75" thickBot="1">
      <c r="B86" s="815" t="s">
        <v>1037</v>
      </c>
      <c r="C86" s="816"/>
      <c r="D86" s="816"/>
      <c r="E86" s="816"/>
      <c r="F86" s="816"/>
      <c r="G86" s="816"/>
      <c r="H86" s="816"/>
      <c r="I86" s="816"/>
      <c r="J86" s="816"/>
      <c r="K86" s="816"/>
      <c r="L86" s="816"/>
      <c r="M86" s="817"/>
      <c r="N86" s="58">
        <f>L83+L84+L85</f>
        <v>50785.614233846587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220070.9950133352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312</v>
      </c>
      <c r="B36" s="828" t="str">
        <f>VLOOKUP(A36,EQUIPOS!A6:D154,3,FALSE)</f>
        <v>Retroexcavadora sobre oruga, potencia 138 HP, balde de 1,5 m3.</v>
      </c>
      <c r="C36" s="829"/>
      <c r="D36" s="829"/>
      <c r="E36" s="829"/>
      <c r="F36" s="829"/>
      <c r="G36" s="829"/>
      <c r="H36" s="830"/>
      <c r="I36" s="276"/>
      <c r="J36" s="277"/>
      <c r="K36" s="278">
        <f>VLOOKUP(A36,EQUIPOS!A6:D161,4,FALSE)</f>
        <v>258807.75560983398</v>
      </c>
      <c r="L36" s="279"/>
      <c r="M36" s="280">
        <v>2.5</v>
      </c>
      <c r="N36" s="281">
        <f>K36/M36</f>
        <v>103523.10224393359</v>
      </c>
    </row>
    <row r="37" spans="1:14">
      <c r="A37" t="s">
        <v>180</v>
      </c>
      <c r="B37" s="828" t="str">
        <f>VLOOKUP(A37,EQUIPOS!A7:D154,3,FALSE)</f>
        <v>Compresor 120 HP, con martillo.</v>
      </c>
      <c r="C37" s="829"/>
      <c r="D37" s="829"/>
      <c r="E37" s="829"/>
      <c r="F37" s="829"/>
      <c r="G37" s="829"/>
      <c r="H37" s="830"/>
      <c r="I37" s="276"/>
      <c r="J37" s="277"/>
      <c r="K37" s="278">
        <f>VLOOKUP(A37,EQUIPOS!A7:D162,4,FALSE)</f>
        <v>112383.94298212008</v>
      </c>
      <c r="L37" s="279"/>
      <c r="M37" s="280">
        <v>2.5</v>
      </c>
      <c r="N37" s="281">
        <f>K37/M37</f>
        <v>44953.577192848032</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17078.201628352494</v>
      </c>
      <c r="L38" s="279"/>
      <c r="M38" s="280">
        <v>2.5</v>
      </c>
      <c r="N38" s="281">
        <f>K38/M38</f>
        <v>6831.2806513409978</v>
      </c>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204.2688208244</v>
      </c>
    </row>
    <row r="43" spans="1:14" ht="15.75" thickBot="1">
      <c r="B43" s="815" t="s">
        <v>1037</v>
      </c>
      <c r="C43" s="816"/>
      <c r="D43" s="816"/>
      <c r="E43" s="816"/>
      <c r="F43" s="816"/>
      <c r="G43" s="816"/>
      <c r="H43" s="816"/>
      <c r="I43" s="816"/>
      <c r="J43" s="816"/>
      <c r="K43" s="816"/>
      <c r="L43" s="816"/>
      <c r="M43" s="817"/>
      <c r="N43" s="105">
        <f>SUM(N36:N42)</f>
        <v>155512.228908947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19">
        <f>'900.2'!N78</f>
        <v>955.28336381051918</v>
      </c>
      <c r="M59" s="820"/>
      <c r="N59" s="296">
        <f>K59*L59</f>
        <v>1337.3967093347267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1337.3967093347267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10213.44104122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167063.06665950172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33412.613331900349</v>
      </c>
      <c r="M83" s="850"/>
      <c r="N83" s="57"/>
    </row>
    <row r="84" spans="1:14">
      <c r="B84" s="95" t="s">
        <v>1057</v>
      </c>
      <c r="C84" s="96"/>
      <c r="D84" s="96"/>
      <c r="E84" s="96"/>
      <c r="F84" s="96"/>
      <c r="G84" s="96"/>
      <c r="H84" s="96"/>
      <c r="I84" s="93"/>
      <c r="J84" s="94"/>
      <c r="K84" s="313">
        <v>0.05</v>
      </c>
      <c r="L84" s="849">
        <f>N78*K84</f>
        <v>8353.1533329750873</v>
      </c>
      <c r="M84" s="850"/>
      <c r="N84" s="57"/>
    </row>
    <row r="85" spans="1:14" ht="15.75" thickBot="1">
      <c r="B85" s="97" t="s">
        <v>1058</v>
      </c>
      <c r="C85" s="98"/>
      <c r="D85" s="98"/>
      <c r="E85" s="98"/>
      <c r="F85" s="98"/>
      <c r="G85" s="98"/>
      <c r="H85" s="98"/>
      <c r="I85" s="99"/>
      <c r="J85" s="100"/>
      <c r="K85" s="314">
        <v>0.05</v>
      </c>
      <c r="L85" s="851">
        <f>N78*K85</f>
        <v>8353.1533329750873</v>
      </c>
      <c r="M85" s="852"/>
      <c r="N85" s="57"/>
    </row>
    <row r="86" spans="1:14" ht="15.75" thickBot="1">
      <c r="B86" s="815" t="s">
        <v>1037</v>
      </c>
      <c r="C86" s="816"/>
      <c r="D86" s="816"/>
      <c r="E86" s="816"/>
      <c r="F86" s="816"/>
      <c r="G86" s="816"/>
      <c r="H86" s="816"/>
      <c r="I86" s="816"/>
      <c r="J86" s="816"/>
      <c r="K86" s="816"/>
      <c r="L86" s="816"/>
      <c r="M86" s="817"/>
      <c r="N86" s="58">
        <f>L83+L84+L85</f>
        <v>50118.919997850528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217181.98665735224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174687.90145593873</v>
      </c>
      <c r="L36" s="279"/>
      <c r="M36" s="280">
        <v>22</v>
      </c>
      <c r="N36" s="281">
        <f>K36/M36</f>
        <v>7940.3591570881244</v>
      </c>
    </row>
    <row r="37" spans="1:14">
      <c r="A37" t="s">
        <v>180</v>
      </c>
      <c r="B37" s="828" t="str">
        <f>VLOOKUP(A37,EQUIPOS!A7:D154,3,FALSE)</f>
        <v>Compresor 120 HP, con martillo.</v>
      </c>
      <c r="C37" s="829"/>
      <c r="D37" s="829"/>
      <c r="E37" s="829"/>
      <c r="F37" s="829"/>
      <c r="G37" s="829"/>
      <c r="H37" s="830"/>
      <c r="I37" s="276"/>
      <c r="J37" s="277"/>
      <c r="K37" s="278">
        <f>VLOOKUP(A37,EQUIPOS!A7:D162,4,FALSE)</f>
        <v>112383.94298212008</v>
      </c>
      <c r="L37" s="279"/>
      <c r="M37" s="280">
        <v>22</v>
      </c>
      <c r="N37" s="281">
        <f>K37/M37</f>
        <v>5108.3610446418215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23.212366002772729</v>
      </c>
    </row>
    <row r="43" spans="1:14" ht="15.75" thickBot="1">
      <c r="B43" s="815" t="s">
        <v>1037</v>
      </c>
      <c r="C43" s="816"/>
      <c r="D43" s="816"/>
      <c r="E43" s="816"/>
      <c r="F43" s="816"/>
      <c r="G43" s="816"/>
      <c r="H43" s="816"/>
      <c r="I43" s="816"/>
      <c r="J43" s="816"/>
      <c r="K43" s="816"/>
      <c r="L43" s="816"/>
      <c r="M43" s="817"/>
      <c r="N43" s="105">
        <f>SUM(N36:N42)</f>
        <v>13071.932567732718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19">
        <f>'900.2'!N78</f>
        <v>955.28336381051918</v>
      </c>
      <c r="M59" s="820"/>
      <c r="N59" s="296">
        <f>K59*L59</f>
        <v>401.21901280041806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401.21901280041806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1160.6183001386364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14633.769880671773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2926.7539761343546</v>
      </c>
      <c r="M83" s="850"/>
      <c r="N83" s="57"/>
    </row>
    <row r="84" spans="1:14">
      <c r="B84" s="95" t="s">
        <v>1057</v>
      </c>
      <c r="C84" s="96"/>
      <c r="D84" s="96"/>
      <c r="E84" s="96"/>
      <c r="F84" s="96"/>
      <c r="G84" s="96"/>
      <c r="H84" s="96"/>
      <c r="I84" s="93"/>
      <c r="J84" s="94"/>
      <c r="K84" s="313">
        <v>0.05</v>
      </c>
      <c r="L84" s="849">
        <f>N78*K84</f>
        <v>731.68849403358865</v>
      </c>
      <c r="M84" s="850"/>
      <c r="N84" s="57"/>
    </row>
    <row r="85" spans="1:14" ht="15.75" thickBot="1">
      <c r="B85" s="97" t="s">
        <v>1058</v>
      </c>
      <c r="C85" s="98"/>
      <c r="D85" s="98"/>
      <c r="E85" s="98"/>
      <c r="F85" s="98"/>
      <c r="G85" s="98"/>
      <c r="H85" s="98"/>
      <c r="I85" s="99"/>
      <c r="J85" s="100"/>
      <c r="K85" s="314">
        <v>0.05</v>
      </c>
      <c r="L85" s="851">
        <f>N78*K85</f>
        <v>731.68849403358865</v>
      </c>
      <c r="M85" s="852"/>
      <c r="N85" s="57"/>
    </row>
    <row r="86" spans="1:14" ht="15.75" thickBot="1">
      <c r="B86" s="815" t="s">
        <v>1037</v>
      </c>
      <c r="C86" s="816"/>
      <c r="D86" s="816"/>
      <c r="E86" s="816"/>
      <c r="F86" s="816"/>
      <c r="G86" s="816"/>
      <c r="H86" s="816"/>
      <c r="I86" s="816"/>
      <c r="J86" s="816"/>
      <c r="K86" s="816"/>
      <c r="L86" s="816"/>
      <c r="M86" s="817"/>
      <c r="N86" s="58">
        <f>L83+L84+L85</f>
        <v>4390.1309642015322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19023.900844873304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174687.90145593873</v>
      </c>
      <c r="L36" s="279"/>
      <c r="M36" s="280">
        <v>22</v>
      </c>
      <c r="N36" s="281">
        <f>K36/M36</f>
        <v>7940.3591570881244</v>
      </c>
    </row>
    <row r="37" spans="1:14">
      <c r="A37" t="s">
        <v>180</v>
      </c>
      <c r="B37" s="828" t="str">
        <f>VLOOKUP(A37,EQUIPOS!A7:D154,3,FALSE)</f>
        <v>Compresor 120 HP, con martillo.</v>
      </c>
      <c r="C37" s="829"/>
      <c r="D37" s="829"/>
      <c r="E37" s="829"/>
      <c r="F37" s="829"/>
      <c r="G37" s="829"/>
      <c r="H37" s="830"/>
      <c r="I37" s="276"/>
      <c r="J37" s="277"/>
      <c r="K37" s="278">
        <f>VLOOKUP(A37,EQUIPOS!A7:D162,4,FALSE)</f>
        <v>112383.94298212008</v>
      </c>
      <c r="L37" s="279"/>
      <c r="M37" s="280">
        <v>22</v>
      </c>
      <c r="N37" s="281">
        <f>K37/M37</f>
        <v>5108.3610446418215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23.212366002772729</v>
      </c>
    </row>
    <row r="43" spans="1:14" ht="15.75" thickBot="1">
      <c r="B43" s="815" t="s">
        <v>1037</v>
      </c>
      <c r="C43" s="816"/>
      <c r="D43" s="816"/>
      <c r="E43" s="816"/>
      <c r="F43" s="816"/>
      <c r="G43" s="816"/>
      <c r="H43" s="816"/>
      <c r="I43" s="816"/>
      <c r="J43" s="816"/>
      <c r="K43" s="816"/>
      <c r="L43" s="816"/>
      <c r="M43" s="817"/>
      <c r="N43" s="105">
        <f>SUM(N36:N42)</f>
        <v>13071.932567732718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19">
        <f>'900.2'!N78</f>
        <v>955.28336381051918</v>
      </c>
      <c r="M59" s="820"/>
      <c r="N59" s="296">
        <f>K59*L59</f>
        <v>200.60950640020903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51"/>
    </row>
    <row r="65" spans="1:15" ht="15.75" thickBot="1">
      <c r="B65" s="821" t="s">
        <v>1037</v>
      </c>
      <c r="C65" s="822"/>
      <c r="D65" s="822"/>
      <c r="E65" s="822"/>
      <c r="F65" s="822"/>
      <c r="G65" s="822"/>
      <c r="H65" s="822"/>
      <c r="I65" s="822"/>
      <c r="J65" s="822"/>
      <c r="K65" s="822"/>
      <c r="L65" s="822"/>
      <c r="M65" s="823"/>
      <c r="N65" s="110">
        <f>N59+N60+N61+N62+N63</f>
        <v>200.60950640020903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1160.6183001386364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14433.160374271563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2886.632074854313</v>
      </c>
      <c r="M83" s="850"/>
      <c r="N83" s="57"/>
    </row>
    <row r="84" spans="1:14">
      <c r="B84" s="95" t="s">
        <v>1057</v>
      </c>
      <c r="C84" s="96"/>
      <c r="D84" s="96"/>
      <c r="E84" s="96"/>
      <c r="F84" s="96"/>
      <c r="G84" s="96"/>
      <c r="H84" s="96"/>
      <c r="I84" s="93"/>
      <c r="J84" s="94"/>
      <c r="K84" s="313">
        <v>0.05</v>
      </c>
      <c r="L84" s="849">
        <f>N78*K84</f>
        <v>721.65801871357826</v>
      </c>
      <c r="M84" s="850"/>
      <c r="N84" s="57"/>
    </row>
    <row r="85" spans="1:14" ht="15.75" thickBot="1">
      <c r="B85" s="97" t="s">
        <v>1058</v>
      </c>
      <c r="C85" s="98"/>
      <c r="D85" s="98"/>
      <c r="E85" s="98"/>
      <c r="F85" s="98"/>
      <c r="G85" s="98"/>
      <c r="H85" s="98"/>
      <c r="I85" s="99"/>
      <c r="J85" s="100"/>
      <c r="K85" s="314">
        <v>0.05</v>
      </c>
      <c r="L85" s="851">
        <f>N78*K85</f>
        <v>721.65801871357826</v>
      </c>
      <c r="M85" s="852"/>
      <c r="N85" s="57"/>
    </row>
    <row r="86" spans="1:14" ht="15.75" thickBot="1">
      <c r="B86" s="815" t="s">
        <v>1037</v>
      </c>
      <c r="C86" s="816"/>
      <c r="D86" s="816"/>
      <c r="E86" s="816"/>
      <c r="F86" s="816"/>
      <c r="G86" s="816"/>
      <c r="H86" s="816"/>
      <c r="I86" s="816"/>
      <c r="J86" s="816"/>
      <c r="K86" s="816"/>
      <c r="L86" s="816"/>
      <c r="M86" s="817"/>
      <c r="N86" s="58">
        <f>L83+L84+L85</f>
        <v>4329.9481122814695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18763.108486553032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180</v>
      </c>
      <c r="B36" s="828" t="str">
        <f>VLOOKUP(A36,EQUIPOS!A6:D154,3,FALSE)</f>
        <v>Compresor 120 HP, con martillo.</v>
      </c>
      <c r="C36" s="829"/>
      <c r="D36" s="829"/>
      <c r="E36" s="829"/>
      <c r="F36" s="829"/>
      <c r="G36" s="829"/>
      <c r="H36" s="830"/>
      <c r="I36" s="276"/>
      <c r="J36" s="277"/>
      <c r="K36" s="278">
        <f>VLOOKUP(A36,EQUIPOS!A6:D161,4,FALSE)</f>
        <v>112383.94298212008</v>
      </c>
      <c r="L36" s="279"/>
      <c r="M36" s="280">
        <v>20</v>
      </c>
      <c r="N36" s="281">
        <f>K36/M36</f>
        <v>5619.197149106004</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63.834006507624999</v>
      </c>
    </row>
    <row r="43" spans="1:14" ht="15.75" thickBot="1">
      <c r="B43" s="815" t="s">
        <v>1037</v>
      </c>
      <c r="C43" s="816"/>
      <c r="D43" s="816"/>
      <c r="E43" s="816"/>
      <c r="F43" s="816"/>
      <c r="G43" s="816"/>
      <c r="H43" s="816"/>
      <c r="I43" s="816"/>
      <c r="J43" s="816"/>
      <c r="K43" s="816"/>
      <c r="L43" s="816"/>
      <c r="M43" s="817"/>
      <c r="N43" s="105">
        <f>SUM(N36:N42)</f>
        <v>5683.0311556136294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19">
        <f>'900.2'!N78</f>
        <v>955.28336381051918</v>
      </c>
      <c r="M59" s="820"/>
      <c r="N59" s="296">
        <f>K59*L59</f>
        <v>76.422669104841532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76.422669104841532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638.34006507624997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6397.7938897947206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1279.5587779589441</v>
      </c>
      <c r="M83" s="850"/>
      <c r="N83" s="57"/>
    </row>
    <row r="84" spans="1:14">
      <c r="B84" s="95" t="s">
        <v>1057</v>
      </c>
      <c r="C84" s="96"/>
      <c r="D84" s="96"/>
      <c r="E84" s="96"/>
      <c r="F84" s="96"/>
      <c r="G84" s="96"/>
      <c r="H84" s="96"/>
      <c r="I84" s="93"/>
      <c r="J84" s="94"/>
      <c r="K84" s="313">
        <v>0.05</v>
      </c>
      <c r="L84" s="849">
        <f>N78*K84</f>
        <v>319.88969448973603</v>
      </c>
      <c r="M84" s="850"/>
      <c r="N84" s="57"/>
    </row>
    <row r="85" spans="1:14" ht="15.75" thickBot="1">
      <c r="B85" s="97" t="s">
        <v>1058</v>
      </c>
      <c r="C85" s="98"/>
      <c r="D85" s="98"/>
      <c r="E85" s="98"/>
      <c r="F85" s="98"/>
      <c r="G85" s="98"/>
      <c r="H85" s="98"/>
      <c r="I85" s="99"/>
      <c r="J85" s="100"/>
      <c r="K85" s="314">
        <v>0.05</v>
      </c>
      <c r="L85" s="851">
        <f>N78*K85</f>
        <v>319.88969448973603</v>
      </c>
      <c r="M85" s="852"/>
      <c r="N85" s="57"/>
    </row>
    <row r="86" spans="1:14" ht="15.75" thickBot="1">
      <c r="B86" s="815" t="s">
        <v>1037</v>
      </c>
      <c r="C86" s="816"/>
      <c r="D86" s="816"/>
      <c r="E86" s="816"/>
      <c r="F86" s="816"/>
      <c r="G86" s="816"/>
      <c r="H86" s="816"/>
      <c r="I86" s="816"/>
      <c r="J86" s="816"/>
      <c r="K86" s="816"/>
      <c r="L86" s="816"/>
      <c r="M86" s="817"/>
      <c r="N86" s="58">
        <f>L83+L84+L85</f>
        <v>1919.3381669384162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8317.1320567331368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195</v>
      </c>
      <c r="B36" s="828" t="str">
        <f>VLOOKUP(A36,EQUIPOS!A6:D154,3,FALSE)</f>
        <v xml:space="preserve">Equipo de oxicorte, Capacidad de corte: hasta 6´´ (152mm) </v>
      </c>
      <c r="C36" s="829"/>
      <c r="D36" s="829"/>
      <c r="E36" s="829"/>
      <c r="F36" s="829"/>
      <c r="G36" s="829"/>
      <c r="H36" s="830"/>
      <c r="I36" s="276"/>
      <c r="J36" s="277"/>
      <c r="K36" s="278">
        <f>VLOOKUP(A36,EQUIPOS!A6:D161,4,FALSE)</f>
        <v>17078.201628352494</v>
      </c>
      <c r="L36" s="279"/>
      <c r="M36" s="280">
        <v>321</v>
      </c>
      <c r="N36" s="281">
        <f>K36/M36</f>
        <v>53.203120337546707</v>
      </c>
    </row>
    <row r="37" spans="1:14">
      <c r="A37" t="s">
        <v>248</v>
      </c>
      <c r="B37" s="828" t="str">
        <f>VLOOKUP(A37,EQUIPOS!A7:D154,3,FALSE)</f>
        <v>Grúa telescópica de 50 Ton.</v>
      </c>
      <c r="C37" s="829"/>
      <c r="D37" s="829"/>
      <c r="E37" s="829"/>
      <c r="F37" s="829"/>
      <c r="G37" s="829"/>
      <c r="H37" s="830"/>
      <c r="I37" s="276"/>
      <c r="J37" s="277"/>
      <c r="K37" s="278">
        <f>VLOOKUP(A37,EQUIPOS!A7:D162,4,FALSE)</f>
        <v>396021.394559387</v>
      </c>
      <c r="L37" s="279"/>
      <c r="M37" s="280">
        <v>321</v>
      </c>
      <c r="N37" s="281">
        <f>K37/M37</f>
        <v>1233.7115095308006</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15.908786668566979</v>
      </c>
    </row>
    <row r="43" spans="1:14" ht="15.75" thickBot="1">
      <c r="B43" s="815" t="s">
        <v>1037</v>
      </c>
      <c r="C43" s="816"/>
      <c r="D43" s="816"/>
      <c r="E43" s="816"/>
      <c r="F43" s="816"/>
      <c r="G43" s="816"/>
      <c r="H43" s="816"/>
      <c r="I43" s="816"/>
      <c r="J43" s="816"/>
      <c r="K43" s="816"/>
      <c r="L43" s="816"/>
      <c r="M43" s="817"/>
      <c r="N43" s="105">
        <f>SUM(N36:N42)</f>
        <v>1302.8234165369145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19">
        <f>VLOOKUP(A59,TRANSPORTE!A5:D120,4,FALSE)</f>
        <v>0.31106154234277827</v>
      </c>
      <c r="M59" s="820"/>
      <c r="N59" s="296">
        <f>K59*L59</f>
        <v>0.31106154234277827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0.31106154234277827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159.08786668566978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1462.2223447649269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292.4444689529854</v>
      </c>
      <c r="M83" s="850"/>
      <c r="N83" s="57"/>
    </row>
    <row r="84" spans="1:14">
      <c r="B84" s="95" t="s">
        <v>1057</v>
      </c>
      <c r="C84" s="96"/>
      <c r="D84" s="96"/>
      <c r="E84" s="96"/>
      <c r="F84" s="96"/>
      <c r="G84" s="96"/>
      <c r="H84" s="96"/>
      <c r="I84" s="93"/>
      <c r="J84" s="94"/>
      <c r="K84" s="313">
        <v>0.05</v>
      </c>
      <c r="L84" s="849">
        <f>N78*K84</f>
        <v>73.111117238246351</v>
      </c>
      <c r="M84" s="850"/>
      <c r="N84" s="57"/>
    </row>
    <row r="85" spans="1:14" ht="15.75" thickBot="1">
      <c r="B85" s="97" t="s">
        <v>1058</v>
      </c>
      <c r="C85" s="98"/>
      <c r="D85" s="98"/>
      <c r="E85" s="98"/>
      <c r="F85" s="98"/>
      <c r="G85" s="98"/>
      <c r="H85" s="98"/>
      <c r="I85" s="99"/>
      <c r="J85" s="100"/>
      <c r="K85" s="314">
        <v>0.05</v>
      </c>
      <c r="L85" s="851">
        <f>N78*K85</f>
        <v>73.111117238246351</v>
      </c>
      <c r="M85" s="852"/>
      <c r="N85" s="57"/>
    </row>
    <row r="86" spans="1:14" ht="15.75" thickBot="1">
      <c r="B86" s="815" t="s">
        <v>1037</v>
      </c>
      <c r="C86" s="816"/>
      <c r="D86" s="816"/>
      <c r="E86" s="816"/>
      <c r="F86" s="816"/>
      <c r="G86" s="816"/>
      <c r="H86" s="816"/>
      <c r="I86" s="816"/>
      <c r="J86" s="816"/>
      <c r="K86" s="816"/>
      <c r="L86" s="816"/>
      <c r="M86" s="817"/>
      <c r="N86" s="58">
        <f>L83+L84+L85</f>
        <v>438.66670342947816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1900.8890481944049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273</v>
      </c>
      <c r="B36" s="828" t="str">
        <f>VLOOKUP(A36,EQUIPOS!A6:D154,3,FALSE)</f>
        <v>Motosierra, 93.6 cm3 - 7.1 HP, 45-90 cm - 7.9 kg</v>
      </c>
      <c r="C36" s="829"/>
      <c r="D36" s="829"/>
      <c r="E36" s="829"/>
      <c r="F36" s="829"/>
      <c r="G36" s="829"/>
      <c r="H36" s="830"/>
      <c r="I36" s="276"/>
      <c r="J36" s="277"/>
      <c r="K36" s="278">
        <f>VLOOKUP(A36,EQUIPOS!A6:D161,4,FALSE)</f>
        <v>10632.687413793104</v>
      </c>
      <c r="L36" s="279"/>
      <c r="M36" s="280">
        <v>3</v>
      </c>
      <c r="N36" s="281">
        <f>K36/M36</f>
        <v>3544.229137931035</v>
      </c>
    </row>
    <row r="37" spans="1:14">
      <c r="A37" s="214" t="s">
        <v>312</v>
      </c>
      <c r="B37" s="828" t="str">
        <f>VLOOKUP(A37,EQUIPOS!A7:D154,3,FALSE)</f>
        <v>Retroexcavadora sobre oruga, potencia 138 HP, balde de 1,5 m3.</v>
      </c>
      <c r="C37" s="829"/>
      <c r="D37" s="829"/>
      <c r="E37" s="829"/>
      <c r="F37" s="829"/>
      <c r="G37" s="829"/>
      <c r="H37" s="830"/>
      <c r="I37" s="276"/>
      <c r="J37" s="277"/>
      <c r="K37" s="278">
        <f>VLOOKUP(A37,EQUIPOS!A7:D162,4,FALSE)</f>
        <v>258807.75560983398</v>
      </c>
      <c r="L37" s="279"/>
      <c r="M37" s="280">
        <v>3</v>
      </c>
      <c r="N37" s="281">
        <f>K37/M37</f>
        <v>86269.251869944666</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638.34006507625008</v>
      </c>
    </row>
    <row r="43" spans="1:14" ht="15.75" thickBot="1">
      <c r="B43" s="815" t="s">
        <v>1037</v>
      </c>
      <c r="C43" s="816"/>
      <c r="D43" s="816"/>
      <c r="E43" s="816"/>
      <c r="F43" s="816"/>
      <c r="G43" s="816"/>
      <c r="H43" s="816"/>
      <c r="I43" s="816"/>
      <c r="J43" s="816"/>
      <c r="K43" s="816"/>
      <c r="L43" s="816"/>
      <c r="M43" s="817"/>
      <c r="N43" s="105">
        <f>SUM(N36:N42)</f>
        <v>90451.821072951949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19">
        <f>VLOOKUP(A59,TRANSPORTE!A5:D94,4,FALSE)</f>
        <v>1500</v>
      </c>
      <c r="M59" s="820"/>
      <c r="N59" s="296">
        <f>K59*L59</f>
        <v>9000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9000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112218.62237447695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22443.724474895393</v>
      </c>
      <c r="M83" s="850"/>
      <c r="N83" s="57"/>
    </row>
    <row r="84" spans="1:14">
      <c r="B84" s="95" t="s">
        <v>1057</v>
      </c>
      <c r="C84" s="96"/>
      <c r="D84" s="96"/>
      <c r="E84" s="96"/>
      <c r="F84" s="96"/>
      <c r="G84" s="96"/>
      <c r="H84" s="96"/>
      <c r="I84" s="93"/>
      <c r="J84" s="94"/>
      <c r="K84" s="313">
        <v>0.05</v>
      </c>
      <c r="L84" s="849">
        <f>N78*K84</f>
        <v>5610.9311187238482</v>
      </c>
      <c r="M84" s="850"/>
      <c r="N84" s="57"/>
    </row>
    <row r="85" spans="1:14" ht="15.75" thickBot="1">
      <c r="B85" s="97" t="s">
        <v>1058</v>
      </c>
      <c r="C85" s="98"/>
      <c r="D85" s="98"/>
      <c r="E85" s="98"/>
      <c r="F85" s="98"/>
      <c r="G85" s="98"/>
      <c r="H85" s="98"/>
      <c r="I85" s="99"/>
      <c r="J85" s="100"/>
      <c r="K85" s="314">
        <v>0.05</v>
      </c>
      <c r="L85" s="851">
        <f>N78*K85</f>
        <v>5610.9311187238482</v>
      </c>
      <c r="M85" s="852"/>
      <c r="N85" s="57"/>
    </row>
    <row r="86" spans="1:14" ht="15.75" thickBot="1">
      <c r="B86" s="815" t="s">
        <v>1037</v>
      </c>
      <c r="C86" s="816"/>
      <c r="D86" s="816"/>
      <c r="E86" s="816"/>
      <c r="F86" s="816"/>
      <c r="G86" s="816"/>
      <c r="H86" s="816"/>
      <c r="I86" s="816"/>
      <c r="J86" s="816"/>
      <c r="K86" s="816"/>
      <c r="L86" s="816"/>
      <c r="M86" s="817"/>
      <c r="N86" s="58">
        <f>L83+L84+L85</f>
        <v>33665.586712343087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145884.20908682005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7.7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195</v>
      </c>
      <c r="B36" s="828" t="str">
        <f>VLOOKUP(A36,EQUIPOS!A6:D154,3,FALSE)</f>
        <v xml:space="preserve">Equipo de oxicorte, Capacidad de corte: hasta 6´´ (152mm) </v>
      </c>
      <c r="C36" s="829"/>
      <c r="D36" s="829"/>
      <c r="E36" s="829"/>
      <c r="F36" s="829"/>
      <c r="G36" s="829"/>
      <c r="H36" s="830"/>
      <c r="I36" s="276"/>
      <c r="J36" s="277"/>
      <c r="K36" s="278">
        <f>VLOOKUP(A36,EQUIPOS!A6:D161,4,FALSE)</f>
        <v>17078.201628352494</v>
      </c>
      <c r="L36" s="279"/>
      <c r="M36" s="280">
        <v>4</v>
      </c>
      <c r="N36" s="281">
        <f>K36/M36</f>
        <v>4269.5504070881234</v>
      </c>
    </row>
    <row r="37" spans="1:14">
      <c r="A37" s="114" t="s">
        <v>248</v>
      </c>
      <c r="B37" s="828" t="str">
        <f>VLOOKUP(A37,EQUIPOS!A7:D154,3,FALSE)</f>
        <v>Grúa telescópica de 50 Ton.</v>
      </c>
      <c r="C37" s="829"/>
      <c r="D37" s="829"/>
      <c r="E37" s="829"/>
      <c r="F37" s="829"/>
      <c r="G37" s="829"/>
      <c r="H37" s="830"/>
      <c r="I37" s="276"/>
      <c r="J37" s="277"/>
      <c r="K37" s="278">
        <f>VLOOKUP(A37,EQUIPOS!A7:D162,4,FALSE)</f>
        <v>396021.394559387</v>
      </c>
      <c r="L37" s="279"/>
      <c r="M37" s="280">
        <v>4</v>
      </c>
      <c r="N37" s="281">
        <f>K37/M37</f>
        <v>99005.34863984675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957.5100976143749</v>
      </c>
    </row>
    <row r="43" spans="1:14" ht="15.75" thickBot="1">
      <c r="B43" s="815" t="s">
        <v>1037</v>
      </c>
      <c r="C43" s="816"/>
      <c r="D43" s="816"/>
      <c r="E43" s="816"/>
      <c r="F43" s="816"/>
      <c r="G43" s="816"/>
      <c r="H43" s="816"/>
      <c r="I43" s="816"/>
      <c r="J43" s="816"/>
      <c r="K43" s="816"/>
      <c r="L43" s="816"/>
      <c r="M43" s="817"/>
      <c r="N43" s="105">
        <f>SUM(N36:N42)</f>
        <v>104232.40914454925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19">
        <f>VLOOKUP(A59,TRANSPORTE!A5:D117,4,FALSE)</f>
        <v>1.0045420699925538</v>
      </c>
      <c r="M59" s="820"/>
      <c r="N59" s="296">
        <f>K59*L59</f>
        <v>1.0045420699925538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1.0045420699925538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9575.100976143749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113808.51466276299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22761.702932552598</v>
      </c>
      <c r="M83" s="850"/>
      <c r="N83" s="57"/>
    </row>
    <row r="84" spans="1:14">
      <c r="B84" s="95" t="s">
        <v>1057</v>
      </c>
      <c r="C84" s="96"/>
      <c r="D84" s="96"/>
      <c r="E84" s="96"/>
      <c r="F84" s="96"/>
      <c r="G84" s="96"/>
      <c r="H84" s="96"/>
      <c r="I84" s="93"/>
      <c r="J84" s="94"/>
      <c r="K84" s="313">
        <v>0.05</v>
      </c>
      <c r="L84" s="849">
        <f>N78*K84</f>
        <v>5690.4257331381496</v>
      </c>
      <c r="M84" s="850"/>
      <c r="N84" s="57"/>
    </row>
    <row r="85" spans="1:14" ht="15.75" thickBot="1">
      <c r="B85" s="97" t="s">
        <v>1058</v>
      </c>
      <c r="C85" s="98"/>
      <c r="D85" s="98"/>
      <c r="E85" s="98"/>
      <c r="F85" s="98"/>
      <c r="G85" s="98"/>
      <c r="H85" s="98"/>
      <c r="I85" s="99"/>
      <c r="J85" s="100"/>
      <c r="K85" s="314">
        <v>0.05</v>
      </c>
      <c r="L85" s="851">
        <f>N78*K85</f>
        <v>5690.4257331381496</v>
      </c>
      <c r="M85" s="852"/>
      <c r="N85" s="57"/>
    </row>
    <row r="86" spans="1:14" ht="15.75" thickBot="1">
      <c r="B86" s="815" t="s">
        <v>1037</v>
      </c>
      <c r="C86" s="816"/>
      <c r="D86" s="816"/>
      <c r="E86" s="816"/>
      <c r="F86" s="816"/>
      <c r="G86" s="816"/>
      <c r="H86" s="816"/>
      <c r="I86" s="816"/>
      <c r="J86" s="816"/>
      <c r="K86" s="816"/>
      <c r="L86" s="816"/>
      <c r="M86" s="817"/>
      <c r="N86" s="58">
        <f>L83+L84+L85</f>
        <v>34142.554398828899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147951.06906159187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307</v>
      </c>
      <c r="B36" s="828" t="str">
        <f>VLOOKUP(A36,EQUIPOS!A6:D154,3,FALSE)</f>
        <v>Retroexcavadora, Potencia en el Volante 78 HP 2200 RPM</v>
      </c>
      <c r="C36" s="829"/>
      <c r="D36" s="829"/>
      <c r="E36" s="829"/>
      <c r="F36" s="829"/>
      <c r="G36" s="829"/>
      <c r="H36" s="830"/>
      <c r="I36" s="276"/>
      <c r="J36" s="277"/>
      <c r="K36" s="278">
        <f>VLOOKUP(A36,EQUIPOS!A6:D161,4,FALSE)</f>
        <v>173373.88453065135</v>
      </c>
      <c r="L36" s="279"/>
      <c r="M36" s="280">
        <v>5</v>
      </c>
      <c r="N36" s="281">
        <f>K36/M36</f>
        <v>34674.776906130268</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102.1344104122</v>
      </c>
    </row>
    <row r="43" spans="1:14" ht="15.75" thickBot="1">
      <c r="B43" s="815" t="s">
        <v>1037</v>
      </c>
      <c r="C43" s="816"/>
      <c r="D43" s="816"/>
      <c r="E43" s="816"/>
      <c r="F43" s="816"/>
      <c r="G43" s="816"/>
      <c r="H43" s="816"/>
      <c r="I43" s="816"/>
      <c r="J43" s="816"/>
      <c r="K43" s="816"/>
      <c r="L43" s="816"/>
      <c r="M43" s="817"/>
      <c r="N43" s="105">
        <f>SUM(N36:N42)</f>
        <v>34776.911316542471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19">
        <f>VLOOKUP(A59,TRANSPORTE!A5:D94,4,FALSE)</f>
        <v>1500</v>
      </c>
      <c r="M59" s="820"/>
      <c r="N59" s="296">
        <f>K59*L59</f>
        <v>1053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1053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5106.7205206099998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40936.631837152469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8187.3263674304944</v>
      </c>
      <c r="M83" s="850"/>
      <c r="N83" s="57"/>
    </row>
    <row r="84" spans="1:14">
      <c r="B84" s="95" t="s">
        <v>1057</v>
      </c>
      <c r="C84" s="96"/>
      <c r="D84" s="96"/>
      <c r="E84" s="96"/>
      <c r="F84" s="96"/>
      <c r="G84" s="96"/>
      <c r="H84" s="96"/>
      <c r="I84" s="93"/>
      <c r="J84" s="94"/>
      <c r="K84" s="313">
        <v>0.05</v>
      </c>
      <c r="L84" s="849">
        <f>N78*K84</f>
        <v>2046.8315918576236</v>
      </c>
      <c r="M84" s="850"/>
      <c r="N84" s="57"/>
    </row>
    <row r="85" spans="1:14" ht="15.75" thickBot="1">
      <c r="B85" s="97" t="s">
        <v>1058</v>
      </c>
      <c r="C85" s="98"/>
      <c r="D85" s="98"/>
      <c r="E85" s="98"/>
      <c r="F85" s="98"/>
      <c r="G85" s="98"/>
      <c r="H85" s="98"/>
      <c r="I85" s="99"/>
      <c r="J85" s="100"/>
      <c r="K85" s="314">
        <v>0.05</v>
      </c>
      <c r="L85" s="851">
        <f>N78*K85</f>
        <v>2046.8315918576236</v>
      </c>
      <c r="M85" s="852"/>
      <c r="N85" s="57"/>
    </row>
    <row r="86" spans="1:14" ht="15.75" thickBot="1">
      <c r="B86" s="815" t="s">
        <v>1037</v>
      </c>
      <c r="C86" s="816"/>
      <c r="D86" s="816"/>
      <c r="E86" s="816"/>
      <c r="F86" s="816"/>
      <c r="G86" s="816"/>
      <c r="H86" s="816"/>
      <c r="I86" s="816"/>
      <c r="J86" s="816"/>
      <c r="K86" s="816"/>
      <c r="L86" s="816"/>
      <c r="M86" s="817"/>
      <c r="N86" s="58">
        <f>L83+L84+L85</f>
        <v>12280.98955114574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53217.621388298212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307</v>
      </c>
      <c r="B36" s="828" t="str">
        <f>VLOOKUP(A36,EQUIPOS!A6:D154,3,FALSE)</f>
        <v>Retroexcavadora, Potencia en el Volante 78 HP 2200 RPM</v>
      </c>
      <c r="C36" s="829"/>
      <c r="D36" s="829"/>
      <c r="E36" s="829"/>
      <c r="F36" s="829"/>
      <c r="G36" s="829"/>
      <c r="H36" s="830"/>
      <c r="I36" s="276"/>
      <c r="J36" s="277"/>
      <c r="K36" s="278">
        <f>VLOOKUP(A36,EQUIPOS!A6:D161,4,FALSE)</f>
        <v>173373.88453065135</v>
      </c>
      <c r="L36" s="279"/>
      <c r="M36" s="280">
        <v>4</v>
      </c>
      <c r="N36" s="281">
        <f>K36/M36</f>
        <v>43343.471132662838</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63.834006507624999</v>
      </c>
    </row>
    <row r="43" spans="1:14" ht="15.75" thickBot="1">
      <c r="B43" s="815" t="s">
        <v>1037</v>
      </c>
      <c r="C43" s="816"/>
      <c r="D43" s="816"/>
      <c r="E43" s="816"/>
      <c r="F43" s="816"/>
      <c r="G43" s="816"/>
      <c r="H43" s="816"/>
      <c r="I43" s="816"/>
      <c r="J43" s="816"/>
      <c r="K43" s="816"/>
      <c r="L43" s="816"/>
      <c r="M43" s="817"/>
      <c r="N43" s="105">
        <f>SUM(N36:N42)</f>
        <v>43407.305139170465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19">
        <f>VLOOKUP(A59,TRANSPORTE!A5:D94,4,FALSE)</f>
        <v>1500</v>
      </c>
      <c r="M59" s="820"/>
      <c r="N59" s="296">
        <f>K59*L59</f>
        <v>4545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4545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3191.70032538125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51144.005464551716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10228.801092910344</v>
      </c>
      <c r="M83" s="850"/>
      <c r="N83" s="57"/>
    </row>
    <row r="84" spans="1:14">
      <c r="B84" s="95" t="s">
        <v>1057</v>
      </c>
      <c r="C84" s="96"/>
      <c r="D84" s="96"/>
      <c r="E84" s="96"/>
      <c r="F84" s="96"/>
      <c r="G84" s="96"/>
      <c r="H84" s="96"/>
      <c r="I84" s="93"/>
      <c r="J84" s="94"/>
      <c r="K84" s="313">
        <v>0.05</v>
      </c>
      <c r="L84" s="849">
        <f>N78*K84</f>
        <v>2557.200273227586</v>
      </c>
      <c r="M84" s="850"/>
      <c r="N84" s="57"/>
    </row>
    <row r="85" spans="1:14" ht="15.75" thickBot="1">
      <c r="B85" s="97" t="s">
        <v>1058</v>
      </c>
      <c r="C85" s="98"/>
      <c r="D85" s="98"/>
      <c r="E85" s="98"/>
      <c r="F85" s="98"/>
      <c r="G85" s="98"/>
      <c r="H85" s="98"/>
      <c r="I85" s="99"/>
      <c r="J85" s="100"/>
      <c r="K85" s="314">
        <v>0.05</v>
      </c>
      <c r="L85" s="851">
        <f>N78*K85</f>
        <v>2557.200273227586</v>
      </c>
      <c r="M85" s="852"/>
      <c r="N85" s="57"/>
    </row>
    <row r="86" spans="1:14" ht="15.75" thickBot="1">
      <c r="B86" s="815" t="s">
        <v>1037</v>
      </c>
      <c r="C86" s="816"/>
      <c r="D86" s="816"/>
      <c r="E86" s="816"/>
      <c r="F86" s="816"/>
      <c r="G86" s="816"/>
      <c r="H86" s="816"/>
      <c r="I86" s="816"/>
      <c r="J86" s="816"/>
      <c r="K86" s="816"/>
      <c r="L86" s="816"/>
      <c r="M86" s="817"/>
      <c r="N86" s="58">
        <f>L83+L84+L85</f>
        <v>15343.201639365518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66487.20710391723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c r="B36" s="828"/>
      <c r="C36" s="829"/>
      <c r="D36" s="829"/>
      <c r="E36" s="829"/>
      <c r="F36" s="829"/>
      <c r="G36" s="829"/>
      <c r="H36" s="830"/>
      <c r="I36" s="276"/>
      <c r="J36" s="277"/>
      <c r="K36" s="278"/>
      <c r="L36" s="279"/>
      <c r="M36" s="280"/>
      <c r="N36" s="281"/>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136.17921388293334</v>
      </c>
    </row>
    <row r="43" spans="1:14" ht="15.75" thickBot="1">
      <c r="B43" s="815" t="s">
        <v>1037</v>
      </c>
      <c r="C43" s="816"/>
      <c r="D43" s="816"/>
      <c r="E43" s="816"/>
      <c r="F43" s="816"/>
      <c r="G43" s="816"/>
      <c r="H43" s="816"/>
      <c r="I43" s="816"/>
      <c r="J43" s="816"/>
      <c r="K43" s="816"/>
      <c r="L43" s="816"/>
      <c r="M43" s="817"/>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0"/>
      <c r="C53" s="811"/>
      <c r="D53" s="811"/>
      <c r="E53" s="811"/>
      <c r="F53" s="811"/>
      <c r="G53" s="811"/>
      <c r="H53" s="811"/>
      <c r="I53" s="812"/>
      <c r="J53" s="48"/>
      <c r="K53" s="50"/>
      <c r="L53" s="813"/>
      <c r="M53" s="814"/>
      <c r="N53" s="51"/>
    </row>
    <row r="54" spans="2:14" ht="15.7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1361.7921388293332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299.59427054245333</v>
      </c>
      <c r="M83" s="850"/>
      <c r="N83" s="57"/>
    </row>
    <row r="84" spans="1:14">
      <c r="B84" s="95" t="s">
        <v>1057</v>
      </c>
      <c r="C84" s="96"/>
      <c r="D84" s="96"/>
      <c r="E84" s="96"/>
      <c r="F84" s="96"/>
      <c r="G84" s="96"/>
      <c r="H84" s="96"/>
      <c r="I84" s="93"/>
      <c r="J84" s="94"/>
      <c r="K84" s="313">
        <v>0.05</v>
      </c>
      <c r="L84" s="849">
        <f>N78*K84</f>
        <v>74.898567635613333</v>
      </c>
      <c r="M84" s="850"/>
      <c r="N84" s="57"/>
    </row>
    <row r="85" spans="1:14" ht="15.75" thickBot="1">
      <c r="B85" s="97" t="s">
        <v>1058</v>
      </c>
      <c r="C85" s="98"/>
      <c r="D85" s="98"/>
      <c r="E85" s="98"/>
      <c r="F85" s="98"/>
      <c r="G85" s="98"/>
      <c r="H85" s="98"/>
      <c r="I85" s="99"/>
      <c r="J85" s="100"/>
      <c r="K85" s="314">
        <v>0.05</v>
      </c>
      <c r="L85" s="851">
        <f>N78*K85</f>
        <v>74.898567635613333</v>
      </c>
      <c r="M85" s="852"/>
      <c r="N85" s="57"/>
    </row>
    <row r="86" spans="1:14" ht="15.75" thickBot="1">
      <c r="B86" s="815" t="s">
        <v>1037</v>
      </c>
      <c r="C86" s="816"/>
      <c r="D86" s="816"/>
      <c r="E86" s="816"/>
      <c r="F86" s="816"/>
      <c r="G86" s="816"/>
      <c r="H86" s="816"/>
      <c r="I86" s="816"/>
      <c r="J86" s="816"/>
      <c r="K86" s="816"/>
      <c r="L86" s="816"/>
      <c r="M86" s="817"/>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310</v>
      </c>
      <c r="B36" s="828" t="str">
        <f>VLOOKUP(A36,EQUIPOS!A6:D154,3,FALSE)</f>
        <v>Retroexcavadora A25C</v>
      </c>
      <c r="C36" s="829"/>
      <c r="D36" s="829"/>
      <c r="E36" s="829"/>
      <c r="F36" s="829"/>
      <c r="G36" s="829"/>
      <c r="H36" s="830"/>
      <c r="I36" s="276"/>
      <c r="J36" s="277"/>
      <c r="K36" s="278">
        <f>VLOOKUP(A36,EQUIPOS!A6:D163,4,FALSE)</f>
        <v>272076.5136749681</v>
      </c>
      <c r="L36" s="279"/>
      <c r="M36" s="280">
        <v>3</v>
      </c>
      <c r="N36" s="281">
        <f>K36/M36</f>
        <v>90692.171224989361</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85.112008676833341</v>
      </c>
    </row>
    <row r="43" spans="1:14" ht="15.75" thickBot="1">
      <c r="B43" s="815" t="s">
        <v>1037</v>
      </c>
      <c r="C43" s="816"/>
      <c r="D43" s="816"/>
      <c r="E43" s="816"/>
      <c r="F43" s="816"/>
      <c r="G43" s="816"/>
      <c r="H43" s="816"/>
      <c r="I43" s="816"/>
      <c r="J43" s="816"/>
      <c r="K43" s="816"/>
      <c r="L43" s="816"/>
      <c r="M43" s="817"/>
      <c r="N43" s="105">
        <f>SUM(N36:N42)</f>
        <v>90777.283233666196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19">
        <f>VLOOKUP(A59,TRANSPORTE!A6:D117,4,FALSE)</f>
        <v>962.35130305286657</v>
      </c>
      <c r="M59" s="820"/>
      <c r="N59" s="296">
        <f>K59*L59</f>
        <v>1635.997215189873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1635.997215189873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8511.2008676833339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100924.4813165394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20184.896263307881</v>
      </c>
      <c r="M83" s="850"/>
      <c r="N83" s="57"/>
    </row>
    <row r="84" spans="1:14">
      <c r="B84" s="95" t="s">
        <v>1057</v>
      </c>
      <c r="C84" s="96"/>
      <c r="D84" s="96"/>
      <c r="E84" s="96"/>
      <c r="F84" s="96"/>
      <c r="G84" s="96"/>
      <c r="H84" s="96"/>
      <c r="I84" s="93"/>
      <c r="J84" s="94"/>
      <c r="K84" s="313">
        <v>0.05</v>
      </c>
      <c r="L84" s="849">
        <f>N78*K84</f>
        <v>5046.2240658269702</v>
      </c>
      <c r="M84" s="850"/>
      <c r="N84" s="57"/>
    </row>
    <row r="85" spans="1:14" ht="15.75" thickBot="1">
      <c r="B85" s="97" t="s">
        <v>1058</v>
      </c>
      <c r="C85" s="98"/>
      <c r="D85" s="98"/>
      <c r="E85" s="98"/>
      <c r="F85" s="98"/>
      <c r="G85" s="98"/>
      <c r="H85" s="98"/>
      <c r="I85" s="99"/>
      <c r="J85" s="100"/>
      <c r="K85" s="314">
        <v>0.05</v>
      </c>
      <c r="L85" s="851">
        <f>N78*K85</f>
        <v>5046.2240658269702</v>
      </c>
      <c r="M85" s="852"/>
      <c r="N85" s="57"/>
    </row>
    <row r="86" spans="1:14" ht="15.75" thickBot="1">
      <c r="B86" s="815" t="s">
        <v>1037</v>
      </c>
      <c r="C86" s="816"/>
      <c r="D86" s="816"/>
      <c r="E86" s="816"/>
      <c r="F86" s="816"/>
      <c r="G86" s="816"/>
      <c r="H86" s="816"/>
      <c r="I86" s="816"/>
      <c r="J86" s="816"/>
      <c r="K86" s="816"/>
      <c r="L86" s="816"/>
      <c r="M86" s="817"/>
      <c r="N86" s="58">
        <f>L83+L84+L85</f>
        <v>30277.344394961819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131201.82571150121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310</v>
      </c>
      <c r="B36" s="828" t="str">
        <f>VLOOKUP(A36,EQUIPOS!A6:D154,3,FALSE)</f>
        <v>Retroexcavadora A25C</v>
      </c>
      <c r="C36" s="829"/>
      <c r="D36" s="829"/>
      <c r="E36" s="829"/>
      <c r="F36" s="829"/>
      <c r="G36" s="829"/>
      <c r="H36" s="830"/>
      <c r="I36" s="276"/>
      <c r="J36" s="277"/>
      <c r="K36" s="278">
        <f>VLOOKUP(A36,EQUIPOS!A6:D163,4,FALSE)</f>
        <v>272076.5136749681</v>
      </c>
      <c r="L36" s="279"/>
      <c r="M36" s="280">
        <v>3</v>
      </c>
      <c r="N36" s="281">
        <f>K36/M36</f>
        <v>90692.171224989361</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85.112008676833341</v>
      </c>
    </row>
    <row r="43" spans="1:14" ht="15.75" thickBot="1">
      <c r="B43" s="815" t="s">
        <v>1037</v>
      </c>
      <c r="C43" s="816"/>
      <c r="D43" s="816"/>
      <c r="E43" s="816"/>
      <c r="F43" s="816"/>
      <c r="G43" s="816"/>
      <c r="H43" s="816"/>
      <c r="I43" s="816"/>
      <c r="J43" s="816"/>
      <c r="K43" s="816"/>
      <c r="L43" s="816"/>
      <c r="M43" s="817"/>
      <c r="N43" s="105">
        <f>SUM(N36:N42)</f>
        <v>90777.283233666196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19">
        <f>VLOOKUP(A59,TRANSPORTE!A6:D117,4,FALSE)</f>
        <v>962.35130305286657</v>
      </c>
      <c r="M59" s="820"/>
      <c r="N59" s="296">
        <f>K59*L59</f>
        <v>1635.997215189873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1635.997215189873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8511.2008676833339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100924.4813165394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20184.896263307881</v>
      </c>
      <c r="M83" s="850"/>
      <c r="N83" s="57"/>
    </row>
    <row r="84" spans="1:14">
      <c r="B84" s="95" t="s">
        <v>1057</v>
      </c>
      <c r="C84" s="96"/>
      <c r="D84" s="96"/>
      <c r="E84" s="96"/>
      <c r="F84" s="96"/>
      <c r="G84" s="96"/>
      <c r="H84" s="96"/>
      <c r="I84" s="93"/>
      <c r="J84" s="94"/>
      <c r="K84" s="313">
        <v>0.05</v>
      </c>
      <c r="L84" s="849">
        <f>N78*K84</f>
        <v>5046.2240658269702</v>
      </c>
      <c r="M84" s="850"/>
      <c r="N84" s="57"/>
    </row>
    <row r="85" spans="1:14" ht="15.75" thickBot="1">
      <c r="B85" s="97" t="s">
        <v>1058</v>
      </c>
      <c r="C85" s="98"/>
      <c r="D85" s="98"/>
      <c r="E85" s="98"/>
      <c r="F85" s="98"/>
      <c r="G85" s="98"/>
      <c r="H85" s="98"/>
      <c r="I85" s="99"/>
      <c r="J85" s="100"/>
      <c r="K85" s="314">
        <v>0.05</v>
      </c>
      <c r="L85" s="851">
        <f>N78*K85</f>
        <v>5046.2240658269702</v>
      </c>
      <c r="M85" s="852"/>
      <c r="N85" s="57"/>
    </row>
    <row r="86" spans="1:14" ht="15.75" thickBot="1">
      <c r="B86" s="815" t="s">
        <v>1037</v>
      </c>
      <c r="C86" s="816"/>
      <c r="D86" s="816"/>
      <c r="E86" s="816"/>
      <c r="F86" s="816"/>
      <c r="G86" s="816"/>
      <c r="H86" s="816"/>
      <c r="I86" s="816"/>
      <c r="J86" s="816"/>
      <c r="K86" s="816"/>
      <c r="L86" s="816"/>
      <c r="M86" s="817"/>
      <c r="N86" s="58">
        <f>L83+L84+L85</f>
        <v>30277.344394961819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131201.82571150121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258807.75560983398</v>
      </c>
      <c r="L36" s="279"/>
      <c r="M36" s="280">
        <v>45</v>
      </c>
      <c r="N36" s="281">
        <f>K36/M36</f>
        <v>5751.283457996311</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1.4185334779472223</v>
      </c>
    </row>
    <row r="43" spans="1:14" ht="15.75" thickBot="1">
      <c r="B43" s="815" t="s">
        <v>1037</v>
      </c>
      <c r="C43" s="816"/>
      <c r="D43" s="816"/>
      <c r="E43" s="816"/>
      <c r="F43" s="816"/>
      <c r="G43" s="816"/>
      <c r="H43" s="816"/>
      <c r="I43" s="816"/>
      <c r="J43" s="816"/>
      <c r="K43" s="816"/>
      <c r="L43" s="816"/>
      <c r="M43" s="817"/>
      <c r="N43" s="105">
        <f>SUM(N36:N42)</f>
        <v>5752.7019914742586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19">
        <f>VLOOKUP(A59,TRANSPORTE!A6:D117,4,FALSE)</f>
        <v>1.0045420699925538</v>
      </c>
      <c r="M59" s="820"/>
      <c r="N59" s="296">
        <f>K59*L59</f>
        <v>35.862151898734176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35.862151898734176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141.85334779472223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5930.4174911677146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1186.083498233543</v>
      </c>
      <c r="M83" s="850"/>
      <c r="N83" s="57"/>
    </row>
    <row r="84" spans="1:14">
      <c r="B84" s="95" t="s">
        <v>1057</v>
      </c>
      <c r="C84" s="96"/>
      <c r="D84" s="96"/>
      <c r="E84" s="96"/>
      <c r="F84" s="96"/>
      <c r="G84" s="96"/>
      <c r="H84" s="96"/>
      <c r="I84" s="93"/>
      <c r="J84" s="94"/>
      <c r="K84" s="313">
        <v>0.05</v>
      </c>
      <c r="L84" s="849">
        <f>N78*K84</f>
        <v>296.52087455838574</v>
      </c>
      <c r="M84" s="850"/>
      <c r="N84" s="57"/>
    </row>
    <row r="85" spans="1:14" ht="15.75" thickBot="1">
      <c r="B85" s="97" t="s">
        <v>1058</v>
      </c>
      <c r="C85" s="98"/>
      <c r="D85" s="98"/>
      <c r="E85" s="98"/>
      <c r="F85" s="98"/>
      <c r="G85" s="98"/>
      <c r="H85" s="98"/>
      <c r="I85" s="99"/>
      <c r="J85" s="100"/>
      <c r="K85" s="314">
        <v>0.05</v>
      </c>
      <c r="L85" s="851">
        <f>N78*K85</f>
        <v>296.52087455838574</v>
      </c>
      <c r="M85" s="852"/>
      <c r="N85" s="57"/>
    </row>
    <row r="86" spans="1:14" ht="15.75" thickBot="1">
      <c r="B86" s="815" t="s">
        <v>1037</v>
      </c>
      <c r="C86" s="816"/>
      <c r="D86" s="816"/>
      <c r="E86" s="816"/>
      <c r="F86" s="816"/>
      <c r="G86" s="816"/>
      <c r="H86" s="816"/>
      <c r="I86" s="816"/>
      <c r="J86" s="816"/>
      <c r="K86" s="816"/>
      <c r="L86" s="816"/>
      <c r="M86" s="817"/>
      <c r="N86" s="58">
        <f>L83+L84+L85</f>
        <v>1779.1252473503143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7709.5427385180292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c r="B36" s="828"/>
      <c r="C36" s="829"/>
      <c r="D36" s="829"/>
      <c r="E36" s="829"/>
      <c r="F36" s="829"/>
      <c r="G36" s="829"/>
      <c r="H36" s="830"/>
      <c r="I36" s="276"/>
      <c r="J36" s="277"/>
      <c r="K36" s="278"/>
      <c r="L36" s="279"/>
      <c r="M36" s="280"/>
      <c r="N36" s="281"/>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0.1</v>
      </c>
      <c r="M42" s="840"/>
      <c r="N42" s="111">
        <f>N76*L42</f>
        <v>56.741339117888892</v>
      </c>
    </row>
    <row r="43" spans="1:14" ht="15.75" thickBot="1">
      <c r="B43" s="815" t="s">
        <v>1037</v>
      </c>
      <c r="C43" s="816"/>
      <c r="D43" s="816"/>
      <c r="E43" s="816"/>
      <c r="F43" s="816"/>
      <c r="G43" s="816"/>
      <c r="H43" s="816"/>
      <c r="I43" s="816"/>
      <c r="J43" s="816"/>
      <c r="K43" s="816"/>
      <c r="L43" s="816"/>
      <c r="M43" s="817"/>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19">
        <f>VLOOKUP(A59,TRANSPORTE!A6:D117,4,FALSE)</f>
        <v>1.0045420699925538</v>
      </c>
      <c r="M59" s="820"/>
      <c r="N59" s="296">
        <f>K59*L59</f>
        <v>10.296556217423676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10.296556217423676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634.45128651420146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126.8902573028403</v>
      </c>
      <c r="M83" s="850"/>
      <c r="N83" s="57"/>
    </row>
    <row r="84" spans="1:14">
      <c r="B84" s="95" t="s">
        <v>1057</v>
      </c>
      <c r="C84" s="96"/>
      <c r="D84" s="96"/>
      <c r="E84" s="96"/>
      <c r="F84" s="96"/>
      <c r="G84" s="96"/>
      <c r="H84" s="96"/>
      <c r="I84" s="93"/>
      <c r="J84" s="94"/>
      <c r="K84" s="313">
        <v>0.05</v>
      </c>
      <c r="L84" s="849">
        <f>N78*K84</f>
        <v>31.722564325710074</v>
      </c>
      <c r="M84" s="850"/>
      <c r="N84" s="57"/>
    </row>
    <row r="85" spans="1:14" ht="15.75" thickBot="1">
      <c r="B85" s="97" t="s">
        <v>1058</v>
      </c>
      <c r="C85" s="98"/>
      <c r="D85" s="98"/>
      <c r="E85" s="98"/>
      <c r="F85" s="98"/>
      <c r="G85" s="98"/>
      <c r="H85" s="98"/>
      <c r="I85" s="99"/>
      <c r="J85" s="100"/>
      <c r="K85" s="314">
        <v>0.05</v>
      </c>
      <c r="L85" s="851">
        <f>N78*K85</f>
        <v>31.722564325710074</v>
      </c>
      <c r="M85" s="852"/>
      <c r="N85" s="57"/>
    </row>
    <row r="86" spans="1:14" ht="15.75" thickBot="1">
      <c r="B86" s="815" t="s">
        <v>1037</v>
      </c>
      <c r="C86" s="816"/>
      <c r="D86" s="816"/>
      <c r="E86" s="816"/>
      <c r="F86" s="816"/>
      <c r="G86" s="816"/>
      <c r="H86" s="816"/>
      <c r="I86" s="816"/>
      <c r="J86" s="816"/>
      <c r="K86" s="816"/>
      <c r="L86" s="816"/>
      <c r="M86" s="817"/>
      <c r="N86" s="58">
        <f>L83+L84+L85</f>
        <v>190.33538595426043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824.78667246846192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258807.75560983398</v>
      </c>
      <c r="L36" s="279"/>
      <c r="M36" s="280">
        <v>45</v>
      </c>
      <c r="N36" s="281">
        <f>K36/M36</f>
        <v>5751.283457996311</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1.4185334779472223</v>
      </c>
    </row>
    <row r="43" spans="1:14" ht="15.75" thickBot="1">
      <c r="B43" s="815" t="s">
        <v>1037</v>
      </c>
      <c r="C43" s="816"/>
      <c r="D43" s="816"/>
      <c r="E43" s="816"/>
      <c r="F43" s="816"/>
      <c r="G43" s="816"/>
      <c r="H43" s="816"/>
      <c r="I43" s="816"/>
      <c r="J43" s="816"/>
      <c r="K43" s="816"/>
      <c r="L43" s="816"/>
      <c r="M43" s="817"/>
      <c r="N43" s="105">
        <f>SUM(N36:N42)</f>
        <v>5752.7019914742586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19">
        <f>VLOOKUP(A59,TRANSPORTE!A6:D117,4,FALSE)</f>
        <v>1467.635964259121</v>
      </c>
      <c r="M59" s="820"/>
      <c r="N59" s="296">
        <f>K59*L59</f>
        <v>1189.5116108521963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1189.5116108521963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141.85334779472223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7084.0669501211769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1416.8133900242356</v>
      </c>
      <c r="M83" s="850"/>
      <c r="N83" s="57"/>
    </row>
    <row r="84" spans="1:14">
      <c r="B84" s="95" t="s">
        <v>1057</v>
      </c>
      <c r="C84" s="96"/>
      <c r="D84" s="96"/>
      <c r="E84" s="96"/>
      <c r="F84" s="96"/>
      <c r="G84" s="96"/>
      <c r="H84" s="96"/>
      <c r="I84" s="93"/>
      <c r="J84" s="94"/>
      <c r="K84" s="313">
        <v>0.05</v>
      </c>
      <c r="L84" s="849">
        <f>N78*K84</f>
        <v>354.20334750605889</v>
      </c>
      <c r="M84" s="850"/>
      <c r="N84" s="57"/>
    </row>
    <row r="85" spans="1:14" ht="15.75" thickBot="1">
      <c r="B85" s="97" t="s">
        <v>1058</v>
      </c>
      <c r="C85" s="98"/>
      <c r="D85" s="98"/>
      <c r="E85" s="98"/>
      <c r="F85" s="98"/>
      <c r="G85" s="98"/>
      <c r="H85" s="98"/>
      <c r="I85" s="99"/>
      <c r="J85" s="100"/>
      <c r="K85" s="314">
        <v>0.05</v>
      </c>
      <c r="L85" s="851">
        <f>N78*K85</f>
        <v>354.20334750605889</v>
      </c>
      <c r="M85" s="852"/>
      <c r="N85" s="57"/>
    </row>
    <row r="86" spans="1:14" ht="15.75" thickBot="1">
      <c r="B86" s="815" t="s">
        <v>1037</v>
      </c>
      <c r="C86" s="816"/>
      <c r="D86" s="816"/>
      <c r="E86" s="816"/>
      <c r="F86" s="816"/>
      <c r="G86" s="816"/>
      <c r="H86" s="816"/>
      <c r="I86" s="816"/>
      <c r="J86" s="816"/>
      <c r="K86" s="816"/>
      <c r="L86" s="816"/>
      <c r="M86" s="817"/>
      <c r="N86" s="58">
        <f>L83+L84+L85</f>
        <v>2125.2200850363533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9209.2870351575293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VLOOKUP(A36,EQUIPOS!A5:D154,4,FALSE)</f>
        <v>234733.51891443168</v>
      </c>
      <c r="L36" s="279"/>
      <c r="M36" s="280">
        <v>0.625</v>
      </c>
      <c r="N36" s="281">
        <f>K36/M36</f>
        <v>375573.63026309072</v>
      </c>
    </row>
    <row r="37" spans="1:14">
      <c r="A37" s="114" t="s">
        <v>241</v>
      </c>
      <c r="B37" s="828" t="str">
        <f>VLOOKUP(A37,EQUIPOS!A7:D154,3,FALSE)</f>
        <v>Grúa (capacidad 15 ton)</v>
      </c>
      <c r="C37" s="829"/>
      <c r="D37" s="829"/>
      <c r="E37" s="829"/>
      <c r="F37" s="829"/>
      <c r="G37" s="829"/>
      <c r="H37" s="830"/>
      <c r="I37" s="276"/>
      <c r="J37" s="277"/>
      <c r="K37" s="278">
        <f>VLOOKUP(A37,EQUIPOS!A6:D154,4,FALSE)</f>
        <v>204057.05038952746</v>
      </c>
      <c r="L37" s="279"/>
      <c r="M37" s="280">
        <v>0.625</v>
      </c>
      <c r="N37" s="281">
        <f>K37/M37</f>
        <v>326491.28062324395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2553.3602603050003</v>
      </c>
    </row>
    <row r="43" spans="1:14" ht="15.75" thickBot="1">
      <c r="B43" s="815" t="s">
        <v>1037</v>
      </c>
      <c r="C43" s="816"/>
      <c r="D43" s="816"/>
      <c r="E43" s="816"/>
      <c r="F43" s="816"/>
      <c r="G43" s="816"/>
      <c r="H43" s="816"/>
      <c r="I43" s="816"/>
      <c r="J43" s="816"/>
      <c r="K43" s="816"/>
      <c r="L43" s="816"/>
      <c r="M43" s="817"/>
      <c r="N43" s="403">
        <f>SUM(N36:N42)</f>
        <v>704618.27114663972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18926.003254384377</v>
      </c>
      <c r="N49" s="281">
        <f>K49*M49</f>
        <v>18926.003254384377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3167.059121316217</v>
      </c>
      <c r="N50" s="281">
        <f>K50*M50</f>
        <v>3167.059121316217</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38883.260411016687</v>
      </c>
      <c r="N51" s="281">
        <f>K51*M51</f>
        <v>77766.520822033373</v>
      </c>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106476.71090218765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862162.18725492735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172432.43745098548</v>
      </c>
      <c r="M83" s="850"/>
      <c r="N83" s="57"/>
    </row>
    <row r="84" spans="1:14">
      <c r="B84" s="95" t="s">
        <v>1057</v>
      </c>
      <c r="C84" s="96"/>
      <c r="D84" s="96"/>
      <c r="E84" s="96"/>
      <c r="F84" s="96"/>
      <c r="G84" s="96"/>
      <c r="H84" s="96"/>
      <c r="I84" s="93"/>
      <c r="J84" s="94"/>
      <c r="K84" s="313">
        <v>0.05</v>
      </c>
      <c r="L84" s="849">
        <f>N78*K84</f>
        <v>43108.109362746371</v>
      </c>
      <c r="M84" s="850"/>
      <c r="N84" s="57"/>
    </row>
    <row r="85" spans="1:14" ht="15.75" thickBot="1">
      <c r="B85" s="97" t="s">
        <v>1058</v>
      </c>
      <c r="C85" s="98"/>
      <c r="D85" s="98"/>
      <c r="E85" s="98"/>
      <c r="F85" s="98"/>
      <c r="G85" s="98"/>
      <c r="H85" s="98"/>
      <c r="I85" s="99"/>
      <c r="J85" s="100"/>
      <c r="K85" s="314">
        <v>0.05</v>
      </c>
      <c r="L85" s="851">
        <f>N78*K85</f>
        <v>43108.109362746371</v>
      </c>
      <c r="M85" s="852"/>
      <c r="N85" s="57"/>
    </row>
    <row r="86" spans="1:14" ht="15.75" thickBot="1">
      <c r="B86" s="815" t="s">
        <v>1037</v>
      </c>
      <c r="C86" s="816"/>
      <c r="D86" s="816"/>
      <c r="E86" s="816"/>
      <c r="F86" s="816"/>
      <c r="G86" s="816"/>
      <c r="H86" s="816"/>
      <c r="I86" s="816"/>
      <c r="J86" s="816"/>
      <c r="K86" s="816"/>
      <c r="L86" s="816"/>
      <c r="M86" s="817"/>
      <c r="N86" s="58">
        <f>L83+L84+L85</f>
        <v>258648.65617647819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1120810.8434314055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234733.51891443168</v>
      </c>
      <c r="L36" s="279"/>
      <c r="M36" s="280">
        <v>0.5</v>
      </c>
      <c r="N36" s="281">
        <f>K36/M36</f>
        <v>469467.03782886337</v>
      </c>
    </row>
    <row r="37" spans="1:14">
      <c r="A37" s="114" t="s">
        <v>241</v>
      </c>
      <c r="B37" s="828" t="str">
        <f>VLOOKUP(A37,EQUIPOS!A7:D154,3,FALSE)</f>
        <v>Grúa (capacidad 15 ton)</v>
      </c>
      <c r="C37" s="829"/>
      <c r="D37" s="829"/>
      <c r="E37" s="829"/>
      <c r="F37" s="829"/>
      <c r="G37" s="829"/>
      <c r="H37" s="830"/>
      <c r="I37" s="276"/>
      <c r="J37" s="277"/>
      <c r="K37" s="278">
        <f>VLOOKUP(A37,EQUIPOS!A7:D164,4,FALSE)</f>
        <v>204057.05038952746</v>
      </c>
      <c r="L37" s="279"/>
      <c r="M37" s="280">
        <v>0.5</v>
      </c>
      <c r="N37" s="281">
        <f>K37/M37</f>
        <v>408114.10077905492</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3191.70032538125</v>
      </c>
    </row>
    <row r="43" spans="1:14" ht="15.75" thickBot="1">
      <c r="B43" s="815" t="s">
        <v>1037</v>
      </c>
      <c r="C43" s="816"/>
      <c r="D43" s="816"/>
      <c r="E43" s="816"/>
      <c r="F43" s="816"/>
      <c r="G43" s="816"/>
      <c r="H43" s="816"/>
      <c r="I43" s="816"/>
      <c r="J43" s="816"/>
      <c r="K43" s="816"/>
      <c r="L43" s="816"/>
      <c r="M43" s="817"/>
      <c r="N43" s="403">
        <f>SUM(N36:N42)</f>
        <v>880772.83893329953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18926.003254384377</v>
      </c>
      <c r="N49" s="281">
        <f>K49*M49</f>
        <v>18926.003254384377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3167.059121316217</v>
      </c>
      <c r="N50" s="281">
        <f>K50*M50</f>
        <v>3167.059121316217</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38883.260411016687</v>
      </c>
      <c r="N51" s="281">
        <f>K51*M51</f>
        <v>77766.520822033373</v>
      </c>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106476.71090218765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63834.006507624996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1051083.5563431121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210216.71126862243</v>
      </c>
      <c r="M83" s="850"/>
      <c r="N83" s="57"/>
    </row>
    <row r="84" spans="1:14">
      <c r="B84" s="95" t="s">
        <v>1057</v>
      </c>
      <c r="C84" s="96"/>
      <c r="D84" s="96"/>
      <c r="E84" s="96"/>
      <c r="F84" s="96"/>
      <c r="G84" s="96"/>
      <c r="H84" s="96"/>
      <c r="I84" s="93"/>
      <c r="J84" s="94"/>
      <c r="K84" s="313">
        <v>0.05</v>
      </c>
      <c r="L84" s="849">
        <f>N78*K84</f>
        <v>52554.177817155607</v>
      </c>
      <c r="M84" s="850"/>
      <c r="N84" s="57"/>
    </row>
    <row r="85" spans="1:14" ht="15.75" thickBot="1">
      <c r="B85" s="97" t="s">
        <v>1058</v>
      </c>
      <c r="C85" s="98"/>
      <c r="D85" s="98"/>
      <c r="E85" s="98"/>
      <c r="F85" s="98"/>
      <c r="G85" s="98"/>
      <c r="H85" s="98"/>
      <c r="I85" s="99"/>
      <c r="J85" s="100"/>
      <c r="K85" s="314">
        <v>0.05</v>
      </c>
      <c r="L85" s="851">
        <f>N78*K85</f>
        <v>52554.177817155607</v>
      </c>
      <c r="M85" s="852"/>
      <c r="N85" s="57"/>
    </row>
    <row r="86" spans="1:14" ht="15.75" thickBot="1">
      <c r="B86" s="815" t="s">
        <v>1037</v>
      </c>
      <c r="C86" s="816"/>
      <c r="D86" s="816"/>
      <c r="E86" s="816"/>
      <c r="F86" s="816"/>
      <c r="G86" s="816"/>
      <c r="H86" s="816"/>
      <c r="I86" s="816"/>
      <c r="J86" s="816"/>
      <c r="K86" s="816"/>
      <c r="L86" s="816"/>
      <c r="M86" s="817"/>
      <c r="N86" s="58">
        <f>L83+L84+L85</f>
        <v>315325.06690293364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1366408.6232460458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234733.51891443168</v>
      </c>
      <c r="L36" s="279"/>
      <c r="M36" s="280">
        <v>0.4375</v>
      </c>
      <c r="N36" s="281">
        <f>K36/M36</f>
        <v>536533.75751870102</v>
      </c>
    </row>
    <row r="37" spans="1:14">
      <c r="A37" s="114" t="s">
        <v>241</v>
      </c>
      <c r="B37" s="828" t="str">
        <f>VLOOKUP(A37,EQUIPOS!A7:D154,3,FALSE)</f>
        <v>Grúa (capacidad 15 ton)</v>
      </c>
      <c r="C37" s="829"/>
      <c r="D37" s="829"/>
      <c r="E37" s="829"/>
      <c r="F37" s="829"/>
      <c r="G37" s="829"/>
      <c r="H37" s="830"/>
      <c r="I37" s="276"/>
      <c r="J37" s="277"/>
      <c r="K37" s="278">
        <f>VLOOKUP(A37,EQUIPOS!A7:D164,4,FALSE)</f>
        <v>204057.05038952746</v>
      </c>
      <c r="L37" s="279"/>
      <c r="M37" s="280">
        <v>0.4375</v>
      </c>
      <c r="N37" s="281">
        <f>K37/M37</f>
        <v>466416.11517606274</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3647.657514721428</v>
      </c>
    </row>
    <row r="43" spans="1:14" ht="15.75" thickBot="1">
      <c r="B43" s="815" t="s">
        <v>1037</v>
      </c>
      <c r="C43" s="816"/>
      <c r="D43" s="816"/>
      <c r="E43" s="816"/>
      <c r="F43" s="816"/>
      <c r="G43" s="816"/>
      <c r="H43" s="816"/>
      <c r="I43" s="816"/>
      <c r="J43" s="816"/>
      <c r="K43" s="816"/>
      <c r="L43" s="816"/>
      <c r="M43" s="817"/>
      <c r="N43" s="403">
        <f>SUM(N36:N42)</f>
        <v>1006597.5302094852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18926.003254384377</v>
      </c>
      <c r="N49" s="281">
        <f>K49*M49</f>
        <v>18926.003254384377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3167.059121316217</v>
      </c>
      <c r="N50" s="281">
        <f>K50*M50</f>
        <v>3167.059121316217</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38883.260411016687</v>
      </c>
      <c r="N51" s="281">
        <f>K51*M51</f>
        <v>77766.520822033373</v>
      </c>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106476.71090218765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72953.15029442856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1186027.3914061014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237205.4782812203</v>
      </c>
      <c r="M83" s="850"/>
      <c r="N83" s="57"/>
    </row>
    <row r="84" spans="1:14">
      <c r="B84" s="95" t="s">
        <v>1057</v>
      </c>
      <c r="C84" s="96"/>
      <c r="D84" s="96"/>
      <c r="E84" s="96"/>
      <c r="F84" s="96"/>
      <c r="G84" s="96"/>
      <c r="H84" s="96"/>
      <c r="I84" s="93"/>
      <c r="J84" s="94"/>
      <c r="K84" s="313">
        <v>0.05</v>
      </c>
      <c r="L84" s="849">
        <f>N78*K84</f>
        <v>59301.369570305076</v>
      </c>
      <c r="M84" s="850"/>
      <c r="N84" s="57"/>
    </row>
    <row r="85" spans="1:14" ht="15.75" thickBot="1">
      <c r="B85" s="97" t="s">
        <v>1058</v>
      </c>
      <c r="C85" s="98"/>
      <c r="D85" s="98"/>
      <c r="E85" s="98"/>
      <c r="F85" s="98"/>
      <c r="G85" s="98"/>
      <c r="H85" s="98"/>
      <c r="I85" s="99"/>
      <c r="J85" s="100"/>
      <c r="K85" s="314">
        <v>0.05</v>
      </c>
      <c r="L85" s="851">
        <f>N78*K85</f>
        <v>59301.369570305076</v>
      </c>
      <c r="M85" s="852"/>
      <c r="N85" s="57"/>
    </row>
    <row r="86" spans="1:14" ht="15.75" thickBot="1">
      <c r="B86" s="815" t="s">
        <v>1037</v>
      </c>
      <c r="C86" s="816"/>
      <c r="D86" s="816"/>
      <c r="E86" s="816"/>
      <c r="F86" s="816"/>
      <c r="G86" s="816"/>
      <c r="H86" s="816"/>
      <c r="I86" s="816"/>
      <c r="J86" s="816"/>
      <c r="K86" s="816"/>
      <c r="L86" s="816"/>
      <c r="M86" s="817"/>
      <c r="N86" s="58">
        <f>L83+L84+L85</f>
        <v>355808.21742183052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1541835.6088279318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234733.51891443168</v>
      </c>
      <c r="L36" s="279"/>
      <c r="M36" s="280">
        <v>0.875</v>
      </c>
      <c r="N36" s="281">
        <f>K36/M36</f>
        <v>268266.87875935051</v>
      </c>
    </row>
    <row r="37" spans="1:14">
      <c r="A37" s="114" t="s">
        <v>241</v>
      </c>
      <c r="B37" s="828" t="str">
        <f>VLOOKUP(A37,EQUIPOS!A7:D154,3,FALSE)</f>
        <v>Grúa (capacidad 15 ton)</v>
      </c>
      <c r="C37" s="829"/>
      <c r="D37" s="829"/>
      <c r="E37" s="829"/>
      <c r="F37" s="829"/>
      <c r="G37" s="829"/>
      <c r="H37" s="830"/>
      <c r="I37" s="276"/>
      <c r="J37" s="277"/>
      <c r="K37" s="278">
        <f>VLOOKUP(A37,EQUIPOS!A7:D164,4,FALSE)</f>
        <v>204057.05038952746</v>
      </c>
      <c r="L37" s="279"/>
      <c r="M37" s="280">
        <v>0.875</v>
      </c>
      <c r="N37" s="281">
        <f>K37/M37</f>
        <v>233208.05758803137</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1459.0630058885715</v>
      </c>
    </row>
    <row r="43" spans="1:14" ht="15.75" thickBot="1">
      <c r="B43" s="815" t="s">
        <v>1037</v>
      </c>
      <c r="C43" s="816"/>
      <c r="D43" s="816"/>
      <c r="E43" s="816"/>
      <c r="F43" s="816"/>
      <c r="G43" s="816"/>
      <c r="H43" s="816"/>
      <c r="I43" s="816"/>
      <c r="J43" s="816"/>
      <c r="K43" s="816"/>
      <c r="L43" s="816"/>
      <c r="M43" s="817"/>
      <c r="N43" s="403">
        <f>SUM(N36:N42)</f>
        <v>502933.99935327045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18926.003254384377</v>
      </c>
      <c r="N49" s="281">
        <f>K49*M49</f>
        <v>18926.003254384377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3167.059121316217</v>
      </c>
      <c r="N50" s="281">
        <f>K50*M50</f>
        <v>3167.059121316217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28710.19008015428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29181.260117771428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560825.44955119619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112165.08991023924</v>
      </c>
      <c r="M83" s="850"/>
      <c r="N83" s="57"/>
    </row>
    <row r="84" spans="1:14">
      <c r="B84" s="95" t="s">
        <v>1057</v>
      </c>
      <c r="C84" s="96"/>
      <c r="D84" s="96"/>
      <c r="E84" s="96"/>
      <c r="F84" s="96"/>
      <c r="G84" s="96"/>
      <c r="H84" s="96"/>
      <c r="I84" s="93"/>
      <c r="J84" s="94"/>
      <c r="K84" s="313">
        <v>0.05</v>
      </c>
      <c r="L84" s="849">
        <f>N78*K84</f>
        <v>28041.272477559811</v>
      </c>
      <c r="M84" s="850"/>
      <c r="N84" s="57"/>
    </row>
    <row r="85" spans="1:14" ht="15.75" thickBot="1">
      <c r="B85" s="97" t="s">
        <v>1058</v>
      </c>
      <c r="C85" s="98"/>
      <c r="D85" s="98"/>
      <c r="E85" s="98"/>
      <c r="F85" s="98"/>
      <c r="G85" s="98"/>
      <c r="H85" s="98"/>
      <c r="I85" s="99"/>
      <c r="J85" s="100"/>
      <c r="K85" s="314">
        <v>0.05</v>
      </c>
      <c r="L85" s="851">
        <f>N78*K85</f>
        <v>28041.272477559811</v>
      </c>
      <c r="M85" s="852"/>
      <c r="N85" s="57"/>
    </row>
    <row r="86" spans="1:14" ht="15.75" thickBot="1">
      <c r="B86" s="815" t="s">
        <v>1037</v>
      </c>
      <c r="C86" s="816"/>
      <c r="D86" s="816"/>
      <c r="E86" s="816"/>
      <c r="F86" s="816"/>
      <c r="G86" s="816"/>
      <c r="H86" s="816"/>
      <c r="I86" s="816"/>
      <c r="J86" s="816"/>
      <c r="K86" s="816"/>
      <c r="L86" s="816"/>
      <c r="M86" s="817"/>
      <c r="N86" s="58">
        <f>L83+L84+L85</f>
        <v>168247.63486535885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729073.08441655501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234733.51891443168</v>
      </c>
      <c r="L36" s="279"/>
      <c r="M36" s="280">
        <v>0.75</v>
      </c>
      <c r="N36" s="281">
        <f>K36/M36</f>
        <v>312978.02521924226</v>
      </c>
    </row>
    <row r="37" spans="1:14">
      <c r="A37" s="114" t="s">
        <v>241</v>
      </c>
      <c r="B37" s="828" t="str">
        <f>VLOOKUP(A37,EQUIPOS!A7:D154,3,FALSE)</f>
        <v>Grúa (capacidad 15 ton)</v>
      </c>
      <c r="C37" s="829"/>
      <c r="D37" s="829"/>
      <c r="E37" s="829"/>
      <c r="F37" s="829"/>
      <c r="G37" s="829"/>
      <c r="H37" s="830"/>
      <c r="I37" s="276"/>
      <c r="J37" s="277"/>
      <c r="K37" s="278">
        <f>VLOOKUP(A37,EQUIPOS!A7:D164,4,FALSE)</f>
        <v>204057.05038952746</v>
      </c>
      <c r="L37" s="279"/>
      <c r="M37" s="280">
        <v>0.75</v>
      </c>
      <c r="N37" s="281">
        <f>K37/M37</f>
        <v>272076.06718603661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1702.2401735366668</v>
      </c>
    </row>
    <row r="43" spans="1:14" ht="15.75" thickBot="1">
      <c r="B43" s="815" t="s">
        <v>1037</v>
      </c>
      <c r="C43" s="816"/>
      <c r="D43" s="816"/>
      <c r="E43" s="816"/>
      <c r="F43" s="816"/>
      <c r="G43" s="816"/>
      <c r="H43" s="816"/>
      <c r="I43" s="816"/>
      <c r="J43" s="816"/>
      <c r="K43" s="816"/>
      <c r="L43" s="816"/>
      <c r="M43" s="817"/>
      <c r="N43" s="403">
        <f>SUM(N36:N42)</f>
        <v>586756.33257881564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18926.003254384377</v>
      </c>
      <c r="N49" s="281">
        <f>K49*M49</f>
        <v>18926.003254384377</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3167.059121316217</v>
      </c>
      <c r="N50" s="281">
        <f>K50*M50</f>
        <v>3167.059121316217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28710.19008015428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34044.803470733335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649511.32612970332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129902.26522594068</v>
      </c>
      <c r="M83" s="850"/>
      <c r="N83" s="57"/>
    </row>
    <row r="84" spans="1:14">
      <c r="B84" s="95" t="s">
        <v>1057</v>
      </c>
      <c r="C84" s="96"/>
      <c r="D84" s="96"/>
      <c r="E84" s="96"/>
      <c r="F84" s="96"/>
      <c r="G84" s="96"/>
      <c r="H84" s="96"/>
      <c r="I84" s="93"/>
      <c r="J84" s="94"/>
      <c r="K84" s="313">
        <v>0.05</v>
      </c>
      <c r="L84" s="849">
        <f>N78*K84</f>
        <v>32475.566306485169</v>
      </c>
      <c r="M84" s="850"/>
      <c r="N84" s="57"/>
    </row>
    <row r="85" spans="1:14" ht="15.75" thickBot="1">
      <c r="B85" s="97" t="s">
        <v>1058</v>
      </c>
      <c r="C85" s="98"/>
      <c r="D85" s="98"/>
      <c r="E85" s="98"/>
      <c r="F85" s="98"/>
      <c r="G85" s="98"/>
      <c r="H85" s="98"/>
      <c r="I85" s="99"/>
      <c r="J85" s="100"/>
      <c r="K85" s="314">
        <v>0.05</v>
      </c>
      <c r="L85" s="851">
        <f>N78*K85</f>
        <v>32475.566306485169</v>
      </c>
      <c r="M85" s="852"/>
      <c r="N85" s="57"/>
    </row>
    <row r="86" spans="1:14" ht="15.75" thickBot="1">
      <c r="B86" s="815" t="s">
        <v>1037</v>
      </c>
      <c r="C86" s="816"/>
      <c r="D86" s="816"/>
      <c r="E86" s="816"/>
      <c r="F86" s="816"/>
      <c r="G86" s="816"/>
      <c r="H86" s="816"/>
      <c r="I86" s="816"/>
      <c r="J86" s="816"/>
      <c r="K86" s="816"/>
      <c r="L86" s="816"/>
      <c r="M86" s="817"/>
      <c r="N86" s="58">
        <f>L83+L84+L85</f>
        <v>194853.39783891098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844364.72396861436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234733.51891443168</v>
      </c>
      <c r="L36" s="279"/>
      <c r="M36" s="280">
        <v>0.6875</v>
      </c>
      <c r="N36" s="281">
        <f>K36/M36</f>
        <v>341430.57296644611</v>
      </c>
    </row>
    <row r="37" spans="1:14">
      <c r="A37" s="114" t="s">
        <v>241</v>
      </c>
      <c r="B37" s="828" t="str">
        <f>VLOOKUP(A37,EQUIPOS!A7:D154,3,FALSE)</f>
        <v>Grúa (capacidad 15 ton)</v>
      </c>
      <c r="C37" s="829"/>
      <c r="D37" s="829"/>
      <c r="E37" s="829"/>
      <c r="F37" s="829"/>
      <c r="G37" s="829"/>
      <c r="H37" s="830"/>
      <c r="I37" s="276"/>
      <c r="J37" s="277"/>
      <c r="K37" s="278">
        <f>VLOOKUP(A37,EQUIPOS!A7:D164,4,FALSE)</f>
        <v>204057.05038952746</v>
      </c>
      <c r="L37" s="279"/>
      <c r="M37" s="280">
        <v>0.6875</v>
      </c>
      <c r="N37" s="281">
        <f>K37/M37</f>
        <v>296810.25511203991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1856.9892802218183</v>
      </c>
    </row>
    <row r="43" spans="1:14" ht="15.75" thickBot="1">
      <c r="B43" s="815" t="s">
        <v>1037</v>
      </c>
      <c r="C43" s="816"/>
      <c r="D43" s="816"/>
      <c r="E43" s="816"/>
      <c r="F43" s="816"/>
      <c r="G43" s="816"/>
      <c r="H43" s="816"/>
      <c r="I43" s="816"/>
      <c r="J43" s="816"/>
      <c r="K43" s="816"/>
      <c r="L43" s="816"/>
      <c r="M43" s="817"/>
      <c r="N43" s="403">
        <f>SUM(N36:N42)</f>
        <v>640097.81735870789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18926.003254384377</v>
      </c>
      <c r="N49" s="281">
        <f>K49*M49</f>
        <v>18926.003254384377</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3167.059121316217</v>
      </c>
      <c r="N50" s="281">
        <f>K50*M50</f>
        <v>3167.059121316217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28710.19008015428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37139.785604436365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705947.79304329865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141189.55860865975</v>
      </c>
      <c r="M83" s="850"/>
      <c r="N83" s="57"/>
    </row>
    <row r="84" spans="1:14">
      <c r="B84" s="95" t="s">
        <v>1057</v>
      </c>
      <c r="C84" s="96"/>
      <c r="D84" s="96"/>
      <c r="E84" s="96"/>
      <c r="F84" s="96"/>
      <c r="G84" s="96"/>
      <c r="H84" s="96"/>
      <c r="I84" s="93"/>
      <c r="J84" s="94"/>
      <c r="K84" s="313">
        <v>0.05</v>
      </c>
      <c r="L84" s="849">
        <f>N78*K84</f>
        <v>35297.389652164937</v>
      </c>
      <c r="M84" s="850"/>
      <c r="N84" s="57"/>
    </row>
    <row r="85" spans="1:14" ht="15.75" thickBot="1">
      <c r="B85" s="97" t="s">
        <v>1058</v>
      </c>
      <c r="C85" s="98"/>
      <c r="D85" s="98"/>
      <c r="E85" s="98"/>
      <c r="F85" s="98"/>
      <c r="G85" s="98"/>
      <c r="H85" s="98"/>
      <c r="I85" s="99"/>
      <c r="J85" s="100"/>
      <c r="K85" s="314">
        <v>0.05</v>
      </c>
      <c r="L85" s="851">
        <f>N78*K85</f>
        <v>35297.389652164937</v>
      </c>
      <c r="M85" s="852"/>
      <c r="N85" s="57"/>
    </row>
    <row r="86" spans="1:14" ht="15.75" thickBot="1">
      <c r="B86" s="815" t="s">
        <v>1037</v>
      </c>
      <c r="C86" s="816"/>
      <c r="D86" s="816"/>
      <c r="E86" s="816"/>
      <c r="F86" s="816"/>
      <c r="G86" s="816"/>
      <c r="H86" s="816"/>
      <c r="I86" s="816"/>
      <c r="J86" s="816"/>
      <c r="K86" s="816"/>
      <c r="L86" s="816"/>
      <c r="M86" s="817"/>
      <c r="N86" s="58">
        <f>L83+L84+L85</f>
        <v>211784.33791298963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917732.13095628831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8" t="s">
        <v>241</v>
      </c>
      <c r="B36" s="828" t="str">
        <f>VLOOKUP(A36,EQUIPOS!A6:D154,3,FALSE)</f>
        <v>Grúa (capacidad 15 ton)</v>
      </c>
      <c r="C36" s="829"/>
      <c r="D36" s="829"/>
      <c r="E36" s="829"/>
      <c r="F36" s="829"/>
      <c r="G36" s="829"/>
      <c r="H36" s="830"/>
      <c r="I36" s="276"/>
      <c r="J36" s="277"/>
      <c r="K36" s="278">
        <f>VLOOKUP(A36,EQUIPOS!A6:D163,4,FALSE)</f>
        <v>204057.05038952746</v>
      </c>
      <c r="L36" s="279"/>
      <c r="M36" s="405">
        <v>1.125</v>
      </c>
      <c r="N36" s="281">
        <f>K36/M36</f>
        <v>181384.04479069108</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1134.8267823577778</v>
      </c>
    </row>
    <row r="43" spans="1:14" ht="15.75" thickBot="1">
      <c r="B43" s="815" t="s">
        <v>1037</v>
      </c>
      <c r="C43" s="816"/>
      <c r="D43" s="816"/>
      <c r="E43" s="816"/>
      <c r="F43" s="816"/>
      <c r="G43" s="816"/>
      <c r="H43" s="816"/>
      <c r="I43" s="816"/>
      <c r="J43" s="816"/>
      <c r="K43" s="816"/>
      <c r="L43" s="816"/>
      <c r="M43" s="817"/>
      <c r="N43" s="403">
        <f>SUM(N36:N42)</f>
        <v>182518.87157304888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661.71277044536839</v>
      </c>
      <c r="N48" s="281">
        <f>K48*M48</f>
        <v>6617.1277044536837</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3167.059121316217</v>
      </c>
      <c r="N49" s="281">
        <f>K49*M49</f>
        <v>3167.059121316217</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18926.003254384377</v>
      </c>
      <c r="N50" s="281">
        <f>K50*M50</f>
        <v>18926.003254384377</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28710.19008015428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22696.535647155557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233925.5973003587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46785.119460071743</v>
      </c>
      <c r="M83" s="850"/>
      <c r="N83" s="57"/>
    </row>
    <row r="84" spans="1:14">
      <c r="B84" s="95" t="s">
        <v>1057</v>
      </c>
      <c r="C84" s="96"/>
      <c r="D84" s="96"/>
      <c r="E84" s="96"/>
      <c r="F84" s="96"/>
      <c r="G84" s="96"/>
      <c r="H84" s="96"/>
      <c r="I84" s="93"/>
      <c r="J84" s="94"/>
      <c r="K84" s="313">
        <v>0.05</v>
      </c>
      <c r="L84" s="849">
        <f>N78*K84</f>
        <v>11696.279865017936</v>
      </c>
      <c r="M84" s="850"/>
      <c r="N84" s="57"/>
    </row>
    <row r="85" spans="1:14" ht="15.75" thickBot="1">
      <c r="B85" s="97" t="s">
        <v>1058</v>
      </c>
      <c r="C85" s="98"/>
      <c r="D85" s="98"/>
      <c r="E85" s="98"/>
      <c r="F85" s="98"/>
      <c r="G85" s="98"/>
      <c r="H85" s="98"/>
      <c r="I85" s="99"/>
      <c r="J85" s="100"/>
      <c r="K85" s="314">
        <v>0.05</v>
      </c>
      <c r="L85" s="851">
        <f>N78*K85</f>
        <v>11696.279865017936</v>
      </c>
      <c r="M85" s="852"/>
      <c r="N85" s="57"/>
    </row>
    <row r="86" spans="1:14" ht="15.75" thickBot="1">
      <c r="B86" s="815" t="s">
        <v>1037</v>
      </c>
      <c r="C86" s="816"/>
      <c r="D86" s="816"/>
      <c r="E86" s="816"/>
      <c r="F86" s="816"/>
      <c r="G86" s="816"/>
      <c r="H86" s="816"/>
      <c r="I86" s="816"/>
      <c r="J86" s="816"/>
      <c r="K86" s="816"/>
      <c r="L86" s="816"/>
      <c r="M86" s="817"/>
      <c r="N86" s="58">
        <f>L83+L84+L85</f>
        <v>70177.679190107607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304103.27649046632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61" t="s">
        <v>241</v>
      </c>
      <c r="B36" s="828" t="str">
        <f>VLOOKUP(A36,EQUIPOS!A6:D154,3,FALSE)</f>
        <v>Grúa (capacidad 15 ton)</v>
      </c>
      <c r="C36" s="829"/>
      <c r="D36" s="829"/>
      <c r="E36" s="829"/>
      <c r="F36" s="829"/>
      <c r="G36" s="829"/>
      <c r="H36" s="830"/>
      <c r="I36" s="276"/>
      <c r="J36" s="277"/>
      <c r="K36" s="278">
        <f>VLOOKUP(A36,EQUIPOS!A6:D163,4,FALSE)</f>
        <v>204057.05038952746</v>
      </c>
      <c r="L36" s="279"/>
      <c r="M36" s="471">
        <v>1</v>
      </c>
      <c r="N36" s="281">
        <f>K36/M36</f>
        <v>204057.05038952746</v>
      </c>
    </row>
    <row r="37" spans="1:14">
      <c r="A37" s="161" t="s">
        <v>373</v>
      </c>
      <c r="B37" s="828" t="str">
        <f>VLOOKUP(A37,EQUIPOS!A7:D154,3,FALSE)</f>
        <v>Volqueta 6 m3</v>
      </c>
      <c r="C37" s="829"/>
      <c r="D37" s="829"/>
      <c r="E37" s="829"/>
      <c r="F37" s="829"/>
      <c r="G37" s="829"/>
      <c r="H37" s="830"/>
      <c r="I37" s="276"/>
      <c r="J37" s="277"/>
      <c r="K37" s="278">
        <f>VLOOKUP(A37,EQUIPOS!A7:D164,4,FALSE)</f>
        <v>63048.702011494264</v>
      </c>
      <c r="L37" s="279"/>
      <c r="M37" s="472">
        <v>1</v>
      </c>
      <c r="N37" s="281">
        <f>K37/M37</f>
        <v>63048.702011494264</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1276.6801301525002</v>
      </c>
    </row>
    <row r="43" spans="1:14" ht="15.75" thickBot="1">
      <c r="B43" s="815" t="s">
        <v>1037</v>
      </c>
      <c r="C43" s="816"/>
      <c r="D43" s="816"/>
      <c r="E43" s="816"/>
      <c r="F43" s="816"/>
      <c r="G43" s="816"/>
      <c r="H43" s="816"/>
      <c r="I43" s="816"/>
      <c r="J43" s="816"/>
      <c r="K43" s="816"/>
      <c r="L43" s="816"/>
      <c r="M43" s="817"/>
      <c r="N43" s="403">
        <f>SUM(N36:N42)</f>
        <v>268382.43253117421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661.71277044536839</v>
      </c>
      <c r="N48" s="281">
        <f>K48*M48</f>
        <v>6617.1277044536837</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3167.059121316217</v>
      </c>
      <c r="N49" s="281">
        <f>K49*M49</f>
        <v>3167.059121316217</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18926.003254384377</v>
      </c>
      <c r="N50" s="281">
        <f>K50*M50</f>
        <v>18926.003254384377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28710.19008015428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25533.60260305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322626.2252143785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64525.2450428757</v>
      </c>
      <c r="M83" s="850"/>
      <c r="N83" s="57"/>
    </row>
    <row r="84" spans="1:14">
      <c r="B84" s="95" t="s">
        <v>1057</v>
      </c>
      <c r="C84" s="96"/>
      <c r="D84" s="96"/>
      <c r="E84" s="96"/>
      <c r="F84" s="96"/>
      <c r="G84" s="96"/>
      <c r="H84" s="96"/>
      <c r="I84" s="93"/>
      <c r="J84" s="94"/>
      <c r="K84" s="313">
        <v>0.05</v>
      </c>
      <c r="L84" s="849">
        <f>N78*K84</f>
        <v>16131.311260718925</v>
      </c>
      <c r="M84" s="850"/>
      <c r="N84" s="57"/>
    </row>
    <row r="85" spans="1:14" ht="15.75" thickBot="1">
      <c r="B85" s="97" t="s">
        <v>1058</v>
      </c>
      <c r="C85" s="98"/>
      <c r="D85" s="98"/>
      <c r="E85" s="98"/>
      <c r="F85" s="98"/>
      <c r="G85" s="98"/>
      <c r="H85" s="98"/>
      <c r="I85" s="99"/>
      <c r="J85" s="100"/>
      <c r="K85" s="314">
        <v>0.05</v>
      </c>
      <c r="L85" s="851">
        <f>N78*K85</f>
        <v>16131.311260718925</v>
      </c>
      <c r="M85" s="852"/>
      <c r="N85" s="57"/>
    </row>
    <row r="86" spans="1:14" ht="15.75" thickBot="1">
      <c r="B86" s="815" t="s">
        <v>1037</v>
      </c>
      <c r="C86" s="816"/>
      <c r="D86" s="816"/>
      <c r="E86" s="816"/>
      <c r="F86" s="816"/>
      <c r="G86" s="816"/>
      <c r="H86" s="816"/>
      <c r="I86" s="816"/>
      <c r="J86" s="816"/>
      <c r="K86" s="816"/>
      <c r="L86" s="816"/>
      <c r="M86" s="817"/>
      <c r="N86" s="58">
        <f>L83+L84+L85</f>
        <v>96787.86756431355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419414.09277869202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204057.05038952746</v>
      </c>
      <c r="L36" s="279"/>
      <c r="M36" s="280">
        <v>0.9375</v>
      </c>
      <c r="N36" s="281">
        <f>K36/M36</f>
        <v>217660.85374882928</v>
      </c>
    </row>
    <row r="37" spans="1:14">
      <c r="A37" s="150" t="s">
        <v>373</v>
      </c>
      <c r="B37" s="828" t="str">
        <f>VLOOKUP(A37,EQUIPOS!A7:D154,3,FALSE)</f>
        <v>Volqueta 6 m3</v>
      </c>
      <c r="C37" s="829"/>
      <c r="D37" s="829"/>
      <c r="E37" s="829"/>
      <c r="F37" s="829"/>
      <c r="G37" s="829"/>
      <c r="H37" s="830"/>
      <c r="I37" s="276"/>
      <c r="J37" s="277"/>
      <c r="K37" s="278">
        <f>VLOOKUP(A37,EQUIPOS!A7:D164,4,FALSE)</f>
        <v>63048.702011494264</v>
      </c>
      <c r="L37" s="279"/>
      <c r="M37" s="280">
        <v>0.9375</v>
      </c>
      <c r="N37" s="281">
        <f>K37/M37</f>
        <v>67251.948812260554</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1361.7921388293335</v>
      </c>
    </row>
    <row r="43" spans="1:14" ht="15.75" thickBot="1">
      <c r="B43" s="815" t="s">
        <v>1037</v>
      </c>
      <c r="C43" s="816"/>
      <c r="D43" s="816"/>
      <c r="E43" s="816"/>
      <c r="F43" s="816"/>
      <c r="G43" s="816"/>
      <c r="H43" s="816"/>
      <c r="I43" s="816"/>
      <c r="J43" s="816"/>
      <c r="K43" s="816"/>
      <c r="L43" s="816"/>
      <c r="M43" s="817"/>
      <c r="N43" s="403">
        <f>SUM(N36:N42)</f>
        <v>286274.59469991922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18926.003254384377</v>
      </c>
      <c r="N49" s="281">
        <f>K49*M49</f>
        <v>18926.003254384377</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3167.059121316217</v>
      </c>
      <c r="N50" s="281">
        <f>K50*M50</f>
        <v>3167.059121316217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28710.19008015428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27235.842776586665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342220.62755666015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68444.125511332037</v>
      </c>
      <c r="M83" s="850"/>
      <c r="N83" s="57"/>
    </row>
    <row r="84" spans="1:14">
      <c r="B84" s="95" t="s">
        <v>1057</v>
      </c>
      <c r="C84" s="96"/>
      <c r="D84" s="96"/>
      <c r="E84" s="96"/>
      <c r="F84" s="96"/>
      <c r="G84" s="96"/>
      <c r="H84" s="96"/>
      <c r="I84" s="93"/>
      <c r="J84" s="94"/>
      <c r="K84" s="313">
        <v>0.05</v>
      </c>
      <c r="L84" s="849">
        <f>N78*K84</f>
        <v>17111.031377833009</v>
      </c>
      <c r="M84" s="850"/>
      <c r="N84" s="57"/>
    </row>
    <row r="85" spans="1:14" ht="15.75" thickBot="1">
      <c r="B85" s="97" t="s">
        <v>1058</v>
      </c>
      <c r="C85" s="98"/>
      <c r="D85" s="98"/>
      <c r="E85" s="98"/>
      <c r="F85" s="98"/>
      <c r="G85" s="98"/>
      <c r="H85" s="98"/>
      <c r="I85" s="99"/>
      <c r="J85" s="100"/>
      <c r="K85" s="314">
        <v>0.05</v>
      </c>
      <c r="L85" s="851">
        <f>N78*K85</f>
        <v>17111.031377833009</v>
      </c>
      <c r="M85" s="852"/>
      <c r="N85" s="57"/>
    </row>
    <row r="86" spans="1:14" ht="15.75" thickBot="1">
      <c r="B86" s="815" t="s">
        <v>1037</v>
      </c>
      <c r="C86" s="816"/>
      <c r="D86" s="816"/>
      <c r="E86" s="816"/>
      <c r="F86" s="816"/>
      <c r="G86" s="816"/>
      <c r="H86" s="816"/>
      <c r="I86" s="816"/>
      <c r="J86" s="816"/>
      <c r="K86" s="816"/>
      <c r="L86" s="816"/>
      <c r="M86" s="817"/>
      <c r="N86" s="58">
        <f>L83+L84+L85</f>
        <v>102666.18826699807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444886.81582365825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204057.05038952746</v>
      </c>
      <c r="L36" s="279"/>
      <c r="M36" s="280">
        <v>1.5</v>
      </c>
      <c r="N36" s="281">
        <f>K36/M36</f>
        <v>136038.03359301831</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851.12008676833341</v>
      </c>
    </row>
    <row r="43" spans="1:14" ht="15.75" thickBot="1">
      <c r="B43" s="815" t="s">
        <v>1037</v>
      </c>
      <c r="C43" s="816"/>
      <c r="D43" s="816"/>
      <c r="E43" s="816"/>
      <c r="F43" s="816"/>
      <c r="G43" s="816"/>
      <c r="H43" s="816"/>
      <c r="I43" s="816"/>
      <c r="J43" s="816"/>
      <c r="K43" s="816"/>
      <c r="L43" s="816"/>
      <c r="M43" s="817"/>
      <c r="N43" s="403">
        <f>SUM(N36:N42)</f>
        <v>136889.15367978663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18926.003254384377</v>
      </c>
      <c r="N49" s="281">
        <f>K49*M49</f>
        <v>18926.003254384377</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3167.059121316217</v>
      </c>
      <c r="N50" s="281">
        <f>K50*M50</f>
        <v>3167.059121316217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28710.19008015428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17022.401735366668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182621.74549530758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36524.349099061517</v>
      </c>
      <c r="M83" s="850"/>
      <c r="N83" s="57"/>
    </row>
    <row r="84" spans="1:14">
      <c r="B84" s="95" t="s">
        <v>1057</v>
      </c>
      <c r="C84" s="96"/>
      <c r="D84" s="96"/>
      <c r="E84" s="96"/>
      <c r="F84" s="96"/>
      <c r="G84" s="96"/>
      <c r="H84" s="96"/>
      <c r="I84" s="93"/>
      <c r="J84" s="94"/>
      <c r="K84" s="313">
        <v>0.05</v>
      </c>
      <c r="L84" s="849">
        <f>N78*K84</f>
        <v>9131.0872747653793</v>
      </c>
      <c r="M84" s="850"/>
      <c r="N84" s="57"/>
    </row>
    <row r="85" spans="1:14" ht="15.75" thickBot="1">
      <c r="B85" s="97" t="s">
        <v>1058</v>
      </c>
      <c r="C85" s="98"/>
      <c r="D85" s="98"/>
      <c r="E85" s="98"/>
      <c r="F85" s="98"/>
      <c r="G85" s="98"/>
      <c r="H85" s="98"/>
      <c r="I85" s="99"/>
      <c r="J85" s="100"/>
      <c r="K85" s="314">
        <v>0.05</v>
      </c>
      <c r="L85" s="851">
        <f>N78*K85</f>
        <v>9131.0872747653793</v>
      </c>
      <c r="M85" s="852"/>
      <c r="N85" s="57"/>
    </row>
    <row r="86" spans="1:14" ht="15.75" thickBot="1">
      <c r="B86" s="815" t="s">
        <v>1037</v>
      </c>
      <c r="C86" s="816"/>
      <c r="D86" s="816"/>
      <c r="E86" s="816"/>
      <c r="F86" s="816"/>
      <c r="G86" s="816"/>
      <c r="H86" s="816"/>
      <c r="I86" s="816"/>
      <c r="J86" s="816"/>
      <c r="K86" s="816"/>
      <c r="L86" s="816"/>
      <c r="M86" s="817"/>
      <c r="N86" s="58">
        <f>L83+L84+L85</f>
        <v>54786.523648592272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237408.26914389984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204057.05038952746</v>
      </c>
      <c r="L36" s="279"/>
      <c r="M36" s="280">
        <v>1.375</v>
      </c>
      <c r="N36" s="281">
        <f>K36/M36</f>
        <v>148405.12755601996</v>
      </c>
    </row>
    <row r="37" spans="1:14">
      <c r="A37" s="150" t="s">
        <v>373</v>
      </c>
      <c r="B37" s="828" t="str">
        <f>VLOOKUP(A37,EQUIPOS!A7:D154,3,FALSE)</f>
        <v>Volqueta 6 m3</v>
      </c>
      <c r="C37" s="829"/>
      <c r="D37" s="829"/>
      <c r="E37" s="829"/>
      <c r="F37" s="829"/>
      <c r="G37" s="829"/>
      <c r="H37" s="830"/>
      <c r="I37" s="276"/>
      <c r="J37" s="277"/>
      <c r="K37" s="278">
        <f>VLOOKUP(A37,EQUIPOS!A7:D164,4,FALSE)</f>
        <v>63048.702011494264</v>
      </c>
      <c r="L37" s="279"/>
      <c r="M37" s="280">
        <v>1.375</v>
      </c>
      <c r="N37" s="281">
        <f>K37/M37</f>
        <v>45853.601462904917</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928.49464011090913</v>
      </c>
    </row>
    <row r="43" spans="1:14" ht="15.75" thickBot="1">
      <c r="B43" s="815" t="s">
        <v>1037</v>
      </c>
      <c r="C43" s="816"/>
      <c r="D43" s="816"/>
      <c r="E43" s="816"/>
      <c r="F43" s="816"/>
      <c r="G43" s="816"/>
      <c r="H43" s="816"/>
      <c r="I43" s="816"/>
      <c r="J43" s="816"/>
      <c r="K43" s="816"/>
      <c r="L43" s="816"/>
      <c r="M43" s="817"/>
      <c r="N43" s="403">
        <f>SUM(N36:N42)</f>
        <v>195187.22365903578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18926.003254384377</v>
      </c>
      <c r="N49" s="281">
        <f>K49*M49</f>
        <v>18926.003254384377</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3167.059121316217</v>
      </c>
      <c r="N50" s="281">
        <f>K50*M50</f>
        <v>3167.059121316217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28710.19008015428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18569.892802218183</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242467.30654140824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48493.46130828165</v>
      </c>
      <c r="M83" s="850"/>
      <c r="N83" s="57"/>
    </row>
    <row r="84" spans="1:14">
      <c r="B84" s="95" t="s">
        <v>1057</v>
      </c>
      <c r="C84" s="96"/>
      <c r="D84" s="96"/>
      <c r="E84" s="96"/>
      <c r="F84" s="96"/>
      <c r="G84" s="96"/>
      <c r="H84" s="96"/>
      <c r="I84" s="93"/>
      <c r="J84" s="94"/>
      <c r="K84" s="313">
        <v>0.05</v>
      </c>
      <c r="L84" s="849">
        <f>N78*K84</f>
        <v>12123.365327070413</v>
      </c>
      <c r="M84" s="850"/>
      <c r="N84" s="57"/>
    </row>
    <row r="85" spans="1:14" ht="15.75" thickBot="1">
      <c r="B85" s="97" t="s">
        <v>1058</v>
      </c>
      <c r="C85" s="98"/>
      <c r="D85" s="98"/>
      <c r="E85" s="98"/>
      <c r="F85" s="98"/>
      <c r="G85" s="98"/>
      <c r="H85" s="98"/>
      <c r="I85" s="99"/>
      <c r="J85" s="100"/>
      <c r="K85" s="314">
        <v>0.05</v>
      </c>
      <c r="L85" s="851">
        <f>N78*K85</f>
        <v>12123.365327070413</v>
      </c>
      <c r="M85" s="852"/>
      <c r="N85" s="57"/>
    </row>
    <row r="86" spans="1:14" ht="15.75" thickBot="1">
      <c r="B86" s="815" t="s">
        <v>1037</v>
      </c>
      <c r="C86" s="816"/>
      <c r="D86" s="816"/>
      <c r="E86" s="816"/>
      <c r="F86" s="816"/>
      <c r="G86" s="816"/>
      <c r="H86" s="816"/>
      <c r="I86" s="816"/>
      <c r="J86" s="816"/>
      <c r="K86" s="816"/>
      <c r="L86" s="816"/>
      <c r="M86" s="817"/>
      <c r="N86" s="58">
        <f>L83+L84+L85</f>
        <v>72740.191962422468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315207.49850383069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204057.05038952746</v>
      </c>
      <c r="L36" s="279"/>
      <c r="M36" s="280">
        <v>1.3125</v>
      </c>
      <c r="N36" s="281">
        <f>K36/M36</f>
        <v>155472.03839202091</v>
      </c>
    </row>
    <row r="37" spans="1:14">
      <c r="A37" s="150" t="s">
        <v>373</v>
      </c>
      <c r="B37" s="828" t="str">
        <f>VLOOKUP(A37,EQUIPOS!A7:D154,3,FALSE)</f>
        <v>Volqueta 6 m3</v>
      </c>
      <c r="C37" s="829"/>
      <c r="D37" s="829"/>
      <c r="E37" s="829"/>
      <c r="F37" s="829"/>
      <c r="G37" s="829"/>
      <c r="H37" s="830"/>
      <c r="I37" s="276"/>
      <c r="J37" s="277"/>
      <c r="K37" s="278">
        <f>VLOOKUP(A37,EQUIPOS!A7:D164,4,FALSE)</f>
        <v>63048.702011494264</v>
      </c>
      <c r="L37" s="279"/>
      <c r="M37" s="280">
        <v>1.3125</v>
      </c>
      <c r="N37" s="281">
        <f>K37/M37</f>
        <v>48037.106294471821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0.05</v>
      </c>
      <c r="M42" s="840"/>
      <c r="N42" s="111">
        <f>N76*L42</f>
        <v>972.70867059238105</v>
      </c>
    </row>
    <row r="43" spans="1:14" ht="15.75" thickBot="1">
      <c r="B43" s="815" t="s">
        <v>1037</v>
      </c>
      <c r="C43" s="816"/>
      <c r="D43" s="816"/>
      <c r="E43" s="816"/>
      <c r="F43" s="816"/>
      <c r="G43" s="816"/>
      <c r="H43" s="816"/>
      <c r="I43" s="816"/>
      <c r="J43" s="816"/>
      <c r="K43" s="816"/>
      <c r="L43" s="816"/>
      <c r="M43" s="817"/>
      <c r="N43" s="403">
        <f>SUM(N36:N42)</f>
        <v>204481.85335708511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661.71277044536839</v>
      </c>
      <c r="N48" s="281">
        <f>K48*M48</f>
        <v>6617.1277044536837</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18926.003254384377</v>
      </c>
      <c r="N49" s="281">
        <f>K49*M49</f>
        <v>18926.003254384377</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3167.059121316217</v>
      </c>
      <c r="N50" s="281">
        <f>K50*M50</f>
        <v>3167.059121316217</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28710.19008015428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19454.17341184762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252646.21684908701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50529.243369817406</v>
      </c>
      <c r="M83" s="850"/>
      <c r="N83" s="57"/>
    </row>
    <row r="84" spans="1:14">
      <c r="B84" s="95" t="s">
        <v>1057</v>
      </c>
      <c r="C84" s="96"/>
      <c r="D84" s="96"/>
      <c r="E84" s="96"/>
      <c r="F84" s="96"/>
      <c r="G84" s="96"/>
      <c r="H84" s="96"/>
      <c r="I84" s="93"/>
      <c r="J84" s="94"/>
      <c r="K84" s="313">
        <v>0.05</v>
      </c>
      <c r="L84" s="849">
        <f>N78*K84</f>
        <v>12632.310842454352</v>
      </c>
      <c r="M84" s="850"/>
      <c r="N84" s="57"/>
    </row>
    <row r="85" spans="1:14" ht="15.75" thickBot="1">
      <c r="B85" s="97" t="s">
        <v>1058</v>
      </c>
      <c r="C85" s="98"/>
      <c r="D85" s="98"/>
      <c r="E85" s="98"/>
      <c r="F85" s="98"/>
      <c r="G85" s="98"/>
      <c r="H85" s="98"/>
      <c r="I85" s="99"/>
      <c r="J85" s="100"/>
      <c r="K85" s="314">
        <v>0.05</v>
      </c>
      <c r="L85" s="851">
        <f>N78*K85</f>
        <v>12632.310842454352</v>
      </c>
      <c r="M85" s="852"/>
      <c r="N85" s="57"/>
    </row>
    <row r="86" spans="1:14" ht="15.75" thickBot="1">
      <c r="B86" s="815" t="s">
        <v>1037</v>
      </c>
      <c r="C86" s="816"/>
      <c r="D86" s="816"/>
      <c r="E86" s="816"/>
      <c r="F86" s="816"/>
      <c r="G86" s="816"/>
      <c r="H86" s="816"/>
      <c r="I86" s="816"/>
      <c r="J86" s="816"/>
      <c r="K86" s="816"/>
      <c r="L86" s="816"/>
      <c r="M86" s="817"/>
      <c r="N86" s="58">
        <f>L83+L84+L85</f>
        <v>75793.865054726106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328440.08190381312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312</v>
      </c>
      <c r="B36" s="828" t="str">
        <f>VLOOKUP(A36,EQUIPOS!A6:D154,3,FALSE)</f>
        <v>Retroexcavadora sobre oruga, potencia 138 HP, balde de 1,5 m3.</v>
      </c>
      <c r="C36" s="829"/>
      <c r="D36" s="829"/>
      <c r="E36" s="829"/>
      <c r="F36" s="829"/>
      <c r="G36" s="829"/>
      <c r="H36" s="830"/>
      <c r="I36" s="276"/>
      <c r="J36" s="277"/>
      <c r="K36" s="278">
        <f>VLOOKUP(A36,EQUIPOS!A6:D163,4,FALSE)</f>
        <v>258807.75560983398</v>
      </c>
      <c r="L36" s="279"/>
      <c r="M36" s="280">
        <v>66</v>
      </c>
      <c r="N36" s="281">
        <f>K36/M36</f>
        <v>3921.32963045203</v>
      </c>
    </row>
    <row r="37" spans="1:14">
      <c r="A37" s="150"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272076.5136749681</v>
      </c>
      <c r="L37" s="279"/>
      <c r="M37" s="280">
        <v>100</v>
      </c>
      <c r="N37" s="281">
        <f>K37/M37</f>
        <v>2720.765136749681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0.967181916782197</v>
      </c>
    </row>
    <row r="43" spans="1:14" ht="15.75" thickBot="1">
      <c r="B43" s="815" t="s">
        <v>1037</v>
      </c>
      <c r="C43" s="816"/>
      <c r="D43" s="816"/>
      <c r="E43" s="816"/>
      <c r="F43" s="816"/>
      <c r="G43" s="816"/>
      <c r="H43" s="816"/>
      <c r="I43" s="816"/>
      <c r="J43" s="816"/>
      <c r="K43" s="816"/>
      <c r="L43" s="816"/>
      <c r="M43" s="817"/>
      <c r="N43" s="403">
        <f>SUM(N36:N42)</f>
        <v>6643.0619491184934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6572.3348399927672</v>
      </c>
      <c r="N48" s="281">
        <f>K48*M48</f>
        <v>6572.3348399927672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6572.3348399927672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13312.11498078948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2662.4229961578963</v>
      </c>
      <c r="M83" s="850"/>
      <c r="N83" s="57"/>
    </row>
    <row r="84" spans="1:14">
      <c r="B84" s="95" t="s">
        <v>1057</v>
      </c>
      <c r="C84" s="96"/>
      <c r="D84" s="96"/>
      <c r="E84" s="96"/>
      <c r="F84" s="96"/>
      <c r="G84" s="96"/>
      <c r="H84" s="96"/>
      <c r="I84" s="93"/>
      <c r="J84" s="94"/>
      <c r="K84" s="313">
        <v>0.05</v>
      </c>
      <c r="L84" s="849">
        <f>N78*K84</f>
        <v>665.60574903947406</v>
      </c>
      <c r="M84" s="850"/>
      <c r="N84" s="57"/>
    </row>
    <row r="85" spans="1:14" ht="15.75" thickBot="1">
      <c r="B85" s="97" t="s">
        <v>1058</v>
      </c>
      <c r="C85" s="98"/>
      <c r="D85" s="98"/>
      <c r="E85" s="98"/>
      <c r="F85" s="98"/>
      <c r="G85" s="98"/>
      <c r="H85" s="98"/>
      <c r="I85" s="99"/>
      <c r="J85" s="100"/>
      <c r="K85" s="314">
        <v>0.05</v>
      </c>
      <c r="L85" s="851">
        <f>N78*K85</f>
        <v>665.60574903947406</v>
      </c>
      <c r="M85" s="852"/>
      <c r="N85" s="57"/>
    </row>
    <row r="86" spans="1:14" ht="15.75" thickBot="1">
      <c r="B86" s="815" t="s">
        <v>1037</v>
      </c>
      <c r="C86" s="816"/>
      <c r="D86" s="816"/>
      <c r="E86" s="816"/>
      <c r="F86" s="816"/>
      <c r="G86" s="816"/>
      <c r="H86" s="816"/>
      <c r="I86" s="816"/>
      <c r="J86" s="816"/>
      <c r="K86" s="816"/>
      <c r="L86" s="816"/>
      <c r="M86" s="817"/>
      <c r="N86" s="58">
        <f>L83+L84+L85</f>
        <v>3993.6344942368446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17305.749475026325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312</v>
      </c>
      <c r="B36" s="828" t="str">
        <f>VLOOKUP(A36,EQUIPOS!A6:D154,3,FALSE)</f>
        <v>Retroexcavadora sobre oruga, potencia 138 HP, balde de 1,5 m3.</v>
      </c>
      <c r="C36" s="829"/>
      <c r="D36" s="829"/>
      <c r="E36" s="829"/>
      <c r="F36" s="829"/>
      <c r="G36" s="829"/>
      <c r="H36" s="830"/>
      <c r="I36" s="276"/>
      <c r="J36" s="277"/>
      <c r="K36" s="278">
        <f>VLOOKUP(A36,EQUIPOS!A6:D163,4,FALSE)</f>
        <v>258807.75560983398</v>
      </c>
      <c r="L36" s="279"/>
      <c r="M36" s="280">
        <v>66</v>
      </c>
      <c r="N36" s="281">
        <f>K36/M36</f>
        <v>3921.32963045203</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0.967181916782197</v>
      </c>
    </row>
    <row r="43" spans="1:14" ht="15.75" thickBot="1">
      <c r="B43" s="815" t="s">
        <v>1037</v>
      </c>
      <c r="C43" s="816"/>
      <c r="D43" s="816"/>
      <c r="E43" s="816"/>
      <c r="F43" s="816"/>
      <c r="G43" s="816"/>
      <c r="H43" s="816"/>
      <c r="I43" s="816"/>
      <c r="J43" s="816"/>
      <c r="K43" s="816"/>
      <c r="L43" s="816"/>
      <c r="M43" s="817"/>
      <c r="N43" s="403">
        <f>SUM(N36:N42)</f>
        <v>3922.296812368812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4019.0150040470317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803.8030008094064</v>
      </c>
      <c r="M83" s="850"/>
      <c r="N83" s="57"/>
    </row>
    <row r="84" spans="1:14">
      <c r="B84" s="95" t="s">
        <v>1057</v>
      </c>
      <c r="C84" s="96"/>
      <c r="D84" s="96"/>
      <c r="E84" s="96"/>
      <c r="F84" s="96"/>
      <c r="G84" s="96"/>
      <c r="H84" s="96"/>
      <c r="I84" s="93"/>
      <c r="J84" s="94"/>
      <c r="K84" s="313">
        <v>0.05</v>
      </c>
      <c r="L84" s="849">
        <f>N78*K84</f>
        <v>200.9507502023516</v>
      </c>
      <c r="M84" s="850"/>
      <c r="N84" s="57"/>
    </row>
    <row r="85" spans="1:14" ht="15.75" thickBot="1">
      <c r="B85" s="97" t="s">
        <v>1058</v>
      </c>
      <c r="C85" s="98"/>
      <c r="D85" s="98"/>
      <c r="E85" s="98"/>
      <c r="F85" s="98"/>
      <c r="G85" s="98"/>
      <c r="H85" s="98"/>
      <c r="I85" s="99"/>
      <c r="J85" s="100"/>
      <c r="K85" s="314">
        <v>0.05</v>
      </c>
      <c r="L85" s="851">
        <f>N78*K85</f>
        <v>200.9507502023516</v>
      </c>
      <c r="M85" s="852"/>
      <c r="N85" s="57"/>
    </row>
    <row r="86" spans="1:14" ht="15.75" thickBot="1">
      <c r="B86" s="815" t="s">
        <v>1037</v>
      </c>
      <c r="C86" s="816"/>
      <c r="D86" s="816"/>
      <c r="E86" s="816"/>
      <c r="F86" s="816"/>
      <c r="G86" s="816"/>
      <c r="H86" s="816"/>
      <c r="I86" s="816"/>
      <c r="J86" s="816"/>
      <c r="K86" s="816"/>
      <c r="L86" s="816"/>
      <c r="M86" s="817"/>
      <c r="N86" s="58">
        <f>L83+L84+L85</f>
        <v>1205.7045012141095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5224.7195052611414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180</v>
      </c>
      <c r="B36" s="828" t="str">
        <f>VLOOKUP(A36,EQUIPOS!A6:D154,3,FALSE)</f>
        <v>Compresor 120 HP, con martillo.</v>
      </c>
      <c r="C36" s="829"/>
      <c r="D36" s="829"/>
      <c r="E36" s="829"/>
      <c r="F36" s="829"/>
      <c r="G36" s="829"/>
      <c r="H36" s="830"/>
      <c r="I36" s="276"/>
      <c r="J36" s="277"/>
      <c r="K36" s="278">
        <f>VLOOKUP(A36,EQUIPOS!A6:D163,4,FALSE)</f>
        <v>112383.94298212008</v>
      </c>
      <c r="L36" s="279"/>
      <c r="M36" s="280">
        <v>66</v>
      </c>
      <c r="N36" s="281">
        <f>K36/M36</f>
        <v>1702.7870148806071</v>
      </c>
    </row>
    <row r="37" spans="1:14">
      <c r="A37" s="114"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272076.5136749681</v>
      </c>
      <c r="L37" s="279"/>
      <c r="M37" s="280">
        <v>100</v>
      </c>
      <c r="N37" s="281">
        <f>K37/M37</f>
        <v>2720.765136749681</v>
      </c>
    </row>
    <row r="38" spans="1:14">
      <c r="A38" t="s">
        <v>312</v>
      </c>
      <c r="B38" s="828" t="str">
        <f>VLOOKUP(A38,EQUIPOS!A8:D154,3,FALSE)</f>
        <v>Retroexcavadora sobre oruga, potencia 138 HP, balde de 1,5 m3.</v>
      </c>
      <c r="C38" s="829"/>
      <c r="D38" s="829"/>
      <c r="E38" s="829"/>
      <c r="F38" s="829"/>
      <c r="G38" s="829"/>
      <c r="H38" s="830"/>
      <c r="I38" s="276"/>
      <c r="J38" s="277"/>
      <c r="K38" s="278">
        <f>VLOOKUP(A38,EQUIPOS!A8:D165,4,FALSE)</f>
        <v>258807.75560983398</v>
      </c>
      <c r="L38" s="279"/>
      <c r="M38" s="280">
        <v>66</v>
      </c>
      <c r="N38" s="281">
        <f>K38/M38</f>
        <v>3921.32963045203</v>
      </c>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N78*L42</f>
        <v>5.8030915006931822</v>
      </c>
    </row>
    <row r="43" spans="1:14" ht="15.75" thickBot="1">
      <c r="B43" s="815" t="s">
        <v>1037</v>
      </c>
      <c r="C43" s="816"/>
      <c r="D43" s="816"/>
      <c r="E43" s="816"/>
      <c r="F43" s="816"/>
      <c r="G43" s="816"/>
      <c r="H43" s="816"/>
      <c r="I43" s="816"/>
      <c r="J43" s="816"/>
      <c r="K43" s="816"/>
      <c r="L43" s="816"/>
      <c r="M43" s="817"/>
      <c r="N43" s="403">
        <f>SUM(N36:N42)</f>
        <v>8350.6848735830099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6989.7228951967691</v>
      </c>
      <c r="N48" s="281">
        <f>K48*M48</f>
        <v>1397.9445790393538</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2988.905683119387</v>
      </c>
      <c r="N49" s="281">
        <f t="shared" ref="N49:N54" si="0">K49*M49</f>
        <v>8966.7170493581616</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13065.264147532091</v>
      </c>
      <c r="N50" s="281">
        <f t="shared" si="0"/>
        <v>3919.5792442596271</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1431.3356234556738</v>
      </c>
      <c r="N51" s="281">
        <f t="shared" si="0"/>
        <v>286.26712469113477</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1456.7861146266496</v>
      </c>
      <c r="N52" s="281">
        <f t="shared" si="0"/>
        <v>728.39305731332479</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v>
      </c>
      <c r="N53" s="281">
        <f t="shared" si="0"/>
        <v>0</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6572.3348399927672</v>
      </c>
      <c r="N54" s="281">
        <f t="shared" si="0"/>
        <v>6572.3348399927672</v>
      </c>
    </row>
    <row r="55" spans="1:14" ht="15.75" thickBot="1">
      <c r="B55" s="810"/>
      <c r="C55" s="811"/>
      <c r="D55" s="811"/>
      <c r="E55" s="811"/>
      <c r="F55" s="811"/>
      <c r="G55" s="811"/>
      <c r="H55" s="811"/>
      <c r="I55" s="812"/>
      <c r="J55" s="48"/>
      <c r="K55" s="50"/>
      <c r="L55" s="813"/>
      <c r="M55" s="814"/>
      <c r="N55" s="51"/>
    </row>
    <row r="56" spans="1:14" ht="15.75" thickBot="1">
      <c r="B56" s="815" t="s">
        <v>1037</v>
      </c>
      <c r="C56" s="816"/>
      <c r="D56" s="816"/>
      <c r="E56" s="816"/>
      <c r="F56" s="816"/>
      <c r="G56" s="816"/>
      <c r="H56" s="816"/>
      <c r="I56" s="816"/>
      <c r="J56" s="816"/>
      <c r="K56" s="816"/>
      <c r="L56" s="816"/>
      <c r="M56" s="817"/>
      <c r="N56" s="403">
        <f>SUM(N48:N55)</f>
        <v>21871.235894654368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15" t="s">
        <v>1037</v>
      </c>
      <c r="C78" s="816"/>
      <c r="D78" s="816"/>
      <c r="E78" s="816"/>
      <c r="F78" s="816"/>
      <c r="G78" s="816"/>
      <c r="H78" s="816"/>
      <c r="I78" s="822"/>
      <c r="J78" s="822"/>
      <c r="K78" s="822"/>
      <c r="L78" s="822"/>
      <c r="M78" s="823"/>
      <c r="N78" s="310">
        <f>SUM(N72:N77)</f>
        <v>290.1545750346591</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30512.075343272038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6102.4150686544081</v>
      </c>
      <c r="M85" s="850"/>
      <c r="N85" s="57"/>
    </row>
    <row r="86" spans="1:14">
      <c r="B86" s="95" t="s">
        <v>1057</v>
      </c>
      <c r="C86" s="96"/>
      <c r="D86" s="96"/>
      <c r="E86" s="96"/>
      <c r="F86" s="96"/>
      <c r="G86" s="96"/>
      <c r="H86" s="96"/>
      <c r="I86" s="93"/>
      <c r="J86" s="94"/>
      <c r="K86" s="313">
        <v>0.05</v>
      </c>
      <c r="L86" s="849">
        <f>N80*K86</f>
        <v>1525.603767163602</v>
      </c>
      <c r="M86" s="850"/>
      <c r="N86" s="57"/>
    </row>
    <row r="87" spans="1:14" ht="15.75" thickBot="1">
      <c r="B87" s="97" t="s">
        <v>1058</v>
      </c>
      <c r="C87" s="98"/>
      <c r="D87" s="98"/>
      <c r="E87" s="98"/>
      <c r="F87" s="98"/>
      <c r="G87" s="98"/>
      <c r="H87" s="98"/>
      <c r="I87" s="99"/>
      <c r="J87" s="100"/>
      <c r="K87" s="314">
        <v>0.05</v>
      </c>
      <c r="L87" s="851">
        <f>N80*K87</f>
        <v>1525.603767163602</v>
      </c>
      <c r="M87" s="852"/>
      <c r="N87" s="57"/>
    </row>
    <row r="88" spans="1:14" ht="15.75" thickBot="1">
      <c r="B88" s="815" t="s">
        <v>1037</v>
      </c>
      <c r="C88" s="816"/>
      <c r="D88" s="816"/>
      <c r="E88" s="816"/>
      <c r="F88" s="816"/>
      <c r="G88" s="816"/>
      <c r="H88" s="816"/>
      <c r="I88" s="816"/>
      <c r="J88" s="816"/>
      <c r="K88" s="816"/>
      <c r="L88" s="816"/>
      <c r="M88" s="817"/>
      <c r="N88" s="58">
        <f>L85+L86+L87</f>
        <v>9153.6226029816116</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39665.697946253647</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3" t="s">
        <v>2324</v>
      </c>
      <c r="C107" s="854"/>
      <c r="D107" s="854"/>
      <c r="E107" s="854"/>
      <c r="F107" s="854"/>
      <c r="G107" s="854"/>
      <c r="H107" s="854"/>
      <c r="I107" s="854"/>
      <c r="J107" s="854"/>
      <c r="K107" s="854"/>
      <c r="L107" s="854"/>
      <c r="M107" s="854"/>
      <c r="N107" s="855"/>
    </row>
    <row r="108" spans="2:14" ht="15" customHeight="1">
      <c r="B108" s="853"/>
      <c r="C108" s="854"/>
      <c r="D108" s="854"/>
      <c r="E108" s="854"/>
      <c r="F108" s="854"/>
      <c r="G108" s="854"/>
      <c r="H108" s="854"/>
      <c r="I108" s="854"/>
      <c r="J108" s="854"/>
      <c r="K108" s="854"/>
      <c r="L108" s="854"/>
      <c r="M108" s="854"/>
      <c r="N108" s="855"/>
    </row>
    <row r="109" spans="2:14" ht="30" customHeight="1">
      <c r="B109" s="856" t="s">
        <v>2325</v>
      </c>
      <c r="C109" s="857"/>
      <c r="D109" s="857"/>
      <c r="E109" s="857"/>
      <c r="F109" s="857"/>
      <c r="G109" s="857"/>
      <c r="H109" s="857"/>
      <c r="I109" s="857"/>
      <c r="J109" s="857"/>
      <c r="K109" s="857"/>
      <c r="L109" s="857"/>
      <c r="M109" s="857"/>
      <c r="N109" s="858"/>
    </row>
    <row r="110" spans="2:14">
      <c r="B110" s="856"/>
      <c r="C110" s="857"/>
      <c r="D110" s="857"/>
      <c r="E110" s="857"/>
      <c r="F110" s="857"/>
      <c r="G110" s="857"/>
      <c r="H110" s="857"/>
      <c r="I110" s="857"/>
      <c r="J110" s="857"/>
      <c r="K110" s="857"/>
      <c r="L110" s="857"/>
      <c r="M110" s="857"/>
      <c r="N110" s="858"/>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2"/>
      <c r="K120" s="792"/>
      <c r="L120" s="792"/>
      <c r="M120" s="792"/>
      <c r="N120" s="793"/>
    </row>
    <row r="121" spans="2:14" ht="15.75" thickBot="1">
      <c r="B121" s="270" t="s">
        <v>2327</v>
      </c>
      <c r="C121" s="402"/>
      <c r="D121" s="402"/>
      <c r="E121" s="63"/>
      <c r="F121" s="63"/>
      <c r="G121" s="63"/>
      <c r="H121" s="63"/>
      <c r="I121" s="63"/>
      <c r="J121" s="794"/>
      <c r="K121" s="794"/>
      <c r="L121" s="794"/>
      <c r="M121" s="794"/>
      <c r="N121"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258807.75560983398</v>
      </c>
      <c r="L36" s="279"/>
      <c r="M36" s="280">
        <v>66</v>
      </c>
      <c r="N36" s="281">
        <f>K36/M36</f>
        <v>3921.32963045203</v>
      </c>
    </row>
    <row r="37" spans="1:14">
      <c r="A37" s="114"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272076.5136749681</v>
      </c>
      <c r="L37" s="279"/>
      <c r="M37" s="280">
        <v>100</v>
      </c>
      <c r="N37" s="281">
        <f>K37/M37</f>
        <v>2720.765136749681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0.967181916782197</v>
      </c>
    </row>
    <row r="43" spans="1:14" ht="15.75" thickBot="1">
      <c r="B43" s="815" t="s">
        <v>1037</v>
      </c>
      <c r="C43" s="816"/>
      <c r="D43" s="816"/>
      <c r="E43" s="816"/>
      <c r="F43" s="816"/>
      <c r="G43" s="816"/>
      <c r="H43" s="816"/>
      <c r="I43" s="816"/>
      <c r="J43" s="816"/>
      <c r="K43" s="816"/>
      <c r="L43" s="816"/>
      <c r="M43" s="817"/>
      <c r="N43" s="403">
        <f>SUM(N36:N42)</f>
        <v>6643.0619491184934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6572.3348399927672</v>
      </c>
      <c r="N48" s="281">
        <f>K48*M48</f>
        <v>6572.3348399927672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6572.3348399927672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13312.11498078948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2662.4229961578963</v>
      </c>
      <c r="M83" s="850"/>
      <c r="N83" s="57"/>
    </row>
    <row r="84" spans="1:14">
      <c r="B84" s="95" t="s">
        <v>1057</v>
      </c>
      <c r="C84" s="96"/>
      <c r="D84" s="96"/>
      <c r="E84" s="96"/>
      <c r="F84" s="96"/>
      <c r="G84" s="96"/>
      <c r="H84" s="96"/>
      <c r="I84" s="93"/>
      <c r="J84" s="94"/>
      <c r="K84" s="313">
        <v>0.05</v>
      </c>
      <c r="L84" s="849">
        <f>N78*K84</f>
        <v>665.60574903947406</v>
      </c>
      <c r="M84" s="850"/>
      <c r="N84" s="57"/>
    </row>
    <row r="85" spans="1:14" ht="15.75" thickBot="1">
      <c r="B85" s="97" t="s">
        <v>1058</v>
      </c>
      <c r="C85" s="98"/>
      <c r="D85" s="98"/>
      <c r="E85" s="98"/>
      <c r="F85" s="98"/>
      <c r="G85" s="98"/>
      <c r="H85" s="98"/>
      <c r="I85" s="99"/>
      <c r="J85" s="100"/>
      <c r="K85" s="314">
        <v>0.05</v>
      </c>
      <c r="L85" s="851">
        <f>N78*K85</f>
        <v>665.60574903947406</v>
      </c>
      <c r="M85" s="852"/>
      <c r="N85" s="57"/>
    </row>
    <row r="86" spans="1:14" ht="15.75" thickBot="1">
      <c r="B86" s="815" t="s">
        <v>1037</v>
      </c>
      <c r="C86" s="816"/>
      <c r="D86" s="816"/>
      <c r="E86" s="816"/>
      <c r="F86" s="816"/>
      <c r="G86" s="816"/>
      <c r="H86" s="816"/>
      <c r="I86" s="816"/>
      <c r="J86" s="816"/>
      <c r="K86" s="816"/>
      <c r="L86" s="816"/>
      <c r="M86" s="817"/>
      <c r="N86" s="58">
        <f>L83+L84+L85</f>
        <v>3993.6344942368446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17305.749475026325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258807.75560983398</v>
      </c>
      <c r="L36" s="279"/>
      <c r="M36" s="280">
        <v>66</v>
      </c>
      <c r="N36" s="281">
        <f>K36/M36</f>
        <v>3921.32963045203</v>
      </c>
    </row>
    <row r="37" spans="1:14">
      <c r="A37" s="114" t="s">
        <v>180</v>
      </c>
      <c r="B37" s="828" t="str">
        <f>VLOOKUP(A37,EQUIPOS!A7:D154,3,FALSE)</f>
        <v>Compresor 120 HP, con martillo.</v>
      </c>
      <c r="C37" s="829"/>
      <c r="D37" s="829"/>
      <c r="E37" s="829"/>
      <c r="F37" s="829"/>
      <c r="G37" s="829"/>
      <c r="H37" s="830"/>
      <c r="I37" s="276"/>
      <c r="J37" s="277"/>
      <c r="K37" s="278">
        <f>VLOOKUP(A37,EQUIPOS!A7:D164,4,FALSE)</f>
        <v>112383.94298212008</v>
      </c>
      <c r="L37" s="279"/>
      <c r="M37" s="280">
        <v>66</v>
      </c>
      <c r="N37" s="281">
        <f>K37/M37</f>
        <v>1702.7870148806071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N79*L42</f>
        <v>5.8030915006931822</v>
      </c>
    </row>
    <row r="43" spans="1:14" ht="15.75" thickBot="1">
      <c r="B43" s="815" t="s">
        <v>1037</v>
      </c>
      <c r="C43" s="816"/>
      <c r="D43" s="816"/>
      <c r="E43" s="816"/>
      <c r="F43" s="816"/>
      <c r="G43" s="816"/>
      <c r="H43" s="816"/>
      <c r="I43" s="816"/>
      <c r="J43" s="816"/>
      <c r="K43" s="816"/>
      <c r="L43" s="816"/>
      <c r="M43" s="817"/>
      <c r="N43" s="403">
        <f>SUM(N36:N42)</f>
        <v>5629.9197368333298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6989.7228951967691</v>
      </c>
      <c r="N48" s="281">
        <f t="shared" ref="N48:N53" si="0">K48*M48</f>
        <v>1397.9445790393538</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2988.905683119387</v>
      </c>
      <c r="N49" s="281">
        <f t="shared" si="0"/>
        <v>8966.7170493581616</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13065.264147532091</v>
      </c>
      <c r="N50" s="281">
        <f t="shared" si="0"/>
        <v>3919.5792442596271</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1431.3356234556738</v>
      </c>
      <c r="N51" s="281">
        <f t="shared" si="0"/>
        <v>286.26712469113477</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1456.7861146266496</v>
      </c>
      <c r="N52" s="281">
        <f t="shared" si="0"/>
        <v>728.39305731332479</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v>
      </c>
      <c r="N53" s="281">
        <f t="shared" si="0"/>
        <v>0</v>
      </c>
    </row>
    <row r="54" spans="1:14" ht="15.75" thickBot="1">
      <c r="B54" s="810"/>
      <c r="C54" s="811"/>
      <c r="D54" s="811"/>
      <c r="E54" s="811"/>
      <c r="F54" s="811"/>
      <c r="G54" s="811"/>
      <c r="H54" s="811"/>
      <c r="I54" s="812"/>
      <c r="J54" s="48"/>
      <c r="K54" s="50"/>
      <c r="L54" s="813"/>
      <c r="M54" s="814"/>
      <c r="N54" s="51"/>
    </row>
    <row r="55" spans="1:14" ht="15.75" thickBot="1">
      <c r="B55" s="815" t="s">
        <v>1037</v>
      </c>
      <c r="C55" s="816"/>
      <c r="D55" s="816"/>
      <c r="E55" s="816"/>
      <c r="F55" s="816"/>
      <c r="G55" s="816"/>
      <c r="H55" s="816"/>
      <c r="I55" s="816"/>
      <c r="J55" s="816"/>
      <c r="K55" s="816"/>
      <c r="L55" s="816"/>
      <c r="M55" s="817"/>
      <c r="N55" s="403">
        <f>SUM(N48:N54)</f>
        <v>15298.901054661601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940"/>
      <c r="C65" s="941"/>
      <c r="D65" s="941"/>
      <c r="E65" s="941"/>
      <c r="F65" s="941"/>
      <c r="G65" s="942"/>
      <c r="H65" s="320"/>
      <c r="I65" s="288"/>
      <c r="J65" s="295"/>
      <c r="K65" s="288"/>
      <c r="L65" s="819"/>
      <c r="M65" s="820"/>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04"/>
      <c r="M67" s="805"/>
      <c r="N67" s="133"/>
    </row>
    <row r="68" spans="1:15" ht="15.75" thickBot="1">
      <c r="B68" s="821" t="s">
        <v>1037</v>
      </c>
      <c r="C68" s="822"/>
      <c r="D68" s="822"/>
      <c r="E68" s="822"/>
      <c r="F68" s="822"/>
      <c r="G68" s="822"/>
      <c r="H68" s="822"/>
      <c r="I68" s="822"/>
      <c r="J68" s="822"/>
      <c r="K68" s="822"/>
      <c r="L68" s="822"/>
      <c r="M68" s="823"/>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1" t="s">
        <v>1047</v>
      </c>
      <c r="C72" s="842"/>
      <c r="D72" s="842"/>
      <c r="E72" s="842"/>
      <c r="F72" s="842"/>
      <c r="G72" s="842"/>
      <c r="H72" s="842"/>
      <c r="I72" s="79" t="s">
        <v>1048</v>
      </c>
      <c r="J72" s="81" t="s">
        <v>1494</v>
      </c>
      <c r="K72" s="80" t="s">
        <v>1050</v>
      </c>
      <c r="L72" s="843" t="s">
        <v>1034</v>
      </c>
      <c r="M72" s="844"/>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02"/>
      <c r="C78" s="803"/>
      <c r="D78" s="803"/>
      <c r="E78" s="803"/>
      <c r="F78" s="803"/>
      <c r="G78" s="803"/>
      <c r="H78" s="803"/>
      <c r="I78" s="132"/>
      <c r="J78" s="132"/>
      <c r="K78" s="132"/>
      <c r="L78" s="903"/>
      <c r="M78" s="903"/>
      <c r="N78" s="51"/>
    </row>
    <row r="79" spans="1:15" ht="15.75" thickBot="1">
      <c r="B79" s="821" t="s">
        <v>1037</v>
      </c>
      <c r="C79" s="822"/>
      <c r="D79" s="822"/>
      <c r="E79" s="822"/>
      <c r="F79" s="822"/>
      <c r="G79" s="822"/>
      <c r="H79" s="822"/>
      <c r="I79" s="822"/>
      <c r="J79" s="822"/>
      <c r="K79" s="822"/>
      <c r="L79" s="822"/>
      <c r="M79" s="823"/>
      <c r="N79" s="310">
        <f>SUM(N73:N78)</f>
        <v>290.1545750346591</v>
      </c>
    </row>
    <row r="80" spans="1:15" ht="15.75" thickBot="1">
      <c r="B80" s="39"/>
      <c r="C80" s="40"/>
      <c r="D80" s="40"/>
      <c r="E80" s="40"/>
      <c r="F80" s="40"/>
      <c r="G80" s="40"/>
      <c r="H80" s="40"/>
      <c r="I80" s="40"/>
      <c r="J80" s="40"/>
      <c r="K80" s="40"/>
      <c r="L80" s="40"/>
      <c r="M80" s="40"/>
      <c r="N80" s="41"/>
    </row>
    <row r="81" spans="1:14" ht="15.75" thickBot="1">
      <c r="B81" s="815" t="s">
        <v>1051</v>
      </c>
      <c r="C81" s="816"/>
      <c r="D81" s="816"/>
      <c r="E81" s="816"/>
      <c r="F81" s="816"/>
      <c r="G81" s="816"/>
      <c r="H81" s="816"/>
      <c r="I81" s="816"/>
      <c r="J81" s="816"/>
      <c r="K81" s="816"/>
      <c r="L81" s="816"/>
      <c r="M81" s="817"/>
      <c r="N81" s="105">
        <f>N43+N55+N68+N79</f>
        <v>21218.97536652959</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6" t="s">
        <v>1053</v>
      </c>
      <c r="C85" s="807"/>
      <c r="D85" s="807"/>
      <c r="E85" s="807"/>
      <c r="F85" s="807"/>
      <c r="G85" s="807"/>
      <c r="H85" s="807"/>
      <c r="I85" s="323"/>
      <c r="J85" s="343"/>
      <c r="K85" s="311" t="s">
        <v>1054</v>
      </c>
      <c r="L85" s="845" t="s">
        <v>1055</v>
      </c>
      <c r="M85" s="846"/>
      <c r="N85" s="312"/>
    </row>
    <row r="86" spans="1:14">
      <c r="B86" s="847" t="s">
        <v>1056</v>
      </c>
      <c r="C86" s="848"/>
      <c r="D86" s="848"/>
      <c r="E86" s="848"/>
      <c r="F86" s="848"/>
      <c r="G86" s="848"/>
      <c r="H86" s="848"/>
      <c r="I86" s="93"/>
      <c r="J86" s="94"/>
      <c r="K86" s="313">
        <v>0.2</v>
      </c>
      <c r="L86" s="849">
        <f>N81*K86</f>
        <v>4243.7950733059179</v>
      </c>
      <c r="M86" s="850"/>
      <c r="N86" s="57"/>
    </row>
    <row r="87" spans="1:14">
      <c r="B87" s="95" t="s">
        <v>1057</v>
      </c>
      <c r="C87" s="96"/>
      <c r="D87" s="96"/>
      <c r="E87" s="96"/>
      <c r="F87" s="96"/>
      <c r="G87" s="96"/>
      <c r="H87" s="96"/>
      <c r="I87" s="93"/>
      <c r="J87" s="94"/>
      <c r="K87" s="313">
        <v>0.05</v>
      </c>
      <c r="L87" s="849">
        <f>N81*K87</f>
        <v>1060.9487683264795</v>
      </c>
      <c r="M87" s="850"/>
      <c r="N87" s="57"/>
    </row>
    <row r="88" spans="1:14" ht="15.75" thickBot="1">
      <c r="B88" s="97" t="s">
        <v>1058</v>
      </c>
      <c r="C88" s="98"/>
      <c r="D88" s="98"/>
      <c r="E88" s="98"/>
      <c r="F88" s="98"/>
      <c r="G88" s="98"/>
      <c r="H88" s="98"/>
      <c r="I88" s="99"/>
      <c r="J88" s="100"/>
      <c r="K88" s="314">
        <v>0.05</v>
      </c>
      <c r="L88" s="851">
        <f>N81*K88</f>
        <v>1060.9487683264795</v>
      </c>
      <c r="M88" s="852"/>
      <c r="N88" s="57"/>
    </row>
    <row r="89" spans="1:14" ht="15.75" thickBot="1">
      <c r="B89" s="815" t="s">
        <v>1037</v>
      </c>
      <c r="C89" s="816"/>
      <c r="D89" s="816"/>
      <c r="E89" s="816"/>
      <c r="F89" s="816"/>
      <c r="G89" s="816"/>
      <c r="H89" s="816"/>
      <c r="I89" s="816"/>
      <c r="J89" s="816"/>
      <c r="K89" s="816"/>
      <c r="L89" s="816"/>
      <c r="M89" s="817"/>
      <c r="N89" s="58">
        <f>L86+L87+L88</f>
        <v>6365.6926099588773</v>
      </c>
    </row>
    <row r="90" spans="1:14" ht="15.75" thickBot="1">
      <c r="B90" s="39"/>
      <c r="C90" s="40"/>
      <c r="D90" s="40"/>
      <c r="E90" s="40"/>
      <c r="F90" s="40"/>
      <c r="G90" s="40"/>
      <c r="H90" s="40"/>
      <c r="I90" s="40"/>
      <c r="J90" s="40"/>
      <c r="K90" s="40"/>
      <c r="L90" s="40"/>
      <c r="M90" s="40"/>
      <c r="N90" s="41"/>
    </row>
    <row r="91" spans="1:14" ht="15.75" thickBot="1">
      <c r="A91" t="s">
        <v>2122</v>
      </c>
      <c r="B91" s="815" t="s">
        <v>1059</v>
      </c>
      <c r="C91" s="816"/>
      <c r="D91" s="816"/>
      <c r="E91" s="816"/>
      <c r="F91" s="816"/>
      <c r="G91" s="816"/>
      <c r="H91" s="816"/>
      <c r="I91" s="816"/>
      <c r="J91" s="816"/>
      <c r="K91" s="816"/>
      <c r="L91" s="816"/>
      <c r="M91" s="817"/>
      <c r="N91" s="196">
        <f>N81+N89</f>
        <v>27584.667976488468</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3" t="s">
        <v>2324</v>
      </c>
      <c r="C108" s="854"/>
      <c r="D108" s="854"/>
      <c r="E108" s="854"/>
      <c r="F108" s="854"/>
      <c r="G108" s="854"/>
      <c r="H108" s="854"/>
      <c r="I108" s="854"/>
      <c r="J108" s="854"/>
      <c r="K108" s="854"/>
      <c r="L108" s="854"/>
      <c r="M108" s="854"/>
      <c r="N108" s="855"/>
    </row>
    <row r="109" spans="2:14" ht="15" customHeight="1">
      <c r="B109" s="853"/>
      <c r="C109" s="854"/>
      <c r="D109" s="854"/>
      <c r="E109" s="854"/>
      <c r="F109" s="854"/>
      <c r="G109" s="854"/>
      <c r="H109" s="854"/>
      <c r="I109" s="854"/>
      <c r="J109" s="854"/>
      <c r="K109" s="854"/>
      <c r="L109" s="854"/>
      <c r="M109" s="854"/>
      <c r="N109" s="855"/>
    </row>
    <row r="110" spans="2:14" ht="32.25" customHeight="1">
      <c r="B110" s="856" t="s">
        <v>2325</v>
      </c>
      <c r="C110" s="857"/>
      <c r="D110" s="857"/>
      <c r="E110" s="857"/>
      <c r="F110" s="857"/>
      <c r="G110" s="857"/>
      <c r="H110" s="857"/>
      <c r="I110" s="857"/>
      <c r="J110" s="857"/>
      <c r="K110" s="857"/>
      <c r="L110" s="857"/>
      <c r="M110" s="857"/>
      <c r="N110" s="858"/>
    </row>
    <row r="111" spans="2:14">
      <c r="B111" s="856"/>
      <c r="C111" s="857"/>
      <c r="D111" s="857"/>
      <c r="E111" s="857"/>
      <c r="F111" s="857"/>
      <c r="G111" s="857"/>
      <c r="H111" s="857"/>
      <c r="I111" s="857"/>
      <c r="J111" s="857"/>
      <c r="K111" s="857"/>
      <c r="L111" s="857"/>
      <c r="M111" s="857"/>
      <c r="N111" s="858"/>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2"/>
      <c r="K121" s="792"/>
      <c r="L121" s="792"/>
      <c r="M121" s="792"/>
      <c r="N121" s="793"/>
    </row>
    <row r="122" spans="2:14" ht="15.75" thickBot="1">
      <c r="B122" s="270" t="s">
        <v>2327</v>
      </c>
      <c r="C122" s="402"/>
      <c r="D122" s="402"/>
      <c r="E122" s="63"/>
      <c r="F122" s="63"/>
      <c r="G122" s="63"/>
      <c r="H122" s="63"/>
      <c r="I122" s="63"/>
      <c r="J122" s="794"/>
      <c r="K122" s="794"/>
      <c r="L122" s="794"/>
      <c r="M122" s="794"/>
      <c r="N122" s="79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258807.75560983398</v>
      </c>
      <c r="L36" s="279"/>
      <c r="M36" s="280">
        <v>66</v>
      </c>
      <c r="N36" s="281">
        <f>K36/M36</f>
        <v>3921.32963045203</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0.967181916782197</v>
      </c>
    </row>
    <row r="43" spans="1:14" ht="15.75" thickBot="1">
      <c r="B43" s="815" t="s">
        <v>1037</v>
      </c>
      <c r="C43" s="816"/>
      <c r="D43" s="816"/>
      <c r="E43" s="816"/>
      <c r="F43" s="816"/>
      <c r="G43" s="816"/>
      <c r="H43" s="816"/>
      <c r="I43" s="816"/>
      <c r="J43" s="816"/>
      <c r="K43" s="816"/>
      <c r="L43" s="816"/>
      <c r="M43" s="817"/>
      <c r="N43" s="403">
        <f>SUM(N36:N42)</f>
        <v>3922.296812368812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96.718191678219696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4019.0150040470317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803.8030008094064</v>
      </c>
      <c r="M83" s="850"/>
      <c r="N83" s="57"/>
    </row>
    <row r="84" spans="1:14">
      <c r="B84" s="95" t="s">
        <v>1057</v>
      </c>
      <c r="C84" s="96"/>
      <c r="D84" s="96"/>
      <c r="E84" s="96"/>
      <c r="F84" s="96"/>
      <c r="G84" s="96"/>
      <c r="H84" s="96"/>
      <c r="I84" s="93"/>
      <c r="J84" s="94"/>
      <c r="K84" s="313">
        <v>0.05</v>
      </c>
      <c r="L84" s="849">
        <f>N78*K84</f>
        <v>200.9507502023516</v>
      </c>
      <c r="M84" s="850"/>
      <c r="N84" s="57"/>
    </row>
    <row r="85" spans="1:14" ht="15.75" thickBot="1">
      <c r="B85" s="97" t="s">
        <v>1058</v>
      </c>
      <c r="C85" s="98"/>
      <c r="D85" s="98"/>
      <c r="E85" s="98"/>
      <c r="F85" s="98"/>
      <c r="G85" s="98"/>
      <c r="H85" s="98"/>
      <c r="I85" s="99"/>
      <c r="J85" s="100"/>
      <c r="K85" s="314">
        <v>0.05</v>
      </c>
      <c r="L85" s="851">
        <f>N78*K85</f>
        <v>200.9507502023516</v>
      </c>
      <c r="M85" s="852"/>
      <c r="N85" s="57"/>
    </row>
    <row r="86" spans="1:14" ht="15.75" thickBot="1">
      <c r="B86" s="815" t="s">
        <v>1037</v>
      </c>
      <c r="C86" s="816"/>
      <c r="D86" s="816"/>
      <c r="E86" s="816"/>
      <c r="F86" s="816"/>
      <c r="G86" s="816"/>
      <c r="H86" s="816"/>
      <c r="I86" s="816"/>
      <c r="J86" s="816"/>
      <c r="K86" s="816"/>
      <c r="L86" s="816"/>
      <c r="M86" s="817"/>
      <c r="N86" s="58">
        <f>L83+L84+L85</f>
        <v>1205.7045012141095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5224.7195052611414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148</v>
      </c>
      <c r="B36" s="828" t="str">
        <f>VLOOKUP(A36,EQUIPOS!A6:D154,3,FALSE)</f>
        <v>Cargador : Potencia en el volante 110 hp, Clasificación de RPM del motor 2300.</v>
      </c>
      <c r="C36" s="829"/>
      <c r="D36" s="829"/>
      <c r="E36" s="829"/>
      <c r="F36" s="829"/>
      <c r="G36" s="829"/>
      <c r="H36" s="830"/>
      <c r="I36" s="276"/>
      <c r="J36" s="277"/>
      <c r="K36" s="278">
        <f>VLOOKUP(A36,EQUIPOS!A6:D163,4,FALSE)</f>
        <v>161250.37057471264</v>
      </c>
      <c r="L36" s="279"/>
      <c r="M36" s="280">
        <v>66</v>
      </c>
      <c r="N36" s="281">
        <f>K36/M36</f>
        <v>2443.1874329501916</v>
      </c>
    </row>
    <row r="37" spans="1:14">
      <c r="A37" s="114"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272076.5136749681</v>
      </c>
      <c r="L37" s="279"/>
      <c r="M37" s="280">
        <v>100</v>
      </c>
      <c r="N37" s="281">
        <f>K37/M37</f>
        <v>2720.765136749681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1.934363833564394</v>
      </c>
    </row>
    <row r="43" spans="1:14" ht="15.75" thickBot="1">
      <c r="B43" s="815" t="s">
        <v>1037</v>
      </c>
      <c r="C43" s="816"/>
      <c r="D43" s="816"/>
      <c r="E43" s="816"/>
      <c r="F43" s="816"/>
      <c r="G43" s="816"/>
      <c r="H43" s="816"/>
      <c r="I43" s="816"/>
      <c r="J43" s="816"/>
      <c r="K43" s="816"/>
      <c r="L43" s="816"/>
      <c r="M43" s="817"/>
      <c r="N43" s="403">
        <f>SUM(N36:N42)</f>
        <v>5165.8869335334366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4514.9171337310909</v>
      </c>
      <c r="N48" s="281">
        <f>K48*M48</f>
        <v>4514.9171337310909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4514.9171337310909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193.43638335643939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9874.2404506209677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1974.8480901241937</v>
      </c>
      <c r="M83" s="850"/>
      <c r="N83" s="57"/>
    </row>
    <row r="84" spans="1:14">
      <c r="B84" s="95" t="s">
        <v>1057</v>
      </c>
      <c r="C84" s="96"/>
      <c r="D84" s="96"/>
      <c r="E84" s="96"/>
      <c r="F84" s="96"/>
      <c r="G84" s="96"/>
      <c r="H84" s="96"/>
      <c r="I84" s="93"/>
      <c r="J84" s="94"/>
      <c r="K84" s="313">
        <v>0.05</v>
      </c>
      <c r="L84" s="849">
        <f>N78*K84</f>
        <v>493.71202253104843</v>
      </c>
      <c r="M84" s="850"/>
      <c r="N84" s="57"/>
    </row>
    <row r="85" spans="1:14" ht="15.75" thickBot="1">
      <c r="B85" s="97" t="s">
        <v>1058</v>
      </c>
      <c r="C85" s="98"/>
      <c r="D85" s="98"/>
      <c r="E85" s="98"/>
      <c r="F85" s="98"/>
      <c r="G85" s="98"/>
      <c r="H85" s="98"/>
      <c r="I85" s="99"/>
      <c r="J85" s="100"/>
      <c r="K85" s="314">
        <v>0.05</v>
      </c>
      <c r="L85" s="851">
        <f>N78*K85</f>
        <v>493.71202253104843</v>
      </c>
      <c r="M85" s="852"/>
      <c r="N85" s="57"/>
    </row>
    <row r="86" spans="1:14" ht="15.75" thickBot="1">
      <c r="B86" s="815" t="s">
        <v>1037</v>
      </c>
      <c r="C86" s="816"/>
      <c r="D86" s="816"/>
      <c r="E86" s="816"/>
      <c r="F86" s="816"/>
      <c r="G86" s="816"/>
      <c r="H86" s="816"/>
      <c r="I86" s="816"/>
      <c r="J86" s="816"/>
      <c r="K86" s="816"/>
      <c r="L86" s="816"/>
      <c r="M86" s="817"/>
      <c r="N86" s="58">
        <f>L83+L84+L85</f>
        <v>2962.2721351862901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12836.512585807257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272076.5136749681</v>
      </c>
      <c r="L36" s="473"/>
      <c r="M36" s="292">
        <v>50</v>
      </c>
      <c r="N36" s="281">
        <f>K36/M36</f>
        <v>5441.530273499362</v>
      </c>
    </row>
    <row r="37" spans="1:14">
      <c r="A37" s="114" t="s">
        <v>152</v>
      </c>
      <c r="B37" s="828" t="str">
        <f>VLOOKUP(A37,EQUIPOS!A7:D154,3,FALSE)</f>
        <v xml:space="preserve">Carrotanque de agua(1000 Galones) </v>
      </c>
      <c r="C37" s="829"/>
      <c r="D37" s="829"/>
      <c r="E37" s="829"/>
      <c r="F37" s="829"/>
      <c r="G37" s="829"/>
      <c r="H37" s="830"/>
      <c r="I37" s="276"/>
      <c r="J37" s="277"/>
      <c r="K37" s="278">
        <f>VLOOKUP(A37,EQUIPOS!A7:D164,4,FALSE)</f>
        <v>87669.441159003851</v>
      </c>
      <c r="L37" s="473"/>
      <c r="M37" s="292">
        <v>50</v>
      </c>
      <c r="N37" s="281">
        <f>K37/M37</f>
        <v>1753.388823180077</v>
      </c>
    </row>
    <row r="38" spans="1:14">
      <c r="A38" s="214" t="s">
        <v>269</v>
      </c>
      <c r="B38" s="828" t="str">
        <f>VLOOKUP(A38,EQUIPOS!A8:D154,3,FALSE)</f>
        <v>Motoniveladora  potencia 215 HP, ancho de cuchilla 4,27 m, peso 18 ton.</v>
      </c>
      <c r="C38" s="829"/>
      <c r="D38" s="829"/>
      <c r="E38" s="829"/>
      <c r="F38" s="829"/>
      <c r="G38" s="829"/>
      <c r="H38" s="830"/>
      <c r="I38" s="276"/>
      <c r="J38" s="277"/>
      <c r="K38" s="278">
        <f>VLOOKUP(A38,EQUIPOS!A8:D165,4,FALSE)</f>
        <v>188125.43233716476</v>
      </c>
      <c r="L38" s="473"/>
      <c r="M38" s="292">
        <v>50</v>
      </c>
      <c r="N38" s="281">
        <f>K38/M38</f>
        <v>3762.5086467432952</v>
      </c>
    </row>
    <row r="39" spans="1:14">
      <c r="A39" s="214" t="s">
        <v>365</v>
      </c>
      <c r="B39" s="828" t="str">
        <f>VLOOKUP(A39,EQUIPOS!A9:D154,3,FALSE)</f>
        <v xml:space="preserve">Vibrocompatador, potencia 153 HP, peso 10 Ton. </v>
      </c>
      <c r="C39" s="829"/>
      <c r="D39" s="829"/>
      <c r="E39" s="829"/>
      <c r="F39" s="829"/>
      <c r="G39" s="829"/>
      <c r="H39" s="830"/>
      <c r="I39" s="831"/>
      <c r="J39" s="812"/>
      <c r="K39" s="278">
        <f>VLOOKUP(A39,EQUIPOS!A9:D166,4,FALSE)</f>
        <v>166269.35265325673</v>
      </c>
      <c r="L39" s="943">
        <v>50</v>
      </c>
      <c r="M39" s="944"/>
      <c r="N39" s="281">
        <f>K39/L39</f>
        <v>3325.3870530651348</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14282.81479648787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383.00403904575001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14665.818835533621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2933.1637671067242</v>
      </c>
      <c r="M83" s="850"/>
      <c r="N83" s="57"/>
    </row>
    <row r="84" spans="1:14">
      <c r="B84" s="95" t="s">
        <v>1057</v>
      </c>
      <c r="C84" s="96"/>
      <c r="D84" s="96"/>
      <c r="E84" s="96"/>
      <c r="F84" s="96"/>
      <c r="G84" s="96"/>
      <c r="H84" s="96"/>
      <c r="I84" s="93"/>
      <c r="J84" s="94"/>
      <c r="K84" s="313">
        <v>0.05</v>
      </c>
      <c r="L84" s="849">
        <f>N78*K84</f>
        <v>733.29094177668105</v>
      </c>
      <c r="M84" s="850"/>
      <c r="N84" s="57"/>
    </row>
    <row r="85" spans="1:14" ht="15.75" thickBot="1">
      <c r="B85" s="97" t="s">
        <v>1058</v>
      </c>
      <c r="C85" s="98"/>
      <c r="D85" s="98"/>
      <c r="E85" s="98"/>
      <c r="F85" s="98"/>
      <c r="G85" s="98"/>
      <c r="H85" s="98"/>
      <c r="I85" s="99"/>
      <c r="J85" s="100"/>
      <c r="K85" s="314">
        <v>0.05</v>
      </c>
      <c r="L85" s="851">
        <f>N78*K85</f>
        <v>733.29094177668105</v>
      </c>
      <c r="M85" s="852"/>
      <c r="N85" s="57"/>
    </row>
    <row r="86" spans="1:14" ht="15.75" thickBot="1">
      <c r="B86" s="815" t="s">
        <v>1037</v>
      </c>
      <c r="C86" s="816"/>
      <c r="D86" s="816"/>
      <c r="E86" s="816"/>
      <c r="F86" s="816"/>
      <c r="G86" s="816"/>
      <c r="H86" s="816"/>
      <c r="I86" s="816"/>
      <c r="J86" s="816"/>
      <c r="K86" s="816"/>
      <c r="L86" s="816"/>
      <c r="M86" s="817"/>
      <c r="N86" s="58">
        <f>L83+L84+L85</f>
        <v>4399.7456506600865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19065.564486193707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272076.5136749681</v>
      </c>
      <c r="L36" s="279"/>
      <c r="M36" s="280">
        <v>40</v>
      </c>
      <c r="N36" s="281">
        <f>K36/M36</f>
        <v>6801.9128418742021</v>
      </c>
    </row>
    <row r="37" spans="1:14">
      <c r="A37" s="119" t="s">
        <v>365</v>
      </c>
      <c r="B37" s="828" t="str">
        <f>VLOOKUP(A37,EQUIPOS!A7:D154,3,FALSE)</f>
        <v xml:space="preserve">Vibrocompatador, potencia 153 HP, peso 10 Ton. </v>
      </c>
      <c r="C37" s="829"/>
      <c r="D37" s="829"/>
      <c r="E37" s="829"/>
      <c r="F37" s="829"/>
      <c r="G37" s="829"/>
      <c r="H37" s="830"/>
      <c r="I37" s="276"/>
      <c r="J37" s="277"/>
      <c r="K37" s="278">
        <f>VLOOKUP(A37,EQUIPOS!A7:D164,4,FALSE)</f>
        <v>166269.35265325673</v>
      </c>
      <c r="L37" s="279"/>
      <c r="M37" s="280">
        <v>40</v>
      </c>
      <c r="N37" s="281">
        <f>K37/M37</f>
        <v>4156.733816331418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10958.64665820562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478.75504880718745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11437.401707012807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2287.4803414025614</v>
      </c>
      <c r="M83" s="850"/>
      <c r="N83" s="57"/>
    </row>
    <row r="84" spans="1:14">
      <c r="B84" s="95" t="s">
        <v>1057</v>
      </c>
      <c r="C84" s="96"/>
      <c r="D84" s="96"/>
      <c r="E84" s="96"/>
      <c r="F84" s="96"/>
      <c r="G84" s="96"/>
      <c r="H84" s="96"/>
      <c r="I84" s="93"/>
      <c r="J84" s="94"/>
      <c r="K84" s="313">
        <v>0.05</v>
      </c>
      <c r="L84" s="849">
        <f>N78*K84</f>
        <v>571.87008535064035</v>
      </c>
      <c r="M84" s="850"/>
      <c r="N84" s="57"/>
    </row>
    <row r="85" spans="1:14" ht="15.75" thickBot="1">
      <c r="B85" s="97" t="s">
        <v>1058</v>
      </c>
      <c r="C85" s="98"/>
      <c r="D85" s="98"/>
      <c r="E85" s="98"/>
      <c r="F85" s="98"/>
      <c r="G85" s="98"/>
      <c r="H85" s="98"/>
      <c r="I85" s="99"/>
      <c r="J85" s="100"/>
      <c r="K85" s="314">
        <v>0.05</v>
      </c>
      <c r="L85" s="851">
        <f>N78*K85</f>
        <v>571.87008535064035</v>
      </c>
      <c r="M85" s="852"/>
      <c r="N85" s="57"/>
    </row>
    <row r="86" spans="1:14" ht="15.75" thickBot="1">
      <c r="B86" s="815" t="s">
        <v>1037</v>
      </c>
      <c r="C86" s="816"/>
      <c r="D86" s="816"/>
      <c r="E86" s="816"/>
      <c r="F86" s="816"/>
      <c r="G86" s="816"/>
      <c r="H86" s="816"/>
      <c r="I86" s="816"/>
      <c r="J86" s="816"/>
      <c r="K86" s="816"/>
      <c r="L86" s="816"/>
      <c r="M86" s="817"/>
      <c r="N86" s="58">
        <f>L83+L84+L85</f>
        <v>3431.2205121038419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14868.622219116649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272076.5136749681</v>
      </c>
      <c r="L36" s="279"/>
      <c r="M36" s="280">
        <v>40</v>
      </c>
      <c r="N36" s="281">
        <f>K36/M36</f>
        <v>6801.9128418742021</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6801.9128418742021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478.75504880718745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7280.6678906813895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1456.1335781362779</v>
      </c>
      <c r="M83" s="850"/>
      <c r="N83" s="57"/>
    </row>
    <row r="84" spans="1:14">
      <c r="B84" s="95" t="s">
        <v>1057</v>
      </c>
      <c r="C84" s="96"/>
      <c r="D84" s="96"/>
      <c r="E84" s="96"/>
      <c r="F84" s="96"/>
      <c r="G84" s="96"/>
      <c r="H84" s="96"/>
      <c r="I84" s="93"/>
      <c r="J84" s="94"/>
      <c r="K84" s="313">
        <v>0.05</v>
      </c>
      <c r="L84" s="849">
        <f>N78*K84</f>
        <v>364.03339453406949</v>
      </c>
      <c r="M84" s="850"/>
      <c r="N84" s="57"/>
    </row>
    <row r="85" spans="1:14" ht="15.75" thickBot="1">
      <c r="B85" s="97" t="s">
        <v>1058</v>
      </c>
      <c r="C85" s="98"/>
      <c r="D85" s="98"/>
      <c r="E85" s="98"/>
      <c r="F85" s="98"/>
      <c r="G85" s="98"/>
      <c r="H85" s="98"/>
      <c r="I85" s="99"/>
      <c r="J85" s="100"/>
      <c r="K85" s="314">
        <v>0.05</v>
      </c>
      <c r="L85" s="851">
        <f>N78*K85</f>
        <v>364.03339453406949</v>
      </c>
      <c r="M85" s="852"/>
      <c r="N85" s="57"/>
    </row>
    <row r="86" spans="1:14" ht="15.75" thickBot="1">
      <c r="B86" s="815" t="s">
        <v>1037</v>
      </c>
      <c r="C86" s="816"/>
      <c r="D86" s="816"/>
      <c r="E86" s="816"/>
      <c r="F86" s="816"/>
      <c r="G86" s="816"/>
      <c r="H86" s="816"/>
      <c r="I86" s="816"/>
      <c r="J86" s="816"/>
      <c r="K86" s="816"/>
      <c r="L86" s="816"/>
      <c r="M86" s="817"/>
      <c r="N86" s="58">
        <f>L83+L84+L85</f>
        <v>2184.200367204417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9464.8682578858061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2.0426882082439999</v>
      </c>
    </row>
    <row r="43" spans="1:14" ht="15.7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6595.7492918700646</v>
      </c>
      <c r="N48" s="281">
        <f>K48*M48</f>
        <v>8574.4740794310837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8574.4740794310837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53"/>
      <c r="D59" s="53"/>
      <c r="E59" s="53"/>
      <c r="F59" s="53"/>
      <c r="G59" s="53"/>
      <c r="H59" s="297"/>
      <c r="I59" s="288"/>
      <c r="J59" s="288"/>
      <c r="K59" s="288"/>
      <c r="L59" s="819"/>
      <c r="M59" s="820"/>
      <c r="N59" s="300"/>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8780.7855884637283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1756.1571176927457</v>
      </c>
      <c r="M83" s="850"/>
      <c r="N83" s="57"/>
    </row>
    <row r="84" spans="1:14">
      <c r="B84" s="95" t="s">
        <v>1057</v>
      </c>
      <c r="C84" s="96"/>
      <c r="D84" s="96"/>
      <c r="E84" s="96"/>
      <c r="F84" s="96"/>
      <c r="G84" s="96"/>
      <c r="H84" s="96"/>
      <c r="I84" s="93"/>
      <c r="J84" s="94"/>
      <c r="K84" s="313">
        <v>0.05</v>
      </c>
      <c r="L84" s="849">
        <f>N78*K84</f>
        <v>439.03927942318643</v>
      </c>
      <c r="M84" s="850"/>
      <c r="N84" s="57"/>
    </row>
    <row r="85" spans="1:14" ht="15.75" thickBot="1">
      <c r="B85" s="97" t="s">
        <v>1058</v>
      </c>
      <c r="C85" s="98"/>
      <c r="D85" s="98"/>
      <c r="E85" s="98"/>
      <c r="F85" s="98"/>
      <c r="G85" s="98"/>
      <c r="H85" s="98"/>
      <c r="I85" s="99"/>
      <c r="J85" s="100"/>
      <c r="K85" s="314">
        <v>0.05</v>
      </c>
      <c r="L85" s="851">
        <f>N78*K85</f>
        <v>439.03927942318643</v>
      </c>
      <c r="M85" s="852"/>
      <c r="N85" s="57"/>
    </row>
    <row r="86" spans="1:14" ht="15.75" thickBot="1">
      <c r="B86" s="815" t="s">
        <v>1037</v>
      </c>
      <c r="C86" s="816"/>
      <c r="D86" s="816"/>
      <c r="E86" s="816"/>
      <c r="F86" s="816"/>
      <c r="G86" s="816"/>
      <c r="H86" s="816"/>
      <c r="I86" s="816"/>
      <c r="J86" s="816"/>
      <c r="K86" s="816"/>
      <c r="L86" s="816"/>
      <c r="M86" s="817"/>
      <c r="N86" s="58">
        <f>L83+L84+L85</f>
        <v>2634.2356765391187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11415.021265002848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0.01</v>
      </c>
      <c r="M42" s="840"/>
      <c r="N42" s="111">
        <f>N76*L42</f>
        <v>2.0426882082439999</v>
      </c>
    </row>
    <row r="43" spans="1:14" ht="15.7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10841.909238835651</v>
      </c>
      <c r="N48" s="281">
        <f>K48*M48</f>
        <v>13010.291086602781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13010.291086602781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53"/>
      <c r="D59" s="53"/>
      <c r="E59" s="53"/>
      <c r="F59" s="53"/>
      <c r="G59" s="53"/>
      <c r="H59" s="297"/>
      <c r="I59" s="288"/>
      <c r="J59" s="288"/>
      <c r="K59" s="288"/>
      <c r="L59" s="819"/>
      <c r="M59" s="820"/>
      <c r="N59" s="300"/>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13216.602595635426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2643.3205191270854</v>
      </c>
      <c r="M83" s="850"/>
      <c r="N83" s="57"/>
    </row>
    <row r="84" spans="1:14">
      <c r="B84" s="95" t="s">
        <v>1057</v>
      </c>
      <c r="C84" s="96"/>
      <c r="D84" s="96"/>
      <c r="E84" s="96"/>
      <c r="F84" s="96"/>
      <c r="G84" s="96"/>
      <c r="H84" s="96"/>
      <c r="I84" s="93"/>
      <c r="J84" s="94"/>
      <c r="K84" s="313">
        <v>0.05</v>
      </c>
      <c r="L84" s="849">
        <f>N78*K84</f>
        <v>660.83012978177135</v>
      </c>
      <c r="M84" s="850"/>
      <c r="N84" s="57"/>
    </row>
    <row r="85" spans="1:14" ht="15.75" thickBot="1">
      <c r="B85" s="97" t="s">
        <v>1058</v>
      </c>
      <c r="C85" s="98"/>
      <c r="D85" s="98"/>
      <c r="E85" s="98"/>
      <c r="F85" s="98"/>
      <c r="G85" s="98"/>
      <c r="H85" s="98"/>
      <c r="I85" s="99"/>
      <c r="J85" s="100"/>
      <c r="K85" s="314">
        <v>0.05</v>
      </c>
      <c r="L85" s="851">
        <f>N78*K85</f>
        <v>660.83012978177135</v>
      </c>
      <c r="M85" s="852"/>
      <c r="N85" s="57"/>
    </row>
    <row r="86" spans="1:14" ht="15.75" thickBot="1">
      <c r="B86" s="815" t="s">
        <v>1037</v>
      </c>
      <c r="C86" s="816"/>
      <c r="D86" s="816"/>
      <c r="E86" s="816"/>
      <c r="F86" s="816"/>
      <c r="G86" s="816"/>
      <c r="H86" s="816"/>
      <c r="I86" s="816"/>
      <c r="J86" s="816"/>
      <c r="K86" s="816"/>
      <c r="L86" s="816"/>
      <c r="M86" s="817"/>
      <c r="N86" s="58">
        <f>L83+L84+L85</f>
        <v>3964.9807786906285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17181.583374326055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VLOOKUP(A36,EQUIPOS!A6:D186,3,FALSE)</f>
        <v xml:space="preserve">Buldozer, Potencia al volante de 140 HP, motor de 2200 RPM, longitud de hoja 4,80m. </v>
      </c>
      <c r="C36" s="829"/>
      <c r="D36" s="829"/>
      <c r="E36" s="829"/>
      <c r="F36" s="829"/>
      <c r="G36" s="829"/>
      <c r="H36" s="830"/>
      <c r="I36" s="276"/>
      <c r="J36" s="277"/>
      <c r="K36" s="278">
        <f>VLOOKUP(A36,EQUIPOS!A6:D186,4,FALSE)</f>
        <v>272076.5136749681</v>
      </c>
      <c r="L36" s="279"/>
      <c r="M36" s="280">
        <v>45</v>
      </c>
      <c r="N36" s="281">
        <f>K36/M36</f>
        <v>6046.1447483326247</v>
      </c>
    </row>
    <row r="37" spans="1:14">
      <c r="A37" s="119" t="s">
        <v>152</v>
      </c>
      <c r="B37" s="828" t="str">
        <f>VLOOKUP(A37,EQUIPOS!A7:D187,3,FALSE)</f>
        <v xml:space="preserve">Carrotanque de agua(1000 Galones) </v>
      </c>
      <c r="C37" s="829"/>
      <c r="D37" s="829"/>
      <c r="E37" s="829"/>
      <c r="F37" s="829"/>
      <c r="G37" s="829"/>
      <c r="H37" s="830"/>
      <c r="I37" s="276"/>
      <c r="J37" s="277"/>
      <c r="K37" s="278">
        <f>VLOOKUP(A37,EQUIPOS!A7:D187,4,FALSE)</f>
        <v>87669.441159003851</v>
      </c>
      <c r="L37" s="279"/>
      <c r="M37" s="280">
        <v>45</v>
      </c>
      <c r="N37" s="281">
        <f>K37/M37</f>
        <v>1948.2098035334188</v>
      </c>
    </row>
    <row r="38" spans="1:14">
      <c r="A38" t="s">
        <v>269</v>
      </c>
      <c r="B38" s="828" t="str">
        <f>VLOOKUP(A38,EQUIPOS!A8:D188,3,FALSE)</f>
        <v>Motoniveladora  potencia 215 HP, ancho de cuchilla 4,27 m, peso 18 ton.</v>
      </c>
      <c r="C38" s="829"/>
      <c r="D38" s="829"/>
      <c r="E38" s="829"/>
      <c r="F38" s="829"/>
      <c r="G38" s="829"/>
      <c r="H38" s="830"/>
      <c r="I38" s="276"/>
      <c r="J38" s="277"/>
      <c r="K38" s="278">
        <f>VLOOKUP(A38,EQUIPOS!A8:D188,4,FALSE)</f>
        <v>188125.43233716476</v>
      </c>
      <c r="L38" s="279"/>
      <c r="M38" s="280">
        <v>45</v>
      </c>
      <c r="N38" s="281">
        <f>K38/M38</f>
        <v>4180.5651630481061</v>
      </c>
    </row>
    <row r="39" spans="1:14">
      <c r="A39" t="s">
        <v>365</v>
      </c>
      <c r="B39" s="828" t="str">
        <f>VLOOKUP(A39,EQUIPOS!A9:D189,3,FALSE)</f>
        <v xml:space="preserve">Vibrocompatador, potencia 153 HP, peso 10 Ton. </v>
      </c>
      <c r="C39" s="829"/>
      <c r="D39" s="829"/>
      <c r="E39" s="829"/>
      <c r="F39" s="829"/>
      <c r="G39" s="829"/>
      <c r="H39" s="830"/>
      <c r="I39" s="831"/>
      <c r="J39" s="812"/>
      <c r="K39" s="278">
        <f>VLOOKUP(A39,EQUIPOS!A9:D189,4,FALSE)</f>
        <v>166269.35265325673</v>
      </c>
      <c r="L39" s="832">
        <v>45</v>
      </c>
      <c r="M39" s="833"/>
      <c r="N39" s="281">
        <f>K39/L39</f>
        <v>3694.8745034057051</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11.348267823577778</v>
      </c>
    </row>
    <row r="43" spans="1:14" ht="15.75" thickBot="1">
      <c r="B43" s="815" t="s">
        <v>1037</v>
      </c>
      <c r="C43" s="816"/>
      <c r="D43" s="816"/>
      <c r="E43" s="816"/>
      <c r="F43" s="816"/>
      <c r="G43" s="816"/>
      <c r="H43" s="816"/>
      <c r="I43" s="816"/>
      <c r="J43" s="816"/>
      <c r="K43" s="816"/>
      <c r="L43" s="816"/>
      <c r="M43" s="817"/>
      <c r="N43" s="403">
        <f>SUM(N36:N42)</f>
        <v>15881.142486143432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39702.766226722102</v>
      </c>
      <c r="N48" s="281">
        <f>K48*M48</f>
        <v>49628.457783402628</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49628.457783402628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19">
        <f>VLOOKUP(A59,TRANSPORTE!A5:D123,4,FALSE)</f>
        <v>1500</v>
      </c>
      <c r="M59" s="820"/>
      <c r="N59" s="300">
        <f>K59*L59</f>
        <v>1875</v>
      </c>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SUM(N59:N64)</f>
        <v>1875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67952.013660724959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13590.402732144992</v>
      </c>
      <c r="M83" s="850"/>
      <c r="N83" s="57"/>
    </row>
    <row r="84" spans="1:14">
      <c r="B84" s="95" t="s">
        <v>1057</v>
      </c>
      <c r="C84" s="96"/>
      <c r="D84" s="96"/>
      <c r="E84" s="96"/>
      <c r="F84" s="96"/>
      <c r="G84" s="96"/>
      <c r="H84" s="96"/>
      <c r="I84" s="93"/>
      <c r="J84" s="94"/>
      <c r="K84" s="313">
        <v>0.05</v>
      </c>
      <c r="L84" s="849">
        <f>N78*K84</f>
        <v>3397.600683036248</v>
      </c>
      <c r="M84" s="850"/>
      <c r="N84" s="57"/>
    </row>
    <row r="85" spans="1:14" ht="15.75" thickBot="1">
      <c r="B85" s="97" t="s">
        <v>1058</v>
      </c>
      <c r="C85" s="98"/>
      <c r="D85" s="98"/>
      <c r="E85" s="98"/>
      <c r="F85" s="98"/>
      <c r="G85" s="98"/>
      <c r="H85" s="98"/>
      <c r="I85" s="99"/>
      <c r="J85" s="100"/>
      <c r="K85" s="314">
        <v>0.05</v>
      </c>
      <c r="L85" s="851">
        <f>N78*K85</f>
        <v>3397.600683036248</v>
      </c>
      <c r="M85" s="852"/>
      <c r="N85" s="57"/>
    </row>
    <row r="86" spans="1:14" ht="15.75" thickBot="1">
      <c r="B86" s="815" t="s">
        <v>1037</v>
      </c>
      <c r="C86" s="816"/>
      <c r="D86" s="816"/>
      <c r="E86" s="816"/>
      <c r="F86" s="816"/>
      <c r="G86" s="816"/>
      <c r="H86" s="816"/>
      <c r="I86" s="816"/>
      <c r="J86" s="816"/>
      <c r="K86" s="816"/>
      <c r="L86" s="816"/>
      <c r="M86" s="817"/>
      <c r="N86" s="58">
        <f>L83+L84+L85</f>
        <v>20385.604098217489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ROUND((N78+N86),0)</f>
        <v>88338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VLOOKUP(A36,EQUIPOS!A6:D186,3,FALSE)</f>
        <v xml:space="preserve">Buldozer, Potencia al volante de 140 HP, motor de 2200 RPM, longitud de hoja 4,80m. </v>
      </c>
      <c r="C36" s="829"/>
      <c r="D36" s="829"/>
      <c r="E36" s="829"/>
      <c r="F36" s="829"/>
      <c r="G36" s="829"/>
      <c r="H36" s="830"/>
      <c r="I36" s="276"/>
      <c r="J36" s="277"/>
      <c r="K36" s="278">
        <f>VLOOKUP(A36,EQUIPOS!A6:D186,4,FALSE)</f>
        <v>272076.5136749681</v>
      </c>
      <c r="L36" s="279"/>
      <c r="M36" s="280">
        <v>45</v>
      </c>
      <c r="N36" s="281">
        <f>K36/M36</f>
        <v>6046.1447483326247</v>
      </c>
    </row>
    <row r="37" spans="1:14">
      <c r="A37" s="119" t="s">
        <v>152</v>
      </c>
      <c r="B37" s="828" t="str">
        <f>VLOOKUP(A37,EQUIPOS!A7:D187,3,FALSE)</f>
        <v xml:space="preserve">Carrotanque de agua(1000 Galones) </v>
      </c>
      <c r="C37" s="829"/>
      <c r="D37" s="829"/>
      <c r="E37" s="829"/>
      <c r="F37" s="829"/>
      <c r="G37" s="829"/>
      <c r="H37" s="830"/>
      <c r="I37" s="276"/>
      <c r="J37" s="277"/>
      <c r="K37" s="278">
        <f>VLOOKUP(A37,EQUIPOS!A7:D187,4,FALSE)</f>
        <v>87669.441159003851</v>
      </c>
      <c r="L37" s="279"/>
      <c r="M37" s="280">
        <v>45</v>
      </c>
      <c r="N37" s="281">
        <f>K37/M37</f>
        <v>1948.2098035334188</v>
      </c>
    </row>
    <row r="38" spans="1:14">
      <c r="A38" t="s">
        <v>269</v>
      </c>
      <c r="B38" s="828" t="str">
        <f>VLOOKUP(A38,EQUIPOS!A8:D188,3,FALSE)</f>
        <v>Motoniveladora  potencia 215 HP, ancho de cuchilla 4,27 m, peso 18 ton.</v>
      </c>
      <c r="C38" s="829"/>
      <c r="D38" s="829"/>
      <c r="E38" s="829"/>
      <c r="F38" s="829"/>
      <c r="G38" s="829"/>
      <c r="H38" s="830"/>
      <c r="I38" s="276"/>
      <c r="J38" s="277"/>
      <c r="K38" s="278">
        <f>VLOOKUP(A38,EQUIPOS!A8:D188,4,FALSE)</f>
        <v>188125.43233716476</v>
      </c>
      <c r="L38" s="279"/>
      <c r="M38" s="280">
        <v>45</v>
      </c>
      <c r="N38" s="281">
        <f>K38/M38</f>
        <v>4180.5651630481061</v>
      </c>
    </row>
    <row r="39" spans="1:14">
      <c r="A39" t="s">
        <v>365</v>
      </c>
      <c r="B39" s="828" t="str">
        <f>VLOOKUP(A39,EQUIPOS!A9:D189,3,FALSE)</f>
        <v xml:space="preserve">Vibrocompatador, potencia 153 HP, peso 10 Ton. </v>
      </c>
      <c r="C39" s="829"/>
      <c r="D39" s="829"/>
      <c r="E39" s="829"/>
      <c r="F39" s="829"/>
      <c r="G39" s="829"/>
      <c r="H39" s="830"/>
      <c r="I39" s="831"/>
      <c r="J39" s="812"/>
      <c r="K39" s="278">
        <f>VLOOKUP(A39,EQUIPOS!A9:D189,4,FALSE)</f>
        <v>166269.35265325673</v>
      </c>
      <c r="L39" s="832">
        <v>45</v>
      </c>
      <c r="M39" s="833"/>
      <c r="N39" s="281">
        <f>K39/L39</f>
        <v>3694.8745034057051</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11.348267823577778</v>
      </c>
    </row>
    <row r="43" spans="1:14" ht="15.75" thickBot="1">
      <c r="B43" s="815" t="s">
        <v>1037</v>
      </c>
      <c r="C43" s="816"/>
      <c r="D43" s="816"/>
      <c r="E43" s="816"/>
      <c r="F43" s="816"/>
      <c r="G43" s="816"/>
      <c r="H43" s="816"/>
      <c r="I43" s="816"/>
      <c r="J43" s="816"/>
      <c r="K43" s="816"/>
      <c r="L43" s="816"/>
      <c r="M43" s="817"/>
      <c r="N43" s="403">
        <f>SUM(N36:N42)</f>
        <v>15881.142486143432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52375.074790574334</v>
      </c>
      <c r="N48" s="281">
        <f>K48*M48</f>
        <v>65468.843488217914</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65468.843488217914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19">
        <f>VLOOKUP(A59,TRANSPORTE!A5:D123,4,FALSE)</f>
        <v>962.35130305286657</v>
      </c>
      <c r="M59" s="820"/>
      <c r="N59" s="300">
        <f>K59*L59</f>
        <v>1202.9391288160832</v>
      </c>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SUM(N59:N64)</f>
        <v>1202.9391288160832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83120.338494356329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16624.067698871266</v>
      </c>
      <c r="M83" s="850"/>
      <c r="N83" s="57"/>
    </row>
    <row r="84" spans="1:14">
      <c r="B84" s="95" t="s">
        <v>1057</v>
      </c>
      <c r="C84" s="96"/>
      <c r="D84" s="96"/>
      <c r="E84" s="96"/>
      <c r="F84" s="96"/>
      <c r="G84" s="96"/>
      <c r="H84" s="96"/>
      <c r="I84" s="93"/>
      <c r="J84" s="94"/>
      <c r="K84" s="313">
        <v>0.05</v>
      </c>
      <c r="L84" s="849">
        <f>N78*K84</f>
        <v>4156.0169247178164</v>
      </c>
      <c r="M84" s="850"/>
      <c r="N84" s="57"/>
    </row>
    <row r="85" spans="1:14" ht="15.75" thickBot="1">
      <c r="B85" s="97" t="s">
        <v>1058</v>
      </c>
      <c r="C85" s="98"/>
      <c r="D85" s="98"/>
      <c r="E85" s="98"/>
      <c r="F85" s="98"/>
      <c r="G85" s="98"/>
      <c r="H85" s="98"/>
      <c r="I85" s="99"/>
      <c r="J85" s="100"/>
      <c r="K85" s="314">
        <v>0.05</v>
      </c>
      <c r="L85" s="851">
        <f>N78*K85</f>
        <v>4156.0169247178164</v>
      </c>
      <c r="M85" s="852"/>
      <c r="N85" s="57"/>
    </row>
    <row r="86" spans="1:14" ht="15.75" thickBot="1">
      <c r="B86" s="815" t="s">
        <v>1037</v>
      </c>
      <c r="C86" s="816"/>
      <c r="D86" s="816"/>
      <c r="E86" s="816"/>
      <c r="F86" s="816"/>
      <c r="G86" s="816"/>
      <c r="H86" s="816"/>
      <c r="I86" s="816"/>
      <c r="J86" s="816"/>
      <c r="K86" s="816"/>
      <c r="L86" s="816"/>
      <c r="M86" s="817"/>
      <c r="N86" s="58">
        <f>L83+L84+L85</f>
        <v>24936.101548306899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108056.44004266322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VLOOKUP(A36,EQUIPOS!A6:D186,3,FALSE)</f>
        <v xml:space="preserve">Buldozer, Potencia al volante de 140 HP, motor de 2200 RPM, longitud de hoja 4,80m. </v>
      </c>
      <c r="C36" s="829"/>
      <c r="D36" s="829"/>
      <c r="E36" s="829"/>
      <c r="F36" s="829"/>
      <c r="G36" s="829"/>
      <c r="H36" s="830"/>
      <c r="I36" s="276"/>
      <c r="J36" s="277"/>
      <c r="K36" s="278">
        <f>VLOOKUP(A36,EQUIPOS!A6:D186,4,FALSE)</f>
        <v>272076.5136749681</v>
      </c>
      <c r="L36" s="279"/>
      <c r="M36" s="280">
        <v>45</v>
      </c>
      <c r="N36" s="281">
        <f>K36/M36</f>
        <v>6046.1447483326247</v>
      </c>
    </row>
    <row r="37" spans="1:14">
      <c r="A37" s="119" t="s">
        <v>152</v>
      </c>
      <c r="B37" s="828" t="str">
        <f>VLOOKUP(A37,EQUIPOS!A7:D187,3,FALSE)</f>
        <v xml:space="preserve">Carrotanque de agua(1000 Galones) </v>
      </c>
      <c r="C37" s="829"/>
      <c r="D37" s="829"/>
      <c r="E37" s="829"/>
      <c r="F37" s="829"/>
      <c r="G37" s="829"/>
      <c r="H37" s="830"/>
      <c r="I37" s="276"/>
      <c r="J37" s="277"/>
      <c r="K37" s="278">
        <f>VLOOKUP(A37,EQUIPOS!A7:D187,4,FALSE)</f>
        <v>87669.441159003851</v>
      </c>
      <c r="L37" s="279"/>
      <c r="M37" s="280">
        <v>45</v>
      </c>
      <c r="N37" s="281">
        <f>K37/M37</f>
        <v>1948.2098035334188</v>
      </c>
    </row>
    <row r="38" spans="1:14">
      <c r="A38" t="s">
        <v>269</v>
      </c>
      <c r="B38" s="828" t="str">
        <f>VLOOKUP(A38,EQUIPOS!A8:D188,3,FALSE)</f>
        <v>Motoniveladora  potencia 215 HP, ancho de cuchilla 4,27 m, peso 18 ton.</v>
      </c>
      <c r="C38" s="829"/>
      <c r="D38" s="829"/>
      <c r="E38" s="829"/>
      <c r="F38" s="829"/>
      <c r="G38" s="829"/>
      <c r="H38" s="830"/>
      <c r="I38" s="276"/>
      <c r="J38" s="277"/>
      <c r="K38" s="278">
        <f>VLOOKUP(A38,EQUIPOS!A8:D188,4,FALSE)</f>
        <v>188125.43233716476</v>
      </c>
      <c r="L38" s="279"/>
      <c r="M38" s="280">
        <v>45</v>
      </c>
      <c r="N38" s="281">
        <f>K38/M38</f>
        <v>4180.5651630481061</v>
      </c>
    </row>
    <row r="39" spans="1:14">
      <c r="A39" t="s">
        <v>365</v>
      </c>
      <c r="B39" s="828" t="str">
        <f>VLOOKUP(A39,EQUIPOS!A9:D189,3,FALSE)</f>
        <v xml:space="preserve">Vibrocompatador, potencia 153 HP, peso 10 Ton. </v>
      </c>
      <c r="C39" s="829"/>
      <c r="D39" s="829"/>
      <c r="E39" s="829"/>
      <c r="F39" s="829"/>
      <c r="G39" s="829"/>
      <c r="H39" s="830"/>
      <c r="I39" s="831"/>
      <c r="J39" s="812"/>
      <c r="K39" s="278">
        <f>VLOOKUP(A39,EQUIPOS!A9:D189,4,FALSE)</f>
        <v>166269.35265325673</v>
      </c>
      <c r="L39" s="832">
        <v>45</v>
      </c>
      <c r="M39" s="833"/>
      <c r="N39" s="281">
        <f>K39/L39</f>
        <v>3694.8745034057051</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t="s">
        <v>1036</v>
      </c>
      <c r="C42" s="829"/>
      <c r="D42" s="829"/>
      <c r="E42" s="829"/>
      <c r="F42" s="829"/>
      <c r="G42" s="829"/>
      <c r="H42" s="830"/>
      <c r="I42" s="837"/>
      <c r="J42" s="838"/>
      <c r="K42" s="47"/>
      <c r="L42" s="839">
        <v>0.02</v>
      </c>
      <c r="M42" s="840"/>
      <c r="N42" s="111">
        <f>N76*L42</f>
        <v>11.348267823577778</v>
      </c>
    </row>
    <row r="43" spans="1:14" ht="15.75" thickBot="1">
      <c r="B43" s="815" t="s">
        <v>1037</v>
      </c>
      <c r="C43" s="816"/>
      <c r="D43" s="816"/>
      <c r="E43" s="816"/>
      <c r="F43" s="816"/>
      <c r="G43" s="816"/>
      <c r="H43" s="816"/>
      <c r="I43" s="816"/>
      <c r="J43" s="816"/>
      <c r="K43" s="816"/>
      <c r="L43" s="816"/>
      <c r="M43" s="817"/>
      <c r="N43" s="403">
        <f>SUM(N36:N42)</f>
        <v>15881.142486143432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69279.291026336403</v>
      </c>
      <c r="N48" s="281">
        <f>K48*M48</f>
        <v>86599.113782920496</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86599.113782920496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19">
        <f>VLOOKUP(A59,TRANSPORTE!A5:D123,4,FALSE)</f>
        <v>962.35130305286657</v>
      </c>
      <c r="M59" s="820"/>
      <c r="N59" s="300">
        <f>K59*L59</f>
        <v>1202.9391288160832</v>
      </c>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75" thickBot="1">
      <c r="B64" s="474"/>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SUM(N59:N64)</f>
        <v>1202.9391288160832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104250.60878905891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20850.121757811783</v>
      </c>
      <c r="M83" s="850"/>
      <c r="N83" s="57"/>
    </row>
    <row r="84" spans="1:14">
      <c r="B84" s="95" t="s">
        <v>1057</v>
      </c>
      <c r="C84" s="96"/>
      <c r="D84" s="96"/>
      <c r="E84" s="96"/>
      <c r="F84" s="96"/>
      <c r="G84" s="96"/>
      <c r="H84" s="96"/>
      <c r="I84" s="93"/>
      <c r="J84" s="94"/>
      <c r="K84" s="313">
        <v>0.05</v>
      </c>
      <c r="L84" s="849">
        <f>N78*K84</f>
        <v>5212.5304394529458</v>
      </c>
      <c r="M84" s="850"/>
      <c r="N84" s="57"/>
    </row>
    <row r="85" spans="1:14" ht="15.75" thickBot="1">
      <c r="B85" s="97" t="s">
        <v>1058</v>
      </c>
      <c r="C85" s="98"/>
      <c r="D85" s="98"/>
      <c r="E85" s="98"/>
      <c r="F85" s="98"/>
      <c r="G85" s="98"/>
      <c r="H85" s="98"/>
      <c r="I85" s="99"/>
      <c r="J85" s="100"/>
      <c r="K85" s="314">
        <v>0.05</v>
      </c>
      <c r="L85" s="851">
        <f>N78*K85</f>
        <v>5212.5304394529458</v>
      </c>
      <c r="M85" s="852"/>
      <c r="N85" s="57"/>
    </row>
    <row r="86" spans="1:14" ht="15.75" thickBot="1">
      <c r="B86" s="815" t="s">
        <v>1037</v>
      </c>
      <c r="C86" s="816"/>
      <c r="D86" s="816"/>
      <c r="E86" s="816"/>
      <c r="F86" s="816"/>
      <c r="G86" s="816"/>
      <c r="H86" s="816"/>
      <c r="I86" s="816"/>
      <c r="J86" s="816"/>
      <c r="K86" s="816"/>
      <c r="L86" s="816"/>
      <c r="M86" s="817"/>
      <c r="N86" s="58">
        <f>L83+L84+L85</f>
        <v>31275.182636717673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135525.79142577658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272076.5136749681</v>
      </c>
      <c r="L36" s="279"/>
      <c r="M36" s="280">
        <v>400</v>
      </c>
      <c r="N36" s="281">
        <f>K36/M36</f>
        <v>680.19128418742025</v>
      </c>
    </row>
    <row r="37" spans="1:14">
      <c r="A37" s="119" t="s">
        <v>152</v>
      </c>
      <c r="B37" s="828" t="str">
        <f>VLOOKUP(A37,EQUIPOS!A7:D154,3,FALSE)</f>
        <v xml:space="preserve">Carrotanque de agua(1000 Galones) </v>
      </c>
      <c r="C37" s="829"/>
      <c r="D37" s="829"/>
      <c r="E37" s="829"/>
      <c r="F37" s="829"/>
      <c r="G37" s="829"/>
      <c r="H37" s="830"/>
      <c r="I37" s="276"/>
      <c r="J37" s="277"/>
      <c r="K37" s="278">
        <f>VLOOKUP(A37,EQUIPOS!A7:D164,4,FALSE)</f>
        <v>87669.441159003851</v>
      </c>
      <c r="L37" s="279"/>
      <c r="M37" s="280">
        <v>200</v>
      </c>
      <c r="N37" s="281">
        <f>K37/M37</f>
        <v>438.34720579501925</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188125.43233716476</v>
      </c>
      <c r="L38" s="279"/>
      <c r="M38" s="280">
        <v>200</v>
      </c>
      <c r="N38" s="281">
        <f>K38/M38</f>
        <v>940.62716168582381</v>
      </c>
    </row>
    <row r="39" spans="1:14">
      <c r="A39" t="s">
        <v>365</v>
      </c>
      <c r="B39" s="828" t="str">
        <f>VLOOKUP(A39,EQUIPOS!A9:D155,3,FALSE)</f>
        <v xml:space="preserve">Vibrocompatador, potencia 153 HP, peso 10 Ton. </v>
      </c>
      <c r="C39" s="829"/>
      <c r="D39" s="829"/>
      <c r="E39" s="829"/>
      <c r="F39" s="829"/>
      <c r="G39" s="829"/>
      <c r="H39" s="830"/>
      <c r="I39" s="831"/>
      <c r="J39" s="812"/>
      <c r="K39" s="278">
        <f>VLOOKUP(A39,EQUIPOS!A9:D166,4,FALSE)</f>
        <v>166269.35265325673</v>
      </c>
      <c r="L39" s="832">
        <v>200</v>
      </c>
      <c r="M39" s="833"/>
      <c r="N39" s="281">
        <f>K39/L39</f>
        <v>831.34676326628369</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2.5533602603049999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2893.065775194852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127.66801301525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3020.7337882101019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604.14675764202036</v>
      </c>
      <c r="M83" s="850"/>
      <c r="N83" s="57"/>
    </row>
    <row r="84" spans="1:14">
      <c r="B84" s="95" t="s">
        <v>1057</v>
      </c>
      <c r="C84" s="96"/>
      <c r="D84" s="96"/>
      <c r="E84" s="96"/>
      <c r="F84" s="96"/>
      <c r="G84" s="96"/>
      <c r="H84" s="96"/>
      <c r="I84" s="93"/>
      <c r="J84" s="94"/>
      <c r="K84" s="313">
        <v>0.05</v>
      </c>
      <c r="L84" s="849">
        <f>N78*K84</f>
        <v>151.03668941050509</v>
      </c>
      <c r="M84" s="850"/>
      <c r="N84" s="57"/>
    </row>
    <row r="85" spans="1:14" ht="15.75" thickBot="1">
      <c r="B85" s="97" t="s">
        <v>1058</v>
      </c>
      <c r="C85" s="98"/>
      <c r="D85" s="98"/>
      <c r="E85" s="98"/>
      <c r="F85" s="98"/>
      <c r="G85" s="98"/>
      <c r="H85" s="98"/>
      <c r="I85" s="99"/>
      <c r="J85" s="100"/>
      <c r="K85" s="314">
        <v>0.05</v>
      </c>
      <c r="L85" s="851">
        <f>N78*K85</f>
        <v>151.03668941050509</v>
      </c>
      <c r="M85" s="852"/>
      <c r="N85" s="57"/>
    </row>
    <row r="86" spans="1:14" ht="15.75" thickBot="1">
      <c r="B86" s="815" t="s">
        <v>1037</v>
      </c>
      <c r="C86" s="816"/>
      <c r="D86" s="816"/>
      <c r="E86" s="816"/>
      <c r="F86" s="816"/>
      <c r="G86" s="816"/>
      <c r="H86" s="816"/>
      <c r="I86" s="816"/>
      <c r="J86" s="816"/>
      <c r="K86" s="816"/>
      <c r="L86" s="816"/>
      <c r="M86" s="817"/>
      <c r="N86" s="58">
        <f>L83+L84+L85</f>
        <v>906.2201364630306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3926.9539246731324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2.0426882082439999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8828.266377388054</v>
      </c>
      <c r="N48" s="281">
        <f>K48*M48</f>
        <v>10593.919652865665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10593.919652865665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10800.231161898309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2160.0462323796619</v>
      </c>
      <c r="M83" s="850"/>
      <c r="N83" s="57"/>
    </row>
    <row r="84" spans="1:14">
      <c r="B84" s="95" t="s">
        <v>1057</v>
      </c>
      <c r="C84" s="96"/>
      <c r="D84" s="96"/>
      <c r="E84" s="96"/>
      <c r="F84" s="96"/>
      <c r="G84" s="96"/>
      <c r="H84" s="96"/>
      <c r="I84" s="93"/>
      <c r="J84" s="94"/>
      <c r="K84" s="313">
        <v>0.05</v>
      </c>
      <c r="L84" s="849">
        <f>N78*K84</f>
        <v>540.01155809491547</v>
      </c>
      <c r="M84" s="850"/>
      <c r="N84" s="57"/>
    </row>
    <row r="85" spans="1:14" ht="15.75" thickBot="1">
      <c r="B85" s="97" t="s">
        <v>1058</v>
      </c>
      <c r="C85" s="98"/>
      <c r="D85" s="98"/>
      <c r="E85" s="98"/>
      <c r="F85" s="98"/>
      <c r="G85" s="98"/>
      <c r="H85" s="98"/>
      <c r="I85" s="99"/>
      <c r="J85" s="100"/>
      <c r="K85" s="314">
        <v>0.05</v>
      </c>
      <c r="L85" s="851">
        <f>N78*K85</f>
        <v>540.01155809491547</v>
      </c>
      <c r="M85" s="852"/>
      <c r="N85" s="57"/>
    </row>
    <row r="86" spans="1:14" ht="15.75" thickBot="1">
      <c r="B86" s="815" t="s">
        <v>1037</v>
      </c>
      <c r="C86" s="816"/>
      <c r="D86" s="816"/>
      <c r="E86" s="816"/>
      <c r="F86" s="816"/>
      <c r="G86" s="816"/>
      <c r="H86" s="816"/>
      <c r="I86" s="816"/>
      <c r="J86" s="816"/>
      <c r="K86" s="816"/>
      <c r="L86" s="816"/>
      <c r="M86" s="817"/>
      <c r="N86" s="58">
        <f>L83+L84+L85</f>
        <v>3240.0693485694928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14040.300510467801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2.0426882082439999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1158.3343018065289</v>
      </c>
      <c r="M83" s="850"/>
      <c r="N83" s="57"/>
    </row>
    <row r="84" spans="1:14">
      <c r="B84" s="95" t="s">
        <v>1057</v>
      </c>
      <c r="C84" s="96"/>
      <c r="D84" s="96"/>
      <c r="E84" s="96"/>
      <c r="F84" s="96"/>
      <c r="G84" s="96"/>
      <c r="H84" s="96"/>
      <c r="I84" s="93"/>
      <c r="J84" s="94"/>
      <c r="K84" s="313">
        <v>0.05</v>
      </c>
      <c r="L84" s="849">
        <f>N78*K84</f>
        <v>289.58357545163221</v>
      </c>
      <c r="M84" s="850"/>
      <c r="N84" s="57"/>
    </row>
    <row r="85" spans="1:14" ht="15.75" thickBot="1">
      <c r="B85" s="97" t="s">
        <v>1058</v>
      </c>
      <c r="C85" s="98"/>
      <c r="D85" s="98"/>
      <c r="E85" s="98"/>
      <c r="F85" s="98"/>
      <c r="G85" s="98"/>
      <c r="H85" s="98"/>
      <c r="I85" s="99"/>
      <c r="J85" s="100"/>
      <c r="K85" s="314">
        <v>0.05</v>
      </c>
      <c r="L85" s="851">
        <f>N78*K85</f>
        <v>289.58357545163221</v>
      </c>
      <c r="M85" s="852"/>
      <c r="N85" s="57"/>
    </row>
    <row r="86" spans="1:14" ht="15.75" thickBot="1">
      <c r="B86" s="815" t="s">
        <v>1037</v>
      </c>
      <c r="C86" s="816"/>
      <c r="D86" s="816"/>
      <c r="E86" s="816"/>
      <c r="F86" s="816"/>
      <c r="G86" s="816"/>
      <c r="H86" s="816"/>
      <c r="I86" s="816"/>
      <c r="J86" s="816"/>
      <c r="K86" s="816"/>
      <c r="L86" s="816"/>
      <c r="M86" s="817"/>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2.0426882082439999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7464.1200506237556</v>
      </c>
      <c r="N48" s="281">
        <f>K48*M48</f>
        <v>8956.9440607485067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8956.9440607485067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9163.2555697811513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1832.6511139562303</v>
      </c>
      <c r="M83" s="850"/>
      <c r="N83" s="57"/>
    </row>
    <row r="84" spans="1:14">
      <c r="B84" s="95" t="s">
        <v>1057</v>
      </c>
      <c r="C84" s="96"/>
      <c r="D84" s="96"/>
      <c r="E84" s="96"/>
      <c r="F84" s="96"/>
      <c r="G84" s="96"/>
      <c r="H84" s="96"/>
      <c r="I84" s="93"/>
      <c r="J84" s="94"/>
      <c r="K84" s="313">
        <v>0.05</v>
      </c>
      <c r="L84" s="849">
        <f>N78*K84</f>
        <v>458.16277848905759</v>
      </c>
      <c r="M84" s="850"/>
      <c r="N84" s="57"/>
    </row>
    <row r="85" spans="1:14" ht="15.75" thickBot="1">
      <c r="B85" s="97" t="s">
        <v>1058</v>
      </c>
      <c r="C85" s="98"/>
      <c r="D85" s="98"/>
      <c r="E85" s="98"/>
      <c r="F85" s="98"/>
      <c r="G85" s="98"/>
      <c r="H85" s="98"/>
      <c r="I85" s="99"/>
      <c r="J85" s="100"/>
      <c r="K85" s="314">
        <v>0.05</v>
      </c>
      <c r="L85" s="851">
        <f>N78*K85</f>
        <v>458.16277848905759</v>
      </c>
      <c r="M85" s="852"/>
      <c r="N85" s="57"/>
    </row>
    <row r="86" spans="1:14" ht="15.75" thickBot="1">
      <c r="B86" s="815" t="s">
        <v>1037</v>
      </c>
      <c r="C86" s="816"/>
      <c r="D86" s="816"/>
      <c r="E86" s="816"/>
      <c r="F86" s="816"/>
      <c r="G86" s="816"/>
      <c r="H86" s="816"/>
      <c r="I86" s="816"/>
      <c r="J86" s="816"/>
      <c r="K86" s="816"/>
      <c r="L86" s="816"/>
      <c r="M86" s="817"/>
      <c r="N86" s="58">
        <f>L83+L84+L85</f>
        <v>2748.9766709343453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11912.232240715497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2.0426882082439999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15395.511119146626</v>
      </c>
      <c r="N48" s="281">
        <f>K48*M48</f>
        <v>20014.164454890615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20014.164454890615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204.2688208244</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20220.475963923258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4044.0951927846518</v>
      </c>
      <c r="M83" s="850"/>
      <c r="N83" s="57"/>
    </row>
    <row r="84" spans="1:14">
      <c r="B84" s="95" t="s">
        <v>1057</v>
      </c>
      <c r="C84" s="96"/>
      <c r="D84" s="96"/>
      <c r="E84" s="96"/>
      <c r="F84" s="96"/>
      <c r="G84" s="96"/>
      <c r="H84" s="96"/>
      <c r="I84" s="93"/>
      <c r="J84" s="94"/>
      <c r="K84" s="313">
        <v>0.05</v>
      </c>
      <c r="L84" s="849">
        <f>N78*K84</f>
        <v>1011.0237981961629</v>
      </c>
      <c r="M84" s="850"/>
      <c r="N84" s="57"/>
    </row>
    <row r="85" spans="1:14" ht="15.75" thickBot="1">
      <c r="B85" s="97" t="s">
        <v>1058</v>
      </c>
      <c r="C85" s="98"/>
      <c r="D85" s="98"/>
      <c r="E85" s="98"/>
      <c r="F85" s="98"/>
      <c r="G85" s="98"/>
      <c r="H85" s="98"/>
      <c r="I85" s="99"/>
      <c r="J85" s="100"/>
      <c r="K85" s="314">
        <v>0.05</v>
      </c>
      <c r="L85" s="851">
        <f>N78*K85</f>
        <v>1011.0237981961629</v>
      </c>
      <c r="M85" s="852"/>
      <c r="N85" s="57"/>
    </row>
    <row r="86" spans="1:14" ht="15.75" thickBot="1">
      <c r="B86" s="815" t="s">
        <v>1037</v>
      </c>
      <c r="C86" s="816"/>
      <c r="D86" s="816"/>
      <c r="E86" s="816"/>
      <c r="F86" s="816"/>
      <c r="G86" s="816"/>
      <c r="H86" s="816"/>
      <c r="I86" s="816"/>
      <c r="J86" s="816"/>
      <c r="K86" s="816"/>
      <c r="L86" s="816"/>
      <c r="M86" s="817"/>
      <c r="N86" s="58">
        <f>L83+L84+L85</f>
        <v>6066.1427891769772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26286.618753100236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303</v>
      </c>
      <c r="B36" s="828" t="str">
        <f>VLOOKUP(A36,EQUIPOS!A6:D154,3,FALSE)</f>
        <v>Retrocargador, pala de 1,1 m3 de capacidad, profundidad de excavación de 4.400 mm y una altura de 5.680 mm</v>
      </c>
      <c r="C36" s="829"/>
      <c r="D36" s="829"/>
      <c r="E36" s="829"/>
      <c r="F36" s="829"/>
      <c r="G36" s="829"/>
      <c r="H36" s="830"/>
      <c r="I36" s="276"/>
      <c r="J36" s="277"/>
      <c r="K36" s="278">
        <f>VLOOKUP(A36,EQUIPOS!A6:D163,4,FALSE)</f>
        <v>181383.8959610473</v>
      </c>
      <c r="L36" s="279"/>
      <c r="M36" s="280">
        <v>250</v>
      </c>
      <c r="N36" s="281">
        <f>K36/M36</f>
        <v>725.5355838441892</v>
      </c>
    </row>
    <row r="37" spans="1:14">
      <c r="A37" s="119" t="s">
        <v>373</v>
      </c>
      <c r="B37" s="828" t="str">
        <f>VLOOKUP(A37,EQUIPOS!A7:D154,3,FALSE)</f>
        <v>Volqueta 6 m3</v>
      </c>
      <c r="C37" s="829"/>
      <c r="D37" s="829"/>
      <c r="E37" s="829"/>
      <c r="F37" s="829"/>
      <c r="G37" s="829"/>
      <c r="H37" s="830"/>
      <c r="I37" s="276"/>
      <c r="J37" s="277"/>
      <c r="K37" s="278">
        <f>VLOOKUP(A37,EQUIPOS!A7:D164,4,FALSE)</f>
        <v>63048.702011494264</v>
      </c>
      <c r="L37" s="279"/>
      <c r="M37" s="280">
        <v>250</v>
      </c>
      <c r="N37" s="281">
        <f>K37/M37</f>
        <v>252.19480804597706</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5.1067205206100006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982.83711241077629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102.1344104122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1084.9715228229763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216.99430456459527</v>
      </c>
      <c r="M83" s="850"/>
      <c r="N83" s="57"/>
    </row>
    <row r="84" spans="1:14">
      <c r="B84" s="95" t="s">
        <v>1057</v>
      </c>
      <c r="C84" s="96"/>
      <c r="D84" s="96"/>
      <c r="E84" s="96"/>
      <c r="F84" s="96"/>
      <c r="G84" s="96"/>
      <c r="H84" s="96"/>
      <c r="I84" s="93"/>
      <c r="J84" s="94"/>
      <c r="K84" s="313">
        <v>0.05</v>
      </c>
      <c r="L84" s="849">
        <f>N78*K84</f>
        <v>54.248576141148817</v>
      </c>
      <c r="M84" s="850"/>
      <c r="N84" s="57"/>
    </row>
    <row r="85" spans="1:14" ht="15.75" thickBot="1">
      <c r="B85" s="97" t="s">
        <v>1058</v>
      </c>
      <c r="C85" s="98"/>
      <c r="D85" s="98"/>
      <c r="E85" s="98"/>
      <c r="F85" s="98"/>
      <c r="G85" s="98"/>
      <c r="H85" s="98"/>
      <c r="I85" s="99"/>
      <c r="J85" s="100"/>
      <c r="K85" s="314">
        <v>0.05</v>
      </c>
      <c r="L85" s="851">
        <f>N78*K85</f>
        <v>54.248576141148817</v>
      </c>
      <c r="M85" s="852"/>
      <c r="N85" s="57"/>
    </row>
    <row r="86" spans="1:14" ht="15.75" thickBot="1">
      <c r="B86" s="815" t="s">
        <v>1037</v>
      </c>
      <c r="C86" s="816"/>
      <c r="D86" s="816"/>
      <c r="E86" s="816"/>
      <c r="F86" s="816"/>
      <c r="G86" s="816"/>
      <c r="H86" s="816"/>
      <c r="I86" s="816"/>
      <c r="J86" s="816"/>
      <c r="K86" s="816"/>
      <c r="L86" s="816"/>
      <c r="M86" s="817"/>
      <c r="N86" s="58">
        <f>L83+L84+L85</f>
        <v>325.4914568468929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1410.4629796698691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35</v>
      </c>
      <c r="N36" s="281">
        <f>K36/M36</f>
        <v>2504.8411759715386</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35</v>
      </c>
      <c r="N37" s="281">
        <f>K37/M37</f>
        <v>5375.012352490422</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35</v>
      </c>
      <c r="N38" s="281">
        <f>K38/M38</f>
        <v>4750.5529329501924</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14.590630058885715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12644.997091471037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71.26137527873199</v>
      </c>
      <c r="N48" s="281">
        <f>K48*M48</f>
        <v>1781.5343819682998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505</v>
      </c>
      <c r="N49" s="281">
        <f>K49*M49</f>
        <v>40400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42181.534381968297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729.53150294428576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55556.062976383619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11111.212595276724</v>
      </c>
      <c r="M83" s="850"/>
      <c r="N83" s="57"/>
    </row>
    <row r="84" spans="1:14">
      <c r="B84" s="95" t="s">
        <v>1057</v>
      </c>
      <c r="C84" s="96"/>
      <c r="D84" s="96"/>
      <c r="E84" s="96"/>
      <c r="F84" s="96"/>
      <c r="G84" s="96"/>
      <c r="H84" s="96"/>
      <c r="I84" s="93"/>
      <c r="J84" s="94"/>
      <c r="K84" s="313">
        <v>0.05</v>
      </c>
      <c r="L84" s="849">
        <f>N78*K84</f>
        <v>2777.8031488191809</v>
      </c>
      <c r="M84" s="850"/>
      <c r="N84" s="57"/>
    </row>
    <row r="85" spans="1:14" ht="15.75" thickBot="1">
      <c r="B85" s="97" t="s">
        <v>1058</v>
      </c>
      <c r="C85" s="98"/>
      <c r="D85" s="98"/>
      <c r="E85" s="98"/>
      <c r="F85" s="98"/>
      <c r="G85" s="98"/>
      <c r="H85" s="98"/>
      <c r="I85" s="99"/>
      <c r="J85" s="100"/>
      <c r="K85" s="314">
        <v>0.05</v>
      </c>
      <c r="L85" s="851">
        <f>N78*K85</f>
        <v>2777.8031488191809</v>
      </c>
      <c r="M85" s="852"/>
      <c r="N85" s="57"/>
    </row>
    <row r="86" spans="1:14" ht="15.75" thickBot="1">
      <c r="B86" s="815" t="s">
        <v>1037</v>
      </c>
      <c r="C86" s="816"/>
      <c r="D86" s="816"/>
      <c r="E86" s="816"/>
      <c r="F86" s="816"/>
      <c r="G86" s="816"/>
      <c r="H86" s="816"/>
      <c r="I86" s="816"/>
      <c r="J86" s="816"/>
      <c r="K86" s="816"/>
      <c r="L86" s="816"/>
      <c r="M86" s="817"/>
      <c r="N86" s="58">
        <f>L83+L84+L85</f>
        <v>16666.818892915086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72222.881869298697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35</v>
      </c>
      <c r="N36" s="281">
        <f>K36/M36</f>
        <v>2504.8411759715386</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35</v>
      </c>
      <c r="N37" s="281">
        <f>K37/M37</f>
        <v>5375.012352490422</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35</v>
      </c>
      <c r="N38" s="281">
        <f>K38/M38</f>
        <v>4750.5529329501924</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14.590630058885715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12644.997091471037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71.26137527873199</v>
      </c>
      <c r="N48" s="281">
        <f>K48*M48</f>
        <v>1781.5343819682998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1781.5343819682998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729.53150294428576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15156.062976383624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3031.2125952767251</v>
      </c>
      <c r="M83" s="850"/>
      <c r="N83" s="57"/>
    </row>
    <row r="84" spans="1:14">
      <c r="B84" s="95" t="s">
        <v>1057</v>
      </c>
      <c r="C84" s="96"/>
      <c r="D84" s="96"/>
      <c r="E84" s="96"/>
      <c r="F84" s="96"/>
      <c r="G84" s="96"/>
      <c r="H84" s="96"/>
      <c r="I84" s="93"/>
      <c r="J84" s="94"/>
      <c r="K84" s="313">
        <v>0.05</v>
      </c>
      <c r="L84" s="849">
        <f>N78*K84</f>
        <v>757.80314881918127</v>
      </c>
      <c r="M84" s="850"/>
      <c r="N84" s="57"/>
    </row>
    <row r="85" spans="1:14" ht="15.75" thickBot="1">
      <c r="B85" s="97" t="s">
        <v>1058</v>
      </c>
      <c r="C85" s="98"/>
      <c r="D85" s="98"/>
      <c r="E85" s="98"/>
      <c r="F85" s="98"/>
      <c r="G85" s="98"/>
      <c r="H85" s="98"/>
      <c r="I85" s="99"/>
      <c r="J85" s="100"/>
      <c r="K85" s="314">
        <v>0.05</v>
      </c>
      <c r="L85" s="851">
        <f>N78*K85</f>
        <v>757.80314881918127</v>
      </c>
      <c r="M85" s="852"/>
      <c r="N85" s="57"/>
    </row>
    <row r="86" spans="1:14" ht="15.75" thickBot="1">
      <c r="B86" s="815" t="s">
        <v>1037</v>
      </c>
      <c r="C86" s="816"/>
      <c r="D86" s="816"/>
      <c r="E86" s="816"/>
      <c r="F86" s="816"/>
      <c r="G86" s="816"/>
      <c r="H86" s="816"/>
      <c r="I86" s="816"/>
      <c r="J86" s="816"/>
      <c r="K86" s="816"/>
      <c r="L86" s="816"/>
      <c r="M86" s="817"/>
      <c r="N86" s="58">
        <f>L83+L84+L85</f>
        <v>4546.8188929150874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19702.881869298712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505</v>
      </c>
      <c r="N48" s="281">
        <f>K48*M48</f>
        <v>505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f>SUM(N70:N75)</f>
        <v>0</v>
      </c>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505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101</v>
      </c>
      <c r="M83" s="850"/>
      <c r="N83" s="57"/>
    </row>
    <row r="84" spans="1:14">
      <c r="B84" s="95" t="s">
        <v>1057</v>
      </c>
      <c r="C84" s="96"/>
      <c r="D84" s="96"/>
      <c r="E84" s="96"/>
      <c r="F84" s="96"/>
      <c r="G84" s="96"/>
      <c r="H84" s="96"/>
      <c r="I84" s="93"/>
      <c r="J84" s="94"/>
      <c r="K84" s="313">
        <v>0.05</v>
      </c>
      <c r="L84" s="849">
        <f>N78*K84</f>
        <v>25.25</v>
      </c>
      <c r="M84" s="850"/>
      <c r="N84" s="57"/>
    </row>
    <row r="85" spans="1:14" ht="15.75" thickBot="1">
      <c r="B85" s="97" t="s">
        <v>1058</v>
      </c>
      <c r="C85" s="98"/>
      <c r="D85" s="98"/>
      <c r="E85" s="98"/>
      <c r="F85" s="98"/>
      <c r="G85" s="98"/>
      <c r="H85" s="98"/>
      <c r="I85" s="99"/>
      <c r="J85" s="100"/>
      <c r="K85" s="314">
        <v>0.05</v>
      </c>
      <c r="L85" s="851">
        <f>N78*K85</f>
        <v>25.25</v>
      </c>
      <c r="M85" s="852"/>
      <c r="N85" s="57"/>
    </row>
    <row r="86" spans="1:14" ht="15.75" thickBot="1">
      <c r="B86" s="815" t="s">
        <v>1037</v>
      </c>
      <c r="C86" s="816"/>
      <c r="D86" s="816"/>
      <c r="E86" s="816"/>
      <c r="F86" s="816"/>
      <c r="G86" s="816"/>
      <c r="H86" s="816"/>
      <c r="I86" s="816"/>
      <c r="J86" s="816"/>
      <c r="K86" s="816"/>
      <c r="L86" s="816"/>
      <c r="M86" s="817"/>
      <c r="N86" s="58">
        <f>L83+L84+L85</f>
        <v>151.5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35</v>
      </c>
      <c r="N36" s="281">
        <f>K36/M36</f>
        <v>2504.8411759715386</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35</v>
      </c>
      <c r="N37" s="281">
        <f>K37/M37</f>
        <v>5375.012352490422</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35</v>
      </c>
      <c r="N38" s="281">
        <f>K38/M38</f>
        <v>4750.5529329501924</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14.590630058885715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12644.997091471037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1358</v>
      </c>
      <c r="N48" s="281">
        <f>K48*M48</f>
        <v>108640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71.26137527873199</v>
      </c>
      <c r="N49" s="281">
        <f>K49*M49</f>
        <v>1781.5343819682998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110421.5343819683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729.53150294428576</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123796.06297638363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24759.212595276727</v>
      </c>
      <c r="M83" s="850"/>
      <c r="N83" s="57"/>
    </row>
    <row r="84" spans="1:14">
      <c r="B84" s="95" t="s">
        <v>1057</v>
      </c>
      <c r="C84" s="96"/>
      <c r="D84" s="96"/>
      <c r="E84" s="96"/>
      <c r="F84" s="96"/>
      <c r="G84" s="96"/>
      <c r="H84" s="96"/>
      <c r="I84" s="93"/>
      <c r="J84" s="94"/>
      <c r="K84" s="313">
        <v>0.05</v>
      </c>
      <c r="L84" s="849">
        <f>N78*K84</f>
        <v>6189.8031488191818</v>
      </c>
      <c r="M84" s="850"/>
      <c r="N84" s="57"/>
    </row>
    <row r="85" spans="1:14" ht="15.75" thickBot="1">
      <c r="B85" s="97" t="s">
        <v>1058</v>
      </c>
      <c r="C85" s="98"/>
      <c r="D85" s="98"/>
      <c r="E85" s="98"/>
      <c r="F85" s="98"/>
      <c r="G85" s="98"/>
      <c r="H85" s="98"/>
      <c r="I85" s="99"/>
      <c r="J85" s="100"/>
      <c r="K85" s="314">
        <v>0.05</v>
      </c>
      <c r="L85" s="851">
        <f>N78*K85</f>
        <v>6189.8031488191818</v>
      </c>
      <c r="M85" s="852"/>
      <c r="N85" s="57"/>
    </row>
    <row r="86" spans="1:14" ht="15.75" thickBot="1">
      <c r="B86" s="815" t="s">
        <v>1037</v>
      </c>
      <c r="C86" s="816"/>
      <c r="D86" s="816"/>
      <c r="E86" s="816"/>
      <c r="F86" s="816"/>
      <c r="G86" s="816"/>
      <c r="H86" s="816"/>
      <c r="I86" s="816"/>
      <c r="J86" s="816"/>
      <c r="K86" s="816"/>
      <c r="L86" s="816"/>
      <c r="M86" s="817"/>
      <c r="N86" s="58">
        <f>L83+L84+L85</f>
        <v>37138.818892915093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160934.88186929873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35</v>
      </c>
      <c r="N36" s="281">
        <f>K36/M36</f>
        <v>2504.8411759715386</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35</v>
      </c>
      <c r="N37" s="281">
        <f>K37/M37</f>
        <v>5375.012352490422</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35</v>
      </c>
      <c r="N38" s="281">
        <f>K38/M38</f>
        <v>4750.5529329501924</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N75*M41</f>
        <v>14.590630058885715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12644.997091471037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71.26137527873199</v>
      </c>
      <c r="N48" s="281">
        <f>K48*M48</f>
        <v>1781.5343819682998</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1781.5343819682998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15" t="s">
        <v>1037</v>
      </c>
      <c r="C75" s="816"/>
      <c r="D75" s="816"/>
      <c r="E75" s="816"/>
      <c r="F75" s="816"/>
      <c r="G75" s="816"/>
      <c r="H75" s="816"/>
      <c r="I75" s="822"/>
      <c r="J75" s="822"/>
      <c r="K75" s="822"/>
      <c r="L75" s="822"/>
      <c r="M75" s="823"/>
      <c r="N75" s="310">
        <f>SUM(N69:N74)</f>
        <v>729.53150294428576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15156.062976383624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3031.2125952767251</v>
      </c>
      <c r="M82" s="850"/>
      <c r="N82" s="57"/>
    </row>
    <row r="83" spans="1:14">
      <c r="B83" s="95" t="s">
        <v>1057</v>
      </c>
      <c r="C83" s="96"/>
      <c r="D83" s="96"/>
      <c r="E83" s="96"/>
      <c r="F83" s="96"/>
      <c r="G83" s="96"/>
      <c r="H83" s="96"/>
      <c r="I83" s="93"/>
      <c r="J83" s="94"/>
      <c r="K83" s="313">
        <v>0.05</v>
      </c>
      <c r="L83" s="849">
        <f>N77*K83</f>
        <v>757.80314881918127</v>
      </c>
      <c r="M83" s="850"/>
      <c r="N83" s="57"/>
    </row>
    <row r="84" spans="1:14" ht="15.75" thickBot="1">
      <c r="B84" s="97" t="s">
        <v>1058</v>
      </c>
      <c r="C84" s="98"/>
      <c r="D84" s="98"/>
      <c r="E84" s="98"/>
      <c r="F84" s="98"/>
      <c r="G84" s="98"/>
      <c r="H84" s="98"/>
      <c r="I84" s="99"/>
      <c r="J84" s="100"/>
      <c r="K84" s="314">
        <v>0.05</v>
      </c>
      <c r="L84" s="851">
        <f>N77*K84</f>
        <v>757.80314881918127</v>
      </c>
      <c r="M84" s="852"/>
      <c r="N84" s="57"/>
    </row>
    <row r="85" spans="1:14" ht="15.75" thickBot="1">
      <c r="B85" s="815" t="s">
        <v>1037</v>
      </c>
      <c r="C85" s="816"/>
      <c r="D85" s="816"/>
      <c r="E85" s="816"/>
      <c r="F85" s="816"/>
      <c r="G85" s="816"/>
      <c r="H85" s="816"/>
      <c r="I85" s="816"/>
      <c r="J85" s="816"/>
      <c r="K85" s="816"/>
      <c r="L85" s="816"/>
      <c r="M85" s="817"/>
      <c r="N85" s="58">
        <f>L82+L83+L84</f>
        <v>4546.8188929150874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19702.881869298712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ht="21"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1358</v>
      </c>
      <c r="N48" s="281">
        <f>K48*M48</f>
        <v>1358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1358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1358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271.60000000000002</v>
      </c>
      <c r="M83" s="850"/>
      <c r="N83" s="57"/>
    </row>
    <row r="84" spans="1:14">
      <c r="B84" s="95" t="s">
        <v>1057</v>
      </c>
      <c r="C84" s="96"/>
      <c r="D84" s="96"/>
      <c r="E84" s="96"/>
      <c r="F84" s="96"/>
      <c r="G84" s="96"/>
      <c r="H84" s="96"/>
      <c r="I84" s="93"/>
      <c r="J84" s="94"/>
      <c r="K84" s="313">
        <v>0.05</v>
      </c>
      <c r="L84" s="849">
        <f>N78*K84</f>
        <v>67.900000000000006</v>
      </c>
      <c r="M84" s="850"/>
      <c r="N84" s="57"/>
    </row>
    <row r="85" spans="1:14" ht="15.75" thickBot="1">
      <c r="B85" s="97" t="s">
        <v>1058</v>
      </c>
      <c r="C85" s="98"/>
      <c r="D85" s="98"/>
      <c r="E85" s="98"/>
      <c r="F85" s="98"/>
      <c r="G85" s="98"/>
      <c r="H85" s="98"/>
      <c r="I85" s="99"/>
      <c r="J85" s="100"/>
      <c r="K85" s="314">
        <v>0.05</v>
      </c>
      <c r="L85" s="851">
        <f>N78*K85</f>
        <v>67.900000000000006</v>
      </c>
      <c r="M85" s="852"/>
      <c r="N85" s="57"/>
    </row>
    <row r="86" spans="1:14" ht="15.75" thickBot="1">
      <c r="B86" s="815" t="s">
        <v>1037</v>
      </c>
      <c r="C86" s="816"/>
      <c r="D86" s="816"/>
      <c r="E86" s="816"/>
      <c r="F86" s="816"/>
      <c r="G86" s="816"/>
      <c r="H86" s="816"/>
      <c r="I86" s="816"/>
      <c r="J86" s="816"/>
      <c r="K86" s="816"/>
      <c r="L86" s="816"/>
      <c r="M86" s="817"/>
      <c r="N86" s="58">
        <f>L83+L84+L85</f>
        <v>407.4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1765.4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7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600</v>
      </c>
      <c r="N36" s="281">
        <f>K36/M36</f>
        <v>146.11573526500641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600</v>
      </c>
      <c r="N37" s="281">
        <f>K37/M37</f>
        <v>313.54238722860794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600</v>
      </c>
      <c r="N38" s="281">
        <f>K38/M38</f>
        <v>277.1155877554279</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0.42556004338416664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737.19927029242638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71.26137527873199</v>
      </c>
      <c r="N48" s="281">
        <f>K48*M48</f>
        <v>213.78412583619598</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213.78412583619598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15" t="s">
        <v>1037</v>
      </c>
      <c r="C75" s="816"/>
      <c r="D75" s="816"/>
      <c r="E75" s="816"/>
      <c r="F75" s="816"/>
      <c r="G75" s="816"/>
      <c r="H75" s="816"/>
      <c r="I75" s="822"/>
      <c r="J75" s="822"/>
      <c r="K75" s="822"/>
      <c r="L75" s="822"/>
      <c r="M75" s="823"/>
      <c r="N75" s="310">
        <f>SUM(N69:N74)</f>
        <v>42.556004338416663</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993.53940046703906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198.70788009340782</v>
      </c>
      <c r="M82" s="850"/>
      <c r="N82" s="57"/>
    </row>
    <row r="83" spans="1:14">
      <c r="B83" s="95" t="s">
        <v>1057</v>
      </c>
      <c r="C83" s="96"/>
      <c r="D83" s="96"/>
      <c r="E83" s="96"/>
      <c r="F83" s="96"/>
      <c r="G83" s="96"/>
      <c r="H83" s="96"/>
      <c r="I83" s="93"/>
      <c r="J83" s="94"/>
      <c r="K83" s="313">
        <v>0.05</v>
      </c>
      <c r="L83" s="849">
        <f>N77*K83</f>
        <v>49.676970023351956</v>
      </c>
      <c r="M83" s="850"/>
      <c r="N83" s="57"/>
    </row>
    <row r="84" spans="1:14" ht="15.75" thickBot="1">
      <c r="B84" s="97" t="s">
        <v>1058</v>
      </c>
      <c r="C84" s="98"/>
      <c r="D84" s="98"/>
      <c r="E84" s="98"/>
      <c r="F84" s="98"/>
      <c r="G84" s="98"/>
      <c r="H84" s="98"/>
      <c r="I84" s="99"/>
      <c r="J84" s="100"/>
      <c r="K84" s="314">
        <v>0.05</v>
      </c>
      <c r="L84" s="851">
        <f>N77*K84</f>
        <v>49.676970023351956</v>
      </c>
      <c r="M84" s="852"/>
      <c r="N84" s="57"/>
    </row>
    <row r="85" spans="1:14" ht="15.75" thickBot="1">
      <c r="B85" s="815" t="s">
        <v>1037</v>
      </c>
      <c r="C85" s="816"/>
      <c r="D85" s="816"/>
      <c r="E85" s="816"/>
      <c r="F85" s="816"/>
      <c r="G85" s="816"/>
      <c r="H85" s="816"/>
      <c r="I85" s="816"/>
      <c r="J85" s="816"/>
      <c r="K85" s="816"/>
      <c r="L85" s="816"/>
      <c r="M85" s="817"/>
      <c r="N85" s="58">
        <f>L82+L83+L84</f>
        <v>298.06182014011171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1291.6012206071507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45</v>
      </c>
      <c r="N37" s="281">
        <f>K37/M37</f>
        <v>4180.5651630481061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N75*M41</f>
        <v>11.348267823577778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9834.9977378108069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71.26137527873199</v>
      </c>
      <c r="N48" s="281">
        <f>K48*M48</f>
        <v>1781.5343819682998</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40720.785873561137</v>
      </c>
      <c r="N49" s="281">
        <f>K49*M49</f>
        <v>50900.982341951421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52682.516723919718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19">
        <f>VLOOKUP(A58,TRANSPORTE!A5:D117,4,FALSE)</f>
        <v>962.35130305286657</v>
      </c>
      <c r="M58" s="820"/>
      <c r="N58" s="296">
        <f>K58*L58</f>
        <v>1202.9391288160832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1202.9391288160832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15" t="s">
        <v>1037</v>
      </c>
      <c r="C75" s="816"/>
      <c r="D75" s="816"/>
      <c r="E75" s="816"/>
      <c r="F75" s="816"/>
      <c r="G75" s="816"/>
      <c r="H75" s="816"/>
      <c r="I75" s="822"/>
      <c r="J75" s="822"/>
      <c r="K75" s="822"/>
      <c r="L75" s="822"/>
      <c r="M75" s="823"/>
      <c r="N75" s="310">
        <f>SUM(N69:N74)</f>
        <v>567.4133911788889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64287.866981725499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12857.5733963451</v>
      </c>
      <c r="M82" s="850"/>
      <c r="N82" s="57"/>
    </row>
    <row r="83" spans="1:14">
      <c r="B83" s="95" t="s">
        <v>1057</v>
      </c>
      <c r="C83" s="96"/>
      <c r="D83" s="96"/>
      <c r="E83" s="96"/>
      <c r="F83" s="96"/>
      <c r="G83" s="96"/>
      <c r="H83" s="96"/>
      <c r="I83" s="93"/>
      <c r="J83" s="94"/>
      <c r="K83" s="313">
        <v>0.05</v>
      </c>
      <c r="L83" s="849">
        <f>N77*K83</f>
        <v>3214.3933490862751</v>
      </c>
      <c r="M83" s="850"/>
      <c r="N83" s="57"/>
    </row>
    <row r="84" spans="1:14" ht="15.75" thickBot="1">
      <c r="B84" s="97" t="s">
        <v>1058</v>
      </c>
      <c r="C84" s="98"/>
      <c r="D84" s="98"/>
      <c r="E84" s="98"/>
      <c r="F84" s="98"/>
      <c r="G84" s="98"/>
      <c r="H84" s="98"/>
      <c r="I84" s="99"/>
      <c r="J84" s="100"/>
      <c r="K84" s="314">
        <v>0.05</v>
      </c>
      <c r="L84" s="851">
        <f>N77*K84</f>
        <v>3214.3933490862751</v>
      </c>
      <c r="M84" s="852"/>
      <c r="N84" s="57"/>
    </row>
    <row r="85" spans="1:14" ht="15.75" thickBot="1">
      <c r="B85" s="815" t="s">
        <v>1037</v>
      </c>
      <c r="C85" s="816"/>
      <c r="D85" s="816"/>
      <c r="E85" s="816"/>
      <c r="F85" s="816"/>
      <c r="G85" s="816"/>
      <c r="H85" s="816"/>
      <c r="I85" s="816"/>
      <c r="J85" s="816"/>
      <c r="K85" s="816"/>
      <c r="L85" s="816"/>
      <c r="M85" s="817"/>
      <c r="N85" s="58">
        <f>L82+L83+L84</f>
        <v>19286.360094517651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83574.227076243144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29.25"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6819.7136141746505</v>
      </c>
      <c r="N48" s="281">
        <f>K48*M48</f>
        <v>6819.7136141746505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6819.7136141746505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6819.7136141746505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1363.9427228349302</v>
      </c>
      <c r="M83" s="850"/>
      <c r="N83" s="57"/>
    </row>
    <row r="84" spans="1:14">
      <c r="B84" s="95" t="s">
        <v>1057</v>
      </c>
      <c r="C84" s="96"/>
      <c r="D84" s="96"/>
      <c r="E84" s="96"/>
      <c r="F84" s="96"/>
      <c r="G84" s="96"/>
      <c r="H84" s="96"/>
      <c r="I84" s="93"/>
      <c r="J84" s="94"/>
      <c r="K84" s="313">
        <v>0.05</v>
      </c>
      <c r="L84" s="849">
        <f>N78*K84</f>
        <v>340.98568070873256</v>
      </c>
      <c r="M84" s="850"/>
      <c r="N84" s="57"/>
    </row>
    <row r="85" spans="1:14" ht="15.75" thickBot="1">
      <c r="B85" s="97" t="s">
        <v>1058</v>
      </c>
      <c r="C85" s="98"/>
      <c r="D85" s="98"/>
      <c r="E85" s="98"/>
      <c r="F85" s="98"/>
      <c r="G85" s="98"/>
      <c r="H85" s="98"/>
      <c r="I85" s="99"/>
      <c r="J85" s="100"/>
      <c r="K85" s="314">
        <v>0.05</v>
      </c>
      <c r="L85" s="851">
        <f>N78*K85</f>
        <v>340.98568070873256</v>
      </c>
      <c r="M85" s="852"/>
      <c r="N85" s="57"/>
    </row>
    <row r="86" spans="1:14" ht="15.75" thickBot="1">
      <c r="B86" s="815" t="s">
        <v>1037</v>
      </c>
      <c r="C86" s="816"/>
      <c r="D86" s="816"/>
      <c r="E86" s="816"/>
      <c r="F86" s="816"/>
      <c r="G86" s="816"/>
      <c r="H86" s="816"/>
      <c r="I86" s="816"/>
      <c r="J86" s="816"/>
      <c r="K86" s="816"/>
      <c r="L86" s="816"/>
      <c r="M86" s="817"/>
      <c r="N86" s="58">
        <f>L83+L84+L85</f>
        <v>2045.9140842523955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8865.6276984270462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4326.5834990658705</v>
      </c>
      <c r="N48" s="281">
        <f>K48*M48</f>
        <v>4326.5834990658705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4326.5834990658705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4326.5834990658705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865.31669981317418</v>
      </c>
      <c r="M83" s="850"/>
      <c r="N83" s="57"/>
    </row>
    <row r="84" spans="1:14">
      <c r="B84" s="95" t="s">
        <v>1057</v>
      </c>
      <c r="C84" s="96"/>
      <c r="D84" s="96"/>
      <c r="E84" s="96"/>
      <c r="F84" s="96"/>
      <c r="G84" s="96"/>
      <c r="H84" s="96"/>
      <c r="I84" s="93"/>
      <c r="J84" s="94"/>
      <c r="K84" s="313">
        <v>0.05</v>
      </c>
      <c r="L84" s="849">
        <f>N78*K84</f>
        <v>216.32917495329355</v>
      </c>
      <c r="M84" s="850"/>
      <c r="N84" s="57"/>
    </row>
    <row r="85" spans="1:14" ht="15.75" thickBot="1">
      <c r="B85" s="97" t="s">
        <v>1058</v>
      </c>
      <c r="C85" s="98"/>
      <c r="D85" s="98"/>
      <c r="E85" s="98"/>
      <c r="F85" s="98"/>
      <c r="G85" s="98"/>
      <c r="H85" s="98"/>
      <c r="I85" s="99"/>
      <c r="J85" s="100"/>
      <c r="K85" s="314">
        <v>0.05</v>
      </c>
      <c r="L85" s="851">
        <f>N78*K85</f>
        <v>216.32917495329355</v>
      </c>
      <c r="M85" s="852"/>
      <c r="N85" s="57"/>
    </row>
    <row r="86" spans="1:14" ht="15.75" thickBot="1">
      <c r="B86" s="815" t="s">
        <v>1037</v>
      </c>
      <c r="C86" s="816"/>
      <c r="D86" s="816"/>
      <c r="E86" s="816"/>
      <c r="F86" s="816"/>
      <c r="G86" s="816"/>
      <c r="H86" s="816"/>
      <c r="I86" s="816"/>
      <c r="J86" s="816"/>
      <c r="K86" s="816"/>
      <c r="L86" s="816"/>
      <c r="M86" s="817"/>
      <c r="N86" s="58">
        <f>L83+L84+L85</f>
        <v>1297.9750497197615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5624.5585487856315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4"/>
      <c r="C1" s="916"/>
      <c r="D1" s="917"/>
      <c r="E1" s="917"/>
      <c r="F1" s="917"/>
      <c r="G1" s="917"/>
      <c r="H1" s="917"/>
      <c r="I1" s="917"/>
      <c r="J1" s="918"/>
      <c r="K1" s="919" t="s">
        <v>1017</v>
      </c>
      <c r="L1" s="921" t="s">
        <v>2304</v>
      </c>
      <c r="M1" s="922"/>
      <c r="N1" s="923"/>
    </row>
    <row r="2" spans="2:14" ht="18.7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71.26137527873199</v>
      </c>
      <c r="N48" s="281">
        <f>K48*M48</f>
        <v>71.26137527873199</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4326.5834990658705</v>
      </c>
      <c r="N49" s="281">
        <f>K49*M49</f>
        <v>1557.5700596637132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1628.8314349424452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1" t="s">
        <v>1047</v>
      </c>
      <c r="C68" s="842"/>
      <c r="D68" s="842"/>
      <c r="E68" s="842"/>
      <c r="F68" s="842"/>
      <c r="G68" s="842"/>
      <c r="H68" s="842"/>
      <c r="I68" s="79" t="s">
        <v>1048</v>
      </c>
      <c r="J68" s="81" t="s">
        <v>1494</v>
      </c>
      <c r="K68" s="80" t="s">
        <v>1050</v>
      </c>
      <c r="L68" s="843" t="s">
        <v>1034</v>
      </c>
      <c r="M68" s="844"/>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02"/>
      <c r="C74" s="803"/>
      <c r="D74" s="803"/>
      <c r="E74" s="803"/>
      <c r="F74" s="803"/>
      <c r="G74" s="803"/>
      <c r="H74" s="803"/>
      <c r="I74" s="132"/>
      <c r="J74" s="132"/>
      <c r="K74" s="132"/>
      <c r="L74" s="903"/>
      <c r="M74" s="903"/>
      <c r="N74" s="51"/>
    </row>
    <row r="75" spans="2:15" ht="15.75" thickBot="1">
      <c r="B75" s="815" t="s">
        <v>1037</v>
      </c>
      <c r="C75" s="816"/>
      <c r="D75" s="816"/>
      <c r="E75" s="816"/>
      <c r="F75" s="816"/>
      <c r="G75" s="816"/>
      <c r="H75" s="816"/>
      <c r="I75" s="822"/>
      <c r="J75" s="822"/>
      <c r="K75" s="822"/>
      <c r="L75" s="822"/>
      <c r="M75" s="823"/>
      <c r="N75" s="310"/>
    </row>
    <row r="76" spans="2:15" ht="15.75" thickBot="1">
      <c r="B76" s="39"/>
      <c r="C76" s="40"/>
      <c r="D76" s="40"/>
      <c r="E76" s="40"/>
      <c r="F76" s="40"/>
      <c r="G76" s="40"/>
      <c r="H76" s="40"/>
      <c r="I76" s="40"/>
      <c r="J76" s="40"/>
      <c r="K76" s="40"/>
      <c r="L76" s="40"/>
      <c r="M76" s="40"/>
      <c r="N76" s="41"/>
    </row>
    <row r="77" spans="2:15" ht="15.75" thickBot="1">
      <c r="B77" s="815" t="s">
        <v>1051</v>
      </c>
      <c r="C77" s="816"/>
      <c r="D77" s="816"/>
      <c r="E77" s="816"/>
      <c r="F77" s="816"/>
      <c r="G77" s="816"/>
      <c r="H77" s="816"/>
      <c r="I77" s="816"/>
      <c r="J77" s="816"/>
      <c r="K77" s="816"/>
      <c r="L77" s="816"/>
      <c r="M77" s="817"/>
      <c r="N77" s="105">
        <f>N43+N53+N64+N75</f>
        <v>1628.8314349424452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325.76628698848907</v>
      </c>
      <c r="M82" s="850"/>
      <c r="N82" s="57"/>
    </row>
    <row r="83" spans="1:14">
      <c r="B83" s="95" t="s">
        <v>1057</v>
      </c>
      <c r="C83" s="96"/>
      <c r="D83" s="96"/>
      <c r="E83" s="96"/>
      <c r="F83" s="96"/>
      <c r="G83" s="96"/>
      <c r="H83" s="96"/>
      <c r="I83" s="93"/>
      <c r="J83" s="94"/>
      <c r="K83" s="313">
        <v>0.05</v>
      </c>
      <c r="L83" s="849">
        <f>N77*K83</f>
        <v>81.441571747122268</v>
      </c>
      <c r="M83" s="850"/>
      <c r="N83" s="57"/>
    </row>
    <row r="84" spans="1:14" ht="15.75" thickBot="1">
      <c r="B84" s="97" t="s">
        <v>1058</v>
      </c>
      <c r="C84" s="98"/>
      <c r="D84" s="98"/>
      <c r="E84" s="98"/>
      <c r="F84" s="98"/>
      <c r="G84" s="98"/>
      <c r="H84" s="98"/>
      <c r="I84" s="99"/>
      <c r="J84" s="100"/>
      <c r="K84" s="314">
        <v>0.05</v>
      </c>
      <c r="L84" s="851">
        <f>N77*K84</f>
        <v>81.441571747122268</v>
      </c>
      <c r="M84" s="852"/>
      <c r="N84" s="57"/>
    </row>
    <row r="85" spans="1:14" ht="15.75" thickBot="1">
      <c r="B85" s="815" t="s">
        <v>1037</v>
      </c>
      <c r="C85" s="816"/>
      <c r="D85" s="816"/>
      <c r="E85" s="816"/>
      <c r="F85" s="816"/>
      <c r="G85" s="816"/>
      <c r="H85" s="816"/>
      <c r="I85" s="816"/>
      <c r="J85" s="816"/>
      <c r="K85" s="816"/>
      <c r="L85" s="816"/>
      <c r="M85" s="817"/>
      <c r="N85" s="58">
        <f>L82+L83+L84</f>
        <v>488.64943048273364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2117.4808654251788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45</v>
      </c>
      <c r="N37" s="281">
        <f>K37/M37</f>
        <v>4180.5651630481061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9829.3236038990181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40720.785873561137</v>
      </c>
      <c r="N48" s="281">
        <f>K48*M48</f>
        <v>50900.982341951421</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71.26137527873199</v>
      </c>
      <c r="N49" s="281">
        <f>K49*M49</f>
        <v>1781.5343819682998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52682.516723919718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19">
        <f>VLOOKUP(A59,TRANSPORTE!A5:D123,4,FALSE)</f>
        <v>1500</v>
      </c>
      <c r="M59" s="820"/>
      <c r="N59" s="296">
        <f>K59*L59</f>
        <v>1875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64954.253718997621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12990.850743799525</v>
      </c>
      <c r="M83" s="850"/>
      <c r="N83" s="57"/>
    </row>
    <row r="84" spans="1:14">
      <c r="B84" s="95" t="s">
        <v>1057</v>
      </c>
      <c r="C84" s="96"/>
      <c r="D84" s="96"/>
      <c r="E84" s="96"/>
      <c r="F84" s="96"/>
      <c r="G84" s="96"/>
      <c r="H84" s="96"/>
      <c r="I84" s="93"/>
      <c r="J84" s="94"/>
      <c r="K84" s="313">
        <v>0.05</v>
      </c>
      <c r="L84" s="849">
        <f>N78*K84</f>
        <v>3247.7126859498812</v>
      </c>
      <c r="M84" s="850"/>
      <c r="N84" s="57"/>
    </row>
    <row r="85" spans="1:14" ht="15.75" thickBot="1">
      <c r="B85" s="97" t="s">
        <v>1058</v>
      </c>
      <c r="C85" s="98"/>
      <c r="D85" s="98"/>
      <c r="E85" s="98"/>
      <c r="F85" s="98"/>
      <c r="G85" s="98"/>
      <c r="H85" s="98"/>
      <c r="I85" s="99"/>
      <c r="J85" s="100"/>
      <c r="K85" s="314">
        <v>0.05</v>
      </c>
      <c r="L85" s="851">
        <f>N78*K85</f>
        <v>3247.7126859498812</v>
      </c>
      <c r="M85" s="852"/>
      <c r="N85" s="57"/>
    </row>
    <row r="86" spans="1:14" ht="15.75" thickBot="1">
      <c r="B86" s="815" t="s">
        <v>1037</v>
      </c>
      <c r="C86" s="816"/>
      <c r="D86" s="816"/>
      <c r="E86" s="816"/>
      <c r="F86" s="816"/>
      <c r="G86" s="816"/>
      <c r="H86" s="816"/>
      <c r="I86" s="816"/>
      <c r="J86" s="816"/>
      <c r="K86" s="816"/>
      <c r="L86" s="816"/>
      <c r="M86" s="817"/>
      <c r="N86" s="58">
        <f>L83+L84+L85</f>
        <v>19486.276115699289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84440.529834696907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45</v>
      </c>
      <c r="N37" s="281">
        <f>K37/M37</f>
        <v>4180.5651630481061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9829.3236038990181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69279.291026336403</v>
      </c>
      <c r="N48" s="281">
        <f>K48*M48</f>
        <v>90063.078334237332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91773.351340926907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103421.14502997354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20684.229005994712</v>
      </c>
      <c r="M83" s="850"/>
      <c r="N83" s="57"/>
    </row>
    <row r="84" spans="1:14">
      <c r="B84" s="95" t="s">
        <v>1057</v>
      </c>
      <c r="C84" s="96"/>
      <c r="D84" s="96"/>
      <c r="E84" s="96"/>
      <c r="F84" s="96"/>
      <c r="G84" s="96"/>
      <c r="H84" s="96"/>
      <c r="I84" s="93"/>
      <c r="J84" s="94"/>
      <c r="K84" s="313">
        <v>0.05</v>
      </c>
      <c r="L84" s="849">
        <f>N78*K84</f>
        <v>5171.0572514986779</v>
      </c>
      <c r="M84" s="850"/>
      <c r="N84" s="57"/>
    </row>
    <row r="85" spans="1:14" ht="15.75" thickBot="1">
      <c r="B85" s="97" t="s">
        <v>1058</v>
      </c>
      <c r="C85" s="98"/>
      <c r="D85" s="98"/>
      <c r="E85" s="98"/>
      <c r="F85" s="98"/>
      <c r="G85" s="98"/>
      <c r="H85" s="98"/>
      <c r="I85" s="99"/>
      <c r="J85" s="100"/>
      <c r="K85" s="314">
        <v>0.05</v>
      </c>
      <c r="L85" s="851">
        <f>N78*K85</f>
        <v>5171.0572514986779</v>
      </c>
      <c r="M85" s="852"/>
      <c r="N85" s="57"/>
    </row>
    <row r="86" spans="1:14" ht="15.75" thickBot="1">
      <c r="B86" s="815" t="s">
        <v>1037</v>
      </c>
      <c r="C86" s="816"/>
      <c r="D86" s="816"/>
      <c r="E86" s="816"/>
      <c r="F86" s="816"/>
      <c r="G86" s="816"/>
      <c r="H86" s="816"/>
      <c r="I86" s="816"/>
      <c r="J86" s="816"/>
      <c r="K86" s="816"/>
      <c r="L86" s="816"/>
      <c r="M86" s="817"/>
      <c r="N86" s="58">
        <f>L83+L84+L85</f>
        <v>31026.343508992068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134447.48853896561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45</v>
      </c>
      <c r="N37" s="281">
        <f>K37/M37</f>
        <v>4180.5651630481061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9829.3236038990181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53147.751702525151</v>
      </c>
      <c r="N48" s="281">
        <f>K48*M48</f>
        <v>69092.077213282697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70802.350219972272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82450.143909018909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16490.028781803783</v>
      </c>
      <c r="M83" s="850"/>
      <c r="N83" s="57"/>
    </row>
    <row r="84" spans="1:14">
      <c r="B84" s="95" t="s">
        <v>1057</v>
      </c>
      <c r="C84" s="96"/>
      <c r="D84" s="96"/>
      <c r="E84" s="96"/>
      <c r="F84" s="96"/>
      <c r="G84" s="96"/>
      <c r="H84" s="96"/>
      <c r="I84" s="93"/>
      <c r="J84" s="94"/>
      <c r="K84" s="313">
        <v>0.05</v>
      </c>
      <c r="L84" s="849">
        <f>N78*K84</f>
        <v>4122.5071954509458</v>
      </c>
      <c r="M84" s="850"/>
      <c r="N84" s="57"/>
    </row>
    <row r="85" spans="1:14" ht="15.75" thickBot="1">
      <c r="B85" s="97" t="s">
        <v>1058</v>
      </c>
      <c r="C85" s="98"/>
      <c r="D85" s="98"/>
      <c r="E85" s="98"/>
      <c r="F85" s="98"/>
      <c r="G85" s="98"/>
      <c r="H85" s="98"/>
      <c r="I85" s="99"/>
      <c r="J85" s="100"/>
      <c r="K85" s="314">
        <v>0.05</v>
      </c>
      <c r="L85" s="851">
        <f>N78*K85</f>
        <v>4122.5071954509458</v>
      </c>
      <c r="M85" s="852"/>
      <c r="N85" s="57"/>
    </row>
    <row r="86" spans="1:14" ht="15.75" thickBot="1">
      <c r="B86" s="815" t="s">
        <v>1037</v>
      </c>
      <c r="C86" s="816"/>
      <c r="D86" s="816"/>
      <c r="E86" s="816"/>
      <c r="F86" s="816"/>
      <c r="G86" s="816"/>
      <c r="H86" s="816"/>
      <c r="I86" s="816"/>
      <c r="J86" s="816"/>
      <c r="K86" s="816"/>
      <c r="L86" s="816"/>
      <c r="M86" s="817"/>
      <c r="N86" s="58">
        <f>L83+L84+L85</f>
        <v>24735.043172705678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107185.18708172458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45</v>
      </c>
      <c r="N37" s="281">
        <f>K37/M37</f>
        <v>4180.5651630481061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9829.3236038990181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52375.074790574334</v>
      </c>
      <c r="N48" s="281">
        <f>K48*M48</f>
        <v>68087.597227746635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69797.87023443621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81445.663923482847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16289.132784696571</v>
      </c>
      <c r="M83" s="850"/>
      <c r="N83" s="57"/>
    </row>
    <row r="84" spans="1:14">
      <c r="B84" s="95" t="s">
        <v>1057</v>
      </c>
      <c r="C84" s="96"/>
      <c r="D84" s="96"/>
      <c r="E84" s="96"/>
      <c r="F84" s="96"/>
      <c r="G84" s="96"/>
      <c r="H84" s="96"/>
      <c r="I84" s="93"/>
      <c r="J84" s="94"/>
      <c r="K84" s="313">
        <v>0.05</v>
      </c>
      <c r="L84" s="849">
        <f>N78*K84</f>
        <v>4072.2831961741426</v>
      </c>
      <c r="M84" s="850"/>
      <c r="N84" s="57"/>
    </row>
    <row r="85" spans="1:14" ht="15.75" thickBot="1">
      <c r="B85" s="97" t="s">
        <v>1058</v>
      </c>
      <c r="C85" s="98"/>
      <c r="D85" s="98"/>
      <c r="E85" s="98"/>
      <c r="F85" s="98"/>
      <c r="G85" s="98"/>
      <c r="H85" s="98"/>
      <c r="I85" s="99"/>
      <c r="J85" s="100"/>
      <c r="K85" s="314">
        <v>0.05</v>
      </c>
      <c r="L85" s="851">
        <f>N78*K85</f>
        <v>4072.2831961741426</v>
      </c>
      <c r="M85" s="852"/>
      <c r="N85" s="57"/>
    </row>
    <row r="86" spans="1:14" ht="15.75" thickBot="1">
      <c r="B86" s="815" t="s">
        <v>1037</v>
      </c>
      <c r="C86" s="816"/>
      <c r="D86" s="816"/>
      <c r="E86" s="816"/>
      <c r="F86" s="816"/>
      <c r="G86" s="816"/>
      <c r="H86" s="816"/>
      <c r="I86" s="816"/>
      <c r="J86" s="816"/>
      <c r="K86" s="816"/>
      <c r="L86" s="816"/>
      <c r="M86" s="817"/>
      <c r="N86" s="58">
        <f>L83+L84+L85</f>
        <v>24433.699177044855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105879.3631005277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280">
        <v>2.5</v>
      </c>
      <c r="N36" s="281">
        <f>K36/M36</f>
        <v>6954.5115964240103</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412"/>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7720.5196745155099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69279.291026336403</v>
      </c>
      <c r="N48" s="281">
        <f>K48*M48</f>
        <v>90063.078334237332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91773.351340926907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116065.08927124114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23213.017854248232</v>
      </c>
      <c r="M83" s="850"/>
      <c r="N83" s="57"/>
    </row>
    <row r="84" spans="1:14">
      <c r="B84" s="95" t="s">
        <v>1057</v>
      </c>
      <c r="C84" s="96"/>
      <c r="D84" s="96"/>
      <c r="E84" s="96"/>
      <c r="F84" s="96"/>
      <c r="G84" s="96"/>
      <c r="H84" s="96"/>
      <c r="I84" s="93"/>
      <c r="J84" s="94"/>
      <c r="K84" s="313">
        <v>0.05</v>
      </c>
      <c r="L84" s="849">
        <f>N78*K84</f>
        <v>5803.2544635620579</v>
      </c>
      <c r="M84" s="850"/>
      <c r="N84" s="57"/>
    </row>
    <row r="85" spans="1:14" ht="15.75" thickBot="1">
      <c r="B85" s="97" t="s">
        <v>1058</v>
      </c>
      <c r="C85" s="98"/>
      <c r="D85" s="98"/>
      <c r="E85" s="98"/>
      <c r="F85" s="98"/>
      <c r="G85" s="98"/>
      <c r="H85" s="98"/>
      <c r="I85" s="99"/>
      <c r="J85" s="100"/>
      <c r="K85" s="314">
        <v>0.05</v>
      </c>
      <c r="L85" s="851">
        <f>N78*K85</f>
        <v>5803.2544635620579</v>
      </c>
      <c r="M85" s="852"/>
      <c r="N85" s="57"/>
    </row>
    <row r="86" spans="1:14" ht="15.75" thickBot="1">
      <c r="B86" s="815" t="s">
        <v>1037</v>
      </c>
      <c r="C86" s="816"/>
      <c r="D86" s="816"/>
      <c r="E86" s="816"/>
      <c r="F86" s="816"/>
      <c r="G86" s="816"/>
      <c r="H86" s="816"/>
      <c r="I86" s="816"/>
      <c r="J86" s="816"/>
      <c r="K86" s="816"/>
      <c r="L86" s="816"/>
      <c r="M86" s="817"/>
      <c r="N86" s="58">
        <f>L83+L84+L85</f>
        <v>34819.526781372348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150884.61605261348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280">
        <v>2.5</v>
      </c>
      <c r="N36" s="281">
        <f>K36/M36</f>
        <v>6954.5115964240103</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7720.5196745155099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53147.751702525151</v>
      </c>
      <c r="N48" s="281">
        <f>K48*M48</f>
        <v>69092.077213282697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70802.350219972272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95094.088150286509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19018.817630057303</v>
      </c>
      <c r="M83" s="850"/>
      <c r="N83" s="57"/>
    </row>
    <row r="84" spans="1:14">
      <c r="B84" s="95" t="s">
        <v>1057</v>
      </c>
      <c r="C84" s="96"/>
      <c r="D84" s="96"/>
      <c r="E84" s="96"/>
      <c r="F84" s="96"/>
      <c r="G84" s="96"/>
      <c r="H84" s="96"/>
      <c r="I84" s="93"/>
      <c r="J84" s="94"/>
      <c r="K84" s="313">
        <v>0.05</v>
      </c>
      <c r="L84" s="849">
        <f>N78*K84</f>
        <v>4754.7044075143258</v>
      </c>
      <c r="M84" s="850"/>
      <c r="N84" s="57"/>
    </row>
    <row r="85" spans="1:14" ht="15.75" thickBot="1">
      <c r="B85" s="97" t="s">
        <v>1058</v>
      </c>
      <c r="C85" s="98"/>
      <c r="D85" s="98"/>
      <c r="E85" s="98"/>
      <c r="F85" s="98"/>
      <c r="G85" s="98"/>
      <c r="H85" s="98"/>
      <c r="I85" s="99"/>
      <c r="J85" s="100"/>
      <c r="K85" s="314">
        <v>0.05</v>
      </c>
      <c r="L85" s="851">
        <f>N78*K85</f>
        <v>4754.7044075143258</v>
      </c>
      <c r="M85" s="852"/>
      <c r="N85" s="57"/>
    </row>
    <row r="86" spans="1:14" ht="15.75" thickBot="1">
      <c r="B86" s="815" t="s">
        <v>1037</v>
      </c>
      <c r="C86" s="816"/>
      <c r="D86" s="816"/>
      <c r="E86" s="816"/>
      <c r="F86" s="816"/>
      <c r="G86" s="816"/>
      <c r="H86" s="816"/>
      <c r="I86" s="816"/>
      <c r="J86" s="816"/>
      <c r="K86" s="816"/>
      <c r="L86" s="816"/>
      <c r="M86" s="817"/>
      <c r="N86" s="58">
        <f>L83+L84+L85</f>
        <v>28528.226445085958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123622.31459537247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280">
        <v>2.5</v>
      </c>
      <c r="N36" s="281">
        <f>K36/M36</f>
        <v>6954.5115964240103</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7720.5196745155099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52375.074790574334</v>
      </c>
      <c r="N48" s="281">
        <f>K48*M48</f>
        <v>68087.597227746635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69797.87023443621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94089.608164750447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18817.921632950089</v>
      </c>
      <c r="M83" s="850"/>
      <c r="N83" s="57"/>
    </row>
    <row r="84" spans="1:14">
      <c r="B84" s="95" t="s">
        <v>1057</v>
      </c>
      <c r="C84" s="96"/>
      <c r="D84" s="96"/>
      <c r="E84" s="96"/>
      <c r="F84" s="96"/>
      <c r="G84" s="96"/>
      <c r="H84" s="96"/>
      <c r="I84" s="93"/>
      <c r="J84" s="94"/>
      <c r="K84" s="313">
        <v>0.05</v>
      </c>
      <c r="L84" s="849">
        <f>N78*K84</f>
        <v>4704.4804082375222</v>
      </c>
      <c r="M84" s="850"/>
      <c r="N84" s="57"/>
    </row>
    <row r="85" spans="1:14" ht="15.75" thickBot="1">
      <c r="B85" s="97" t="s">
        <v>1058</v>
      </c>
      <c r="C85" s="98"/>
      <c r="D85" s="98"/>
      <c r="E85" s="98"/>
      <c r="F85" s="98"/>
      <c r="G85" s="98"/>
      <c r="H85" s="98"/>
      <c r="I85" s="99"/>
      <c r="J85" s="100"/>
      <c r="K85" s="314">
        <v>0.05</v>
      </c>
      <c r="L85" s="851">
        <f>N78*K85</f>
        <v>4704.4804082375222</v>
      </c>
      <c r="M85" s="852"/>
      <c r="N85" s="57"/>
    </row>
    <row r="86" spans="1:14" ht="15.75" thickBot="1">
      <c r="B86" s="815" t="s">
        <v>1037</v>
      </c>
      <c r="C86" s="816"/>
      <c r="D86" s="816"/>
      <c r="E86" s="816"/>
      <c r="F86" s="816"/>
      <c r="G86" s="816"/>
      <c r="H86" s="816"/>
      <c r="I86" s="816"/>
      <c r="J86" s="816"/>
      <c r="K86" s="816"/>
      <c r="L86" s="816"/>
      <c r="M86" s="817"/>
      <c r="N86" s="58">
        <f>L83+L84+L85</f>
        <v>28226.882449425135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122316.49061417558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45</v>
      </c>
      <c r="N37" s="281">
        <f>K37/M37</f>
        <v>4180.5651630481061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9829.3236038990181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73096.864701982748</v>
      </c>
      <c r="N48" s="281">
        <f>K48*M48</f>
        <v>95025.924112577573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96736.197119267148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108383.99080831379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21676.798161662759</v>
      </c>
      <c r="M83" s="850"/>
      <c r="N83" s="57"/>
    </row>
    <row r="84" spans="1:14">
      <c r="B84" s="95" t="s">
        <v>1057</v>
      </c>
      <c r="C84" s="96"/>
      <c r="D84" s="96"/>
      <c r="E84" s="96"/>
      <c r="F84" s="96"/>
      <c r="G84" s="96"/>
      <c r="H84" s="96"/>
      <c r="I84" s="93"/>
      <c r="J84" s="94"/>
      <c r="K84" s="313">
        <v>0.05</v>
      </c>
      <c r="L84" s="849">
        <f>N78*K84</f>
        <v>5419.1995404156896</v>
      </c>
      <c r="M84" s="850"/>
      <c r="N84" s="57"/>
    </row>
    <row r="85" spans="1:14" ht="15.75" thickBot="1">
      <c r="B85" s="97" t="s">
        <v>1058</v>
      </c>
      <c r="C85" s="98"/>
      <c r="D85" s="98"/>
      <c r="E85" s="98"/>
      <c r="F85" s="98"/>
      <c r="G85" s="98"/>
      <c r="H85" s="98"/>
      <c r="I85" s="99"/>
      <c r="J85" s="100"/>
      <c r="K85" s="314">
        <v>0.05</v>
      </c>
      <c r="L85" s="851">
        <f>N78*K85</f>
        <v>5419.1995404156896</v>
      </c>
      <c r="M85" s="852"/>
      <c r="N85" s="57"/>
    </row>
    <row r="86" spans="1:14" ht="15.75" thickBot="1">
      <c r="B86" s="815" t="s">
        <v>1037</v>
      </c>
      <c r="C86" s="816"/>
      <c r="D86" s="816"/>
      <c r="E86" s="816"/>
      <c r="F86" s="816"/>
      <c r="G86" s="816"/>
      <c r="H86" s="816"/>
      <c r="I86" s="816"/>
      <c r="J86" s="816"/>
      <c r="K86" s="816"/>
      <c r="L86" s="816"/>
      <c r="M86" s="817"/>
      <c r="N86" s="58">
        <f>L83+L84+L85</f>
        <v>32515.197242494141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140899.18805080792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45</v>
      </c>
      <c r="N37" s="281">
        <f>K37/M37</f>
        <v>4180.5651630481061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9829.3236038990181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95399.537322967502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107047.33101201414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21409.466202402829</v>
      </c>
      <c r="M83" s="850"/>
      <c r="N83" s="57"/>
    </row>
    <row r="84" spans="1:14">
      <c r="B84" s="95" t="s">
        <v>1057</v>
      </c>
      <c r="C84" s="96"/>
      <c r="D84" s="96"/>
      <c r="E84" s="96"/>
      <c r="F84" s="96"/>
      <c r="G84" s="96"/>
      <c r="H84" s="96"/>
      <c r="I84" s="93"/>
      <c r="J84" s="94"/>
      <c r="K84" s="313">
        <v>0.05</v>
      </c>
      <c r="L84" s="849">
        <f>N78*K84</f>
        <v>5352.3665506007073</v>
      </c>
      <c r="M84" s="850"/>
      <c r="N84" s="57"/>
    </row>
    <row r="85" spans="1:14" ht="15.75" thickBot="1">
      <c r="B85" s="97" t="s">
        <v>1058</v>
      </c>
      <c r="C85" s="98"/>
      <c r="D85" s="98"/>
      <c r="E85" s="98"/>
      <c r="F85" s="98"/>
      <c r="G85" s="98"/>
      <c r="H85" s="98"/>
      <c r="I85" s="99"/>
      <c r="J85" s="100"/>
      <c r="K85" s="314">
        <v>0.05</v>
      </c>
      <c r="L85" s="851">
        <f>N78*K85</f>
        <v>5352.3665506007073</v>
      </c>
      <c r="M85" s="852"/>
      <c r="N85" s="57"/>
    </row>
    <row r="86" spans="1:14" ht="15.75" thickBot="1">
      <c r="B86" s="815" t="s">
        <v>1037</v>
      </c>
      <c r="C86" s="816"/>
      <c r="D86" s="816"/>
      <c r="E86" s="816"/>
      <c r="F86" s="816"/>
      <c r="G86" s="816"/>
      <c r="H86" s="816"/>
      <c r="I86" s="816"/>
      <c r="J86" s="816"/>
      <c r="K86" s="816"/>
      <c r="L86" s="816"/>
      <c r="M86" s="817"/>
      <c r="N86" s="58">
        <f>L83+L84+L85</f>
        <v>32114.199303604248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139161.53031561838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188125.43233716476</v>
      </c>
      <c r="L37" s="279"/>
      <c r="M37" s="280">
        <v>45</v>
      </c>
      <c r="N37" s="281">
        <f>K37/M37</f>
        <v>4180.5651630481061</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9829.3236038990181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71211.492316036878</v>
      </c>
      <c r="N48" s="281">
        <f>K48*M48</f>
        <v>92574.940010847946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94285.21301753752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105933.00670658416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21186.601341316833</v>
      </c>
      <c r="M83" s="850"/>
      <c r="N83" s="57"/>
    </row>
    <row r="84" spans="1:14">
      <c r="B84" s="95" t="s">
        <v>1057</v>
      </c>
      <c r="C84" s="96"/>
      <c r="D84" s="96"/>
      <c r="E84" s="96"/>
      <c r="F84" s="96"/>
      <c r="G84" s="96"/>
      <c r="H84" s="96"/>
      <c r="I84" s="93"/>
      <c r="J84" s="94"/>
      <c r="K84" s="313">
        <v>0.05</v>
      </c>
      <c r="L84" s="849">
        <f>N78*K84</f>
        <v>5296.6503353292082</v>
      </c>
      <c r="M84" s="850"/>
      <c r="N84" s="57"/>
    </row>
    <row r="85" spans="1:14" ht="15.75" thickBot="1">
      <c r="B85" s="97" t="s">
        <v>1058</v>
      </c>
      <c r="C85" s="98"/>
      <c r="D85" s="98"/>
      <c r="E85" s="98"/>
      <c r="F85" s="98"/>
      <c r="G85" s="98"/>
      <c r="H85" s="98"/>
      <c r="I85" s="99"/>
      <c r="J85" s="100"/>
      <c r="K85" s="314">
        <v>0.05</v>
      </c>
      <c r="L85" s="851">
        <f>N78*K85</f>
        <v>5296.6503353292082</v>
      </c>
      <c r="M85" s="852"/>
      <c r="N85" s="57"/>
    </row>
    <row r="86" spans="1:14" ht="15.75" thickBot="1">
      <c r="B86" s="815" t="s">
        <v>1037</v>
      </c>
      <c r="C86" s="816"/>
      <c r="D86" s="816"/>
      <c r="E86" s="816"/>
      <c r="F86" s="816"/>
      <c r="G86" s="816"/>
      <c r="H86" s="816"/>
      <c r="I86" s="816"/>
      <c r="J86" s="816"/>
      <c r="K86" s="816"/>
      <c r="L86" s="816"/>
      <c r="M86" s="817"/>
      <c r="N86" s="58">
        <f>L83+L84+L85</f>
        <v>31779.902011975246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137712.9087185594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280">
        <v>2.5</v>
      </c>
      <c r="N36" s="281">
        <f>K36/M36</f>
        <v>6954.5115964240103</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7720.5196745155099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73096.864701982748</v>
      </c>
      <c r="N48" s="281">
        <f>K48*M48</f>
        <v>95025.924112577573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96736.197119267148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121027.93504958139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24205.587009916278</v>
      </c>
      <c r="M83" s="850"/>
      <c r="N83" s="57"/>
    </row>
    <row r="84" spans="1:14">
      <c r="B84" s="95" t="s">
        <v>1057</v>
      </c>
      <c r="C84" s="96"/>
      <c r="D84" s="96"/>
      <c r="E84" s="96"/>
      <c r="F84" s="96"/>
      <c r="G84" s="96"/>
      <c r="H84" s="96"/>
      <c r="I84" s="93"/>
      <c r="J84" s="94"/>
      <c r="K84" s="313">
        <v>0.05</v>
      </c>
      <c r="L84" s="849">
        <f>N78*K84</f>
        <v>6051.3967524790696</v>
      </c>
      <c r="M84" s="850"/>
      <c r="N84" s="57"/>
    </row>
    <row r="85" spans="1:14" ht="15.75" thickBot="1">
      <c r="B85" s="97" t="s">
        <v>1058</v>
      </c>
      <c r="C85" s="98"/>
      <c r="D85" s="98"/>
      <c r="E85" s="98"/>
      <c r="F85" s="98"/>
      <c r="G85" s="98"/>
      <c r="H85" s="98"/>
      <c r="I85" s="99"/>
      <c r="J85" s="100"/>
      <c r="K85" s="314">
        <v>0.05</v>
      </c>
      <c r="L85" s="851">
        <f>N78*K85</f>
        <v>6051.3967524790696</v>
      </c>
      <c r="M85" s="852"/>
      <c r="N85" s="57"/>
    </row>
    <row r="86" spans="1:14" ht="15.75" thickBot="1">
      <c r="B86" s="815" t="s">
        <v>1037</v>
      </c>
      <c r="C86" s="816"/>
      <c r="D86" s="816"/>
      <c r="E86" s="816"/>
      <c r="F86" s="816"/>
      <c r="G86" s="816"/>
      <c r="H86" s="816"/>
      <c r="I86" s="816"/>
      <c r="J86" s="816"/>
      <c r="K86" s="816"/>
      <c r="L86" s="816"/>
      <c r="M86" s="817"/>
      <c r="N86" s="58">
        <f>L83+L84+L85</f>
        <v>36308.380514874421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157336.31556445581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280">
        <v>2.5</v>
      </c>
      <c r="N36" s="281">
        <f>K36/M36</f>
        <v>6954.5115964240103</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7720.5196745155099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95399.537322967502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119691.27525328174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23938.255050656349</v>
      </c>
      <c r="M83" s="850"/>
      <c r="N83" s="57"/>
    </row>
    <row r="84" spans="1:14">
      <c r="B84" s="95" t="s">
        <v>1057</v>
      </c>
      <c r="C84" s="96"/>
      <c r="D84" s="96"/>
      <c r="E84" s="96"/>
      <c r="F84" s="96"/>
      <c r="G84" s="96"/>
      <c r="H84" s="96"/>
      <c r="I84" s="93"/>
      <c r="J84" s="94"/>
      <c r="K84" s="313">
        <v>0.05</v>
      </c>
      <c r="L84" s="849">
        <f>N78*K84</f>
        <v>5984.5637626640873</v>
      </c>
      <c r="M84" s="850"/>
      <c r="N84" s="57"/>
    </row>
    <row r="85" spans="1:14" ht="15.75" thickBot="1">
      <c r="B85" s="97" t="s">
        <v>1058</v>
      </c>
      <c r="C85" s="98"/>
      <c r="D85" s="98"/>
      <c r="E85" s="98"/>
      <c r="F85" s="98"/>
      <c r="G85" s="98"/>
      <c r="H85" s="98"/>
      <c r="I85" s="99"/>
      <c r="J85" s="100"/>
      <c r="K85" s="314">
        <v>0.05</v>
      </c>
      <c r="L85" s="851">
        <f>N78*K85</f>
        <v>5984.5637626640873</v>
      </c>
      <c r="M85" s="852"/>
      <c r="N85" s="57"/>
    </row>
    <row r="86" spans="1:14" ht="15.75" thickBot="1">
      <c r="B86" s="815" t="s">
        <v>1037</v>
      </c>
      <c r="C86" s="816"/>
      <c r="D86" s="816"/>
      <c r="E86" s="816"/>
      <c r="F86" s="816"/>
      <c r="G86" s="816"/>
      <c r="H86" s="816"/>
      <c r="I86" s="816"/>
      <c r="J86" s="816"/>
      <c r="K86" s="816"/>
      <c r="L86" s="816"/>
      <c r="M86" s="817"/>
      <c r="N86" s="58">
        <f>L83+L84+L85</f>
        <v>35907.382575984528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155598.65782926627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280">
        <v>2.5</v>
      </c>
      <c r="N36" s="281">
        <f>K36/M36</f>
        <v>6954.5115964240103</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7720.5196745155099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71211.492316036878</v>
      </c>
      <c r="N48" s="281">
        <f>K48*M48</f>
        <v>92574.940010847946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71.26137527873199</v>
      </c>
      <c r="N49" s="281">
        <f>K49*M49</f>
        <v>1710.2730066895679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94285.21301753752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962.35130305286657</v>
      </c>
      <c r="M59" s="820"/>
      <c r="N59" s="296">
        <f>K59*L59</f>
        <v>1251.0566939687267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1251.0566939687267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15320.161561829998</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118576.95094785176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23715.390189570353</v>
      </c>
      <c r="M83" s="850"/>
      <c r="N83" s="57"/>
    </row>
    <row r="84" spans="1:14">
      <c r="B84" s="95" t="s">
        <v>1057</v>
      </c>
      <c r="C84" s="96"/>
      <c r="D84" s="96"/>
      <c r="E84" s="96"/>
      <c r="F84" s="96"/>
      <c r="G84" s="96"/>
      <c r="H84" s="96"/>
      <c r="I84" s="93"/>
      <c r="J84" s="94"/>
      <c r="K84" s="313">
        <v>0.05</v>
      </c>
      <c r="L84" s="849">
        <f>N78*K84</f>
        <v>5928.8475473925882</v>
      </c>
      <c r="M84" s="850"/>
      <c r="N84" s="57"/>
    </row>
    <row r="85" spans="1:14" ht="15.75" thickBot="1">
      <c r="B85" s="97" t="s">
        <v>1058</v>
      </c>
      <c r="C85" s="98"/>
      <c r="D85" s="98"/>
      <c r="E85" s="98"/>
      <c r="F85" s="98"/>
      <c r="G85" s="98"/>
      <c r="H85" s="98"/>
      <c r="I85" s="99"/>
      <c r="J85" s="100"/>
      <c r="K85" s="314">
        <v>0.05</v>
      </c>
      <c r="L85" s="851">
        <f>N78*K85</f>
        <v>5928.8475473925882</v>
      </c>
      <c r="M85" s="852"/>
      <c r="N85" s="57"/>
    </row>
    <row r="86" spans="1:14" ht="15.75" thickBot="1">
      <c r="B86" s="815" t="s">
        <v>1037</v>
      </c>
      <c r="C86" s="816"/>
      <c r="D86" s="816"/>
      <c r="E86" s="816"/>
      <c r="F86" s="816"/>
      <c r="G86" s="816"/>
      <c r="H86" s="816"/>
      <c r="I86" s="816"/>
      <c r="J86" s="816"/>
      <c r="K86" s="816"/>
      <c r="L86" s="816"/>
      <c r="M86" s="817"/>
      <c r="N86" s="58">
        <f>L83+L84+L85</f>
        <v>35573.085284355526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154150.03623220729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30</v>
      </c>
      <c r="N36" s="281">
        <f>K36/M36</f>
        <v>4433.8583338654753</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30</v>
      </c>
      <c r="N37" s="281">
        <f>K37/M37</f>
        <v>4912.4051706045138</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30</v>
      </c>
      <c r="N38" s="281">
        <f>K38/M38</f>
        <v>5542.3117551085579</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8.5112008676833337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14897.086460446231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73096.864701982748</v>
      </c>
      <c r="N48" s="281">
        <f>K48*M48</f>
        <v>91371.080877478438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91371.080877478438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19">
        <f>VLOOKUP(A59,TRANSPORTE!A5:D123,4,FALSE)</f>
        <v>1500</v>
      </c>
      <c r="M59" s="820"/>
      <c r="N59" s="296">
        <f>K59*L59</f>
        <v>1875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851.12008676833329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108994.287424693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21798.857484938602</v>
      </c>
      <c r="M83" s="850"/>
      <c r="N83" s="57"/>
    </row>
    <row r="84" spans="1:14">
      <c r="B84" s="95" t="s">
        <v>1057</v>
      </c>
      <c r="C84" s="96"/>
      <c r="D84" s="96"/>
      <c r="E84" s="96"/>
      <c r="F84" s="96"/>
      <c r="G84" s="96"/>
      <c r="H84" s="96"/>
      <c r="I84" s="93"/>
      <c r="J84" s="94"/>
      <c r="K84" s="313">
        <v>0.05</v>
      </c>
      <c r="L84" s="849">
        <f>N78*K84</f>
        <v>5449.7143712346506</v>
      </c>
      <c r="M84" s="850"/>
      <c r="N84" s="57"/>
    </row>
    <row r="85" spans="1:14" ht="15.75" thickBot="1">
      <c r="B85" s="97" t="s">
        <v>1058</v>
      </c>
      <c r="C85" s="98"/>
      <c r="D85" s="98"/>
      <c r="E85" s="98"/>
      <c r="F85" s="98"/>
      <c r="G85" s="98"/>
      <c r="H85" s="98"/>
      <c r="I85" s="99"/>
      <c r="J85" s="100"/>
      <c r="K85" s="314">
        <v>0.05</v>
      </c>
      <c r="L85" s="851">
        <f>N78*K85</f>
        <v>5449.7143712346506</v>
      </c>
      <c r="M85" s="852"/>
      <c r="N85" s="57"/>
    </row>
    <row r="86" spans="1:14" ht="15.75" thickBot="1">
      <c r="B86" s="815" t="s">
        <v>1037</v>
      </c>
      <c r="C86" s="816"/>
      <c r="D86" s="816"/>
      <c r="E86" s="816"/>
      <c r="F86" s="816"/>
      <c r="G86" s="816"/>
      <c r="H86" s="816"/>
      <c r="I86" s="816"/>
      <c r="J86" s="816"/>
      <c r="K86" s="816"/>
      <c r="L86" s="816"/>
      <c r="M86" s="817"/>
      <c r="N86" s="58">
        <f>L83+L84+L85</f>
        <v>32698.286227407905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141692.57365210089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30</v>
      </c>
      <c r="N36" s="281">
        <f>K36/M36</f>
        <v>4433.8583338654753</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30</v>
      </c>
      <c r="N37" s="281">
        <f>K37/M37</f>
        <v>4912.4051706045138</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30</v>
      </c>
      <c r="N38" s="281">
        <f>K38/M38</f>
        <v>5542.3117551085579</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8.5112008676833337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14897.086460446231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71211.492316036878</v>
      </c>
      <c r="N48" s="281">
        <f>K48*M48</f>
        <v>89014.365395046101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89014.365395046101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19">
        <f>VLOOKUP(A59,TRANSPORTE!A5:D123,4,FALSE)</f>
        <v>1500</v>
      </c>
      <c r="M59" s="820"/>
      <c r="N59" s="296">
        <f>K59*L59</f>
        <v>1875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851.12008676833329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106637.57194226066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21327.514388452135</v>
      </c>
      <c r="M83" s="850"/>
      <c r="N83" s="57"/>
    </row>
    <row r="84" spans="1:14">
      <c r="B84" s="95" t="s">
        <v>1057</v>
      </c>
      <c r="C84" s="96"/>
      <c r="D84" s="96"/>
      <c r="E84" s="96"/>
      <c r="F84" s="96"/>
      <c r="G84" s="96"/>
      <c r="H84" s="96"/>
      <c r="I84" s="93"/>
      <c r="J84" s="94"/>
      <c r="K84" s="313">
        <v>0.05</v>
      </c>
      <c r="L84" s="849">
        <f>N78*K84</f>
        <v>5331.8785971130337</v>
      </c>
      <c r="M84" s="850"/>
      <c r="N84" s="57"/>
    </row>
    <row r="85" spans="1:14" ht="15.75" thickBot="1">
      <c r="B85" s="97" t="s">
        <v>1058</v>
      </c>
      <c r="C85" s="98"/>
      <c r="D85" s="98"/>
      <c r="E85" s="98"/>
      <c r="F85" s="98"/>
      <c r="G85" s="98"/>
      <c r="H85" s="98"/>
      <c r="I85" s="99"/>
      <c r="J85" s="100"/>
      <c r="K85" s="314">
        <v>0.05</v>
      </c>
      <c r="L85" s="851">
        <f>N78*K85</f>
        <v>5331.8785971130337</v>
      </c>
      <c r="M85" s="852"/>
      <c r="N85" s="57"/>
    </row>
    <row r="86" spans="1:14" ht="15.75" thickBot="1">
      <c r="B86" s="815" t="s">
        <v>1037</v>
      </c>
      <c r="C86" s="816"/>
      <c r="D86" s="816"/>
      <c r="E86" s="816"/>
      <c r="F86" s="816"/>
      <c r="G86" s="816"/>
      <c r="H86" s="816"/>
      <c r="I86" s="816"/>
      <c r="J86" s="816"/>
      <c r="K86" s="816"/>
      <c r="L86" s="816"/>
      <c r="M86" s="817"/>
      <c r="N86" s="58">
        <f>L83+L84+L85</f>
        <v>31991.271582678204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138628.84352493886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30</v>
      </c>
      <c r="N36" s="281">
        <f>K36/M36</f>
        <v>4433.8583338654753</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30</v>
      </c>
      <c r="N37" s="281">
        <f>K37/M37</f>
        <v>4912.4051706045138</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30</v>
      </c>
      <c r="N38" s="281">
        <f>K38/M38</f>
        <v>5542.3117551085579</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8.5112008676833337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14897.086460446231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71211.492316036878</v>
      </c>
      <c r="N48" s="281">
        <f>K48*M48</f>
        <v>89014.365395046101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89014.365395046101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19">
        <f>VLOOKUP(A59,TRANSPORTE!A5:D123,4,FALSE)</f>
        <v>1500</v>
      </c>
      <c r="M59" s="820"/>
      <c r="N59" s="296">
        <f>K59*L59</f>
        <v>1875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851.12008676833329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106637.57194226066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21327.514388452135</v>
      </c>
      <c r="M83" s="850"/>
      <c r="N83" s="57"/>
    </row>
    <row r="84" spans="1:14">
      <c r="B84" s="95" t="s">
        <v>1057</v>
      </c>
      <c r="C84" s="96"/>
      <c r="D84" s="96"/>
      <c r="E84" s="96"/>
      <c r="F84" s="96"/>
      <c r="G84" s="96"/>
      <c r="H84" s="96"/>
      <c r="I84" s="93"/>
      <c r="J84" s="94"/>
      <c r="K84" s="313">
        <v>0.05</v>
      </c>
      <c r="L84" s="849">
        <f>N78*K84</f>
        <v>5331.8785971130337</v>
      </c>
      <c r="M84" s="850"/>
      <c r="N84" s="57"/>
    </row>
    <row r="85" spans="1:14" ht="15.75" thickBot="1">
      <c r="B85" s="97" t="s">
        <v>1058</v>
      </c>
      <c r="C85" s="98"/>
      <c r="D85" s="98"/>
      <c r="E85" s="98"/>
      <c r="F85" s="98"/>
      <c r="G85" s="98"/>
      <c r="H85" s="98"/>
      <c r="I85" s="99"/>
      <c r="J85" s="100"/>
      <c r="K85" s="314">
        <v>0.05</v>
      </c>
      <c r="L85" s="851">
        <f>N78*K85</f>
        <v>5331.8785971130337</v>
      </c>
      <c r="M85" s="852"/>
      <c r="N85" s="57"/>
    </row>
    <row r="86" spans="1:14" ht="15.75" thickBot="1">
      <c r="B86" s="815" t="s">
        <v>1037</v>
      </c>
      <c r="C86" s="816"/>
      <c r="D86" s="816"/>
      <c r="E86" s="816"/>
      <c r="F86" s="816"/>
      <c r="G86" s="816"/>
      <c r="H86" s="816"/>
      <c r="I86" s="816"/>
      <c r="J86" s="816"/>
      <c r="K86" s="816"/>
      <c r="L86" s="816"/>
      <c r="M86" s="817"/>
      <c r="N86" s="58">
        <f>L83+L84+L85</f>
        <v>31991.271582678204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138628.84352493886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73096.864701982748</v>
      </c>
      <c r="N48" s="281">
        <f>K48*M48</f>
        <v>95025.924112577573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505</v>
      </c>
      <c r="N49" s="281">
        <f>K49*M49</f>
        <v>45450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140475.92411257757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151917.03272501039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30383.406545002079</v>
      </c>
      <c r="M83" s="850"/>
      <c r="N83" s="57"/>
    </row>
    <row r="84" spans="1:14">
      <c r="B84" s="95" t="s">
        <v>1057</v>
      </c>
      <c r="C84" s="96"/>
      <c r="D84" s="96"/>
      <c r="E84" s="96"/>
      <c r="F84" s="96"/>
      <c r="G84" s="96"/>
      <c r="H84" s="96"/>
      <c r="I84" s="93"/>
      <c r="J84" s="94"/>
      <c r="K84" s="313">
        <v>0.05</v>
      </c>
      <c r="L84" s="849">
        <f>N78*K84</f>
        <v>7595.8516362505197</v>
      </c>
      <c r="M84" s="850"/>
      <c r="N84" s="57"/>
    </row>
    <row r="85" spans="1:14" ht="15.75" thickBot="1">
      <c r="B85" s="97" t="s">
        <v>1058</v>
      </c>
      <c r="C85" s="98"/>
      <c r="D85" s="98"/>
      <c r="E85" s="98"/>
      <c r="F85" s="98"/>
      <c r="G85" s="98"/>
      <c r="H85" s="98"/>
      <c r="I85" s="99"/>
      <c r="J85" s="100"/>
      <c r="K85" s="314">
        <v>0.05</v>
      </c>
      <c r="L85" s="851">
        <f>N78*K85</f>
        <v>7595.8516362505197</v>
      </c>
      <c r="M85" s="852"/>
      <c r="N85" s="57"/>
    </row>
    <row r="86" spans="1:14" ht="15.75" thickBot="1">
      <c r="B86" s="815" t="s">
        <v>1037</v>
      </c>
      <c r="C86" s="816"/>
      <c r="D86" s="816"/>
      <c r="E86" s="816"/>
      <c r="F86" s="816"/>
      <c r="G86" s="816"/>
      <c r="H86" s="816"/>
      <c r="I86" s="816"/>
      <c r="J86" s="816"/>
      <c r="K86" s="816"/>
      <c r="L86" s="816"/>
      <c r="M86" s="817"/>
      <c r="N86" s="58">
        <f>L83+L84+L85</f>
        <v>45575.109817503115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197492.14254251349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505</v>
      </c>
      <c r="N49" s="281">
        <f>K49*M49</f>
        <v>45450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139139.26431627793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150580.37292871074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30116.07458574215</v>
      </c>
      <c r="M83" s="850"/>
      <c r="N83" s="57"/>
    </row>
    <row r="84" spans="1:14">
      <c r="B84" s="95" t="s">
        <v>1057</v>
      </c>
      <c r="C84" s="96"/>
      <c r="D84" s="96"/>
      <c r="E84" s="96"/>
      <c r="F84" s="96"/>
      <c r="G84" s="96"/>
      <c r="H84" s="96"/>
      <c r="I84" s="93"/>
      <c r="J84" s="94"/>
      <c r="K84" s="313">
        <v>0.05</v>
      </c>
      <c r="L84" s="849">
        <f>N78*K84</f>
        <v>7529.0186464355374</v>
      </c>
      <c r="M84" s="850"/>
      <c r="N84" s="57"/>
    </row>
    <row r="85" spans="1:14" ht="15.75" thickBot="1">
      <c r="B85" s="97" t="s">
        <v>1058</v>
      </c>
      <c r="C85" s="98"/>
      <c r="D85" s="98"/>
      <c r="E85" s="98"/>
      <c r="F85" s="98"/>
      <c r="G85" s="98"/>
      <c r="H85" s="98"/>
      <c r="I85" s="99"/>
      <c r="J85" s="100"/>
      <c r="K85" s="314">
        <v>0.05</v>
      </c>
      <c r="L85" s="851">
        <f>N78*K85</f>
        <v>7529.0186464355374</v>
      </c>
      <c r="M85" s="852"/>
      <c r="N85" s="57"/>
    </row>
    <row r="86" spans="1:14" ht="15.75" thickBot="1">
      <c r="B86" s="815" t="s">
        <v>1037</v>
      </c>
      <c r="C86" s="816"/>
      <c r="D86" s="816"/>
      <c r="E86" s="816"/>
      <c r="F86" s="816"/>
      <c r="G86" s="816"/>
      <c r="H86" s="816"/>
      <c r="I86" s="816"/>
      <c r="J86" s="816"/>
      <c r="K86" s="816"/>
      <c r="L86" s="816"/>
      <c r="M86" s="817"/>
      <c r="N86" s="58">
        <f>L83+L84+L85</f>
        <v>45174.111878613221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195754.48480732396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73096.864701982748</v>
      </c>
      <c r="N48" s="281">
        <f>K48*M48</f>
        <v>95025.924112577573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505</v>
      </c>
      <c r="N49" s="281">
        <f>K49*M49</f>
        <v>45450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140475.92411257757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151917.03272501039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30383.406545002079</v>
      </c>
      <c r="M83" s="850"/>
      <c r="N83" s="57"/>
    </row>
    <row r="84" spans="1:14">
      <c r="B84" s="95" t="s">
        <v>1057</v>
      </c>
      <c r="C84" s="96"/>
      <c r="D84" s="96"/>
      <c r="E84" s="96"/>
      <c r="F84" s="96"/>
      <c r="G84" s="96"/>
      <c r="H84" s="96"/>
      <c r="I84" s="93"/>
      <c r="J84" s="94"/>
      <c r="K84" s="313">
        <v>0.05</v>
      </c>
      <c r="L84" s="849">
        <f>N78*K84</f>
        <v>7595.8516362505197</v>
      </c>
      <c r="M84" s="850"/>
      <c r="N84" s="57"/>
    </row>
    <row r="85" spans="1:14" ht="15.75" thickBot="1">
      <c r="B85" s="97" t="s">
        <v>1058</v>
      </c>
      <c r="C85" s="98"/>
      <c r="D85" s="98"/>
      <c r="E85" s="98"/>
      <c r="F85" s="98"/>
      <c r="G85" s="98"/>
      <c r="H85" s="98"/>
      <c r="I85" s="99"/>
      <c r="J85" s="100"/>
      <c r="K85" s="314">
        <v>0.05</v>
      </c>
      <c r="L85" s="851">
        <f>N78*K85</f>
        <v>7595.8516362505197</v>
      </c>
      <c r="M85" s="852"/>
      <c r="N85" s="57"/>
    </row>
    <row r="86" spans="1:14" ht="15.75" thickBot="1">
      <c r="B86" s="815" t="s">
        <v>1037</v>
      </c>
      <c r="C86" s="816"/>
      <c r="D86" s="816"/>
      <c r="E86" s="816"/>
      <c r="F86" s="816"/>
      <c r="G86" s="816"/>
      <c r="H86" s="816"/>
      <c r="I86" s="816"/>
      <c r="J86" s="816"/>
      <c r="K86" s="816"/>
      <c r="L86" s="816"/>
      <c r="M86" s="817"/>
      <c r="N86" s="58">
        <f>L83+L84+L85</f>
        <v>45575.109817503115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197492.14254251349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505</v>
      </c>
      <c r="N49" s="281">
        <f>K49*M49</f>
        <v>45450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139139.26431627793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150580.37292871074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30116.07458574215</v>
      </c>
      <c r="M83" s="850"/>
      <c r="N83" s="57"/>
    </row>
    <row r="84" spans="1:14">
      <c r="B84" s="95" t="s">
        <v>1057</v>
      </c>
      <c r="C84" s="96"/>
      <c r="D84" s="96"/>
      <c r="E84" s="96"/>
      <c r="F84" s="96"/>
      <c r="G84" s="96"/>
      <c r="H84" s="96"/>
      <c r="I84" s="93"/>
      <c r="J84" s="94"/>
      <c r="K84" s="313">
        <v>0.05</v>
      </c>
      <c r="L84" s="849">
        <f>N78*K84</f>
        <v>7529.0186464355374</v>
      </c>
      <c r="M84" s="850"/>
      <c r="N84" s="57"/>
    </row>
    <row r="85" spans="1:14" ht="15.75" thickBot="1">
      <c r="B85" s="97" t="s">
        <v>1058</v>
      </c>
      <c r="C85" s="98"/>
      <c r="D85" s="98"/>
      <c r="E85" s="98"/>
      <c r="F85" s="98"/>
      <c r="G85" s="98"/>
      <c r="H85" s="98"/>
      <c r="I85" s="99"/>
      <c r="J85" s="100"/>
      <c r="K85" s="314">
        <v>0.05</v>
      </c>
      <c r="L85" s="851">
        <f>N78*K85</f>
        <v>7529.0186464355374</v>
      </c>
      <c r="M85" s="852"/>
      <c r="N85" s="57"/>
    </row>
    <row r="86" spans="1:14" ht="15.75" thickBot="1">
      <c r="B86" s="815" t="s">
        <v>1037</v>
      </c>
      <c r="C86" s="816"/>
      <c r="D86" s="816"/>
      <c r="E86" s="816"/>
      <c r="F86" s="816"/>
      <c r="G86" s="816"/>
      <c r="H86" s="816"/>
      <c r="I86" s="816"/>
      <c r="J86" s="816"/>
      <c r="K86" s="816"/>
      <c r="L86" s="816"/>
      <c r="M86" s="817"/>
      <c r="N86" s="58">
        <f>L83+L84+L85</f>
        <v>45174.111878613221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195754.48480732396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73096.864701982748</v>
      </c>
      <c r="N48" s="281">
        <f>K48*M48</f>
        <v>95025.924112577573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95025.924112577573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106467.03272501039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21293.406545002079</v>
      </c>
      <c r="M83" s="850"/>
      <c r="N83" s="57"/>
    </row>
    <row r="84" spans="1:14">
      <c r="B84" s="95" t="s">
        <v>1057</v>
      </c>
      <c r="C84" s="96"/>
      <c r="D84" s="96"/>
      <c r="E84" s="96"/>
      <c r="F84" s="96"/>
      <c r="G84" s="96"/>
      <c r="H84" s="96"/>
      <c r="I84" s="93"/>
      <c r="J84" s="94"/>
      <c r="K84" s="313">
        <v>0.05</v>
      </c>
      <c r="L84" s="849">
        <f>N78*K84</f>
        <v>5323.3516362505197</v>
      </c>
      <c r="M84" s="850"/>
      <c r="N84" s="57"/>
    </row>
    <row r="85" spans="1:14" ht="15.75" thickBot="1">
      <c r="B85" s="97" t="s">
        <v>1058</v>
      </c>
      <c r="C85" s="98"/>
      <c r="D85" s="98"/>
      <c r="E85" s="98"/>
      <c r="F85" s="98"/>
      <c r="G85" s="98"/>
      <c r="H85" s="98"/>
      <c r="I85" s="99"/>
      <c r="J85" s="100"/>
      <c r="K85" s="314">
        <v>0.05</v>
      </c>
      <c r="L85" s="851">
        <f>N78*K85</f>
        <v>5323.3516362505197</v>
      </c>
      <c r="M85" s="852"/>
      <c r="N85" s="57"/>
    </row>
    <row r="86" spans="1:14" ht="15.75" thickBot="1">
      <c r="B86" s="815" t="s">
        <v>1037</v>
      </c>
      <c r="C86" s="816"/>
      <c r="D86" s="816"/>
      <c r="E86" s="816"/>
      <c r="F86" s="816"/>
      <c r="G86" s="816"/>
      <c r="H86" s="816"/>
      <c r="I86" s="816"/>
      <c r="J86" s="816"/>
      <c r="K86" s="816"/>
      <c r="L86" s="816"/>
      <c r="M86" s="817"/>
      <c r="N86" s="58">
        <f>L83+L84+L85</f>
        <v>31940.109817503115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138407.14254251349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93689.264316277928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105130.37292871074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21026.07458574215</v>
      </c>
      <c r="M83" s="850"/>
      <c r="N83" s="57"/>
    </row>
    <row r="84" spans="1:14">
      <c r="B84" s="95" t="s">
        <v>1057</v>
      </c>
      <c r="C84" s="96"/>
      <c r="D84" s="96"/>
      <c r="E84" s="96"/>
      <c r="F84" s="96"/>
      <c r="G84" s="96"/>
      <c r="H84" s="96"/>
      <c r="I84" s="93"/>
      <c r="J84" s="94"/>
      <c r="K84" s="313">
        <v>0.05</v>
      </c>
      <c r="L84" s="849">
        <f>N78*K84</f>
        <v>5256.5186464355374</v>
      </c>
      <c r="M84" s="850"/>
      <c r="N84" s="57"/>
    </row>
    <row r="85" spans="1:14" ht="15.75" thickBot="1">
      <c r="B85" s="97" t="s">
        <v>1058</v>
      </c>
      <c r="C85" s="98"/>
      <c r="D85" s="98"/>
      <c r="E85" s="98"/>
      <c r="F85" s="98"/>
      <c r="G85" s="98"/>
      <c r="H85" s="98"/>
      <c r="I85" s="99"/>
      <c r="J85" s="100"/>
      <c r="K85" s="314">
        <v>0.05</v>
      </c>
      <c r="L85" s="851">
        <f>N78*K85</f>
        <v>5256.5186464355374</v>
      </c>
      <c r="M85" s="852"/>
      <c r="N85" s="57"/>
    </row>
    <row r="86" spans="1:14" ht="15.75" thickBot="1">
      <c r="B86" s="815" t="s">
        <v>1037</v>
      </c>
      <c r="C86" s="816"/>
      <c r="D86" s="816"/>
      <c r="E86" s="816"/>
      <c r="F86" s="816"/>
      <c r="G86" s="816"/>
      <c r="H86" s="816"/>
      <c r="I86" s="816"/>
      <c r="J86" s="816"/>
      <c r="K86" s="816"/>
      <c r="L86" s="816"/>
      <c r="M86" s="817"/>
      <c r="N86" s="58">
        <f>L83+L84+L85</f>
        <v>31539.111878613221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136669.48480732396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73096.864701982748</v>
      </c>
      <c r="N48" s="281">
        <f>K48*M48</f>
        <v>95025.924112577573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95025.924112577573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106467.03272501039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21293.406545002079</v>
      </c>
      <c r="M83" s="850"/>
      <c r="N83" s="57"/>
    </row>
    <row r="84" spans="1:14">
      <c r="B84" s="95" t="s">
        <v>1057</v>
      </c>
      <c r="C84" s="96"/>
      <c r="D84" s="96"/>
      <c r="E84" s="96"/>
      <c r="F84" s="96"/>
      <c r="G84" s="96"/>
      <c r="H84" s="96"/>
      <c r="I84" s="93"/>
      <c r="J84" s="94"/>
      <c r="K84" s="313">
        <v>0.05</v>
      </c>
      <c r="L84" s="849">
        <f>N78*K84</f>
        <v>5323.3516362505197</v>
      </c>
      <c r="M84" s="850"/>
      <c r="N84" s="57"/>
    </row>
    <row r="85" spans="1:14" ht="15.75" thickBot="1">
      <c r="B85" s="97" t="s">
        <v>1058</v>
      </c>
      <c r="C85" s="98"/>
      <c r="D85" s="98"/>
      <c r="E85" s="98"/>
      <c r="F85" s="98"/>
      <c r="G85" s="98"/>
      <c r="H85" s="98"/>
      <c r="I85" s="99"/>
      <c r="J85" s="100"/>
      <c r="K85" s="314">
        <v>0.05</v>
      </c>
      <c r="L85" s="851">
        <f>N78*K85</f>
        <v>5323.3516362505197</v>
      </c>
      <c r="M85" s="852"/>
      <c r="N85" s="57"/>
    </row>
    <row r="86" spans="1:14" ht="15.75" thickBot="1">
      <c r="B86" s="815" t="s">
        <v>1037</v>
      </c>
      <c r="C86" s="816"/>
      <c r="D86" s="816"/>
      <c r="E86" s="816"/>
      <c r="F86" s="816"/>
      <c r="G86" s="816"/>
      <c r="H86" s="816"/>
      <c r="I86" s="816"/>
      <c r="J86" s="816"/>
      <c r="K86" s="816"/>
      <c r="L86" s="816"/>
      <c r="M86" s="817"/>
      <c r="N86" s="58">
        <f>L83+L84+L85</f>
        <v>31940.109817503115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138407.14254251349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93689.264316277928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105130.37292871074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21026.07458574215</v>
      </c>
      <c r="M83" s="850"/>
      <c r="N83" s="57"/>
    </row>
    <row r="84" spans="1:14">
      <c r="B84" s="95" t="s">
        <v>1057</v>
      </c>
      <c r="C84" s="96"/>
      <c r="D84" s="96"/>
      <c r="E84" s="96"/>
      <c r="F84" s="96"/>
      <c r="G84" s="96"/>
      <c r="H84" s="96"/>
      <c r="I84" s="93"/>
      <c r="J84" s="94"/>
      <c r="K84" s="313">
        <v>0.05</v>
      </c>
      <c r="L84" s="849">
        <f>N78*K84</f>
        <v>5256.5186464355374</v>
      </c>
      <c r="M84" s="850"/>
      <c r="N84" s="57"/>
    </row>
    <row r="85" spans="1:14" ht="15.75" thickBot="1">
      <c r="B85" s="97" t="s">
        <v>1058</v>
      </c>
      <c r="C85" s="98"/>
      <c r="D85" s="98"/>
      <c r="E85" s="98"/>
      <c r="F85" s="98"/>
      <c r="G85" s="98"/>
      <c r="H85" s="98"/>
      <c r="I85" s="99"/>
      <c r="J85" s="100"/>
      <c r="K85" s="314">
        <v>0.05</v>
      </c>
      <c r="L85" s="851">
        <f>N78*K85</f>
        <v>5256.5186464355374</v>
      </c>
      <c r="M85" s="852"/>
      <c r="N85" s="57"/>
    </row>
    <row r="86" spans="1:14" ht="15.75" thickBot="1">
      <c r="B86" s="815" t="s">
        <v>1037</v>
      </c>
      <c r="C86" s="816"/>
      <c r="D86" s="816"/>
      <c r="E86" s="816"/>
      <c r="F86" s="816"/>
      <c r="G86" s="816"/>
      <c r="H86" s="816"/>
      <c r="I86" s="816"/>
      <c r="J86" s="816"/>
      <c r="K86" s="816"/>
      <c r="L86" s="816"/>
      <c r="M86" s="817"/>
      <c r="N86" s="58">
        <f>L83+L84+L85</f>
        <v>31539.111878613221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136669.48480732396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505</v>
      </c>
      <c r="N48" s="281">
        <f>K48*M48</f>
        <v>505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505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101</v>
      </c>
      <c r="M83" s="850"/>
      <c r="N83" s="57"/>
    </row>
    <row r="84" spans="1:14">
      <c r="B84" s="95" t="s">
        <v>1057</v>
      </c>
      <c r="C84" s="96"/>
      <c r="D84" s="96"/>
      <c r="E84" s="96"/>
      <c r="F84" s="96"/>
      <c r="G84" s="96"/>
      <c r="H84" s="96"/>
      <c r="I84" s="93"/>
      <c r="J84" s="94"/>
      <c r="K84" s="313">
        <v>0.05</v>
      </c>
      <c r="L84" s="849">
        <f>N78*K84</f>
        <v>25.25</v>
      </c>
      <c r="M84" s="850"/>
      <c r="N84" s="57"/>
    </row>
    <row r="85" spans="1:14" ht="15.75" thickBot="1">
      <c r="B85" s="97" t="s">
        <v>1058</v>
      </c>
      <c r="C85" s="98"/>
      <c r="D85" s="98"/>
      <c r="E85" s="98"/>
      <c r="F85" s="98"/>
      <c r="G85" s="98"/>
      <c r="H85" s="98"/>
      <c r="I85" s="99"/>
      <c r="J85" s="100"/>
      <c r="K85" s="314">
        <v>0.05</v>
      </c>
      <c r="L85" s="851">
        <f>N78*K85</f>
        <v>25.25</v>
      </c>
      <c r="M85" s="852"/>
      <c r="N85" s="57"/>
    </row>
    <row r="86" spans="1:14" ht="15.75" thickBot="1">
      <c r="B86" s="815" t="s">
        <v>1037</v>
      </c>
      <c r="C86" s="816"/>
      <c r="D86" s="816"/>
      <c r="E86" s="816"/>
      <c r="F86" s="816"/>
      <c r="G86" s="816"/>
      <c r="H86" s="816"/>
      <c r="I86" s="816"/>
      <c r="J86" s="816"/>
      <c r="K86" s="816"/>
      <c r="L86" s="816"/>
      <c r="M86" s="817"/>
      <c r="N86" s="58">
        <f>L83+L84+L85</f>
        <v>151.5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505</v>
      </c>
      <c r="N49" s="281">
        <f>K49*M49</f>
        <v>45450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139139.26431627793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150580.37292871074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30116.07458574215</v>
      </c>
      <c r="M83" s="850"/>
      <c r="N83" s="57"/>
    </row>
    <row r="84" spans="1:14">
      <c r="B84" s="95" t="s">
        <v>1057</v>
      </c>
      <c r="C84" s="96"/>
      <c r="D84" s="96"/>
      <c r="E84" s="96"/>
      <c r="F84" s="96"/>
      <c r="G84" s="96"/>
      <c r="H84" s="96"/>
      <c r="I84" s="93"/>
      <c r="J84" s="94"/>
      <c r="K84" s="313">
        <v>0.05</v>
      </c>
      <c r="L84" s="849">
        <f>N78*K84</f>
        <v>7529.0186464355374</v>
      </c>
      <c r="M84" s="850"/>
      <c r="N84" s="57"/>
    </row>
    <row r="85" spans="1:14" ht="15.75" thickBot="1">
      <c r="B85" s="97" t="s">
        <v>1058</v>
      </c>
      <c r="C85" s="98"/>
      <c r="D85" s="98"/>
      <c r="E85" s="98"/>
      <c r="F85" s="98"/>
      <c r="G85" s="98"/>
      <c r="H85" s="98"/>
      <c r="I85" s="99"/>
      <c r="J85" s="100"/>
      <c r="K85" s="314">
        <v>0.05</v>
      </c>
      <c r="L85" s="851">
        <f>N78*K85</f>
        <v>7529.0186464355374</v>
      </c>
      <c r="M85" s="852"/>
      <c r="N85" s="57"/>
    </row>
    <row r="86" spans="1:14" ht="15.75" thickBot="1">
      <c r="B86" s="815" t="s">
        <v>1037</v>
      </c>
      <c r="C86" s="816"/>
      <c r="D86" s="816"/>
      <c r="E86" s="816"/>
      <c r="F86" s="816"/>
      <c r="G86" s="816"/>
      <c r="H86" s="816"/>
      <c r="I86" s="816"/>
      <c r="J86" s="816"/>
      <c r="K86" s="816"/>
      <c r="L86" s="816"/>
      <c r="M86" s="817"/>
      <c r="N86" s="58">
        <f>L83+L84+L85</f>
        <v>45174.111878613221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195754.48480732396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505</v>
      </c>
      <c r="N49" s="281">
        <f>K49*M49</f>
        <v>45450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139139.26431627793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150580.37292871074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30116.07458574215</v>
      </c>
      <c r="M83" s="850"/>
      <c r="N83" s="57"/>
    </row>
    <row r="84" spans="1:14">
      <c r="B84" s="95" t="s">
        <v>1057</v>
      </c>
      <c r="C84" s="96"/>
      <c r="D84" s="96"/>
      <c r="E84" s="96"/>
      <c r="F84" s="96"/>
      <c r="G84" s="96"/>
      <c r="H84" s="96"/>
      <c r="I84" s="93"/>
      <c r="J84" s="94"/>
      <c r="K84" s="313">
        <v>0.05</v>
      </c>
      <c r="L84" s="849">
        <f>N78*K84</f>
        <v>7529.0186464355374</v>
      </c>
      <c r="M84" s="850"/>
      <c r="N84" s="57"/>
    </row>
    <row r="85" spans="1:14" ht="15.75" thickBot="1">
      <c r="B85" s="97" t="s">
        <v>1058</v>
      </c>
      <c r="C85" s="98"/>
      <c r="D85" s="98"/>
      <c r="E85" s="98"/>
      <c r="F85" s="98"/>
      <c r="G85" s="98"/>
      <c r="H85" s="98"/>
      <c r="I85" s="99"/>
      <c r="J85" s="100"/>
      <c r="K85" s="314">
        <v>0.05</v>
      </c>
      <c r="L85" s="851">
        <f>N78*K85</f>
        <v>7529.0186464355374</v>
      </c>
      <c r="M85" s="852"/>
      <c r="N85" s="57"/>
    </row>
    <row r="86" spans="1:14" ht="15.75" thickBot="1">
      <c r="B86" s="815" t="s">
        <v>1037</v>
      </c>
      <c r="C86" s="816"/>
      <c r="D86" s="816"/>
      <c r="E86" s="816"/>
      <c r="F86" s="816"/>
      <c r="G86" s="816"/>
      <c r="H86" s="816"/>
      <c r="I86" s="816"/>
      <c r="J86" s="816"/>
      <c r="K86" s="816"/>
      <c r="L86" s="816"/>
      <c r="M86" s="817"/>
      <c r="N86" s="58">
        <f>L83+L84+L85</f>
        <v>45174.111878613221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195754.48480732396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93689.264316277928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105130.37292871074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21026.07458574215</v>
      </c>
      <c r="M83" s="850"/>
      <c r="N83" s="57"/>
    </row>
    <row r="84" spans="1:14">
      <c r="B84" s="95" t="s">
        <v>1057</v>
      </c>
      <c r="C84" s="96"/>
      <c r="D84" s="96"/>
      <c r="E84" s="96"/>
      <c r="F84" s="96"/>
      <c r="G84" s="96"/>
      <c r="H84" s="96"/>
      <c r="I84" s="93"/>
      <c r="J84" s="94"/>
      <c r="K84" s="313">
        <v>0.05</v>
      </c>
      <c r="L84" s="849">
        <f>N78*K84</f>
        <v>5256.5186464355374</v>
      </c>
      <c r="M84" s="850"/>
      <c r="N84" s="57"/>
    </row>
    <row r="85" spans="1:14" ht="15.75" thickBot="1">
      <c r="B85" s="97" t="s">
        <v>1058</v>
      </c>
      <c r="C85" s="98"/>
      <c r="D85" s="98"/>
      <c r="E85" s="98"/>
      <c r="F85" s="98"/>
      <c r="G85" s="98"/>
      <c r="H85" s="98"/>
      <c r="I85" s="99"/>
      <c r="J85" s="100"/>
      <c r="K85" s="314">
        <v>0.05</v>
      </c>
      <c r="L85" s="851">
        <f>N78*K85</f>
        <v>5256.5186464355374</v>
      </c>
      <c r="M85" s="852"/>
      <c r="N85" s="57"/>
    </row>
    <row r="86" spans="1:14" ht="15.75" thickBot="1">
      <c r="B86" s="815" t="s">
        <v>1037</v>
      </c>
      <c r="C86" s="816"/>
      <c r="D86" s="816"/>
      <c r="E86" s="816"/>
      <c r="F86" s="816"/>
      <c r="G86" s="816"/>
      <c r="H86" s="816"/>
      <c r="I86" s="816"/>
      <c r="J86" s="816"/>
      <c r="K86" s="816"/>
      <c r="L86" s="816"/>
      <c r="M86" s="817"/>
      <c r="N86" s="58">
        <f>L83+L84+L85</f>
        <v>31539.111878613221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136669.48480732396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45</v>
      </c>
      <c r="N36" s="281">
        <f>K36/M36</f>
        <v>1948.2098035334188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147372.15511813542</v>
      </c>
      <c r="L37" s="279"/>
      <c r="M37" s="280">
        <v>45</v>
      </c>
      <c r="N37" s="281">
        <f>K37/M37</f>
        <v>3274.9367804030094</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166269.35265325673</v>
      </c>
      <c r="L38" s="279"/>
      <c r="M38" s="280">
        <v>45</v>
      </c>
      <c r="N38" s="281">
        <f>K38/M38</f>
        <v>3694.8745034057051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8923.6952212539218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72068.664858675329</v>
      </c>
      <c r="N48" s="281">
        <f>K48*M48</f>
        <v>93689.264316277928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93689.264316277928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1500</v>
      </c>
      <c r="M59" s="820"/>
      <c r="N59" s="296">
        <f>K59*L59</f>
        <v>1950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15" t="s">
        <v>1037</v>
      </c>
      <c r="C76" s="816"/>
      <c r="D76" s="816"/>
      <c r="E76" s="816"/>
      <c r="F76" s="816"/>
      <c r="G76" s="816"/>
      <c r="H76" s="816"/>
      <c r="I76" s="822"/>
      <c r="J76" s="822"/>
      <c r="K76" s="822"/>
      <c r="L76" s="822"/>
      <c r="M76" s="823"/>
      <c r="N76" s="469">
        <f>SUM(N70:N75)</f>
        <v>567.4133911788889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105130.37292871074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21026.07458574215</v>
      </c>
      <c r="M83" s="850"/>
      <c r="N83" s="57"/>
    </row>
    <row r="84" spans="1:14">
      <c r="B84" s="95" t="s">
        <v>1057</v>
      </c>
      <c r="C84" s="96"/>
      <c r="D84" s="96"/>
      <c r="E84" s="96"/>
      <c r="F84" s="96"/>
      <c r="G84" s="96"/>
      <c r="H84" s="96"/>
      <c r="I84" s="93"/>
      <c r="J84" s="94"/>
      <c r="K84" s="313">
        <v>0.05</v>
      </c>
      <c r="L84" s="849">
        <f>N78*K84</f>
        <v>5256.5186464355374</v>
      </c>
      <c r="M84" s="850"/>
      <c r="N84" s="57"/>
    </row>
    <row r="85" spans="1:14" ht="15.75" thickBot="1">
      <c r="B85" s="97" t="s">
        <v>1058</v>
      </c>
      <c r="C85" s="98"/>
      <c r="D85" s="98"/>
      <c r="E85" s="98"/>
      <c r="F85" s="98"/>
      <c r="G85" s="98"/>
      <c r="H85" s="98"/>
      <c r="I85" s="99"/>
      <c r="J85" s="100"/>
      <c r="K85" s="314">
        <v>0.05</v>
      </c>
      <c r="L85" s="851">
        <f>N78*K85</f>
        <v>5256.5186464355374</v>
      </c>
      <c r="M85" s="852"/>
      <c r="N85" s="57"/>
    </row>
    <row r="86" spans="1:14" ht="15.75" thickBot="1">
      <c r="B86" s="815" t="s">
        <v>1037</v>
      </c>
      <c r="C86" s="816"/>
      <c r="D86" s="816"/>
      <c r="E86" s="816"/>
      <c r="F86" s="816"/>
      <c r="G86" s="816"/>
      <c r="H86" s="816"/>
      <c r="I86" s="816"/>
      <c r="J86" s="816"/>
      <c r="K86" s="816"/>
      <c r="L86" s="816"/>
      <c r="M86" s="817"/>
      <c r="N86" s="58">
        <f>L83+L84+L85</f>
        <v>31539.111878613221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136669.48480732396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505</v>
      </c>
      <c r="N48" s="281">
        <f>K48*M48</f>
        <v>505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505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101</v>
      </c>
      <c r="M83" s="850"/>
      <c r="N83" s="57"/>
    </row>
    <row r="84" spans="1:14">
      <c r="B84" s="95" t="s">
        <v>1057</v>
      </c>
      <c r="C84" s="96"/>
      <c r="D84" s="96"/>
      <c r="E84" s="96"/>
      <c r="F84" s="96"/>
      <c r="G84" s="96"/>
      <c r="H84" s="96"/>
      <c r="I84" s="93"/>
      <c r="J84" s="94"/>
      <c r="K84" s="313">
        <v>0.05</v>
      </c>
      <c r="L84" s="849">
        <f>N78*K84</f>
        <v>25.25</v>
      </c>
      <c r="M84" s="850"/>
      <c r="N84" s="57"/>
    </row>
    <row r="85" spans="1:14" ht="15.75" thickBot="1">
      <c r="B85" s="97" t="s">
        <v>1058</v>
      </c>
      <c r="C85" s="98"/>
      <c r="D85" s="98"/>
      <c r="E85" s="98"/>
      <c r="F85" s="98"/>
      <c r="G85" s="98"/>
      <c r="H85" s="98"/>
      <c r="I85" s="99"/>
      <c r="J85" s="100"/>
      <c r="K85" s="314">
        <v>0.05</v>
      </c>
      <c r="L85" s="851">
        <f>N78*K85</f>
        <v>25.25</v>
      </c>
      <c r="M85" s="852"/>
      <c r="N85" s="57"/>
    </row>
    <row r="86" spans="1:14" ht="15.75" thickBot="1">
      <c r="B86" s="815" t="s">
        <v>1037</v>
      </c>
      <c r="C86" s="816"/>
      <c r="D86" s="816"/>
      <c r="E86" s="816"/>
      <c r="F86" s="816"/>
      <c r="G86" s="816"/>
      <c r="H86" s="816"/>
      <c r="I86" s="816"/>
      <c r="J86" s="816"/>
      <c r="K86" s="816"/>
      <c r="L86" s="816"/>
      <c r="M86" s="817"/>
      <c r="N86" s="58">
        <f>L83+L84+L85</f>
        <v>151.5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461"/>
      <c r="L30" s="826" t="s">
        <v>1029</v>
      </c>
      <c r="M30" s="827"/>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2244.7333212800577</v>
      </c>
      <c r="N48" s="281">
        <f>K48*M48</f>
        <v>2244.7333212800577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2244.7333212800577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2244.7333212800577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448.94666425601156</v>
      </c>
      <c r="M83" s="850"/>
      <c r="N83" s="57"/>
    </row>
    <row r="84" spans="1:14">
      <c r="B84" s="95" t="s">
        <v>1057</v>
      </c>
      <c r="C84" s="96"/>
      <c r="D84" s="96"/>
      <c r="E84" s="96"/>
      <c r="F84" s="96"/>
      <c r="G84" s="96"/>
      <c r="H84" s="96"/>
      <c r="I84" s="93"/>
      <c r="J84" s="94"/>
      <c r="K84" s="313">
        <v>0.05</v>
      </c>
      <c r="L84" s="849">
        <f>N78*K84</f>
        <v>112.23666606400289</v>
      </c>
      <c r="M84" s="850"/>
      <c r="N84" s="57"/>
    </row>
    <row r="85" spans="1:14" ht="15.75" thickBot="1">
      <c r="B85" s="97" t="s">
        <v>1058</v>
      </c>
      <c r="C85" s="98"/>
      <c r="D85" s="98"/>
      <c r="E85" s="98"/>
      <c r="F85" s="98"/>
      <c r="G85" s="98"/>
      <c r="H85" s="98"/>
      <c r="I85" s="99"/>
      <c r="J85" s="100"/>
      <c r="K85" s="314">
        <v>0.05</v>
      </c>
      <c r="L85" s="851">
        <f>N78*K85</f>
        <v>112.23666606400289</v>
      </c>
      <c r="M85" s="852"/>
      <c r="N85" s="57"/>
    </row>
    <row r="86" spans="1:14" ht="15.75" thickBot="1">
      <c r="B86" s="815" t="s">
        <v>1037</v>
      </c>
      <c r="C86" s="816"/>
      <c r="D86" s="816"/>
      <c r="E86" s="816"/>
      <c r="F86" s="816"/>
      <c r="G86" s="816"/>
      <c r="H86" s="816"/>
      <c r="I86" s="816"/>
      <c r="J86" s="816"/>
      <c r="K86" s="816"/>
      <c r="L86" s="816"/>
      <c r="M86" s="817"/>
      <c r="N86" s="58">
        <f>L83+L84+L85</f>
        <v>673.41999638401728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2918.1533176640751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2130.7151208340865</v>
      </c>
      <c r="N48" s="281">
        <f>K48*M48</f>
        <v>2130.7151208340865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2130.7151208340865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2130.7151208340865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426.14302416681733</v>
      </c>
      <c r="M83" s="850"/>
      <c r="N83" s="57"/>
    </row>
    <row r="84" spans="1:14">
      <c r="B84" s="95" t="s">
        <v>1057</v>
      </c>
      <c r="C84" s="96"/>
      <c r="D84" s="96"/>
      <c r="E84" s="96"/>
      <c r="F84" s="96"/>
      <c r="G84" s="96"/>
      <c r="H84" s="96"/>
      <c r="I84" s="93"/>
      <c r="J84" s="94"/>
      <c r="K84" s="313">
        <v>0.05</v>
      </c>
      <c r="L84" s="849">
        <f>N78*K84</f>
        <v>106.53575604170433</v>
      </c>
      <c r="M84" s="850"/>
      <c r="N84" s="57"/>
    </row>
    <row r="85" spans="1:14" ht="15.75" thickBot="1">
      <c r="B85" s="97" t="s">
        <v>1058</v>
      </c>
      <c r="C85" s="98"/>
      <c r="D85" s="98"/>
      <c r="E85" s="98"/>
      <c r="F85" s="98"/>
      <c r="G85" s="98"/>
      <c r="H85" s="98"/>
      <c r="I85" s="99"/>
      <c r="J85" s="100"/>
      <c r="K85" s="314">
        <v>0.05</v>
      </c>
      <c r="L85" s="851">
        <f>N78*K85</f>
        <v>106.53575604170433</v>
      </c>
      <c r="M85" s="852"/>
      <c r="N85" s="57"/>
    </row>
    <row r="86" spans="1:14" ht="15.75" thickBot="1">
      <c r="B86" s="815" t="s">
        <v>1037</v>
      </c>
      <c r="C86" s="816"/>
      <c r="D86" s="816"/>
      <c r="E86" s="816"/>
      <c r="F86" s="816"/>
      <c r="G86" s="816"/>
      <c r="H86" s="816"/>
      <c r="I86" s="816"/>
      <c r="J86" s="816"/>
      <c r="K86" s="816"/>
      <c r="L86" s="816"/>
      <c r="M86" s="817"/>
      <c r="N86" s="58">
        <f>L83+L84+L85</f>
        <v>639.21453625022593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2769.9296570843126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2080.8321581389741</v>
      </c>
      <c r="N48" s="281">
        <f>K48*M48</f>
        <v>2080.8321581389741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2080.8321581389741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2080.8321581389741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416.16643162779485</v>
      </c>
      <c r="M83" s="850"/>
      <c r="N83" s="57"/>
    </row>
    <row r="84" spans="1:14">
      <c r="B84" s="95" t="s">
        <v>1057</v>
      </c>
      <c r="C84" s="96"/>
      <c r="D84" s="96"/>
      <c r="E84" s="96"/>
      <c r="F84" s="96"/>
      <c r="G84" s="96"/>
      <c r="H84" s="96"/>
      <c r="I84" s="93"/>
      <c r="J84" s="94"/>
      <c r="K84" s="313">
        <v>0.05</v>
      </c>
      <c r="L84" s="849">
        <f>N78*K84</f>
        <v>104.04160790694871</v>
      </c>
      <c r="M84" s="850"/>
      <c r="N84" s="57"/>
    </row>
    <row r="85" spans="1:14" ht="15.75" thickBot="1">
      <c r="B85" s="97" t="s">
        <v>1058</v>
      </c>
      <c r="C85" s="98"/>
      <c r="D85" s="98"/>
      <c r="E85" s="98"/>
      <c r="F85" s="98"/>
      <c r="G85" s="98"/>
      <c r="H85" s="98"/>
      <c r="I85" s="99"/>
      <c r="J85" s="100"/>
      <c r="K85" s="314">
        <v>0.05</v>
      </c>
      <c r="L85" s="851">
        <f>N78*K85</f>
        <v>104.04160790694871</v>
      </c>
      <c r="M85" s="852"/>
      <c r="N85" s="57"/>
    </row>
    <row r="86" spans="1:14" ht="15.75" thickBot="1">
      <c r="B86" s="815" t="s">
        <v>1037</v>
      </c>
      <c r="C86" s="816"/>
      <c r="D86" s="816"/>
      <c r="E86" s="816"/>
      <c r="F86" s="816"/>
      <c r="G86" s="816"/>
      <c r="H86" s="816"/>
      <c r="I86" s="816"/>
      <c r="J86" s="816"/>
      <c r="K86" s="816"/>
      <c r="L86" s="816"/>
      <c r="M86" s="817"/>
      <c r="N86" s="58">
        <f>L83+L84+L85</f>
        <v>624.24964744169222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2705.0818055806662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2319.0487554993065</v>
      </c>
      <c r="N48" s="281">
        <f>K48*M48</f>
        <v>2319.0487554993065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2319.0487554993065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2319.0487554993065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463.80975109986133</v>
      </c>
      <c r="M83" s="850"/>
      <c r="N83" s="57"/>
    </row>
    <row r="84" spans="1:14">
      <c r="B84" s="95" t="s">
        <v>1057</v>
      </c>
      <c r="C84" s="96"/>
      <c r="D84" s="96"/>
      <c r="E84" s="96"/>
      <c r="F84" s="96"/>
      <c r="G84" s="96"/>
      <c r="H84" s="96"/>
      <c r="I84" s="93"/>
      <c r="J84" s="94"/>
      <c r="K84" s="313">
        <v>0.05</v>
      </c>
      <c r="L84" s="849">
        <f>N78*K84</f>
        <v>115.95243777496533</v>
      </c>
      <c r="M84" s="850"/>
      <c r="N84" s="57"/>
    </row>
    <row r="85" spans="1:14" ht="15.75" thickBot="1">
      <c r="B85" s="97" t="s">
        <v>1058</v>
      </c>
      <c r="C85" s="98"/>
      <c r="D85" s="98"/>
      <c r="E85" s="98"/>
      <c r="F85" s="98"/>
      <c r="G85" s="98"/>
      <c r="H85" s="98"/>
      <c r="I85" s="99"/>
      <c r="J85" s="100"/>
      <c r="K85" s="314">
        <v>0.05</v>
      </c>
      <c r="L85" s="851">
        <f>N78*K85</f>
        <v>115.95243777496533</v>
      </c>
      <c r="M85" s="852"/>
      <c r="N85" s="57"/>
    </row>
    <row r="86" spans="1:14" ht="15.75" thickBot="1">
      <c r="B86" s="815" t="s">
        <v>1037</v>
      </c>
      <c r="C86" s="816"/>
      <c r="D86" s="816"/>
      <c r="E86" s="816"/>
      <c r="F86" s="816"/>
      <c r="G86" s="816"/>
      <c r="H86" s="816"/>
      <c r="I86" s="816"/>
      <c r="J86" s="816"/>
      <c r="K86" s="816"/>
      <c r="L86" s="816"/>
      <c r="M86" s="817"/>
      <c r="N86" s="58">
        <f>L83+L84+L85</f>
        <v>695.71462664979197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3014.7633821490986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2875.905502320255</v>
      </c>
      <c r="N48" s="281">
        <f>K48*M48</f>
        <v>2875.905502320255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2875.905502320255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2875.905502320255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575.18110046405104</v>
      </c>
      <c r="M83" s="850"/>
      <c r="N83" s="57"/>
    </row>
    <row r="84" spans="1:14">
      <c r="B84" s="95" t="s">
        <v>1057</v>
      </c>
      <c r="C84" s="96"/>
      <c r="D84" s="96"/>
      <c r="E84" s="96"/>
      <c r="F84" s="96"/>
      <c r="G84" s="96"/>
      <c r="H84" s="96"/>
      <c r="I84" s="93"/>
      <c r="J84" s="94"/>
      <c r="K84" s="313">
        <v>0.05</v>
      </c>
      <c r="L84" s="849">
        <f>N78*K84</f>
        <v>143.79527511601276</v>
      </c>
      <c r="M84" s="850"/>
      <c r="N84" s="57"/>
    </row>
    <row r="85" spans="1:14" ht="15.75" thickBot="1">
      <c r="B85" s="97" t="s">
        <v>1058</v>
      </c>
      <c r="C85" s="98"/>
      <c r="D85" s="98"/>
      <c r="E85" s="98"/>
      <c r="F85" s="98"/>
      <c r="G85" s="98"/>
      <c r="H85" s="98"/>
      <c r="I85" s="99"/>
      <c r="J85" s="100"/>
      <c r="K85" s="314">
        <v>0.05</v>
      </c>
      <c r="L85" s="851">
        <f>N78*K85</f>
        <v>143.79527511601276</v>
      </c>
      <c r="M85" s="852"/>
      <c r="N85" s="57"/>
    </row>
    <row r="86" spans="1:14" ht="15.75" thickBot="1">
      <c r="B86" s="815" t="s">
        <v>1037</v>
      </c>
      <c r="C86" s="816"/>
      <c r="D86" s="816"/>
      <c r="E86" s="816"/>
      <c r="F86" s="816"/>
      <c r="G86" s="816"/>
      <c r="H86" s="816"/>
      <c r="I86" s="816"/>
      <c r="J86" s="816"/>
      <c r="K86" s="816"/>
      <c r="L86" s="816"/>
      <c r="M86" s="817"/>
      <c r="N86" s="58">
        <f>L83+L84+L85</f>
        <v>862.77165069607668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3738.6771530163314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3352.3386970409201</v>
      </c>
      <c r="N48" s="281">
        <f>K48*M48</f>
        <v>3352.3386970409201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3352.3386970409201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3352.3386970409201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670.46773940818412</v>
      </c>
      <c r="M83" s="850"/>
      <c r="N83" s="57"/>
    </row>
    <row r="84" spans="1:14">
      <c r="B84" s="95" t="s">
        <v>1057</v>
      </c>
      <c r="C84" s="96"/>
      <c r="D84" s="96"/>
      <c r="E84" s="96"/>
      <c r="F84" s="96"/>
      <c r="G84" s="96"/>
      <c r="H84" s="96"/>
      <c r="I84" s="93"/>
      <c r="J84" s="94"/>
      <c r="K84" s="313">
        <v>0.05</v>
      </c>
      <c r="L84" s="849">
        <f>N78*K84</f>
        <v>167.61693485204603</v>
      </c>
      <c r="M84" s="850"/>
      <c r="N84" s="57"/>
    </row>
    <row r="85" spans="1:14" ht="15.75" thickBot="1">
      <c r="B85" s="97" t="s">
        <v>1058</v>
      </c>
      <c r="C85" s="98"/>
      <c r="D85" s="98"/>
      <c r="E85" s="98"/>
      <c r="F85" s="98"/>
      <c r="G85" s="98"/>
      <c r="H85" s="98"/>
      <c r="I85" s="99"/>
      <c r="J85" s="100"/>
      <c r="K85" s="314">
        <v>0.05</v>
      </c>
      <c r="L85" s="851">
        <f>N78*K85</f>
        <v>167.61693485204603</v>
      </c>
      <c r="M85" s="852"/>
      <c r="N85" s="57"/>
    </row>
    <row r="86" spans="1:14" ht="15.75" thickBot="1">
      <c r="B86" s="815" t="s">
        <v>1037</v>
      </c>
      <c r="C86" s="816"/>
      <c r="D86" s="816"/>
      <c r="E86" s="816"/>
      <c r="F86" s="816"/>
      <c r="G86" s="816"/>
      <c r="H86" s="816"/>
      <c r="I86" s="816"/>
      <c r="J86" s="816"/>
      <c r="K86" s="816"/>
      <c r="L86" s="816"/>
      <c r="M86" s="817"/>
      <c r="N86" s="58">
        <f>L83+L84+L85</f>
        <v>1005.7016091122762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4358.0403061531961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2700.8061230639423</v>
      </c>
      <c r="N48" s="281">
        <f>K48*M48</f>
        <v>2700.8061230639423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2700.8061230639423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2700.8061230639423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540.16122461278849</v>
      </c>
      <c r="M83" s="850"/>
      <c r="N83" s="57"/>
    </row>
    <row r="84" spans="1:14">
      <c r="B84" s="95" t="s">
        <v>1057</v>
      </c>
      <c r="C84" s="96"/>
      <c r="D84" s="96"/>
      <c r="E84" s="96"/>
      <c r="F84" s="96"/>
      <c r="G84" s="96"/>
      <c r="H84" s="96"/>
      <c r="I84" s="93"/>
      <c r="J84" s="94"/>
      <c r="K84" s="313">
        <v>0.05</v>
      </c>
      <c r="L84" s="849">
        <f>N78*K84</f>
        <v>135.04030615319712</v>
      </c>
      <c r="M84" s="850"/>
      <c r="N84" s="57"/>
    </row>
    <row r="85" spans="1:14" ht="15.75" thickBot="1">
      <c r="B85" s="97" t="s">
        <v>1058</v>
      </c>
      <c r="C85" s="98"/>
      <c r="D85" s="98"/>
      <c r="E85" s="98"/>
      <c r="F85" s="98"/>
      <c r="G85" s="98"/>
      <c r="H85" s="98"/>
      <c r="I85" s="99"/>
      <c r="J85" s="100"/>
      <c r="K85" s="314">
        <v>0.05</v>
      </c>
      <c r="L85" s="851">
        <f>N78*K85</f>
        <v>135.04030615319712</v>
      </c>
      <c r="M85" s="852"/>
      <c r="N85" s="57"/>
    </row>
    <row r="86" spans="1:14" ht="15.75" thickBot="1">
      <c r="B86" s="815" t="s">
        <v>1037</v>
      </c>
      <c r="C86" s="816"/>
      <c r="D86" s="816"/>
      <c r="E86" s="816"/>
      <c r="F86" s="816"/>
      <c r="G86" s="816"/>
      <c r="H86" s="816"/>
      <c r="I86" s="816"/>
      <c r="J86" s="816"/>
      <c r="K86" s="816"/>
      <c r="L86" s="816"/>
      <c r="M86" s="817"/>
      <c r="N86" s="58">
        <f>L83+L84+L85</f>
        <v>810.24183691918267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3511.0479599831251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3408.3297776170671</v>
      </c>
      <c r="N48" s="281">
        <f>K48*M48</f>
        <v>3408.3297776170671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3408.3297776170671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3408.3297776170671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681.66595552341346</v>
      </c>
      <c r="M83" s="850"/>
      <c r="N83" s="57"/>
    </row>
    <row r="84" spans="1:14">
      <c r="B84" s="95" t="s">
        <v>1057</v>
      </c>
      <c r="C84" s="96"/>
      <c r="D84" s="96"/>
      <c r="E84" s="96"/>
      <c r="F84" s="96"/>
      <c r="G84" s="96"/>
      <c r="H84" s="96"/>
      <c r="I84" s="93"/>
      <c r="J84" s="94"/>
      <c r="K84" s="313">
        <v>0.05</v>
      </c>
      <c r="L84" s="849">
        <f>N78*K84</f>
        <v>170.41648888085336</v>
      </c>
      <c r="M84" s="850"/>
      <c r="N84" s="57"/>
    </row>
    <row r="85" spans="1:14" ht="15.75" thickBot="1">
      <c r="B85" s="97" t="s">
        <v>1058</v>
      </c>
      <c r="C85" s="98"/>
      <c r="D85" s="98"/>
      <c r="E85" s="98"/>
      <c r="F85" s="98"/>
      <c r="G85" s="98"/>
      <c r="H85" s="98"/>
      <c r="I85" s="99"/>
      <c r="J85" s="100"/>
      <c r="K85" s="314">
        <v>0.05</v>
      </c>
      <c r="L85" s="851">
        <f>N78*K85</f>
        <v>170.41648888085336</v>
      </c>
      <c r="M85" s="852"/>
      <c r="N85" s="57"/>
    </row>
    <row r="86" spans="1:14" ht="15.75" thickBot="1">
      <c r="B86" s="815" t="s">
        <v>1037</v>
      </c>
      <c r="C86" s="816"/>
      <c r="D86" s="816"/>
      <c r="E86" s="816"/>
      <c r="F86" s="816"/>
      <c r="G86" s="816"/>
      <c r="H86" s="816"/>
      <c r="I86" s="816"/>
      <c r="J86" s="816"/>
      <c r="K86" s="816"/>
      <c r="L86" s="816"/>
      <c r="M86" s="817"/>
      <c r="N86" s="58">
        <f>L83+L84+L85</f>
        <v>1022.4989332851203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4430.8287109021876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3507.0776833604527</v>
      </c>
      <c r="N48" s="281">
        <f>K48*M48</f>
        <v>3507.0776833604527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3507.0776833604527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15" t="s">
        <v>1037</v>
      </c>
      <c r="C76" s="816"/>
      <c r="D76" s="816"/>
      <c r="E76" s="816"/>
      <c r="F76" s="816"/>
      <c r="G76" s="816"/>
      <c r="H76" s="816"/>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3507.0776833604527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701.41553667209064</v>
      </c>
      <c r="M83" s="850"/>
      <c r="N83" s="57"/>
    </row>
    <row r="84" spans="1:14">
      <c r="B84" s="95" t="s">
        <v>1057</v>
      </c>
      <c r="C84" s="96"/>
      <c r="D84" s="96"/>
      <c r="E84" s="96"/>
      <c r="F84" s="96"/>
      <c r="G84" s="96"/>
      <c r="H84" s="96"/>
      <c r="I84" s="93"/>
      <c r="J84" s="94"/>
      <c r="K84" s="313">
        <v>0.05</v>
      </c>
      <c r="L84" s="849">
        <f>N78*K84</f>
        <v>175.35388416802266</v>
      </c>
      <c r="M84" s="850"/>
      <c r="N84" s="57"/>
    </row>
    <row r="85" spans="1:14" ht="15.75" thickBot="1">
      <c r="B85" s="97" t="s">
        <v>1058</v>
      </c>
      <c r="C85" s="98"/>
      <c r="D85" s="98"/>
      <c r="E85" s="98"/>
      <c r="F85" s="98"/>
      <c r="G85" s="98"/>
      <c r="H85" s="98"/>
      <c r="I85" s="99"/>
      <c r="J85" s="100"/>
      <c r="K85" s="314">
        <v>0.05</v>
      </c>
      <c r="L85" s="851">
        <f>N78*K85</f>
        <v>175.35388416802266</v>
      </c>
      <c r="M85" s="852"/>
      <c r="N85" s="57"/>
    </row>
    <row r="86" spans="1:14" ht="15.75" thickBot="1">
      <c r="B86" s="815" t="s">
        <v>1037</v>
      </c>
      <c r="C86" s="816"/>
      <c r="D86" s="816"/>
      <c r="E86" s="816"/>
      <c r="F86" s="816"/>
      <c r="G86" s="816"/>
      <c r="H86" s="816"/>
      <c r="I86" s="816"/>
      <c r="J86" s="816"/>
      <c r="K86" s="816"/>
      <c r="L86" s="816"/>
      <c r="M86" s="817"/>
      <c r="N86" s="58">
        <f>L83+L84+L85</f>
        <v>1052.123305008136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4559.2009883685887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3614.9877659253898</v>
      </c>
      <c r="N48" s="281">
        <f>K48*M48</f>
        <v>3614.9877659253898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3614.9877659253898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3614.9877659253898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722.997553185078</v>
      </c>
      <c r="M83" s="850"/>
      <c r="N83" s="57"/>
    </row>
    <row r="84" spans="1:14">
      <c r="B84" s="95" t="s">
        <v>1057</v>
      </c>
      <c r="C84" s="96"/>
      <c r="D84" s="96"/>
      <c r="E84" s="96"/>
      <c r="F84" s="96"/>
      <c r="G84" s="96"/>
      <c r="H84" s="96"/>
      <c r="I84" s="93"/>
      <c r="J84" s="94"/>
      <c r="K84" s="313">
        <v>0.05</v>
      </c>
      <c r="L84" s="849">
        <f>N78*K84</f>
        <v>180.7493882962695</v>
      </c>
      <c r="M84" s="850"/>
      <c r="N84" s="57"/>
    </row>
    <row r="85" spans="1:14" ht="15.75" thickBot="1">
      <c r="B85" s="97" t="s">
        <v>1058</v>
      </c>
      <c r="C85" s="98"/>
      <c r="D85" s="98"/>
      <c r="E85" s="98"/>
      <c r="F85" s="98"/>
      <c r="G85" s="98"/>
      <c r="H85" s="98"/>
      <c r="I85" s="99"/>
      <c r="J85" s="100"/>
      <c r="K85" s="314">
        <v>0.05</v>
      </c>
      <c r="L85" s="851">
        <f>N78*K85</f>
        <v>180.7493882962695</v>
      </c>
      <c r="M85" s="852"/>
      <c r="N85" s="57"/>
    </row>
    <row r="86" spans="1:14" ht="15.75" thickBot="1">
      <c r="B86" s="815" t="s">
        <v>1037</v>
      </c>
      <c r="C86" s="816"/>
      <c r="D86" s="816"/>
      <c r="E86" s="816"/>
      <c r="F86" s="816"/>
      <c r="G86" s="816"/>
      <c r="H86" s="816"/>
      <c r="I86" s="816"/>
      <c r="J86" s="816"/>
      <c r="K86" s="816"/>
      <c r="L86" s="816"/>
      <c r="M86" s="817"/>
      <c r="N86" s="58">
        <f>L83+L84+L85</f>
        <v>1084.4963297776169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4699.4840957030065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3405.2757186765498</v>
      </c>
      <c r="N48" s="281">
        <f>K48*M48</f>
        <v>3405.2757186765498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3405.2757186765498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3405.2757186765498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681.05514373531003</v>
      </c>
      <c r="M83" s="850"/>
      <c r="N83" s="57"/>
    </row>
    <row r="84" spans="1:14">
      <c r="B84" s="95" t="s">
        <v>1057</v>
      </c>
      <c r="C84" s="96"/>
      <c r="D84" s="96"/>
      <c r="E84" s="96"/>
      <c r="F84" s="96"/>
      <c r="G84" s="96"/>
      <c r="H84" s="96"/>
      <c r="I84" s="93"/>
      <c r="J84" s="94"/>
      <c r="K84" s="313">
        <v>0.05</v>
      </c>
      <c r="L84" s="849">
        <f>N78*K84</f>
        <v>170.26378593382751</v>
      </c>
      <c r="M84" s="850"/>
      <c r="N84" s="57"/>
    </row>
    <row r="85" spans="1:14" ht="15.75" thickBot="1">
      <c r="B85" s="97" t="s">
        <v>1058</v>
      </c>
      <c r="C85" s="98"/>
      <c r="D85" s="98"/>
      <c r="E85" s="98"/>
      <c r="F85" s="98"/>
      <c r="G85" s="98"/>
      <c r="H85" s="98"/>
      <c r="I85" s="99"/>
      <c r="J85" s="100"/>
      <c r="K85" s="314">
        <v>0.05</v>
      </c>
      <c r="L85" s="851">
        <f>N78*K85</f>
        <v>170.26378593382751</v>
      </c>
      <c r="M85" s="852"/>
      <c r="N85" s="57"/>
    </row>
    <row r="86" spans="1:14" ht="15.75" thickBot="1">
      <c r="B86" s="815" t="s">
        <v>1037</v>
      </c>
      <c r="C86" s="816"/>
      <c r="D86" s="816"/>
      <c r="E86" s="816"/>
      <c r="F86" s="816"/>
      <c r="G86" s="816"/>
      <c r="H86" s="816"/>
      <c r="I86" s="816"/>
      <c r="J86" s="816"/>
      <c r="K86" s="816"/>
      <c r="L86" s="816"/>
      <c r="M86" s="817"/>
      <c r="N86" s="58">
        <f>L83+L84+L85</f>
        <v>1021.5827156029651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4426.8584342795148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4465.034171035978</v>
      </c>
      <c r="N48" s="281">
        <f>K48*M48</f>
        <v>4465.034171035978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4465.034171035978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4465.034171035978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893.00683420719565</v>
      </c>
      <c r="M83" s="850"/>
      <c r="N83" s="57"/>
    </row>
    <row r="84" spans="1:14">
      <c r="B84" s="95" t="s">
        <v>1057</v>
      </c>
      <c r="C84" s="96"/>
      <c r="D84" s="96"/>
      <c r="E84" s="96"/>
      <c r="F84" s="96"/>
      <c r="G84" s="96"/>
      <c r="H84" s="96"/>
      <c r="I84" s="93"/>
      <c r="J84" s="94"/>
      <c r="K84" s="313">
        <v>0.05</v>
      </c>
      <c r="L84" s="849">
        <f>N78*K84</f>
        <v>223.25170855179891</v>
      </c>
      <c r="M84" s="850"/>
      <c r="N84" s="57"/>
    </row>
    <row r="85" spans="1:14" ht="15.75" thickBot="1">
      <c r="B85" s="97" t="s">
        <v>1058</v>
      </c>
      <c r="C85" s="98"/>
      <c r="D85" s="98"/>
      <c r="E85" s="98"/>
      <c r="F85" s="98"/>
      <c r="G85" s="98"/>
      <c r="H85" s="98"/>
      <c r="I85" s="99"/>
      <c r="J85" s="100"/>
      <c r="K85" s="314">
        <v>0.05</v>
      </c>
      <c r="L85" s="851">
        <f>N78*K85</f>
        <v>223.25170855179891</v>
      </c>
      <c r="M85" s="852"/>
      <c r="N85" s="57"/>
    </row>
    <row r="86" spans="1:14" ht="15.75" thickBot="1">
      <c r="B86" s="815" t="s">
        <v>1037</v>
      </c>
      <c r="C86" s="816"/>
      <c r="D86" s="816"/>
      <c r="E86" s="816"/>
      <c r="F86" s="816"/>
      <c r="G86" s="816"/>
      <c r="H86" s="816"/>
      <c r="I86" s="816"/>
      <c r="J86" s="816"/>
      <c r="K86" s="816"/>
      <c r="L86" s="816"/>
      <c r="M86" s="817"/>
      <c r="N86" s="58">
        <f>L83+L84+L85</f>
        <v>1339.5102513107934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5804.5444223467712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4465.034171035978</v>
      </c>
      <c r="N48" s="281">
        <f>K48*M48</f>
        <v>4465.034171035978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4465.034171035978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4465.034171035978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893.00683420719565</v>
      </c>
      <c r="M83" s="850"/>
      <c r="N83" s="57"/>
    </row>
    <row r="84" spans="1:14">
      <c r="B84" s="95" t="s">
        <v>1057</v>
      </c>
      <c r="C84" s="96"/>
      <c r="D84" s="96"/>
      <c r="E84" s="96"/>
      <c r="F84" s="96"/>
      <c r="G84" s="96"/>
      <c r="H84" s="96"/>
      <c r="I84" s="93"/>
      <c r="J84" s="94"/>
      <c r="K84" s="313">
        <v>0.05</v>
      </c>
      <c r="L84" s="849">
        <f>N78*K84</f>
        <v>223.25170855179891</v>
      </c>
      <c r="M84" s="850"/>
      <c r="N84" s="57"/>
    </row>
    <row r="85" spans="1:14" ht="15.75" thickBot="1">
      <c r="B85" s="97" t="s">
        <v>1058</v>
      </c>
      <c r="C85" s="98"/>
      <c r="D85" s="98"/>
      <c r="E85" s="98"/>
      <c r="F85" s="98"/>
      <c r="G85" s="98"/>
      <c r="H85" s="98"/>
      <c r="I85" s="99"/>
      <c r="J85" s="100"/>
      <c r="K85" s="314">
        <v>0.05</v>
      </c>
      <c r="L85" s="851">
        <f>N78*K85</f>
        <v>223.25170855179891</v>
      </c>
      <c r="M85" s="852"/>
      <c r="N85" s="57"/>
    </row>
    <row r="86" spans="1:14" ht="15.75" thickBot="1">
      <c r="B86" s="815" t="s">
        <v>1037</v>
      </c>
      <c r="C86" s="816"/>
      <c r="D86" s="816"/>
      <c r="E86" s="816"/>
      <c r="F86" s="816"/>
      <c r="G86" s="816"/>
      <c r="H86" s="816"/>
      <c r="I86" s="816"/>
      <c r="J86" s="816"/>
      <c r="K86" s="816"/>
      <c r="L86" s="816"/>
      <c r="M86" s="817"/>
      <c r="N86" s="58">
        <f>L83+L84+L85</f>
        <v>1339.5102513107934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5804.5444223467712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3622.113903453263</v>
      </c>
      <c r="N48" s="281">
        <f>K48*M48</f>
        <v>3622.113903453263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3622.113903453263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3622.113903453263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724.42278069065264</v>
      </c>
      <c r="M83" s="850"/>
      <c r="N83" s="57"/>
    </row>
    <row r="84" spans="1:14">
      <c r="B84" s="95" t="s">
        <v>1057</v>
      </c>
      <c r="C84" s="96"/>
      <c r="D84" s="96"/>
      <c r="E84" s="96"/>
      <c r="F84" s="96"/>
      <c r="G84" s="96"/>
      <c r="H84" s="96"/>
      <c r="I84" s="93"/>
      <c r="J84" s="94"/>
      <c r="K84" s="313">
        <v>0.05</v>
      </c>
      <c r="L84" s="849">
        <f>N78*K84</f>
        <v>181.10569517266316</v>
      </c>
      <c r="M84" s="850"/>
      <c r="N84" s="57"/>
    </row>
    <row r="85" spans="1:14" ht="15.75" thickBot="1">
      <c r="B85" s="97" t="s">
        <v>1058</v>
      </c>
      <c r="C85" s="98"/>
      <c r="D85" s="98"/>
      <c r="E85" s="98"/>
      <c r="F85" s="98"/>
      <c r="G85" s="98"/>
      <c r="H85" s="98"/>
      <c r="I85" s="99"/>
      <c r="J85" s="100"/>
      <c r="K85" s="314">
        <v>0.05</v>
      </c>
      <c r="L85" s="851">
        <f>N78*K85</f>
        <v>181.10569517266316</v>
      </c>
      <c r="M85" s="852"/>
      <c r="N85" s="57"/>
    </row>
    <row r="86" spans="1:14" ht="15.75" thickBot="1">
      <c r="B86" s="815" t="s">
        <v>1037</v>
      </c>
      <c r="C86" s="816"/>
      <c r="D86" s="816"/>
      <c r="E86" s="816"/>
      <c r="F86" s="816"/>
      <c r="G86" s="816"/>
      <c r="H86" s="816"/>
      <c r="I86" s="816"/>
      <c r="J86" s="816"/>
      <c r="K86" s="816"/>
      <c r="L86" s="816"/>
      <c r="M86" s="817"/>
      <c r="N86" s="58">
        <f>L83+L84+L85</f>
        <v>1086.6341710359791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4708.7480744892418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3884.7629723377322</v>
      </c>
      <c r="N48" s="281">
        <f>K48*M48</f>
        <v>3884.7629723377322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3884.7629723377322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3884.7629723377322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776.95259446754653</v>
      </c>
      <c r="M83" s="850"/>
      <c r="N83" s="57"/>
    </row>
    <row r="84" spans="1:14">
      <c r="B84" s="95" t="s">
        <v>1057</v>
      </c>
      <c r="C84" s="96"/>
      <c r="D84" s="96"/>
      <c r="E84" s="96"/>
      <c r="F84" s="96"/>
      <c r="G84" s="96"/>
      <c r="H84" s="96"/>
      <c r="I84" s="93"/>
      <c r="J84" s="94"/>
      <c r="K84" s="313">
        <v>0.05</v>
      </c>
      <c r="L84" s="849">
        <f>N78*K84</f>
        <v>194.23814861688663</v>
      </c>
      <c r="M84" s="850"/>
      <c r="N84" s="57"/>
    </row>
    <row r="85" spans="1:14" ht="15.75" thickBot="1">
      <c r="B85" s="97" t="s">
        <v>1058</v>
      </c>
      <c r="C85" s="98"/>
      <c r="D85" s="98"/>
      <c r="E85" s="98"/>
      <c r="F85" s="98"/>
      <c r="G85" s="98"/>
      <c r="H85" s="98"/>
      <c r="I85" s="99"/>
      <c r="J85" s="100"/>
      <c r="K85" s="314">
        <v>0.05</v>
      </c>
      <c r="L85" s="851">
        <f>N78*K85</f>
        <v>194.23814861688663</v>
      </c>
      <c r="M85" s="852"/>
      <c r="N85" s="57"/>
    </row>
    <row r="86" spans="1:14" ht="15.75" thickBot="1">
      <c r="B86" s="815" t="s">
        <v>1037</v>
      </c>
      <c r="C86" s="816"/>
      <c r="D86" s="816"/>
      <c r="E86" s="816"/>
      <c r="F86" s="816"/>
      <c r="G86" s="816"/>
      <c r="H86" s="816"/>
      <c r="I86" s="816"/>
      <c r="J86" s="816"/>
      <c r="K86" s="816"/>
      <c r="L86" s="816"/>
      <c r="M86" s="817"/>
      <c r="N86" s="58">
        <f>L83+L84+L85</f>
        <v>1165.4288917013198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5050.1918640390522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4197.2950039173138</v>
      </c>
      <c r="N48" s="281">
        <f>K48*M48</f>
        <v>4197.2950039173138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4197.2950039173138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4197.2950039173138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839.45900078346278</v>
      </c>
      <c r="M83" s="850"/>
      <c r="N83" s="57"/>
    </row>
    <row r="84" spans="1:14">
      <c r="B84" s="95" t="s">
        <v>1057</v>
      </c>
      <c r="C84" s="96"/>
      <c r="D84" s="96"/>
      <c r="E84" s="96"/>
      <c r="F84" s="96"/>
      <c r="G84" s="96"/>
      <c r="H84" s="96"/>
      <c r="I84" s="93"/>
      <c r="J84" s="94"/>
      <c r="K84" s="313">
        <v>0.05</v>
      </c>
      <c r="L84" s="849">
        <f>N78*K84</f>
        <v>209.8647501958657</v>
      </c>
      <c r="M84" s="850"/>
      <c r="N84" s="57"/>
    </row>
    <row r="85" spans="1:14" ht="15.75" thickBot="1">
      <c r="B85" s="97" t="s">
        <v>1058</v>
      </c>
      <c r="C85" s="98"/>
      <c r="D85" s="98"/>
      <c r="E85" s="98"/>
      <c r="F85" s="98"/>
      <c r="G85" s="98"/>
      <c r="H85" s="98"/>
      <c r="I85" s="99"/>
      <c r="J85" s="100"/>
      <c r="K85" s="314">
        <v>0.05</v>
      </c>
      <c r="L85" s="851">
        <f>N78*K85</f>
        <v>209.8647501958657</v>
      </c>
      <c r="M85" s="852"/>
      <c r="N85" s="57"/>
    </row>
    <row r="86" spans="1:14" ht="15.75" thickBot="1">
      <c r="B86" s="815" t="s">
        <v>1037</v>
      </c>
      <c r="C86" s="816"/>
      <c r="D86" s="816"/>
      <c r="E86" s="816"/>
      <c r="F86" s="816"/>
      <c r="G86" s="816"/>
      <c r="H86" s="816"/>
      <c r="I86" s="816"/>
      <c r="J86" s="816"/>
      <c r="K86" s="816"/>
      <c r="L86" s="816"/>
      <c r="M86" s="817"/>
      <c r="N86" s="58">
        <f>L83+L84+L85</f>
        <v>1259.1885011751942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5456.4835050925085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3303.4737539926468</v>
      </c>
      <c r="N48" s="281">
        <f>K48*M48</f>
        <v>3303.4737539926468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3303.4737539926468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3303.4737539926468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660.69475079852941</v>
      </c>
      <c r="M83" s="850"/>
      <c r="N83" s="57"/>
    </row>
    <row r="84" spans="1:14">
      <c r="B84" s="95" t="s">
        <v>1057</v>
      </c>
      <c r="C84" s="96"/>
      <c r="D84" s="96"/>
      <c r="E84" s="96"/>
      <c r="F84" s="96"/>
      <c r="G84" s="96"/>
      <c r="H84" s="96"/>
      <c r="I84" s="93"/>
      <c r="J84" s="94"/>
      <c r="K84" s="313">
        <v>0.05</v>
      </c>
      <c r="L84" s="849">
        <f>N78*K84</f>
        <v>165.17368769963235</v>
      </c>
      <c r="M84" s="850"/>
      <c r="N84" s="57"/>
    </row>
    <row r="85" spans="1:14" ht="15.75" thickBot="1">
      <c r="B85" s="97" t="s">
        <v>1058</v>
      </c>
      <c r="C85" s="98"/>
      <c r="D85" s="98"/>
      <c r="E85" s="98"/>
      <c r="F85" s="98"/>
      <c r="G85" s="98"/>
      <c r="H85" s="98"/>
      <c r="I85" s="99"/>
      <c r="J85" s="100"/>
      <c r="K85" s="314">
        <v>0.05</v>
      </c>
      <c r="L85" s="851">
        <f>N78*K85</f>
        <v>165.17368769963235</v>
      </c>
      <c r="M85" s="852"/>
      <c r="N85" s="57"/>
    </row>
    <row r="86" spans="1:14" ht="15.75" thickBot="1">
      <c r="B86" s="815" t="s">
        <v>1037</v>
      </c>
      <c r="C86" s="816"/>
      <c r="D86" s="816"/>
      <c r="E86" s="816"/>
      <c r="F86" s="816"/>
      <c r="G86" s="816"/>
      <c r="H86" s="816"/>
      <c r="I86" s="816"/>
      <c r="J86" s="816"/>
      <c r="K86" s="816"/>
      <c r="L86" s="816"/>
      <c r="M86" s="817"/>
      <c r="N86" s="58">
        <f>L83+L84+L85</f>
        <v>991.04212619779423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4294.5158801904408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500</v>
      </c>
      <c r="N36" s="281">
        <f>K36/M36</f>
        <v>266.03150003192854</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500</v>
      </c>
      <c r="N37" s="281">
        <f>K37/M37</f>
        <v>194.57362548531293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0.51067205206099997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461.11579756930252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2718.1124570602055</v>
      </c>
      <c r="N48" s="281">
        <f>K48*M48</f>
        <v>2718.1124570602055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2718.1124570602055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4"/>
      <c r="M64" s="805"/>
      <c r="N64" s="133"/>
    </row>
    <row r="65" spans="1:14" ht="15.75" thickBot="1">
      <c r="B65" s="821" t="s">
        <v>1037</v>
      </c>
      <c r="C65" s="822"/>
      <c r="D65" s="822"/>
      <c r="E65" s="822"/>
      <c r="F65" s="822"/>
      <c r="G65" s="822"/>
      <c r="H65" s="822"/>
      <c r="I65" s="822"/>
      <c r="J65" s="822"/>
      <c r="K65" s="822"/>
      <c r="L65" s="822"/>
      <c r="M65" s="823"/>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1" t="s">
        <v>1047</v>
      </c>
      <c r="C69" s="842"/>
      <c r="D69" s="842"/>
      <c r="E69" s="842"/>
      <c r="F69" s="842"/>
      <c r="G69" s="842"/>
      <c r="H69" s="842"/>
      <c r="I69" s="79" t="s">
        <v>1048</v>
      </c>
      <c r="J69" s="81" t="s">
        <v>1494</v>
      </c>
      <c r="K69" s="80" t="s">
        <v>1050</v>
      </c>
      <c r="L69" s="843" t="s">
        <v>1034</v>
      </c>
      <c r="M69" s="844"/>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02"/>
      <c r="C74" s="803"/>
      <c r="D74" s="803"/>
      <c r="E74" s="803"/>
      <c r="F74" s="803"/>
      <c r="G74" s="803"/>
      <c r="H74" s="803"/>
      <c r="I74" s="132"/>
      <c r="J74" s="132"/>
      <c r="K74" s="132"/>
      <c r="L74" s="903"/>
      <c r="M74" s="903"/>
      <c r="N74" s="51"/>
    </row>
    <row r="75" spans="1:14" ht="15.75" thickBot="1">
      <c r="B75" s="821" t="s">
        <v>1037</v>
      </c>
      <c r="C75" s="822"/>
      <c r="D75" s="822"/>
      <c r="E75" s="822"/>
      <c r="F75" s="822"/>
      <c r="G75" s="822"/>
      <c r="H75" s="822"/>
      <c r="I75" s="822"/>
      <c r="J75" s="822"/>
      <c r="K75" s="822"/>
      <c r="L75" s="822"/>
      <c r="M75" s="823"/>
      <c r="N75" s="310">
        <f>SUM(N70:N74)</f>
        <v>51.067205206099999</v>
      </c>
    </row>
    <row r="76" spans="1:14" ht="15.75" thickBot="1">
      <c r="B76" s="39"/>
      <c r="C76" s="40"/>
      <c r="D76" s="40"/>
      <c r="E76" s="40"/>
      <c r="F76" s="40"/>
      <c r="G76" s="40"/>
      <c r="H76" s="40"/>
      <c r="I76" s="40"/>
      <c r="J76" s="40"/>
      <c r="K76" s="40"/>
      <c r="L76" s="40"/>
      <c r="M76" s="40"/>
      <c r="N76" s="41"/>
    </row>
    <row r="77" spans="1:14" ht="15.75" thickBot="1">
      <c r="B77" s="815" t="s">
        <v>1051</v>
      </c>
      <c r="C77" s="816"/>
      <c r="D77" s="816"/>
      <c r="E77" s="816"/>
      <c r="F77" s="816"/>
      <c r="G77" s="816"/>
      <c r="H77" s="816"/>
      <c r="I77" s="816"/>
      <c r="J77" s="816"/>
      <c r="K77" s="816"/>
      <c r="L77" s="816"/>
      <c r="M77" s="817"/>
      <c r="N77" s="105">
        <f>N43+N54+N65+N75</f>
        <v>3230.2954598356082</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646.05909196712173</v>
      </c>
      <c r="M82" s="850"/>
      <c r="N82" s="57"/>
    </row>
    <row r="83" spans="1:14">
      <c r="B83" s="95" t="s">
        <v>1057</v>
      </c>
      <c r="C83" s="96"/>
      <c r="D83" s="96"/>
      <c r="E83" s="96"/>
      <c r="F83" s="96"/>
      <c r="G83" s="96"/>
      <c r="H83" s="96"/>
      <c r="I83" s="93"/>
      <c r="J83" s="94"/>
      <c r="K83" s="313">
        <v>0.05</v>
      </c>
      <c r="L83" s="849">
        <f>N77*K83</f>
        <v>161.51477299178043</v>
      </c>
      <c r="M83" s="850"/>
      <c r="N83" s="57"/>
    </row>
    <row r="84" spans="1:14" ht="15.75" thickBot="1">
      <c r="B84" s="97" t="s">
        <v>1058</v>
      </c>
      <c r="C84" s="98"/>
      <c r="D84" s="98"/>
      <c r="E84" s="98"/>
      <c r="F84" s="98"/>
      <c r="G84" s="98"/>
      <c r="H84" s="98"/>
      <c r="I84" s="99"/>
      <c r="J84" s="100"/>
      <c r="K84" s="314">
        <v>0.05</v>
      </c>
      <c r="L84" s="851">
        <f>N77*K84</f>
        <v>161.51477299178043</v>
      </c>
      <c r="M84" s="852"/>
      <c r="N84" s="57"/>
    </row>
    <row r="85" spans="1:14" ht="15.75" thickBot="1">
      <c r="B85" s="815" t="s">
        <v>1037</v>
      </c>
      <c r="C85" s="816"/>
      <c r="D85" s="816"/>
      <c r="E85" s="816"/>
      <c r="F85" s="816"/>
      <c r="G85" s="816"/>
      <c r="H85" s="816"/>
      <c r="I85" s="816"/>
      <c r="J85" s="816"/>
      <c r="K85" s="816"/>
      <c r="L85" s="816"/>
      <c r="M85" s="817"/>
      <c r="N85" s="58">
        <f>L82+L83+L84</f>
        <v>969.0886379506826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4199.384097786291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500</v>
      </c>
      <c r="N36" s="281">
        <f>K36/M36</f>
        <v>266.03150003192854</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500</v>
      </c>
      <c r="N37" s="281">
        <f>K37/M37</f>
        <v>194.57362548531293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461.11579756930252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2710.9863195323323</v>
      </c>
      <c r="N48" s="281">
        <f>K48*M48</f>
        <v>2710.9863195323323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2710.9863195323323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3223.169322307735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644.63386446154709</v>
      </c>
      <c r="M83" s="850"/>
      <c r="N83" s="57"/>
    </row>
    <row r="84" spans="1:14">
      <c r="B84" s="95" t="s">
        <v>1057</v>
      </c>
      <c r="C84" s="96"/>
      <c r="D84" s="96"/>
      <c r="E84" s="96"/>
      <c r="F84" s="96"/>
      <c r="G84" s="96"/>
      <c r="H84" s="96"/>
      <c r="I84" s="93"/>
      <c r="J84" s="94"/>
      <c r="K84" s="313">
        <v>0.05</v>
      </c>
      <c r="L84" s="849">
        <f>N78*K84</f>
        <v>161.15846611538677</v>
      </c>
      <c r="M84" s="850"/>
      <c r="N84" s="57"/>
    </row>
    <row r="85" spans="1:14" ht="15.75" thickBot="1">
      <c r="B85" s="97" t="s">
        <v>1058</v>
      </c>
      <c r="C85" s="98"/>
      <c r="D85" s="98"/>
      <c r="E85" s="98"/>
      <c r="F85" s="98"/>
      <c r="G85" s="98"/>
      <c r="H85" s="98"/>
      <c r="I85" s="99"/>
      <c r="J85" s="100"/>
      <c r="K85" s="314">
        <v>0.05</v>
      </c>
      <c r="L85" s="851">
        <f>N78*K85</f>
        <v>161.15846611538677</v>
      </c>
      <c r="M85" s="852"/>
      <c r="N85" s="57"/>
    </row>
    <row r="86" spans="1:14" ht="15.75" thickBot="1">
      <c r="B86" s="815" t="s">
        <v>1037</v>
      </c>
      <c r="C86" s="816"/>
      <c r="D86" s="816"/>
      <c r="E86" s="816"/>
      <c r="F86" s="816"/>
      <c r="G86" s="816"/>
      <c r="H86" s="816"/>
      <c r="I86" s="816"/>
      <c r="J86" s="816"/>
      <c r="K86" s="816"/>
      <c r="L86" s="816"/>
      <c r="M86" s="817"/>
      <c r="N86" s="58">
        <f>L83+L84+L85</f>
        <v>966.95079669232064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4190.1201190000556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500</v>
      </c>
      <c r="N36" s="281">
        <f>K36/M36</f>
        <v>266.03150003192854</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500</v>
      </c>
      <c r="N37" s="281">
        <f>K37/M37</f>
        <v>194.57362548531293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461.11579756930252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11181.927800879886</v>
      </c>
      <c r="N48" s="281">
        <f>K48*M48</f>
        <v>3354.5783402639659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3354.5783402639659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3866.7613430393685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773.35226860787373</v>
      </c>
      <c r="M83" s="850"/>
      <c r="N83" s="57"/>
    </row>
    <row r="84" spans="1:14">
      <c r="B84" s="95" t="s">
        <v>1057</v>
      </c>
      <c r="C84" s="96"/>
      <c r="D84" s="96"/>
      <c r="E84" s="96"/>
      <c r="F84" s="96"/>
      <c r="G84" s="96"/>
      <c r="H84" s="96"/>
      <c r="I84" s="93"/>
      <c r="J84" s="94"/>
      <c r="K84" s="313">
        <v>0.05</v>
      </c>
      <c r="L84" s="849">
        <f>N78*K84</f>
        <v>193.33806715196843</v>
      </c>
      <c r="M84" s="850"/>
      <c r="N84" s="57"/>
    </row>
    <row r="85" spans="1:14" ht="15.75" thickBot="1">
      <c r="B85" s="97" t="s">
        <v>1058</v>
      </c>
      <c r="C85" s="98"/>
      <c r="D85" s="98"/>
      <c r="E85" s="98"/>
      <c r="F85" s="98"/>
      <c r="G85" s="98"/>
      <c r="H85" s="98"/>
      <c r="I85" s="99"/>
      <c r="J85" s="100"/>
      <c r="K85" s="314">
        <v>0.05</v>
      </c>
      <c r="L85" s="851">
        <f>N78*K85</f>
        <v>193.33806715196843</v>
      </c>
      <c r="M85" s="852"/>
      <c r="N85" s="57"/>
    </row>
    <row r="86" spans="1:14" ht="15.75" thickBot="1">
      <c r="B86" s="815" t="s">
        <v>1037</v>
      </c>
      <c r="C86" s="816"/>
      <c r="D86" s="816"/>
      <c r="E86" s="816"/>
      <c r="F86" s="816"/>
      <c r="G86" s="816"/>
      <c r="H86" s="816"/>
      <c r="I86" s="816"/>
      <c r="J86" s="816"/>
      <c r="K86" s="816"/>
      <c r="L86" s="816"/>
      <c r="M86" s="817"/>
      <c r="N86" s="58">
        <f>L83+L84+L85</f>
        <v>1160.0284029118106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5026.7897459511787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945" t="str">
        <f>VLOOKUP(A36,EQUIPOS!A6:D154,3,FALSE)</f>
        <v>Carrotanque Irrigador de asfalto, 1000 GALONES DE CAPACIDAD</v>
      </c>
      <c r="C36" s="946"/>
      <c r="D36" s="946"/>
      <c r="E36" s="946"/>
      <c r="F36" s="946"/>
      <c r="G36" s="946"/>
      <c r="H36" s="947"/>
      <c r="I36" s="276"/>
      <c r="J36" s="277"/>
      <c r="K36" s="278">
        <f>VLOOKUP(A36,EQUIPOS!A6:D163,4,FALSE)</f>
        <v>133015.75001596427</v>
      </c>
      <c r="L36" s="279"/>
      <c r="M36" s="280">
        <v>500</v>
      </c>
      <c r="N36" s="281">
        <f>K36/M36</f>
        <v>266.03150003192854</v>
      </c>
    </row>
    <row r="37" spans="1:14">
      <c r="A37" s="119" t="s">
        <v>176</v>
      </c>
      <c r="B37" s="945" t="str">
        <f>VLOOKUP(A37,EQUIPOS!A7:D154,3,FALSE)</f>
        <v xml:space="preserve">Compresor (barrido y soplado)
</v>
      </c>
      <c r="C37" s="946"/>
      <c r="D37" s="946"/>
      <c r="E37" s="946"/>
      <c r="F37" s="946"/>
      <c r="G37" s="946"/>
      <c r="H37" s="947"/>
      <c r="I37" s="276"/>
      <c r="J37" s="277"/>
      <c r="K37" s="278">
        <f>VLOOKUP(A37,EQUIPOS!A7:D164,4,FALSE)</f>
        <v>97286.812742656461</v>
      </c>
      <c r="L37" s="279"/>
      <c r="M37" s="280">
        <v>500</v>
      </c>
      <c r="N37" s="281">
        <f>K37/M37</f>
        <v>194.57362548531293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461.11579756930252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2660.0853371903809</v>
      </c>
      <c r="N48" s="281">
        <f>K48*M48</f>
        <v>1197.0384017356714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1197.0384017356714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1709.2214045110738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341.84428090221479</v>
      </c>
      <c r="M83" s="850"/>
      <c r="N83" s="57"/>
    </row>
    <row r="84" spans="1:14">
      <c r="B84" s="95" t="s">
        <v>1057</v>
      </c>
      <c r="C84" s="96"/>
      <c r="D84" s="96"/>
      <c r="E84" s="96"/>
      <c r="F84" s="96"/>
      <c r="G84" s="96"/>
      <c r="H84" s="96"/>
      <c r="I84" s="93"/>
      <c r="J84" s="94"/>
      <c r="K84" s="313">
        <v>0.05</v>
      </c>
      <c r="L84" s="849">
        <f>N78*K84</f>
        <v>85.461070225553698</v>
      </c>
      <c r="M84" s="850"/>
      <c r="N84" s="57"/>
    </row>
    <row r="85" spans="1:14" ht="15.75" thickBot="1">
      <c r="B85" s="97" t="s">
        <v>1058</v>
      </c>
      <c r="C85" s="98"/>
      <c r="D85" s="98"/>
      <c r="E85" s="98"/>
      <c r="F85" s="98"/>
      <c r="G85" s="98"/>
      <c r="H85" s="98"/>
      <c r="I85" s="99"/>
      <c r="J85" s="100"/>
      <c r="K85" s="314">
        <v>0.05</v>
      </c>
      <c r="L85" s="851">
        <f>N78*K85</f>
        <v>85.461070225553698</v>
      </c>
      <c r="M85" s="852"/>
      <c r="N85" s="57"/>
    </row>
    <row r="86" spans="1:14" ht="15.75" thickBot="1">
      <c r="B86" s="815" t="s">
        <v>1037</v>
      </c>
      <c r="C86" s="816"/>
      <c r="D86" s="816"/>
      <c r="E86" s="816"/>
      <c r="F86" s="816"/>
      <c r="G86" s="816"/>
      <c r="H86" s="816"/>
      <c r="I86" s="816"/>
      <c r="J86" s="816"/>
      <c r="K86" s="816"/>
      <c r="L86" s="816"/>
      <c r="M86" s="817"/>
      <c r="N86" s="58">
        <f>L83+L84+L85</f>
        <v>512.76642135332224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2221.9878258643962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500</v>
      </c>
      <c r="N36" s="281">
        <f>K36/M36</f>
        <v>266.03150003192854</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500</v>
      </c>
      <c r="N37" s="281">
        <f>K37/M37</f>
        <v>194.57362548531293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461.11579756930252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2619.3645513168199</v>
      </c>
      <c r="N48" s="281">
        <f>K48*M48</f>
        <v>1178.7140480925689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1178.7140480925689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1690.8970508679713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338.17941017359431</v>
      </c>
      <c r="M83" s="850"/>
      <c r="N83" s="57"/>
    </row>
    <row r="84" spans="1:14">
      <c r="B84" s="95" t="s">
        <v>1057</v>
      </c>
      <c r="C84" s="96"/>
      <c r="D84" s="96"/>
      <c r="E84" s="96"/>
      <c r="F84" s="96"/>
      <c r="G84" s="96"/>
      <c r="H84" s="96"/>
      <c r="I84" s="93"/>
      <c r="J84" s="94"/>
      <c r="K84" s="313">
        <v>0.05</v>
      </c>
      <c r="L84" s="849">
        <f>N78*K84</f>
        <v>84.544852543398576</v>
      </c>
      <c r="M84" s="850"/>
      <c r="N84" s="57"/>
    </row>
    <row r="85" spans="1:14" ht="15.75" thickBot="1">
      <c r="B85" s="97" t="s">
        <v>1058</v>
      </c>
      <c r="C85" s="98"/>
      <c r="D85" s="98"/>
      <c r="E85" s="98"/>
      <c r="F85" s="98"/>
      <c r="G85" s="98"/>
      <c r="H85" s="98"/>
      <c r="I85" s="99"/>
      <c r="J85" s="100"/>
      <c r="K85" s="314">
        <v>0.05</v>
      </c>
      <c r="L85" s="851">
        <f>N78*K85</f>
        <v>84.544852543398576</v>
      </c>
      <c r="M85" s="852"/>
      <c r="N85" s="57"/>
    </row>
    <row r="86" spans="1:14" ht="15.75" thickBot="1">
      <c r="B86" s="815" t="s">
        <v>1037</v>
      </c>
      <c r="C86" s="816"/>
      <c r="D86" s="816"/>
      <c r="E86" s="816"/>
      <c r="F86" s="816"/>
      <c r="G86" s="816"/>
      <c r="H86" s="816"/>
      <c r="I86" s="816"/>
      <c r="J86" s="816"/>
      <c r="K86" s="816"/>
      <c r="L86" s="816"/>
      <c r="M86" s="817"/>
      <c r="N86" s="58">
        <f>L83+L84+L85</f>
        <v>507.26911526039146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2198.1661661283629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500</v>
      </c>
      <c r="N36" s="281">
        <f>K36/M36</f>
        <v>266.03150003192854</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500</v>
      </c>
      <c r="N37" s="281">
        <f>K37/M37</f>
        <v>194.57362548531293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461.11579756930252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2664.1574157777372</v>
      </c>
      <c r="N48" s="281">
        <f>K48*M48</f>
        <v>1198.8708370999818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1198.8708370999818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1711.0538398753843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342.21076797507686</v>
      </c>
      <c r="M83" s="850"/>
      <c r="N83" s="57"/>
    </row>
    <row r="84" spans="1:14">
      <c r="B84" s="95" t="s">
        <v>1057</v>
      </c>
      <c r="C84" s="96"/>
      <c r="D84" s="96"/>
      <c r="E84" s="96"/>
      <c r="F84" s="96"/>
      <c r="G84" s="96"/>
      <c r="H84" s="96"/>
      <c r="I84" s="93"/>
      <c r="J84" s="94"/>
      <c r="K84" s="313">
        <v>0.05</v>
      </c>
      <c r="L84" s="849">
        <f>N78*K84</f>
        <v>85.552691993769216</v>
      </c>
      <c r="M84" s="850"/>
      <c r="N84" s="57"/>
    </row>
    <row r="85" spans="1:14" ht="15.75" thickBot="1">
      <c r="B85" s="97" t="s">
        <v>1058</v>
      </c>
      <c r="C85" s="98"/>
      <c r="D85" s="98"/>
      <c r="E85" s="98"/>
      <c r="F85" s="98"/>
      <c r="G85" s="98"/>
      <c r="H85" s="98"/>
      <c r="I85" s="99"/>
      <c r="J85" s="100"/>
      <c r="K85" s="314">
        <v>0.05</v>
      </c>
      <c r="L85" s="851">
        <f>N78*K85</f>
        <v>85.552691993769216</v>
      </c>
      <c r="M85" s="852"/>
      <c r="N85" s="57"/>
    </row>
    <row r="86" spans="1:14" ht="15.75" thickBot="1">
      <c r="B86" s="815" t="s">
        <v>1037</v>
      </c>
      <c r="C86" s="816"/>
      <c r="D86" s="816"/>
      <c r="E86" s="816"/>
      <c r="F86" s="816"/>
      <c r="G86" s="816"/>
      <c r="H86" s="816"/>
      <c r="I86" s="816"/>
      <c r="J86" s="816"/>
      <c r="K86" s="816"/>
      <c r="L86" s="816"/>
      <c r="M86" s="817"/>
      <c r="N86" s="58">
        <f>L83+L84+L85</f>
        <v>513.31615196261532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2224.3699918379998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500</v>
      </c>
      <c r="N36" s="281">
        <f>K36/M36</f>
        <v>266.03150003192854</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500</v>
      </c>
      <c r="N37" s="281">
        <f>K37/M37</f>
        <v>194.57362548531293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461.11579756930252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3112.0860603869096</v>
      </c>
      <c r="N48" s="281">
        <f>K48*M48</f>
        <v>1400.4387271741093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1400.4387271741093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51.067205206099999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1912.6217299495117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382.52434598990237</v>
      </c>
      <c r="M83" s="850"/>
      <c r="N83" s="57"/>
    </row>
    <row r="84" spans="1:14">
      <c r="B84" s="95" t="s">
        <v>1057</v>
      </c>
      <c r="C84" s="96"/>
      <c r="D84" s="96"/>
      <c r="E84" s="96"/>
      <c r="F84" s="96"/>
      <c r="G84" s="96"/>
      <c r="H84" s="96"/>
      <c r="I84" s="93"/>
      <c r="J84" s="94"/>
      <c r="K84" s="313">
        <v>0.05</v>
      </c>
      <c r="L84" s="849">
        <f>N78*K84</f>
        <v>95.631086497475593</v>
      </c>
      <c r="M84" s="850"/>
      <c r="N84" s="57"/>
    </row>
    <row r="85" spans="1:14" ht="15.75" thickBot="1">
      <c r="B85" s="97" t="s">
        <v>1058</v>
      </c>
      <c r="C85" s="98"/>
      <c r="D85" s="98"/>
      <c r="E85" s="98"/>
      <c r="F85" s="98"/>
      <c r="G85" s="98"/>
      <c r="H85" s="98"/>
      <c r="I85" s="99"/>
      <c r="J85" s="100"/>
      <c r="K85" s="314">
        <v>0.05</v>
      </c>
      <c r="L85" s="851">
        <f>N78*K85</f>
        <v>95.631086497475593</v>
      </c>
      <c r="M85" s="852"/>
      <c r="N85" s="57"/>
    </row>
    <row r="86" spans="1:14" ht="15.75" thickBot="1">
      <c r="B86" s="815" t="s">
        <v>1037</v>
      </c>
      <c r="C86" s="816"/>
      <c r="D86" s="816"/>
      <c r="E86" s="816"/>
      <c r="F86" s="816"/>
      <c r="G86" s="816"/>
      <c r="H86" s="816"/>
      <c r="I86" s="816"/>
      <c r="J86" s="816"/>
      <c r="K86" s="816"/>
      <c r="L86" s="816"/>
      <c r="M86" s="817"/>
      <c r="N86" s="58">
        <f>L83+L84+L85</f>
        <v>573.78651898485361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2486.4082489343655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400</v>
      </c>
      <c r="N36" s="281">
        <f>K36/M36</f>
        <v>332.53937503991068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400</v>
      </c>
      <c r="N37" s="281">
        <f>K37/M37</f>
        <v>434.56656076787999</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97286.812742656461</v>
      </c>
      <c r="L38" s="279"/>
      <c r="M38" s="280">
        <v>400</v>
      </c>
      <c r="N38" s="281">
        <f>K38/M38</f>
        <v>243.21703185664114</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100577.88265644955</v>
      </c>
      <c r="L39" s="832">
        <v>400</v>
      </c>
      <c r="M39" s="833"/>
      <c r="N39" s="281">
        <f>K39/L39</f>
        <v>251.44470664112387</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0.957510097614375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1262.7251844031703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2619.3645513168199</v>
      </c>
      <c r="N48" s="281">
        <f>K48*M48</f>
        <v>4793.4371289097808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94373.475320918442</v>
      </c>
      <c r="N49" s="281">
        <f>K49*M49</f>
        <v>1793.0960310974503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6586.5331600072313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19">
        <f>VLOOKUP(A58,TRANSPORTE!A5:D117,4,FALSE)</f>
        <v>962.35130305286657</v>
      </c>
      <c r="M58" s="820"/>
      <c r="N58" s="296">
        <f>K58*L58</f>
        <v>18.284674758004464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18.284674758004464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95.751009761437501</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7963.294028929844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1592.658805785969</v>
      </c>
      <c r="M82" s="850"/>
      <c r="N82" s="57"/>
    </row>
    <row r="83" spans="1:14">
      <c r="B83" s="95" t="s">
        <v>1057</v>
      </c>
      <c r="C83" s="96"/>
      <c r="D83" s="96"/>
      <c r="E83" s="96"/>
      <c r="F83" s="96"/>
      <c r="G83" s="96"/>
      <c r="H83" s="96"/>
      <c r="I83" s="93"/>
      <c r="J83" s="94"/>
      <c r="K83" s="313">
        <v>0.05</v>
      </c>
      <c r="L83" s="849">
        <f>N77*K83</f>
        <v>398.16470144649224</v>
      </c>
      <c r="M83" s="850"/>
      <c r="N83" s="57"/>
    </row>
    <row r="84" spans="1:14" ht="15.75" thickBot="1">
      <c r="B84" s="97" t="s">
        <v>1058</v>
      </c>
      <c r="C84" s="98"/>
      <c r="D84" s="98"/>
      <c r="E84" s="98"/>
      <c r="F84" s="98"/>
      <c r="G84" s="98"/>
      <c r="H84" s="98"/>
      <c r="I84" s="99"/>
      <c r="J84" s="100"/>
      <c r="K84" s="314">
        <v>0.05</v>
      </c>
      <c r="L84" s="851">
        <f>N77*K84</f>
        <v>398.16470144649224</v>
      </c>
      <c r="M84" s="852"/>
      <c r="N84" s="57"/>
    </row>
    <row r="85" spans="1:14" ht="15.75" thickBot="1">
      <c r="B85" s="815" t="s">
        <v>1037</v>
      </c>
      <c r="C85" s="816"/>
      <c r="D85" s="816"/>
      <c r="E85" s="816"/>
      <c r="F85" s="816"/>
      <c r="G85" s="816"/>
      <c r="H85" s="816"/>
      <c r="I85" s="816"/>
      <c r="J85" s="816"/>
      <c r="K85" s="816"/>
      <c r="L85" s="816"/>
      <c r="M85" s="817"/>
      <c r="N85" s="58">
        <f>L82+L83+L84</f>
        <v>2388.9882086789535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10352.282237608797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400</v>
      </c>
      <c r="N36" s="281">
        <f>K36/M36</f>
        <v>332.53937503991068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400</v>
      </c>
      <c r="N37" s="281">
        <f>K37/M37</f>
        <v>434.56656076787999</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97286.812742656461</v>
      </c>
      <c r="L38" s="279"/>
      <c r="M38" s="280">
        <v>400</v>
      </c>
      <c r="N38" s="281">
        <f>K38/M38</f>
        <v>243.21703185664114</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100577.88265644955</v>
      </c>
      <c r="L39" s="832">
        <v>400</v>
      </c>
      <c r="M39" s="833"/>
      <c r="N39" s="281">
        <f>K39/L39</f>
        <v>251.44470664112387</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0.957510097614375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1262.7251844031703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2619.3645513168199</v>
      </c>
      <c r="N48" s="281">
        <f>K48*M48</f>
        <v>3929.04682697523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94373.475320918442</v>
      </c>
      <c r="N49" s="281">
        <f>K49*M49</f>
        <v>1226.8551791719397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5155.9020061471692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19">
        <f>VLOOKUP(A58,TRANSPORTE!A5:D117,4,FALSE)</f>
        <v>962.35130305286657</v>
      </c>
      <c r="M58" s="820"/>
      <c r="N58" s="296">
        <f>K58*L58</f>
        <v>12.510566939687266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12.510566939687266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95.751009761437501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6526.8887672514647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1305.3777534502931</v>
      </c>
      <c r="M83" s="850"/>
      <c r="N83" s="57"/>
    </row>
    <row r="84" spans="1:14">
      <c r="B84" s="95" t="s">
        <v>1057</v>
      </c>
      <c r="C84" s="96"/>
      <c r="D84" s="96"/>
      <c r="E84" s="96"/>
      <c r="F84" s="96"/>
      <c r="G84" s="96"/>
      <c r="H84" s="96"/>
      <c r="I84" s="93"/>
      <c r="J84" s="94"/>
      <c r="K84" s="313">
        <v>0.05</v>
      </c>
      <c r="L84" s="849">
        <f>N78*K84</f>
        <v>326.34443836257327</v>
      </c>
      <c r="M84" s="850"/>
      <c r="N84" s="57"/>
    </row>
    <row r="85" spans="1:14" ht="15.75" thickBot="1">
      <c r="B85" s="97" t="s">
        <v>1058</v>
      </c>
      <c r="C85" s="98"/>
      <c r="D85" s="98"/>
      <c r="E85" s="98"/>
      <c r="F85" s="98"/>
      <c r="G85" s="98"/>
      <c r="H85" s="98"/>
      <c r="I85" s="99"/>
      <c r="J85" s="100"/>
      <c r="K85" s="314">
        <v>0.05</v>
      </c>
      <c r="L85" s="851">
        <f>N78*K85</f>
        <v>326.34443836257327</v>
      </c>
      <c r="M85" s="852"/>
      <c r="N85" s="57"/>
    </row>
    <row r="86" spans="1:14" ht="15.75" thickBot="1">
      <c r="B86" s="815" t="s">
        <v>1037</v>
      </c>
      <c r="C86" s="816"/>
      <c r="D86" s="816"/>
      <c r="E86" s="816"/>
      <c r="F86" s="816"/>
      <c r="G86" s="816"/>
      <c r="H86" s="816"/>
      <c r="I86" s="816"/>
      <c r="J86" s="816"/>
      <c r="K86" s="816"/>
      <c r="L86" s="816"/>
      <c r="M86" s="817"/>
      <c r="N86" s="58">
        <f>L83+L84+L85</f>
        <v>1958.0666301754397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8484.9553974269038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400</v>
      </c>
      <c r="N36" s="281">
        <f>K36/M36</f>
        <v>332.53937503991068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400</v>
      </c>
      <c r="N37" s="281">
        <f>K37/M37</f>
        <v>434.56656076787999</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97286.812742656461</v>
      </c>
      <c r="L38" s="279"/>
      <c r="M38" s="280">
        <v>400</v>
      </c>
      <c r="N38" s="281">
        <f>K38/M38</f>
        <v>243.21703185664114</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100577.88265644955</v>
      </c>
      <c r="L39" s="832">
        <v>400</v>
      </c>
      <c r="M39" s="833"/>
      <c r="N39" s="281">
        <f>K39/L39</f>
        <v>251.44470664112387</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0.957510097614375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1262.7251844031703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2619.3645513168199</v>
      </c>
      <c r="N48" s="281">
        <f>K48*M48</f>
        <v>4793.4371289097808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94373.475320918442</v>
      </c>
      <c r="N49" s="281">
        <f>K49*M49</f>
        <v>1793.0960310974503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6586.5331600072313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19">
        <f>VLOOKUP(A58,TRANSPORTE!A5:D117,4,FALSE)</f>
        <v>962.35130305286657</v>
      </c>
      <c r="M58" s="820"/>
      <c r="N58" s="296">
        <f>K58*L58</f>
        <v>18.284674758004464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18.284674758004464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SUM(N69:N75)</f>
        <v>95.751009761437501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7963.294028929844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1592.658805785969</v>
      </c>
      <c r="M83" s="850"/>
      <c r="N83" s="57"/>
    </row>
    <row r="84" spans="1:14">
      <c r="B84" s="95" t="s">
        <v>1057</v>
      </c>
      <c r="C84" s="96"/>
      <c r="D84" s="96"/>
      <c r="E84" s="96"/>
      <c r="F84" s="96"/>
      <c r="G84" s="96"/>
      <c r="H84" s="96"/>
      <c r="I84" s="93"/>
      <c r="J84" s="94"/>
      <c r="K84" s="313">
        <v>0.05</v>
      </c>
      <c r="L84" s="849">
        <f>N78*K84</f>
        <v>398.16470144649224</v>
      </c>
      <c r="M84" s="850"/>
      <c r="N84" s="57"/>
    </row>
    <row r="85" spans="1:14" ht="15.75" thickBot="1">
      <c r="B85" s="97" t="s">
        <v>1058</v>
      </c>
      <c r="C85" s="98"/>
      <c r="D85" s="98"/>
      <c r="E85" s="98"/>
      <c r="F85" s="98"/>
      <c r="G85" s="98"/>
      <c r="H85" s="98"/>
      <c r="I85" s="99"/>
      <c r="J85" s="100"/>
      <c r="K85" s="314">
        <v>0.05</v>
      </c>
      <c r="L85" s="851">
        <f>N78*K85</f>
        <v>398.16470144649224</v>
      </c>
      <c r="M85" s="852"/>
      <c r="N85" s="57"/>
    </row>
    <row r="86" spans="1:14" ht="15.75" thickBot="1">
      <c r="B86" s="815" t="s">
        <v>1037</v>
      </c>
      <c r="C86" s="816"/>
      <c r="D86" s="816"/>
      <c r="E86" s="816"/>
      <c r="F86" s="816"/>
      <c r="G86" s="816"/>
      <c r="H86" s="816"/>
      <c r="I86" s="816"/>
      <c r="J86" s="816"/>
      <c r="K86" s="816"/>
      <c r="L86" s="816"/>
      <c r="M86" s="817"/>
      <c r="N86" s="58">
        <f>L83+L84+L85</f>
        <v>2388.9882086789535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10352.282237608797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400</v>
      </c>
      <c r="N36" s="281">
        <f>K36/M36</f>
        <v>332.53937503991068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400</v>
      </c>
      <c r="N37" s="281">
        <f>K37/M37</f>
        <v>434.56656076787999</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97286.812742656461</v>
      </c>
      <c r="L38" s="279"/>
      <c r="M38" s="280">
        <v>400</v>
      </c>
      <c r="N38" s="281">
        <f>K38/M38</f>
        <v>243.21703185664114</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100577.88265644955</v>
      </c>
      <c r="L39" s="832">
        <v>400</v>
      </c>
      <c r="M39" s="833"/>
      <c r="N39" s="281">
        <f>K39/L39</f>
        <v>251.44470664112387</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0.957510097614375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1262.7251844031703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94373.475320918442</v>
      </c>
      <c r="N48" s="281">
        <f>K48*M48</f>
        <v>1226.8551791719397</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2619.3645513168199</v>
      </c>
      <c r="N49" s="281">
        <f>K49*M49</f>
        <v>3929.04682697523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5155.9020061471692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19">
        <f>VLOOKUP(A58,TRANSPORTE!A5:D117,4,FALSE)</f>
        <v>962.35130305286657</v>
      </c>
      <c r="M58" s="820"/>
      <c r="N58" s="296">
        <f>K58*L58</f>
        <v>12.510566939687266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12.510566939687266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95.751009761437501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6526.8887672514647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1305.3777534502931</v>
      </c>
      <c r="M83" s="850"/>
      <c r="N83" s="57"/>
    </row>
    <row r="84" spans="1:14">
      <c r="B84" s="95" t="s">
        <v>1057</v>
      </c>
      <c r="C84" s="96"/>
      <c r="D84" s="96"/>
      <c r="E84" s="96"/>
      <c r="F84" s="96"/>
      <c r="G84" s="96"/>
      <c r="H84" s="96"/>
      <c r="I84" s="93"/>
      <c r="J84" s="94"/>
      <c r="K84" s="313">
        <v>0.05</v>
      </c>
      <c r="L84" s="849">
        <f>N78*K84</f>
        <v>326.34443836257327</v>
      </c>
      <c r="M84" s="850"/>
      <c r="N84" s="57"/>
    </row>
    <row r="85" spans="1:14" ht="15.75" thickBot="1">
      <c r="B85" s="97" t="s">
        <v>1058</v>
      </c>
      <c r="C85" s="98"/>
      <c r="D85" s="98"/>
      <c r="E85" s="98"/>
      <c r="F85" s="98"/>
      <c r="G85" s="98"/>
      <c r="H85" s="98"/>
      <c r="I85" s="99"/>
      <c r="J85" s="100"/>
      <c r="K85" s="314">
        <v>0.05</v>
      </c>
      <c r="L85" s="851">
        <f>N78*K85</f>
        <v>326.34443836257327</v>
      </c>
      <c r="M85" s="852"/>
      <c r="N85" s="57"/>
    </row>
    <row r="86" spans="1:14" ht="15.75" thickBot="1">
      <c r="B86" s="815" t="s">
        <v>1037</v>
      </c>
      <c r="C86" s="816"/>
      <c r="D86" s="816"/>
      <c r="E86" s="816"/>
      <c r="F86" s="816"/>
      <c r="G86" s="816"/>
      <c r="H86" s="816"/>
      <c r="I86" s="816"/>
      <c r="J86" s="816"/>
      <c r="K86" s="816"/>
      <c r="L86" s="816"/>
      <c r="M86" s="817"/>
      <c r="N86" s="58">
        <f>L83+L84+L85</f>
        <v>1958.0666301754397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8484.9553974269038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92">
        <v>275</v>
      </c>
      <c r="N36" s="281">
        <f>K36/M36</f>
        <v>483.69363642168827</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92">
        <f>M36</f>
        <v>275</v>
      </c>
      <c r="N37" s="281">
        <f>K37/M37</f>
        <v>632.09681566237089</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97286.812742656461</v>
      </c>
      <c r="L38" s="279"/>
      <c r="M38" s="292">
        <v>275</v>
      </c>
      <c r="N38" s="281">
        <f>K38/M38</f>
        <v>353.77022815511441</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100577.88265644955</v>
      </c>
      <c r="L39" s="943">
        <v>275</v>
      </c>
      <c r="M39" s="944"/>
      <c r="N39" s="281">
        <f>K39/L39</f>
        <v>365.73775511436202</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1.3927419601663635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1836.6911773137019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91121.920568914589</v>
      </c>
      <c r="N48" s="281">
        <f>K48*M48</f>
        <v>2278.0480142228648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91121.920568914589</v>
      </c>
      <c r="N49" s="281">
        <f>K49*M49</f>
        <v>1184.5849673958896</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2619.3645513168199</v>
      </c>
      <c r="N50" s="281">
        <f>K50*M50</f>
        <v>11106.105697583316</v>
      </c>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14568.73867920207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19">
        <f>VLOOKUP(A58,TRANSPORTE!A5:D117,4,FALSE)</f>
        <v>962.35130305286657</v>
      </c>
      <c r="M58" s="820"/>
      <c r="N58" s="296">
        <f>K58*L58</f>
        <v>36.569349516008927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36.569349516008927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16581.273402048417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3316.2546804096837</v>
      </c>
      <c r="M83" s="850"/>
      <c r="N83" s="57"/>
    </row>
    <row r="84" spans="1:14">
      <c r="B84" s="95" t="s">
        <v>1057</v>
      </c>
      <c r="C84" s="96"/>
      <c r="D84" s="96"/>
      <c r="E84" s="96"/>
      <c r="F84" s="96"/>
      <c r="G84" s="96"/>
      <c r="H84" s="96"/>
      <c r="I84" s="93"/>
      <c r="J84" s="94"/>
      <c r="K84" s="313">
        <v>0.05</v>
      </c>
      <c r="L84" s="849">
        <f>N78*K84</f>
        <v>829.06367010242093</v>
      </c>
      <c r="M84" s="850"/>
      <c r="N84" s="57"/>
    </row>
    <row r="85" spans="1:14" ht="15.75" thickBot="1">
      <c r="B85" s="97" t="s">
        <v>1058</v>
      </c>
      <c r="C85" s="98"/>
      <c r="D85" s="98"/>
      <c r="E85" s="98"/>
      <c r="F85" s="98"/>
      <c r="G85" s="98"/>
      <c r="H85" s="98"/>
      <c r="I85" s="99"/>
      <c r="J85" s="100"/>
      <c r="K85" s="314">
        <v>0.05</v>
      </c>
      <c r="L85" s="851">
        <f>N78*K85</f>
        <v>829.06367010242093</v>
      </c>
      <c r="M85" s="852"/>
      <c r="N85" s="57"/>
    </row>
    <row r="86" spans="1:14" ht="15.75" thickBot="1">
      <c r="B86" s="815" t="s">
        <v>1037</v>
      </c>
      <c r="C86" s="816"/>
      <c r="D86" s="816"/>
      <c r="E86" s="816"/>
      <c r="F86" s="816"/>
      <c r="G86" s="816"/>
      <c r="H86" s="816"/>
      <c r="I86" s="816"/>
      <c r="J86" s="816"/>
      <c r="K86" s="816"/>
      <c r="L86" s="816"/>
      <c r="M86" s="817"/>
      <c r="N86" s="58">
        <f>L83+L84+L85</f>
        <v>4974.3820206145265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21555.655422662945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92">
        <v>275</v>
      </c>
      <c r="N36" s="281">
        <f>K36/M36</f>
        <v>483.69363642168827</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92">
        <v>275</v>
      </c>
      <c r="N37" s="281">
        <f>K37/M37</f>
        <v>632.09681566237089</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97286.812742656461</v>
      </c>
      <c r="L38" s="279"/>
      <c r="M38" s="292">
        <v>275</v>
      </c>
      <c r="N38" s="281">
        <f>K38/M38</f>
        <v>353.77022815511441</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100577.88265644955</v>
      </c>
      <c r="L39" s="943">
        <v>275</v>
      </c>
      <c r="M39" s="944"/>
      <c r="N39" s="281">
        <f>K39/L39</f>
        <v>365.73775511436202</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1.3927419601663635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1836.6911773137019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91121.920568914589</v>
      </c>
      <c r="N48" s="281">
        <f>K48*M48</f>
        <v>1731.3164908093772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91121.920568914589</v>
      </c>
      <c r="N49" s="281">
        <f>K49*M49</f>
        <v>911.21920568914595</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2619.3645513168199</v>
      </c>
      <c r="N50" s="281">
        <f>K50*M50</f>
        <v>8486.7411462664968</v>
      </c>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11129.276842765019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19">
        <f>VLOOKUP(A58,TRANSPORTE!A5:D117,4,FALSE)</f>
        <v>962.35130305286657</v>
      </c>
      <c r="M58" s="820"/>
      <c r="N58" s="296">
        <f>K58*L58</f>
        <v>27.90818778853313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27.90818778853313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13133.15040388389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2626.6300807767784</v>
      </c>
      <c r="M83" s="850"/>
      <c r="N83" s="57"/>
    </row>
    <row r="84" spans="1:14">
      <c r="B84" s="95" t="s">
        <v>1057</v>
      </c>
      <c r="C84" s="96"/>
      <c r="D84" s="96"/>
      <c r="E84" s="96"/>
      <c r="F84" s="96"/>
      <c r="G84" s="96"/>
      <c r="H84" s="96"/>
      <c r="I84" s="93"/>
      <c r="J84" s="94"/>
      <c r="K84" s="313">
        <v>0.05</v>
      </c>
      <c r="L84" s="849">
        <f>N78*K84</f>
        <v>656.6575201941946</v>
      </c>
      <c r="M84" s="850"/>
      <c r="N84" s="57"/>
    </row>
    <row r="85" spans="1:14" ht="15.75" thickBot="1">
      <c r="B85" s="97" t="s">
        <v>1058</v>
      </c>
      <c r="C85" s="98"/>
      <c r="D85" s="98"/>
      <c r="E85" s="98"/>
      <c r="F85" s="98"/>
      <c r="G85" s="98"/>
      <c r="H85" s="98"/>
      <c r="I85" s="99"/>
      <c r="J85" s="100"/>
      <c r="K85" s="314">
        <v>0.05</v>
      </c>
      <c r="L85" s="851">
        <f>N78*K85</f>
        <v>656.6575201941946</v>
      </c>
      <c r="M85" s="852"/>
      <c r="N85" s="57"/>
    </row>
    <row r="86" spans="1:14" ht="15.75" thickBot="1">
      <c r="B86" s="815" t="s">
        <v>1037</v>
      </c>
      <c r="C86" s="816"/>
      <c r="D86" s="816"/>
      <c r="E86" s="816"/>
      <c r="F86" s="816"/>
      <c r="G86" s="816"/>
      <c r="H86" s="816"/>
      <c r="I86" s="816"/>
      <c r="J86" s="816"/>
      <c r="K86" s="816"/>
      <c r="L86" s="816"/>
      <c r="M86" s="817"/>
      <c r="N86" s="58">
        <f>L83+L84+L85</f>
        <v>3939.9451211651676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17073.095525049059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275</v>
      </c>
      <c r="N36" s="281">
        <f>K36/M36</f>
        <v>483.69363642168827</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275</v>
      </c>
      <c r="N37" s="281">
        <f>K37/M37</f>
        <v>632.09681566237089</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97286.812742656461</v>
      </c>
      <c r="L38" s="279"/>
      <c r="M38" s="280">
        <v>275</v>
      </c>
      <c r="N38" s="281">
        <f>K38/M38</f>
        <v>353.77022815511441</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100577.88265644955</v>
      </c>
      <c r="L39" s="832">
        <v>275</v>
      </c>
      <c r="M39" s="833"/>
      <c r="N39" s="281">
        <f>K39/L39</f>
        <v>365.73775511436202</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1.3927419601663635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1836.6911773137019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91121.920568914589</v>
      </c>
      <c r="N48" s="281">
        <f>K48*M48</f>
        <v>2278.0480142228648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91121.920568914589</v>
      </c>
      <c r="N49" s="281">
        <f>K49*M49</f>
        <v>1184.5849673958896</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3112.0860603869096</v>
      </c>
      <c r="N50" s="281">
        <f>K50*M50</f>
        <v>13195.244896040498</v>
      </c>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16657.877877659252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19">
        <f>VLOOKUP(A58,TRANSPORTE!A5:D117,4,FALSE)</f>
        <v>962.35130305286657</v>
      </c>
      <c r="M58" s="820"/>
      <c r="N58" s="296">
        <f>K58*L58</f>
        <v>36.569349516008927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36.569349516008927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18670.412600505599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3734.0825201011198</v>
      </c>
      <c r="M83" s="850"/>
      <c r="N83" s="57"/>
    </row>
    <row r="84" spans="1:14">
      <c r="B84" s="95" t="s">
        <v>1057</v>
      </c>
      <c r="C84" s="96"/>
      <c r="D84" s="96"/>
      <c r="E84" s="96"/>
      <c r="F84" s="96"/>
      <c r="G84" s="96"/>
      <c r="H84" s="96"/>
      <c r="I84" s="93"/>
      <c r="J84" s="94"/>
      <c r="K84" s="313">
        <v>0.05</v>
      </c>
      <c r="L84" s="849">
        <f>N78*K84</f>
        <v>933.52063002527996</v>
      </c>
      <c r="M84" s="850"/>
      <c r="N84" s="57"/>
    </row>
    <row r="85" spans="1:14" ht="15.75" thickBot="1">
      <c r="B85" s="97" t="s">
        <v>1058</v>
      </c>
      <c r="C85" s="98"/>
      <c r="D85" s="98"/>
      <c r="E85" s="98"/>
      <c r="F85" s="98"/>
      <c r="G85" s="98"/>
      <c r="H85" s="98"/>
      <c r="I85" s="99"/>
      <c r="J85" s="100"/>
      <c r="K85" s="314">
        <v>0.05</v>
      </c>
      <c r="L85" s="851">
        <f>N78*K85</f>
        <v>933.52063002527996</v>
      </c>
      <c r="M85" s="852"/>
      <c r="N85" s="57"/>
    </row>
    <row r="86" spans="1:14" ht="15.75" thickBot="1">
      <c r="B86" s="815" t="s">
        <v>1037</v>
      </c>
      <c r="C86" s="816"/>
      <c r="D86" s="816"/>
      <c r="E86" s="816"/>
      <c r="F86" s="816"/>
      <c r="G86" s="816"/>
      <c r="H86" s="816"/>
      <c r="I86" s="816"/>
      <c r="J86" s="816"/>
      <c r="K86" s="816"/>
      <c r="L86" s="816"/>
      <c r="M86" s="817"/>
      <c r="N86" s="58">
        <f>L83+L84+L85</f>
        <v>5601.12378015168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24271.536380657279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275</v>
      </c>
      <c r="N36" s="281">
        <f>K36/M36</f>
        <v>483.69363642168827</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275</v>
      </c>
      <c r="N37" s="281">
        <f>K37/M37</f>
        <v>632.09681566237089</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97286.812742656461</v>
      </c>
      <c r="L38" s="279"/>
      <c r="M38" s="280">
        <v>275</v>
      </c>
      <c r="N38" s="281">
        <f>K38/M38</f>
        <v>353.77022815511441</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100577.88265644955</v>
      </c>
      <c r="L39" s="832">
        <v>275</v>
      </c>
      <c r="M39" s="833"/>
      <c r="N39" s="281">
        <f>K39/L39</f>
        <v>365.73775511436202</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1.3927419601663635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1836.6911773137019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91121.920568914589</v>
      </c>
      <c r="N48" s="281">
        <f>K48*M48</f>
        <v>1731.3164908093772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91121.920568914589</v>
      </c>
      <c r="N49" s="281">
        <f>K49*M49</f>
        <v>911.21920568914595</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3112.0860603869096</v>
      </c>
      <c r="N50" s="281">
        <f>K50*M50</f>
        <v>10083.158835653589</v>
      </c>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12725.694532152113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19">
        <f>VLOOKUP(A58,TRANSPORTE!A5:D117,4,FALSE)</f>
        <v>962.35130305286657</v>
      </c>
      <c r="M58" s="820"/>
      <c r="N58" s="296">
        <f>K58*L58</f>
        <v>27.90818778853313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27.90818778853313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139.27419601663635</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14729.568093270984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2945.9136186541969</v>
      </c>
      <c r="M83" s="850"/>
      <c r="N83" s="57"/>
    </row>
    <row r="84" spans="1:14">
      <c r="B84" s="95" t="s">
        <v>1057</v>
      </c>
      <c r="C84" s="96"/>
      <c r="D84" s="96"/>
      <c r="E84" s="96"/>
      <c r="F84" s="96"/>
      <c r="G84" s="96"/>
      <c r="H84" s="96"/>
      <c r="I84" s="93"/>
      <c r="J84" s="94"/>
      <c r="K84" s="313">
        <v>0.05</v>
      </c>
      <c r="L84" s="849">
        <f>N78*K84</f>
        <v>736.47840466354921</v>
      </c>
      <c r="M84" s="850"/>
      <c r="N84" s="57"/>
    </row>
    <row r="85" spans="1:14" ht="15.75" thickBot="1">
      <c r="B85" s="97" t="s">
        <v>1058</v>
      </c>
      <c r="C85" s="98"/>
      <c r="D85" s="98"/>
      <c r="E85" s="98"/>
      <c r="F85" s="98"/>
      <c r="G85" s="98"/>
      <c r="H85" s="98"/>
      <c r="I85" s="99"/>
      <c r="J85" s="100"/>
      <c r="K85" s="314">
        <v>0.05</v>
      </c>
      <c r="L85" s="851">
        <f>N78*K85</f>
        <v>736.47840466354921</v>
      </c>
      <c r="M85" s="852"/>
      <c r="N85" s="57"/>
    </row>
    <row r="86" spans="1:14" ht="15.75" thickBot="1">
      <c r="B86" s="815" t="s">
        <v>1037</v>
      </c>
      <c r="C86" s="816"/>
      <c r="D86" s="816"/>
      <c r="E86" s="816"/>
      <c r="F86" s="816"/>
      <c r="G86" s="816"/>
      <c r="H86" s="816"/>
      <c r="I86" s="816"/>
      <c r="J86" s="816"/>
      <c r="K86" s="816"/>
      <c r="L86" s="816"/>
      <c r="M86" s="817"/>
      <c r="N86" s="58">
        <f>L83+L84+L85</f>
        <v>4418.8704279812955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19148.438521252279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418</v>
      </c>
      <c r="N36" s="281">
        <f>K36/M36</f>
        <v>318.21949764584753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418</v>
      </c>
      <c r="N37" s="281">
        <f>K37/M37</f>
        <v>415.85316819892824</v>
      </c>
    </row>
    <row r="38" spans="1:14">
      <c r="A38" t="s">
        <v>225</v>
      </c>
      <c r="B38" s="828" t="str">
        <f>VLOOKUP(A38,EQUIPOS!A8:D154,3,FALSE)</f>
        <v>Esparcidor de gravilla, Ancho de esparcimiento 3100mm, Velocidad de trabajo 10—20km2/h</v>
      </c>
      <c r="C38" s="829"/>
      <c r="D38" s="829"/>
      <c r="E38" s="829"/>
      <c r="F38" s="829"/>
      <c r="G38" s="829"/>
      <c r="H38" s="830"/>
      <c r="I38" s="276"/>
      <c r="J38" s="277"/>
      <c r="K38" s="278">
        <f>VLOOKUP(A38,EQUIPOS!A8:D165,4,FALSE)</f>
        <v>100577.88265644955</v>
      </c>
      <c r="L38" s="279"/>
      <c r="M38" s="280">
        <v>418</v>
      </c>
      <c r="N38" s="281">
        <f>K38/M38</f>
        <v>240.61694415418555</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0.91627760537260772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975.60588760433382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60978.358826010961</v>
      </c>
      <c r="N48" s="281">
        <f>K48*M48</f>
        <v>609.78358826010958</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2619.3645513168199</v>
      </c>
      <c r="N49" s="281">
        <f>K49*M49</f>
        <v>3274.2056891460247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3883.9892774061345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19">
        <f>VLOOKUP(A58,TRANSPORTE!A5:D117,4,FALSE)</f>
        <v>962.35130305286657</v>
      </c>
      <c r="M58" s="820"/>
      <c r="N58" s="296">
        <f>K58*L58</f>
        <v>9.6235130305286667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9.6235130305286667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91.62776053726077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4960.8464385782572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992.16928771565154</v>
      </c>
      <c r="M83" s="850"/>
      <c r="N83" s="57"/>
    </row>
    <row r="84" spans="1:14">
      <c r="B84" s="95" t="s">
        <v>1057</v>
      </c>
      <c r="C84" s="96"/>
      <c r="D84" s="96"/>
      <c r="E84" s="96"/>
      <c r="F84" s="96"/>
      <c r="G84" s="96"/>
      <c r="H84" s="96"/>
      <c r="I84" s="93"/>
      <c r="J84" s="94"/>
      <c r="K84" s="313">
        <v>0.05</v>
      </c>
      <c r="L84" s="849">
        <f>N78*K84</f>
        <v>248.04232192891288</v>
      </c>
      <c r="M84" s="850"/>
      <c r="N84" s="57"/>
    </row>
    <row r="85" spans="1:14" ht="15.75" thickBot="1">
      <c r="B85" s="97" t="s">
        <v>1058</v>
      </c>
      <c r="C85" s="98"/>
      <c r="D85" s="98"/>
      <c r="E85" s="98"/>
      <c r="F85" s="98"/>
      <c r="G85" s="98"/>
      <c r="H85" s="98"/>
      <c r="I85" s="99"/>
      <c r="J85" s="100"/>
      <c r="K85" s="314">
        <v>0.05</v>
      </c>
      <c r="L85" s="851">
        <f>N78*K85</f>
        <v>248.04232192891288</v>
      </c>
      <c r="M85" s="852"/>
      <c r="N85" s="57"/>
    </row>
    <row r="86" spans="1:14" ht="15.75" thickBot="1">
      <c r="B86" s="815" t="s">
        <v>1037</v>
      </c>
      <c r="C86" s="816"/>
      <c r="D86" s="816"/>
      <c r="E86" s="816"/>
      <c r="F86" s="816"/>
      <c r="G86" s="816"/>
      <c r="H86" s="816"/>
      <c r="I86" s="816"/>
      <c r="J86" s="816"/>
      <c r="K86" s="816"/>
      <c r="L86" s="816"/>
      <c r="M86" s="817"/>
      <c r="N86" s="58">
        <f>L83+L84+L85</f>
        <v>1488.2539315734771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6449.1003701517348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133015.75001596427</v>
      </c>
      <c r="L36" s="279"/>
      <c r="M36" s="280">
        <v>418</v>
      </c>
      <c r="N36" s="281">
        <f>K36/M36</f>
        <v>318.21949764584753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418</v>
      </c>
      <c r="N37" s="281">
        <f>K37/M37</f>
        <v>415.85316819892824</v>
      </c>
    </row>
    <row r="38" spans="1:14">
      <c r="A38" t="s">
        <v>225</v>
      </c>
      <c r="B38" s="828" t="str">
        <f>VLOOKUP(A38,EQUIPOS!A8:D154,3,FALSE)</f>
        <v>Esparcidor de gravilla, Ancho de esparcimiento 3100mm, Velocidad de trabajo 10—20km2/h</v>
      </c>
      <c r="C38" s="829"/>
      <c r="D38" s="829"/>
      <c r="E38" s="829"/>
      <c r="F38" s="829"/>
      <c r="G38" s="829"/>
      <c r="H38" s="830"/>
      <c r="I38" s="276"/>
      <c r="J38" s="277"/>
      <c r="K38" s="278">
        <f>VLOOKUP(A38,EQUIPOS!A8:D165,4,FALSE)</f>
        <v>100577.88265644955</v>
      </c>
      <c r="L38" s="279"/>
      <c r="M38" s="280">
        <v>418</v>
      </c>
      <c r="N38" s="281">
        <f>K38/M38</f>
        <v>240.61694415418555</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0.91627760537260772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975.60588760433382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60978.358826010961</v>
      </c>
      <c r="N48" s="281">
        <f>K48*M48</f>
        <v>609.78358826010958</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2660.0853371903809</v>
      </c>
      <c r="N49" s="281">
        <f>K49*M49</f>
        <v>3325.1066714879762</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10"/>
      <c r="C52" s="811"/>
      <c r="D52" s="811"/>
      <c r="E52" s="811"/>
      <c r="F52" s="811"/>
      <c r="G52" s="811"/>
      <c r="H52" s="811"/>
      <c r="I52" s="812"/>
      <c r="J52" s="48"/>
      <c r="K52" s="50"/>
      <c r="L52" s="813"/>
      <c r="M52" s="814"/>
      <c r="N52" s="51"/>
    </row>
    <row r="53" spans="1:72" ht="15.75" thickBot="1">
      <c r="B53" s="815" t="s">
        <v>1037</v>
      </c>
      <c r="C53" s="816"/>
      <c r="D53" s="816"/>
      <c r="E53" s="816"/>
      <c r="F53" s="816"/>
      <c r="G53" s="816"/>
      <c r="H53" s="816"/>
      <c r="I53" s="816"/>
      <c r="J53" s="816"/>
      <c r="K53" s="816"/>
      <c r="L53" s="816"/>
      <c r="M53" s="817"/>
      <c r="N53" s="403">
        <f>SUM(N48:N52)</f>
        <v>3934.8902597480856</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18" t="s">
        <v>1045</v>
      </c>
      <c r="M57" s="791"/>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19">
        <f>VLOOKUP(A58,TRANSPORTE!A5:D117,4,FALSE)</f>
        <v>962.35130305286657</v>
      </c>
      <c r="M58" s="820"/>
      <c r="N58" s="296">
        <f>K58*L58</f>
        <v>9.6235130305286667</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04"/>
      <c r="M63" s="805"/>
      <c r="N63" s="133"/>
    </row>
    <row r="64" spans="1:72" ht="15.75" thickBot="1">
      <c r="B64" s="821" t="s">
        <v>1037</v>
      </c>
      <c r="C64" s="822"/>
      <c r="D64" s="822"/>
      <c r="E64" s="822"/>
      <c r="F64" s="822"/>
      <c r="G64" s="822"/>
      <c r="H64" s="822"/>
      <c r="I64" s="822"/>
      <c r="J64" s="822"/>
      <c r="K64" s="822"/>
      <c r="L64" s="822"/>
      <c r="M64" s="823"/>
      <c r="N64" s="110">
        <f>N58+N59+N60+N61+N62</f>
        <v>9.6235130305286667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91.62776053726077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5011.7474209202082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1002.3494841840417</v>
      </c>
      <c r="M83" s="850"/>
      <c r="N83" s="57"/>
    </row>
    <row r="84" spans="1:14">
      <c r="B84" s="95" t="s">
        <v>1057</v>
      </c>
      <c r="C84" s="96"/>
      <c r="D84" s="96"/>
      <c r="E84" s="96"/>
      <c r="F84" s="96"/>
      <c r="G84" s="96"/>
      <c r="H84" s="96"/>
      <c r="I84" s="93"/>
      <c r="J84" s="94"/>
      <c r="K84" s="313">
        <v>0.05</v>
      </c>
      <c r="L84" s="849">
        <f>N78*K84</f>
        <v>250.58737104601042</v>
      </c>
      <c r="M84" s="850"/>
      <c r="N84" s="57"/>
    </row>
    <row r="85" spans="1:14" ht="15.75" thickBot="1">
      <c r="B85" s="97" t="s">
        <v>1058</v>
      </c>
      <c r="C85" s="98"/>
      <c r="D85" s="98"/>
      <c r="E85" s="98"/>
      <c r="F85" s="98"/>
      <c r="G85" s="98"/>
      <c r="H85" s="98"/>
      <c r="I85" s="99"/>
      <c r="J85" s="100"/>
      <c r="K85" s="314">
        <v>0.05</v>
      </c>
      <c r="L85" s="851">
        <f>N78*K85</f>
        <v>250.58737104601042</v>
      </c>
      <c r="M85" s="852"/>
      <c r="N85" s="57"/>
    </row>
    <row r="86" spans="1:14" ht="15.75" thickBot="1">
      <c r="B86" s="815" t="s">
        <v>1037</v>
      </c>
      <c r="C86" s="816"/>
      <c r="D86" s="816"/>
      <c r="E86" s="816"/>
      <c r="F86" s="816"/>
      <c r="G86" s="816"/>
      <c r="H86" s="816"/>
      <c r="I86" s="816"/>
      <c r="J86" s="816"/>
      <c r="K86" s="816"/>
      <c r="L86" s="816"/>
      <c r="M86" s="817"/>
      <c r="N86" s="58">
        <f>L83+L84+L85</f>
        <v>1503.5242262760626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6515.2716471962704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234287.47647190295</v>
      </c>
      <c r="L36" s="279"/>
      <c r="M36" s="280">
        <v>600</v>
      </c>
      <c r="N36" s="281">
        <f>K36/M36</f>
        <v>390.4791274531716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600</v>
      </c>
      <c r="N37" s="281">
        <f>K37/M37</f>
        <v>162.14468790442743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553.26215542267528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86214.047851503638</v>
      </c>
      <c r="N48" s="281">
        <f>K48*M48</f>
        <v>1077.6755981437955</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2700.8061230639423</v>
      </c>
      <c r="N49" s="281">
        <f>K49*M49</f>
        <v>3949.928954981016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5027.604553124811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19">
        <f>VLOOKUP(A58,TRANSPORTE!A5:D117,4,FALSE)</f>
        <v>962.35130305286657</v>
      </c>
      <c r="M58" s="820"/>
      <c r="N58" s="296">
        <f>K58*L58</f>
        <v>12.029391288160832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12.029391288160832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5656.7301063432724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1131.3460212686546</v>
      </c>
      <c r="M83" s="850"/>
      <c r="N83" s="57"/>
    </row>
    <row r="84" spans="1:14">
      <c r="B84" s="95" t="s">
        <v>1057</v>
      </c>
      <c r="C84" s="96"/>
      <c r="D84" s="96"/>
      <c r="E84" s="96"/>
      <c r="F84" s="96"/>
      <c r="G84" s="96"/>
      <c r="H84" s="96"/>
      <c r="I84" s="93"/>
      <c r="J84" s="94"/>
      <c r="K84" s="313">
        <v>0.05</v>
      </c>
      <c r="L84" s="849">
        <f>N78*K84</f>
        <v>282.83650531716364</v>
      </c>
      <c r="M84" s="850"/>
      <c r="N84" s="57"/>
    </row>
    <row r="85" spans="1:14" ht="15.75" thickBot="1">
      <c r="B85" s="97" t="s">
        <v>1058</v>
      </c>
      <c r="C85" s="98"/>
      <c r="D85" s="98"/>
      <c r="E85" s="98"/>
      <c r="F85" s="98"/>
      <c r="G85" s="98"/>
      <c r="H85" s="98"/>
      <c r="I85" s="99"/>
      <c r="J85" s="100"/>
      <c r="K85" s="314">
        <v>0.05</v>
      </c>
      <c r="L85" s="851">
        <f>N78*K85</f>
        <v>282.83650531716364</v>
      </c>
      <c r="M85" s="852"/>
      <c r="N85" s="57"/>
    </row>
    <row r="86" spans="1:14" ht="15.75" thickBot="1">
      <c r="B86" s="815" t="s">
        <v>1037</v>
      </c>
      <c r="C86" s="816"/>
      <c r="D86" s="816"/>
      <c r="E86" s="816"/>
      <c r="F86" s="816"/>
      <c r="G86" s="816"/>
      <c r="H86" s="816"/>
      <c r="I86" s="816"/>
      <c r="J86" s="816"/>
      <c r="K86" s="816"/>
      <c r="L86" s="816"/>
      <c r="M86" s="817"/>
      <c r="N86" s="58">
        <f>L83+L84+L85</f>
        <v>1697.0190319029821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7353.749138246254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234287.47647190295</v>
      </c>
      <c r="L36" s="279"/>
      <c r="M36" s="280">
        <v>600</v>
      </c>
      <c r="N36" s="281">
        <f>K36/M36</f>
        <v>390.4791274531716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600</v>
      </c>
      <c r="N37" s="281">
        <f>K37/M37</f>
        <v>162.14468790442743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553.26215542267528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86214.047851503638</v>
      </c>
      <c r="N48" s="281">
        <f>K48*M48</f>
        <v>819.03345458928459</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2700.8061230639423</v>
      </c>
      <c r="N49" s="281">
        <f>K49*M49</f>
        <v>3810.1622381124566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4629.1956927017409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19">
        <f>VLOOKUP(A58,TRANSPORTE!A5:D117,4,FALSE)</f>
        <v>962.35130305286657</v>
      </c>
      <c r="M58" s="820"/>
      <c r="N58" s="296">
        <f>K58*L58</f>
        <v>9.1423373790022318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9.1423373790022318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5255.4341920110437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1051.0868384022087</v>
      </c>
      <c r="M83" s="850"/>
      <c r="N83" s="57"/>
    </row>
    <row r="84" spans="1:14">
      <c r="B84" s="95" t="s">
        <v>1057</v>
      </c>
      <c r="C84" s="96"/>
      <c r="D84" s="96"/>
      <c r="E84" s="96"/>
      <c r="F84" s="96"/>
      <c r="G84" s="96"/>
      <c r="H84" s="96"/>
      <c r="I84" s="93"/>
      <c r="J84" s="94"/>
      <c r="K84" s="313">
        <v>0.05</v>
      </c>
      <c r="L84" s="849">
        <f>N78*K84</f>
        <v>262.77170960055219</v>
      </c>
      <c r="M84" s="850"/>
      <c r="N84" s="57"/>
    </row>
    <row r="85" spans="1:14" ht="15.75" thickBot="1">
      <c r="B85" s="97" t="s">
        <v>1058</v>
      </c>
      <c r="C85" s="98"/>
      <c r="D85" s="98"/>
      <c r="E85" s="98"/>
      <c r="F85" s="98"/>
      <c r="G85" s="98"/>
      <c r="H85" s="98"/>
      <c r="I85" s="99"/>
      <c r="J85" s="100"/>
      <c r="K85" s="314">
        <v>0.05</v>
      </c>
      <c r="L85" s="851">
        <f>N78*K85</f>
        <v>262.77170960055219</v>
      </c>
      <c r="M85" s="852"/>
      <c r="N85" s="57"/>
    </row>
    <row r="86" spans="1:14" ht="15.75" thickBot="1">
      <c r="B86" s="815" t="s">
        <v>1037</v>
      </c>
      <c r="C86" s="816"/>
      <c r="D86" s="816"/>
      <c r="E86" s="816"/>
      <c r="F86" s="816"/>
      <c r="G86" s="816"/>
      <c r="H86" s="816"/>
      <c r="I86" s="816"/>
      <c r="J86" s="816"/>
      <c r="K86" s="816"/>
      <c r="L86" s="816"/>
      <c r="M86" s="817"/>
      <c r="N86" s="58">
        <f>L83+L84+L85</f>
        <v>1576.6302576033131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6832.0644496143568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234287.47647190295</v>
      </c>
      <c r="L36" s="279"/>
      <c r="M36" s="280">
        <v>600</v>
      </c>
      <c r="N36" s="281">
        <f>K36/M36</f>
        <v>390.4791274531716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600</v>
      </c>
      <c r="N37" s="281">
        <f>K37/M37</f>
        <v>162.14468790442743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553.26215542267528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86214.047851503638</v>
      </c>
      <c r="N48" s="281">
        <f>K48*M48</f>
        <v>819.03345458928459</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2700.8061230639423</v>
      </c>
      <c r="N49" s="281">
        <f>K49*M49</f>
        <v>4618.3784704393411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SUM(N48:N53)</f>
        <v>5437.4119250286258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19">
        <f>VLOOKUP(A59,TRANSPORTE!A5:D117,4,FALSE)</f>
        <v>962.35130305286657</v>
      </c>
      <c r="M59" s="820"/>
      <c r="N59" s="296">
        <f>K59*L59</f>
        <v>9.1423373790022318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9.1423373790022318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6063.6504243379286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1212.7300848675857</v>
      </c>
      <c r="M83" s="850"/>
      <c r="N83" s="57"/>
    </row>
    <row r="84" spans="1:14">
      <c r="B84" s="95" t="s">
        <v>1057</v>
      </c>
      <c r="C84" s="96"/>
      <c r="D84" s="96"/>
      <c r="E84" s="96"/>
      <c r="F84" s="96"/>
      <c r="G84" s="96"/>
      <c r="H84" s="96"/>
      <c r="I84" s="93"/>
      <c r="J84" s="94"/>
      <c r="K84" s="313">
        <v>0.05</v>
      </c>
      <c r="L84" s="849">
        <f>N78*K84</f>
        <v>303.18252121689642</v>
      </c>
      <c r="M84" s="850"/>
      <c r="N84" s="57"/>
    </row>
    <row r="85" spans="1:14" ht="15.75" thickBot="1">
      <c r="B85" s="97" t="s">
        <v>1058</v>
      </c>
      <c r="C85" s="98"/>
      <c r="D85" s="98"/>
      <c r="E85" s="98"/>
      <c r="F85" s="98"/>
      <c r="G85" s="98"/>
      <c r="H85" s="98"/>
      <c r="I85" s="99"/>
      <c r="J85" s="100"/>
      <c r="K85" s="314">
        <v>0.05</v>
      </c>
      <c r="L85" s="851">
        <f>N78*K85</f>
        <v>303.18252121689642</v>
      </c>
      <c r="M85" s="852"/>
      <c r="N85" s="57"/>
    </row>
    <row r="86" spans="1:14" ht="15.75" thickBot="1">
      <c r="B86" s="815" t="s">
        <v>1037</v>
      </c>
      <c r="C86" s="816"/>
      <c r="D86" s="816"/>
      <c r="E86" s="816"/>
      <c r="F86" s="816"/>
      <c r="G86" s="816"/>
      <c r="H86" s="816"/>
      <c r="I86" s="816"/>
      <c r="J86" s="816"/>
      <c r="K86" s="816"/>
      <c r="L86" s="816"/>
      <c r="M86" s="817"/>
      <c r="N86" s="58">
        <f>L83+L84+L85</f>
        <v>1819.0951273013786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7882.7455516393075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234287.47647190295</v>
      </c>
      <c r="L36" s="279"/>
      <c r="M36" s="280">
        <v>600</v>
      </c>
      <c r="N36" s="281">
        <f>K36/M36</f>
        <v>390.4791274531716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600</v>
      </c>
      <c r="N37" s="281">
        <f>K37/M37</f>
        <v>162.14468790442743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553.26215542267528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86214.047851503638</v>
      </c>
      <c r="N48" s="281">
        <f>K48*M48</f>
        <v>409.51672729464229</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2700.8061230639423</v>
      </c>
      <c r="N49" s="281">
        <f>K49*M49</f>
        <v>2886.4865440245881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3296.0032713192304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19">
        <f>VLOOKUP(A58,TRANSPORTE!A5:D117,4,FALSE)</f>
        <v>962.35130305286657</v>
      </c>
      <c r="M58" s="820"/>
      <c r="N58" s="296">
        <f>K58*L58</f>
        <v>4.5711686895011159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4.5711686895011159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3917.6706019390317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783.53412038780641</v>
      </c>
      <c r="M83" s="850"/>
      <c r="N83" s="57"/>
    </row>
    <row r="84" spans="1:14">
      <c r="B84" s="95" t="s">
        <v>1057</v>
      </c>
      <c r="C84" s="96"/>
      <c r="D84" s="96"/>
      <c r="E84" s="96"/>
      <c r="F84" s="96"/>
      <c r="G84" s="96"/>
      <c r="H84" s="96"/>
      <c r="I84" s="93"/>
      <c r="J84" s="94"/>
      <c r="K84" s="313">
        <v>0.05</v>
      </c>
      <c r="L84" s="849">
        <f>N78*K84</f>
        <v>195.8835300969516</v>
      </c>
      <c r="M84" s="850"/>
      <c r="N84" s="57"/>
    </row>
    <row r="85" spans="1:14" ht="15.75" thickBot="1">
      <c r="B85" s="97" t="s">
        <v>1058</v>
      </c>
      <c r="C85" s="98"/>
      <c r="D85" s="98"/>
      <c r="E85" s="98"/>
      <c r="F85" s="98"/>
      <c r="G85" s="98"/>
      <c r="H85" s="98"/>
      <c r="I85" s="99"/>
      <c r="J85" s="100"/>
      <c r="K85" s="314">
        <v>0.05</v>
      </c>
      <c r="L85" s="851">
        <f>N78*K85</f>
        <v>195.8835300969516</v>
      </c>
      <c r="M85" s="852"/>
      <c r="N85" s="57"/>
    </row>
    <row r="86" spans="1:14" ht="15.75" thickBot="1">
      <c r="B86" s="815" t="s">
        <v>1037</v>
      </c>
      <c r="C86" s="816"/>
      <c r="D86" s="816"/>
      <c r="E86" s="816"/>
      <c r="F86" s="816"/>
      <c r="G86" s="816"/>
      <c r="H86" s="816"/>
      <c r="I86" s="816"/>
      <c r="J86" s="816"/>
      <c r="K86" s="816"/>
      <c r="L86" s="816"/>
      <c r="M86" s="817"/>
      <c r="N86" s="58">
        <f>L83+L84+L85</f>
        <v>1175.3011805817096</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5092.9717825207408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234287.47647190295</v>
      </c>
      <c r="L36" s="279"/>
      <c r="M36" s="280">
        <v>600</v>
      </c>
      <c r="N36" s="281">
        <f>K36/M36</f>
        <v>390.4791274531716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600</v>
      </c>
      <c r="N37" s="281">
        <f>K37/M37</f>
        <v>162.14468790442743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553.26215542267528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86214.047851503638</v>
      </c>
      <c r="N48" s="281">
        <f>K48*M48</f>
        <v>1077.6755981437955</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3352.3386970409201</v>
      </c>
      <c r="N49" s="281">
        <f>K49*M49</f>
        <v>4902.7953444223458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5980.4709425661413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19">
        <f>VLOOKUP(A58,TRANSPORTE!A5:D117,4,FALSE)</f>
        <v>962.35130305286657</v>
      </c>
      <c r="M58" s="820"/>
      <c r="N58" s="296">
        <f>K58*L58</f>
        <v>12.029391288160832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12.029391288160832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6609.5964957846027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1321.9192991569207</v>
      </c>
      <c r="M83" s="850"/>
      <c r="N83" s="57"/>
    </row>
    <row r="84" spans="1:14">
      <c r="B84" s="95" t="s">
        <v>1057</v>
      </c>
      <c r="C84" s="96"/>
      <c r="D84" s="96"/>
      <c r="E84" s="96"/>
      <c r="F84" s="96"/>
      <c r="G84" s="96"/>
      <c r="H84" s="96"/>
      <c r="I84" s="93"/>
      <c r="J84" s="94"/>
      <c r="K84" s="313">
        <v>0.05</v>
      </c>
      <c r="L84" s="849">
        <f>N78*K84</f>
        <v>330.47982478923018</v>
      </c>
      <c r="M84" s="850"/>
      <c r="N84" s="57"/>
    </row>
    <row r="85" spans="1:14" ht="15.75" thickBot="1">
      <c r="B85" s="97" t="s">
        <v>1058</v>
      </c>
      <c r="C85" s="98"/>
      <c r="D85" s="98"/>
      <c r="E85" s="98"/>
      <c r="F85" s="98"/>
      <c r="G85" s="98"/>
      <c r="H85" s="98"/>
      <c r="I85" s="99"/>
      <c r="J85" s="100"/>
      <c r="K85" s="314">
        <v>0.05</v>
      </c>
      <c r="L85" s="851">
        <f>N78*K85</f>
        <v>330.47982478923018</v>
      </c>
      <c r="M85" s="852"/>
      <c r="N85" s="57"/>
    </row>
    <row r="86" spans="1:14" ht="15.75" thickBot="1">
      <c r="B86" s="815" t="s">
        <v>1037</v>
      </c>
      <c r="C86" s="816"/>
      <c r="D86" s="816"/>
      <c r="E86" s="816"/>
      <c r="F86" s="816"/>
      <c r="G86" s="816"/>
      <c r="H86" s="816"/>
      <c r="I86" s="816"/>
      <c r="J86" s="816"/>
      <c r="K86" s="816"/>
      <c r="L86" s="816"/>
      <c r="M86" s="817"/>
      <c r="N86" s="58">
        <f>L83+L84+L85</f>
        <v>1982.8789487353811</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8592.4754445199833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234287.47647190295</v>
      </c>
      <c r="L36" s="279"/>
      <c r="M36" s="280">
        <v>600</v>
      </c>
      <c r="N36" s="281">
        <f>K36/M36</f>
        <v>390.4791274531716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600</v>
      </c>
      <c r="N37" s="281">
        <f>K37/M37</f>
        <v>162.14468790442743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553.26215542267528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86214.047851503638</v>
      </c>
      <c r="N48" s="281">
        <f>K48*M48</f>
        <v>819.03345458928459</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3352.3386970409201</v>
      </c>
      <c r="N49" s="281">
        <f>K49*M49</f>
        <v>4729.311816850478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5548.3452714397627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19">
        <f>VLOOKUP(A58,TRANSPORTE!A5:D117,4,FALSE)</f>
        <v>962.35130305286657</v>
      </c>
      <c r="M58" s="820"/>
      <c r="N58" s="296">
        <f>K58*L58</f>
        <v>9.1423373790022318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9.1423373790022318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6174.5837707490655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1234.9167541498132</v>
      </c>
      <c r="M83" s="850"/>
      <c r="N83" s="57"/>
    </row>
    <row r="84" spans="1:14">
      <c r="B84" s="95" t="s">
        <v>1057</v>
      </c>
      <c r="C84" s="96"/>
      <c r="D84" s="96"/>
      <c r="E84" s="96"/>
      <c r="F84" s="96"/>
      <c r="G84" s="96"/>
      <c r="H84" s="96"/>
      <c r="I84" s="93"/>
      <c r="J84" s="94"/>
      <c r="K84" s="313">
        <v>0.05</v>
      </c>
      <c r="L84" s="849">
        <f>N78*K84</f>
        <v>308.7291885374533</v>
      </c>
      <c r="M84" s="850"/>
      <c r="N84" s="57"/>
    </row>
    <row r="85" spans="1:14" ht="15.75" thickBot="1">
      <c r="B85" s="97" t="s">
        <v>1058</v>
      </c>
      <c r="C85" s="98"/>
      <c r="D85" s="98"/>
      <c r="E85" s="98"/>
      <c r="F85" s="98"/>
      <c r="G85" s="98"/>
      <c r="H85" s="98"/>
      <c r="I85" s="99"/>
      <c r="J85" s="100"/>
      <c r="K85" s="314">
        <v>0.05</v>
      </c>
      <c r="L85" s="851">
        <f>N78*K85</f>
        <v>308.7291885374533</v>
      </c>
      <c r="M85" s="852"/>
      <c r="N85" s="57"/>
    </row>
    <row r="86" spans="1:14" ht="15.75" thickBot="1">
      <c r="B86" s="815" t="s">
        <v>1037</v>
      </c>
      <c r="C86" s="816"/>
      <c r="D86" s="816"/>
      <c r="E86" s="816"/>
      <c r="F86" s="816"/>
      <c r="G86" s="816"/>
      <c r="H86" s="816"/>
      <c r="I86" s="816"/>
      <c r="J86" s="816"/>
      <c r="K86" s="816"/>
      <c r="L86" s="816"/>
      <c r="M86" s="817"/>
      <c r="N86" s="58">
        <f>L83+L84+L85</f>
        <v>1852.37513122472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8026.958901973785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234287.47647190295</v>
      </c>
      <c r="L36" s="279"/>
      <c r="M36" s="280">
        <v>600</v>
      </c>
      <c r="N36" s="281">
        <f>K36/M36</f>
        <v>390.4791274531716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600</v>
      </c>
      <c r="N37" s="281">
        <f>K37/M37</f>
        <v>162.14468790442743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553.26215542267528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86214.047851503638</v>
      </c>
      <c r="N48" s="281">
        <f>K48*M48</f>
        <v>819.03345458928459</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3352.3386970409201</v>
      </c>
      <c r="N49" s="281">
        <f>K49*M49</f>
        <v>5732.4991719399732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6551.5326265292579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19">
        <f>VLOOKUP(A58,TRANSPORTE!A5:D117,4,FALSE)</f>
        <v>962.35130305286657</v>
      </c>
      <c r="M58" s="820"/>
      <c r="N58" s="296">
        <f>K58*L58</f>
        <v>9.1423373790022318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9.1423373790022318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7177.7711258385607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1435.5542251677123</v>
      </c>
      <c r="M83" s="850"/>
      <c r="N83" s="57"/>
    </row>
    <row r="84" spans="1:14">
      <c r="B84" s="95" t="s">
        <v>1057</v>
      </c>
      <c r="C84" s="96"/>
      <c r="D84" s="96"/>
      <c r="E84" s="96"/>
      <c r="F84" s="96"/>
      <c r="G84" s="96"/>
      <c r="H84" s="96"/>
      <c r="I84" s="93"/>
      <c r="J84" s="94"/>
      <c r="K84" s="313">
        <v>0.05</v>
      </c>
      <c r="L84" s="849">
        <f>N78*K84</f>
        <v>358.88855629192807</v>
      </c>
      <c r="M84" s="850"/>
      <c r="N84" s="57"/>
    </row>
    <row r="85" spans="1:14" ht="15.75" thickBot="1">
      <c r="B85" s="97" t="s">
        <v>1058</v>
      </c>
      <c r="C85" s="98"/>
      <c r="D85" s="98"/>
      <c r="E85" s="98"/>
      <c r="F85" s="98"/>
      <c r="G85" s="98"/>
      <c r="H85" s="98"/>
      <c r="I85" s="99"/>
      <c r="J85" s="100"/>
      <c r="K85" s="314">
        <v>0.05</v>
      </c>
      <c r="L85" s="851">
        <f>N78*K85</f>
        <v>358.88855629192807</v>
      </c>
      <c r="M85" s="852"/>
      <c r="N85" s="57"/>
    </row>
    <row r="86" spans="1:14" ht="15.75" thickBot="1">
      <c r="B86" s="815" t="s">
        <v>1037</v>
      </c>
      <c r="C86" s="816"/>
      <c r="D86" s="816"/>
      <c r="E86" s="816"/>
      <c r="F86" s="816"/>
      <c r="G86" s="816"/>
      <c r="H86" s="816"/>
      <c r="I86" s="816"/>
      <c r="J86" s="816"/>
      <c r="K86" s="816"/>
      <c r="L86" s="816"/>
      <c r="M86" s="817"/>
      <c r="N86" s="58">
        <f>L83+L84+L85</f>
        <v>2153.3313377515683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9331.1024635901285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234287.47647190295</v>
      </c>
      <c r="L36" s="279"/>
      <c r="M36" s="280">
        <v>600</v>
      </c>
      <c r="N36" s="281">
        <f>K36/M36</f>
        <v>390.4791274531716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600</v>
      </c>
      <c r="N37" s="281">
        <f>K37/M37</f>
        <v>162.14468790442743</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553.26215542267528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86214.047851503638</v>
      </c>
      <c r="N48" s="281">
        <f>K48*M48</f>
        <v>409.51672729464229</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3352.3386970409201</v>
      </c>
      <c r="N49" s="281">
        <f>K49*M49</f>
        <v>3582.8119824624828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3992.3287097571251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19">
        <f>VLOOKUP(A58,TRANSPORTE!A5:D117,4,FALSE)</f>
        <v>962.35130305286657</v>
      </c>
      <c r="M58" s="820"/>
      <c r="N58" s="296">
        <f>K58*L58</f>
        <v>4.5711686895011159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4.5711686895011159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SUM(N69:N75)</f>
        <v>63.834006507624991</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N43+N53+N64+N76</f>
        <v>4613.9960403769264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922.79920807538531</v>
      </c>
      <c r="M83" s="850"/>
      <c r="N83" s="57"/>
    </row>
    <row r="84" spans="1:14">
      <c r="B84" s="95" t="s">
        <v>1057</v>
      </c>
      <c r="C84" s="96"/>
      <c r="D84" s="96"/>
      <c r="E84" s="96"/>
      <c r="F84" s="96"/>
      <c r="G84" s="96"/>
      <c r="H84" s="96"/>
      <c r="I84" s="93"/>
      <c r="J84" s="94"/>
      <c r="K84" s="313">
        <v>0.05</v>
      </c>
      <c r="L84" s="849">
        <f>N78*K84</f>
        <v>230.69980201884633</v>
      </c>
      <c r="M84" s="850"/>
      <c r="N84" s="57"/>
    </row>
    <row r="85" spans="1:14" ht="15.75" thickBot="1">
      <c r="B85" s="97" t="s">
        <v>1058</v>
      </c>
      <c r="C85" s="98"/>
      <c r="D85" s="98"/>
      <c r="E85" s="98"/>
      <c r="F85" s="98"/>
      <c r="G85" s="98"/>
      <c r="H85" s="98"/>
      <c r="I85" s="99"/>
      <c r="J85" s="100"/>
      <c r="K85" s="314">
        <v>0.05</v>
      </c>
      <c r="L85" s="851">
        <f>N78*K85</f>
        <v>230.69980201884633</v>
      </c>
      <c r="M85" s="852"/>
      <c r="N85" s="57"/>
    </row>
    <row r="86" spans="1:14" ht="15.75" thickBot="1">
      <c r="B86" s="815" t="s">
        <v>1037</v>
      </c>
      <c r="C86" s="816"/>
      <c r="D86" s="816"/>
      <c r="E86" s="816"/>
      <c r="F86" s="816"/>
      <c r="G86" s="816"/>
      <c r="H86" s="816"/>
      <c r="I86" s="816"/>
      <c r="J86" s="816"/>
      <c r="K86" s="816"/>
      <c r="L86" s="816"/>
      <c r="M86" s="817"/>
      <c r="N86" s="58">
        <f>L83+L84+L85</f>
        <v>1384.198812113078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5998.1948524900045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290</v>
      </c>
      <c r="B37" s="828" t="str">
        <f>VLOOKUP(A37,EQUIPOS!A7:D154,3,FALSE)</f>
        <v>Planta trituradora</v>
      </c>
      <c r="C37" s="829"/>
      <c r="D37" s="829"/>
      <c r="E37" s="829"/>
      <c r="F37" s="829"/>
      <c r="G37" s="829"/>
      <c r="H37" s="830"/>
      <c r="I37" s="276"/>
      <c r="J37" s="277"/>
      <c r="K37" s="278">
        <f>VLOOKUP(A37,EQUIPOS!A7:D164,4,FALSE)</f>
        <v>424442.20100255433</v>
      </c>
      <c r="L37" s="279"/>
      <c r="M37" s="280">
        <v>30</v>
      </c>
      <c r="N37" s="281">
        <f t="shared" ref="N37:N43" si="0">K37/M37</f>
        <v>14148.073366751811</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98249.889367816097</v>
      </c>
      <c r="L38" s="279"/>
      <c r="M38" s="280">
        <v>9</v>
      </c>
      <c r="N38" s="281">
        <f t="shared" si="0"/>
        <v>10916.654374201789</v>
      </c>
    </row>
    <row r="39" spans="1:14">
      <c r="A39" t="s">
        <v>173</v>
      </c>
      <c r="B39" s="828" t="str">
        <f>VLOOKUP(A39,EQUIPOS!A9:D154,3,FALSE)</f>
        <v>Compactador neumático de Potencia 70 HP, peso de 13 ton</v>
      </c>
      <c r="C39" s="829"/>
      <c r="D39" s="829"/>
      <c r="E39" s="829"/>
      <c r="F39" s="829"/>
      <c r="G39" s="829"/>
      <c r="H39" s="830"/>
      <c r="I39" s="276"/>
      <c r="J39" s="277"/>
      <c r="K39" s="278">
        <f>VLOOKUP(A39,EQUIPOS!A9:D166,4,FALSE)</f>
        <v>173826.624307152</v>
      </c>
      <c r="L39" s="279"/>
      <c r="M39" s="280">
        <v>9</v>
      </c>
      <c r="N39" s="281">
        <f t="shared" si="0"/>
        <v>19314.069367461332</v>
      </c>
    </row>
    <row r="40" spans="1:14">
      <c r="A40" t="s">
        <v>286</v>
      </c>
      <c r="B40" s="828" t="str">
        <f>VLOOKUP(A40,EQUIPOS!A10:D154,3,FALSE)</f>
        <v>Planta de asfalto en frio</v>
      </c>
      <c r="C40" s="829"/>
      <c r="D40" s="829"/>
      <c r="E40" s="829"/>
      <c r="F40" s="829"/>
      <c r="G40" s="829"/>
      <c r="H40" s="830"/>
      <c r="I40" s="276"/>
      <c r="J40" s="277"/>
      <c r="K40" s="278">
        <f>VLOOKUP(A40,EQUIPOS!A10:D167,4,FALSE)</f>
        <v>215647.45656130271</v>
      </c>
      <c r="L40" s="279"/>
      <c r="M40" s="280">
        <v>9</v>
      </c>
      <c r="N40" s="281">
        <f t="shared" si="0"/>
        <v>23960.828506811413</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9</v>
      </c>
      <c r="N42" s="281">
        <f t="shared" si="0"/>
        <v>38628.138734922664</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9</v>
      </c>
      <c r="N43" s="281">
        <f t="shared" si="0"/>
        <v>7005.4113346104741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N77*M46</f>
        <v>922.04676066569448</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128779.68874704289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71.26137527873199</v>
      </c>
      <c r="N54" s="281">
        <f>K54*M54</f>
        <v>1781.5343819682998</v>
      </c>
    </row>
    <row r="55" spans="1:14" ht="15.75" thickBot="1">
      <c r="B55" s="49"/>
      <c r="C55" s="290"/>
      <c r="D55" s="290"/>
      <c r="E55" s="290"/>
      <c r="F55" s="290"/>
      <c r="G55" s="290"/>
      <c r="H55" s="290"/>
      <c r="I55" s="277"/>
      <c r="J55" s="233"/>
      <c r="K55" s="291"/>
      <c r="L55" s="276"/>
      <c r="M55" s="292"/>
      <c r="N55" s="293"/>
    </row>
    <row r="56" spans="1:14" ht="15.75" thickBot="1">
      <c r="B56" s="815" t="s">
        <v>1037</v>
      </c>
      <c r="C56" s="816"/>
      <c r="D56" s="816"/>
      <c r="E56" s="816"/>
      <c r="F56" s="816"/>
      <c r="G56" s="816"/>
      <c r="H56" s="816"/>
      <c r="I56" s="816"/>
      <c r="J56" s="816"/>
      <c r="K56" s="816"/>
      <c r="L56" s="816"/>
      <c r="M56" s="817"/>
      <c r="N56" s="403">
        <f>SUM(N53:N55)</f>
        <v>41160.570360995589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19">
        <f>VLOOKUP(A61,TRANSPORTE!A5:D117,4,FALSE)</f>
        <v>962.35130305286657</v>
      </c>
      <c r="M61" s="820"/>
      <c r="N61" s="296">
        <f>K61*L61</f>
        <v>1202.9391288160832</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19">
        <f>VLOOKUP(A62,TRANSPORTE!A6:D117,4,FALSE)</f>
        <v>962.35130305286657</v>
      </c>
      <c r="M62" s="820"/>
      <c r="N62" s="296">
        <f>K62*L62</f>
        <v>1347.2918242740132</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2550.2309530900966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SUM(N72:N76)</f>
        <v>9220.4676066569446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N48+N56+N67+N77</f>
        <v>181710.95766778552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36342.191533557103</v>
      </c>
      <c r="M84" s="850"/>
      <c r="N84" s="57"/>
    </row>
    <row r="85" spans="1:14">
      <c r="B85" s="95" t="s">
        <v>1057</v>
      </c>
      <c r="C85" s="96"/>
      <c r="D85" s="96"/>
      <c r="E85" s="96"/>
      <c r="F85" s="96"/>
      <c r="G85" s="96"/>
      <c r="H85" s="96"/>
      <c r="I85" s="93"/>
      <c r="J85" s="94"/>
      <c r="K85" s="313">
        <v>0.05</v>
      </c>
      <c r="L85" s="849">
        <f>N79*K85</f>
        <v>9085.5478833892757</v>
      </c>
      <c r="M85" s="850"/>
      <c r="N85" s="57"/>
    </row>
    <row r="86" spans="1:14" ht="15.75" thickBot="1">
      <c r="B86" s="97" t="s">
        <v>1058</v>
      </c>
      <c r="C86" s="98"/>
      <c r="D86" s="98"/>
      <c r="E86" s="98"/>
      <c r="F86" s="98"/>
      <c r="G86" s="98"/>
      <c r="H86" s="98"/>
      <c r="I86" s="99"/>
      <c r="J86" s="100"/>
      <c r="K86" s="314">
        <v>0.05</v>
      </c>
      <c r="L86" s="851">
        <f>N79*K86</f>
        <v>9085.5478833892757</v>
      </c>
      <c r="M86" s="852"/>
      <c r="N86" s="57"/>
    </row>
    <row r="87" spans="1:14" ht="15.75" thickBot="1">
      <c r="B87" s="815" t="s">
        <v>1037</v>
      </c>
      <c r="C87" s="816"/>
      <c r="D87" s="816"/>
      <c r="E87" s="816"/>
      <c r="F87" s="816"/>
      <c r="G87" s="816"/>
      <c r="H87" s="816"/>
      <c r="I87" s="816"/>
      <c r="J87" s="816"/>
      <c r="K87" s="816"/>
      <c r="L87" s="816"/>
      <c r="M87" s="817"/>
      <c r="N87" s="58">
        <f>L84+L85+L86</f>
        <v>54513.287300335658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236224.24496812117</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3" t="s">
        <v>2324</v>
      </c>
      <c r="C106" s="854"/>
      <c r="D106" s="854"/>
      <c r="E106" s="854"/>
      <c r="F106" s="854"/>
      <c r="G106" s="854"/>
      <c r="H106" s="854"/>
      <c r="I106" s="854"/>
      <c r="J106" s="854"/>
      <c r="K106" s="854"/>
      <c r="L106" s="854"/>
      <c r="M106" s="854"/>
      <c r="N106" s="855"/>
    </row>
    <row r="107" spans="2:14" ht="15" customHeight="1">
      <c r="B107" s="853"/>
      <c r="C107" s="854"/>
      <c r="D107" s="854"/>
      <c r="E107" s="854"/>
      <c r="F107" s="854"/>
      <c r="G107" s="854"/>
      <c r="H107" s="854"/>
      <c r="I107" s="854"/>
      <c r="J107" s="854"/>
      <c r="K107" s="854"/>
      <c r="L107" s="854"/>
      <c r="M107" s="854"/>
      <c r="N107" s="855"/>
    </row>
    <row r="108" spans="2:14" ht="30" customHeight="1">
      <c r="B108" s="856" t="s">
        <v>2325</v>
      </c>
      <c r="C108" s="857"/>
      <c r="D108" s="857"/>
      <c r="E108" s="857"/>
      <c r="F108" s="857"/>
      <c r="G108" s="857"/>
      <c r="H108" s="857"/>
      <c r="I108" s="857"/>
      <c r="J108" s="857"/>
      <c r="K108" s="857"/>
      <c r="L108" s="857"/>
      <c r="M108" s="857"/>
      <c r="N108" s="858"/>
    </row>
    <row r="109" spans="2:14">
      <c r="B109" s="856"/>
      <c r="C109" s="857"/>
      <c r="D109" s="857"/>
      <c r="E109" s="857"/>
      <c r="F109" s="857"/>
      <c r="G109" s="857"/>
      <c r="H109" s="857"/>
      <c r="I109" s="857"/>
      <c r="J109" s="857"/>
      <c r="K109" s="857"/>
      <c r="L109" s="857"/>
      <c r="M109" s="857"/>
      <c r="N109" s="85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2"/>
      <c r="K119" s="792"/>
      <c r="L119" s="792"/>
      <c r="M119" s="792"/>
      <c r="N119" s="793"/>
    </row>
    <row r="120" spans="2:14" ht="15.75" thickBot="1">
      <c r="B120" s="270" t="s">
        <v>2327</v>
      </c>
      <c r="C120" s="402"/>
      <c r="D120" s="402"/>
      <c r="E120" s="63"/>
      <c r="F120" s="63"/>
      <c r="G120" s="63"/>
      <c r="H120" s="63"/>
      <c r="I120" s="63"/>
      <c r="J120" s="794"/>
      <c r="K120" s="794"/>
      <c r="L120" s="794"/>
      <c r="M120" s="794"/>
      <c r="N120" s="79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168</v>
      </c>
      <c r="B37" s="828" t="str">
        <f>VLOOKUP(A37,EQUIPOS!A7:D154,3,FALSE)</f>
        <v>Compactador tipo  POTENCIA: 105 HP, PESO: 6 ton</v>
      </c>
      <c r="C37" s="829"/>
      <c r="D37" s="829"/>
      <c r="E37" s="829"/>
      <c r="F37" s="829"/>
      <c r="G37" s="829"/>
      <c r="H37" s="830"/>
      <c r="I37" s="276"/>
      <c r="J37" s="277"/>
      <c r="K37" s="278">
        <f>VLOOKUP(A37,EQUIPOS!A7:D164,4,FALSE)</f>
        <v>98249.889367816097</v>
      </c>
      <c r="L37" s="279"/>
      <c r="M37" s="280">
        <v>9</v>
      </c>
      <c r="N37" s="281">
        <f t="shared" ref="N37:N43" si="0">K37/M37</f>
        <v>10916.654374201789</v>
      </c>
    </row>
    <row r="38" spans="1:14">
      <c r="A38" t="s">
        <v>173</v>
      </c>
      <c r="B38" s="828" t="str">
        <f>VLOOKUP(A38,EQUIPOS!A8:D154,3,FALSE)</f>
        <v>Compactador neumático de Potencia 70 HP, peso de 13 ton</v>
      </c>
      <c r="C38" s="829"/>
      <c r="D38" s="829"/>
      <c r="E38" s="829"/>
      <c r="F38" s="829"/>
      <c r="G38" s="829"/>
      <c r="H38" s="830"/>
      <c r="I38" s="276"/>
      <c r="J38" s="277"/>
      <c r="K38" s="278">
        <f>VLOOKUP(A38,EQUIPOS!A8:D165,4,FALSE)</f>
        <v>173826.624307152</v>
      </c>
      <c r="L38" s="279"/>
      <c r="M38" s="280">
        <v>9</v>
      </c>
      <c r="N38" s="281">
        <f t="shared" si="0"/>
        <v>19314.069367461332</v>
      </c>
    </row>
    <row r="39" spans="1:14">
      <c r="A39" t="s">
        <v>286</v>
      </c>
      <c r="B39" s="828" t="str">
        <f>VLOOKUP(A39,EQUIPOS!A9:D154,3,FALSE)</f>
        <v>Planta de asfalto en frio</v>
      </c>
      <c r="C39" s="829"/>
      <c r="D39" s="829"/>
      <c r="E39" s="829"/>
      <c r="F39" s="829"/>
      <c r="G39" s="829"/>
      <c r="H39" s="830"/>
      <c r="I39" s="276"/>
      <c r="J39" s="277"/>
      <c r="K39" s="278">
        <f>VLOOKUP(A39,EQUIPOS!A9:D166,4,FALSE)</f>
        <v>215647.45656130271</v>
      </c>
      <c r="L39" s="279"/>
      <c r="M39" s="280">
        <v>9</v>
      </c>
      <c r="N39" s="281">
        <f t="shared" si="0"/>
        <v>23960.828506811413</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9</v>
      </c>
      <c r="N42" s="281">
        <f t="shared" si="0"/>
        <v>38628.138734922664</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9</v>
      </c>
      <c r="N43" s="281">
        <f t="shared" si="0"/>
        <v>7005.4113346104741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922.04676066569448</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128779.68874704289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181710.95766778552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36342.191533557103</v>
      </c>
      <c r="M88" s="850"/>
      <c r="N88" s="57"/>
    </row>
    <row r="89" spans="1:14">
      <c r="B89" s="95" t="s">
        <v>1057</v>
      </c>
      <c r="C89" s="96"/>
      <c r="D89" s="96"/>
      <c r="E89" s="96"/>
      <c r="F89" s="96"/>
      <c r="G89" s="96"/>
      <c r="H89" s="96"/>
      <c r="I89" s="93"/>
      <c r="J89" s="94"/>
      <c r="K89" s="313">
        <v>0.05</v>
      </c>
      <c r="L89" s="849">
        <f>N83*K89</f>
        <v>9085.5478833892757</v>
      </c>
      <c r="M89" s="850"/>
      <c r="N89" s="57"/>
    </row>
    <row r="90" spans="1:14" ht="15.75" thickBot="1">
      <c r="B90" s="97" t="s">
        <v>1058</v>
      </c>
      <c r="C90" s="98"/>
      <c r="D90" s="98"/>
      <c r="E90" s="98"/>
      <c r="F90" s="98"/>
      <c r="G90" s="98"/>
      <c r="H90" s="98"/>
      <c r="I90" s="99"/>
      <c r="J90" s="100"/>
      <c r="K90" s="314">
        <v>0.05</v>
      </c>
      <c r="L90" s="851">
        <f>N83*K90</f>
        <v>9085.5478833892757</v>
      </c>
      <c r="M90" s="852"/>
      <c r="N90" s="57"/>
    </row>
    <row r="91" spans="1:14" ht="15.75" thickBot="1">
      <c r="B91" s="815" t="s">
        <v>1037</v>
      </c>
      <c r="C91" s="816"/>
      <c r="D91" s="816"/>
      <c r="E91" s="816"/>
      <c r="F91" s="816"/>
      <c r="G91" s="816"/>
      <c r="H91" s="816"/>
      <c r="I91" s="816"/>
      <c r="J91" s="816"/>
      <c r="K91" s="816"/>
      <c r="L91" s="816"/>
      <c r="M91" s="817"/>
      <c r="N91" s="58">
        <f>L88+L89+L90</f>
        <v>54513.287300335658</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236224.24496812117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168</v>
      </c>
      <c r="B37" s="828" t="str">
        <f>VLOOKUP(A37,EQUIPOS!A7:D154,3,FALSE)</f>
        <v>Compactador tipo  POTENCIA: 105 HP, PESO: 6 ton</v>
      </c>
      <c r="C37" s="829"/>
      <c r="D37" s="829"/>
      <c r="E37" s="829"/>
      <c r="F37" s="829"/>
      <c r="G37" s="829"/>
      <c r="H37" s="830"/>
      <c r="I37" s="276"/>
      <c r="J37" s="277"/>
      <c r="K37" s="278">
        <f>VLOOKUP(A37,EQUIPOS!A7:D164,4,FALSE)</f>
        <v>98249.889367816097</v>
      </c>
      <c r="L37" s="279"/>
      <c r="M37" s="280">
        <v>9</v>
      </c>
      <c r="N37" s="281">
        <f t="shared" ref="N37:N43" si="0">K37/M37</f>
        <v>10916.654374201789</v>
      </c>
    </row>
    <row r="38" spans="1:14">
      <c r="A38" t="s">
        <v>173</v>
      </c>
      <c r="B38" s="828" t="str">
        <f>VLOOKUP(A38,EQUIPOS!A8:D154,3,FALSE)</f>
        <v>Compactador neumático de Potencia 70 HP, peso de 13 ton</v>
      </c>
      <c r="C38" s="829"/>
      <c r="D38" s="829"/>
      <c r="E38" s="829"/>
      <c r="F38" s="829"/>
      <c r="G38" s="829"/>
      <c r="H38" s="830"/>
      <c r="I38" s="276"/>
      <c r="J38" s="277"/>
      <c r="K38" s="278">
        <f>VLOOKUP(A38,EQUIPOS!A8:D165,4,FALSE)</f>
        <v>173826.624307152</v>
      </c>
      <c r="L38" s="279"/>
      <c r="M38" s="280">
        <v>9</v>
      </c>
      <c r="N38" s="281">
        <f t="shared" si="0"/>
        <v>19314.069367461332</v>
      </c>
    </row>
    <row r="39" spans="1:14">
      <c r="A39" t="s">
        <v>286</v>
      </c>
      <c r="B39" s="828" t="str">
        <f>VLOOKUP(A39,EQUIPOS!A9:D154,3,FALSE)</f>
        <v>Planta de asfalto en frio</v>
      </c>
      <c r="C39" s="829"/>
      <c r="D39" s="829"/>
      <c r="E39" s="829"/>
      <c r="F39" s="829"/>
      <c r="G39" s="829"/>
      <c r="H39" s="830"/>
      <c r="I39" s="276"/>
      <c r="J39" s="277"/>
      <c r="K39" s="278">
        <f>VLOOKUP(A39,EQUIPOS!A9:D166,4,FALSE)</f>
        <v>215647.45656130271</v>
      </c>
      <c r="L39" s="279"/>
      <c r="M39" s="280">
        <v>9</v>
      </c>
      <c r="N39" s="281">
        <f t="shared" si="0"/>
        <v>23960.828506811413</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9</v>
      </c>
      <c r="N42" s="281">
        <f t="shared" si="0"/>
        <v>38628.138734922664</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9</v>
      </c>
      <c r="N43" s="281">
        <f t="shared" si="0"/>
        <v>7005.4113346104741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922.04676066569448</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128779.68874704289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20">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19">
        <f>VLOOKUP(A64,TRANSPORTE!A5:D117,4,FALSE)</f>
        <v>962.35130305286657</v>
      </c>
      <c r="M64" s="820"/>
      <c r="N64" s="296">
        <f>K64*L64</f>
        <v>1347.2918242740132</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181710.95766778552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36342.191533557103</v>
      </c>
      <c r="M88" s="850"/>
      <c r="N88" s="57"/>
    </row>
    <row r="89" spans="1:14">
      <c r="B89" s="95" t="s">
        <v>1057</v>
      </c>
      <c r="C89" s="96"/>
      <c r="D89" s="96"/>
      <c r="E89" s="96"/>
      <c r="F89" s="96"/>
      <c r="G89" s="96"/>
      <c r="H89" s="96"/>
      <c r="I89" s="93"/>
      <c r="J89" s="94"/>
      <c r="K89" s="313">
        <v>0.05</v>
      </c>
      <c r="L89" s="849">
        <f>N83*K89</f>
        <v>9085.5478833892757</v>
      </c>
      <c r="M89" s="850"/>
      <c r="N89" s="57"/>
    </row>
    <row r="90" spans="1:14" ht="15.75" thickBot="1">
      <c r="B90" s="97" t="s">
        <v>1058</v>
      </c>
      <c r="C90" s="98"/>
      <c r="D90" s="98"/>
      <c r="E90" s="98"/>
      <c r="F90" s="98"/>
      <c r="G90" s="98"/>
      <c r="H90" s="98"/>
      <c r="I90" s="99"/>
      <c r="J90" s="100"/>
      <c r="K90" s="314">
        <v>0.05</v>
      </c>
      <c r="L90" s="851">
        <f>N83*K90</f>
        <v>9085.5478833892757</v>
      </c>
      <c r="M90" s="852"/>
      <c r="N90" s="57"/>
    </row>
    <row r="91" spans="1:14" ht="15.75" thickBot="1">
      <c r="B91" s="815" t="s">
        <v>1037</v>
      </c>
      <c r="C91" s="816"/>
      <c r="D91" s="816"/>
      <c r="E91" s="816"/>
      <c r="F91" s="816"/>
      <c r="G91" s="816"/>
      <c r="H91" s="816"/>
      <c r="I91" s="816"/>
      <c r="J91" s="816"/>
      <c r="K91" s="816"/>
      <c r="L91" s="816"/>
      <c r="M91" s="817"/>
      <c r="N91" s="58">
        <f>L88+L89+L90</f>
        <v>54513.287300335658</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58">
        <f>N83+N91</f>
        <v>236224.24496812117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168</v>
      </c>
      <c r="B37" s="828" t="str">
        <f>VLOOKUP(A37,EQUIPOS!A7:D154,3,FALSE)</f>
        <v>Compactador tipo  POTENCIA: 105 HP, PESO: 6 ton</v>
      </c>
      <c r="C37" s="829"/>
      <c r="D37" s="829"/>
      <c r="E37" s="829"/>
      <c r="F37" s="829"/>
      <c r="G37" s="829"/>
      <c r="H37" s="830"/>
      <c r="I37" s="276"/>
      <c r="J37" s="277"/>
      <c r="K37" s="278">
        <f>VLOOKUP(A37,EQUIPOS!A7:D164,4,FALSE)</f>
        <v>98249.889367816097</v>
      </c>
      <c r="L37" s="279"/>
      <c r="M37" s="280">
        <v>7</v>
      </c>
      <c r="N37" s="281">
        <f t="shared" ref="N37:N43" si="0">K37/M37</f>
        <v>14035.698481116586</v>
      </c>
    </row>
    <row r="38" spans="1:14">
      <c r="A38" t="s">
        <v>173</v>
      </c>
      <c r="B38" s="828" t="str">
        <f>VLOOKUP(A38,EQUIPOS!A8:D154,3,FALSE)</f>
        <v>Compactador neumático de Potencia 70 HP, peso de 13 ton</v>
      </c>
      <c r="C38" s="829"/>
      <c r="D38" s="829"/>
      <c r="E38" s="829"/>
      <c r="F38" s="829"/>
      <c r="G38" s="829"/>
      <c r="H38" s="830"/>
      <c r="I38" s="276"/>
      <c r="J38" s="277"/>
      <c r="K38" s="278">
        <f>VLOOKUP(A38,EQUIPOS!A8:D165,4,FALSE)</f>
        <v>173826.624307152</v>
      </c>
      <c r="L38" s="279"/>
      <c r="M38" s="280">
        <v>7</v>
      </c>
      <c r="N38" s="281">
        <f t="shared" si="0"/>
        <v>24832.374901021714</v>
      </c>
    </row>
    <row r="39" spans="1:14">
      <c r="A39" t="s">
        <v>286</v>
      </c>
      <c r="B39" s="828" t="str">
        <f>VLOOKUP(A39,EQUIPOS!A9:D154,3,FALSE)</f>
        <v>Planta de asfalto en frio</v>
      </c>
      <c r="C39" s="829"/>
      <c r="D39" s="829"/>
      <c r="E39" s="829"/>
      <c r="F39" s="829"/>
      <c r="G39" s="829"/>
      <c r="H39" s="830"/>
      <c r="I39" s="276"/>
      <c r="J39" s="277"/>
      <c r="K39" s="278">
        <f>VLOOKUP(A39,EQUIPOS!A9:D166,4,FALSE)</f>
        <v>215647.45656130271</v>
      </c>
      <c r="L39" s="279"/>
      <c r="M39" s="280">
        <v>9</v>
      </c>
      <c r="N39" s="281">
        <f t="shared" si="0"/>
        <v>23960.828506811413</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7</v>
      </c>
      <c r="N42" s="281">
        <f t="shared" si="0"/>
        <v>49664.749802043429</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9</v>
      </c>
      <c r="N43" s="281">
        <f t="shared" si="0"/>
        <v>7005.4113346104741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1053.7677264750794</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148585.37042044825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962.35130305286657</v>
      </c>
      <c r="N65" s="421">
        <f>K65*M65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10537.677264750793</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202833.84899928473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40566.769799856949</v>
      </c>
      <c r="M88" s="850"/>
      <c r="N88" s="57"/>
    </row>
    <row r="89" spans="1:14">
      <c r="B89" s="95" t="s">
        <v>1057</v>
      </c>
      <c r="C89" s="96"/>
      <c r="D89" s="96"/>
      <c r="E89" s="96"/>
      <c r="F89" s="96"/>
      <c r="G89" s="96"/>
      <c r="H89" s="96"/>
      <c r="I89" s="93"/>
      <c r="J89" s="94"/>
      <c r="K89" s="313">
        <v>0.05</v>
      </c>
      <c r="L89" s="849">
        <f>N83*K89</f>
        <v>10141.692449964237</v>
      </c>
      <c r="M89" s="850"/>
      <c r="N89" s="57"/>
    </row>
    <row r="90" spans="1:14" ht="15.75" thickBot="1">
      <c r="B90" s="97" t="s">
        <v>1058</v>
      </c>
      <c r="C90" s="98"/>
      <c r="D90" s="98"/>
      <c r="E90" s="98"/>
      <c r="F90" s="98"/>
      <c r="G90" s="98"/>
      <c r="H90" s="98"/>
      <c r="I90" s="99"/>
      <c r="J90" s="100"/>
      <c r="K90" s="314">
        <v>0.05</v>
      </c>
      <c r="L90" s="851">
        <f>N83*K90</f>
        <v>10141.692449964237</v>
      </c>
      <c r="M90" s="852"/>
      <c r="N90" s="57"/>
    </row>
    <row r="91" spans="1:14" ht="15.75" thickBot="1">
      <c r="B91" s="815" t="s">
        <v>1037</v>
      </c>
      <c r="C91" s="816"/>
      <c r="D91" s="816"/>
      <c r="E91" s="816"/>
      <c r="F91" s="816"/>
      <c r="G91" s="816"/>
      <c r="H91" s="816"/>
      <c r="I91" s="816"/>
      <c r="J91" s="816"/>
      <c r="K91" s="816"/>
      <c r="L91" s="816"/>
      <c r="M91" s="817"/>
      <c r="N91" s="58">
        <f>L88+L89+L90</f>
        <v>60850.154699785417</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263684.00369907013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9</v>
      </c>
      <c r="N37" s="281">
        <f t="shared" ref="N37:N43" si="0">K37/M37</f>
        <v>19314.069367461332</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98249.889367816097</v>
      </c>
      <c r="L38" s="279"/>
      <c r="M38" s="280">
        <v>9</v>
      </c>
      <c r="N38" s="281">
        <f t="shared" si="0"/>
        <v>10916.654374201789</v>
      </c>
    </row>
    <row r="39" spans="1:14">
      <c r="A39" t="s">
        <v>286</v>
      </c>
      <c r="B39" s="828" t="str">
        <f>VLOOKUP(A39,EQUIPOS!A9:D154,3,FALSE)</f>
        <v>Planta de asfalto en frio</v>
      </c>
      <c r="C39" s="829"/>
      <c r="D39" s="829"/>
      <c r="E39" s="829"/>
      <c r="F39" s="829"/>
      <c r="G39" s="829"/>
      <c r="H39" s="830"/>
      <c r="I39" s="276"/>
      <c r="J39" s="277"/>
      <c r="K39" s="278">
        <f>VLOOKUP(A39,EQUIPOS!A9:D166,4,FALSE)</f>
        <v>215647.45656130271</v>
      </c>
      <c r="L39" s="279"/>
      <c r="M39" s="280">
        <v>9</v>
      </c>
      <c r="N39" s="281">
        <f t="shared" si="0"/>
        <v>23960.828506811413</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9</v>
      </c>
      <c r="N42" s="281">
        <f t="shared" si="0"/>
        <v>38628.138734922664</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9</v>
      </c>
      <c r="N43" s="281">
        <f t="shared" si="0"/>
        <v>7005.4113346104741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29"/>
      <c r="F46" s="829"/>
      <c r="G46" s="829"/>
      <c r="H46" s="830"/>
      <c r="I46" s="42"/>
      <c r="J46" s="43"/>
      <c r="K46" s="283"/>
      <c r="L46" s="285"/>
      <c r="M46" s="286"/>
      <c r="N46" s="287"/>
    </row>
    <row r="47" spans="1:14">
      <c r="B47" s="835" t="s">
        <v>1036</v>
      </c>
      <c r="C47" s="948"/>
      <c r="D47" s="948"/>
      <c r="E47" s="44"/>
      <c r="F47" s="45"/>
      <c r="G47" s="45"/>
      <c r="H47" s="46"/>
      <c r="I47" s="42"/>
      <c r="J47" s="43"/>
      <c r="K47" s="288"/>
      <c r="L47" s="285"/>
      <c r="M47" s="410">
        <v>0.1</v>
      </c>
      <c r="N47" s="353">
        <f>N81*M47</f>
        <v>922.04676066569448</v>
      </c>
    </row>
    <row r="48" spans="1:14" ht="15.75" thickBot="1">
      <c r="B48" s="949"/>
      <c r="C48" s="950"/>
      <c r="D48" s="950"/>
      <c r="E48" s="950"/>
      <c r="F48" s="950"/>
      <c r="G48" s="950"/>
      <c r="H48" s="951"/>
      <c r="I48" s="837"/>
      <c r="J48" s="838"/>
      <c r="K48" s="47"/>
      <c r="L48" s="839"/>
      <c r="M48" s="952"/>
      <c r="N48" s="111"/>
    </row>
    <row r="49" spans="1:14" ht="15.75" thickBot="1">
      <c r="B49" s="815" t="s">
        <v>1037</v>
      </c>
      <c r="C49" s="816"/>
      <c r="D49" s="816"/>
      <c r="E49" s="816"/>
      <c r="F49" s="816"/>
      <c r="G49" s="816"/>
      <c r="H49" s="816"/>
      <c r="I49" s="816"/>
      <c r="J49" s="816"/>
      <c r="K49" s="816"/>
      <c r="L49" s="816"/>
      <c r="M49" s="817"/>
      <c r="N49" s="403">
        <f>SUM(N36:N48)</f>
        <v>128779.68874704289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181710.95766778552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36342.191533557103</v>
      </c>
      <c r="M88" s="850"/>
      <c r="N88" s="57"/>
    </row>
    <row r="89" spans="1:14">
      <c r="B89" s="95" t="s">
        <v>1057</v>
      </c>
      <c r="C89" s="96"/>
      <c r="D89" s="96"/>
      <c r="E89" s="96"/>
      <c r="F89" s="96"/>
      <c r="G89" s="96"/>
      <c r="H89" s="96"/>
      <c r="I89" s="93"/>
      <c r="J89" s="94"/>
      <c r="K89" s="313">
        <v>0.05</v>
      </c>
      <c r="L89" s="849">
        <f>N83*K89</f>
        <v>9085.5478833892757</v>
      </c>
      <c r="M89" s="850"/>
      <c r="N89" s="57"/>
    </row>
    <row r="90" spans="1:14" ht="15.75" thickBot="1">
      <c r="B90" s="97" t="s">
        <v>1058</v>
      </c>
      <c r="C90" s="98"/>
      <c r="D90" s="98"/>
      <c r="E90" s="98"/>
      <c r="F90" s="98"/>
      <c r="G90" s="98"/>
      <c r="H90" s="98"/>
      <c r="I90" s="99"/>
      <c r="J90" s="100"/>
      <c r="K90" s="314">
        <v>0.05</v>
      </c>
      <c r="L90" s="851">
        <f>N83*K90</f>
        <v>9085.5478833892757</v>
      </c>
      <c r="M90" s="852"/>
      <c r="N90" s="57"/>
    </row>
    <row r="91" spans="1:14" ht="15.75" thickBot="1">
      <c r="B91" s="815" t="s">
        <v>1037</v>
      </c>
      <c r="C91" s="816"/>
      <c r="D91" s="816"/>
      <c r="E91" s="816"/>
      <c r="F91" s="816"/>
      <c r="G91" s="816"/>
      <c r="H91" s="816"/>
      <c r="I91" s="816"/>
      <c r="J91" s="816"/>
      <c r="K91" s="816"/>
      <c r="L91" s="816"/>
      <c r="M91" s="817"/>
      <c r="N91" s="58">
        <f>L88+L89+L90</f>
        <v>54513.287300335658</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236224.24496812117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9</v>
      </c>
      <c r="N37" s="281">
        <f t="shared" ref="N37:N43" si="0">K37/M37</f>
        <v>19314.069367461332</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98249.889367816097</v>
      </c>
      <c r="L38" s="279"/>
      <c r="M38" s="280">
        <v>9</v>
      </c>
      <c r="N38" s="281">
        <f t="shared" si="0"/>
        <v>10916.654374201789</v>
      </c>
    </row>
    <row r="39" spans="1:14">
      <c r="A39" t="s">
        <v>286</v>
      </c>
      <c r="B39" s="828" t="str">
        <f>VLOOKUP(A39,EQUIPOS!A9:D154,3,FALSE)</f>
        <v>Planta de asfalto en frio</v>
      </c>
      <c r="C39" s="829"/>
      <c r="D39" s="829"/>
      <c r="E39" s="829"/>
      <c r="F39" s="829"/>
      <c r="G39" s="829"/>
      <c r="H39" s="830"/>
      <c r="I39" s="276"/>
      <c r="J39" s="277"/>
      <c r="K39" s="278">
        <f>VLOOKUP(A39,EQUIPOS!A9:D166,4,FALSE)</f>
        <v>215647.45656130271</v>
      </c>
      <c r="L39" s="279"/>
      <c r="M39" s="280">
        <v>9</v>
      </c>
      <c r="N39" s="281">
        <f t="shared" si="0"/>
        <v>23960.828506811413</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9</v>
      </c>
      <c r="N42" s="281">
        <f t="shared" si="0"/>
        <v>38628.138734922664</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9</v>
      </c>
      <c r="N43" s="281">
        <f t="shared" si="0"/>
        <v>7005.4113346104741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128779.68874704289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181710.95766778552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36342.191533557103</v>
      </c>
      <c r="M87" s="850"/>
      <c r="N87" s="57"/>
    </row>
    <row r="88" spans="1:14">
      <c r="B88" s="95" t="s">
        <v>1057</v>
      </c>
      <c r="C88" s="96"/>
      <c r="D88" s="96"/>
      <c r="E88" s="96"/>
      <c r="F88" s="96"/>
      <c r="G88" s="96"/>
      <c r="H88" s="96"/>
      <c r="I88" s="93"/>
      <c r="J88" s="94"/>
      <c r="K88" s="313">
        <v>0.05</v>
      </c>
      <c r="L88" s="849">
        <f>N82*K88</f>
        <v>9085.5478833892757</v>
      </c>
      <c r="M88" s="850"/>
      <c r="N88" s="57"/>
    </row>
    <row r="89" spans="1:14" ht="15.75" thickBot="1">
      <c r="B89" s="97" t="s">
        <v>1058</v>
      </c>
      <c r="C89" s="98"/>
      <c r="D89" s="98"/>
      <c r="E89" s="98"/>
      <c r="F89" s="98"/>
      <c r="G89" s="98"/>
      <c r="H89" s="98"/>
      <c r="I89" s="99"/>
      <c r="J89" s="100"/>
      <c r="K89" s="314">
        <v>0.05</v>
      </c>
      <c r="L89" s="851">
        <f>N82*K89</f>
        <v>9085.5478833892757</v>
      </c>
      <c r="M89" s="852"/>
      <c r="N89" s="57"/>
    </row>
    <row r="90" spans="1:14" ht="15.75" thickBot="1">
      <c r="B90" s="815" t="s">
        <v>1037</v>
      </c>
      <c r="C90" s="816"/>
      <c r="D90" s="816"/>
      <c r="E90" s="816"/>
      <c r="F90" s="816"/>
      <c r="G90" s="816"/>
      <c r="H90" s="816"/>
      <c r="I90" s="816"/>
      <c r="J90" s="816"/>
      <c r="K90" s="816"/>
      <c r="L90" s="816"/>
      <c r="M90" s="817"/>
      <c r="N90" s="58">
        <f>L87+L88+L89</f>
        <v>54513.287300335658</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236224.24496812117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9</v>
      </c>
      <c r="N37" s="281">
        <f t="shared" ref="N37:N43" si="0">K37/M37</f>
        <v>19314.069367461332</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98249.889367816097</v>
      </c>
      <c r="L38" s="279"/>
      <c r="M38" s="280">
        <v>9</v>
      </c>
      <c r="N38" s="281">
        <f t="shared" si="0"/>
        <v>10916.654374201789</v>
      </c>
    </row>
    <row r="39" spans="1:14">
      <c r="A39" t="s">
        <v>286</v>
      </c>
      <c r="B39" s="828" t="str">
        <f>VLOOKUP(A39,EQUIPOS!A9:D154,3,FALSE)</f>
        <v>Planta de asfalto en frio</v>
      </c>
      <c r="C39" s="829"/>
      <c r="D39" s="829"/>
      <c r="E39" s="829"/>
      <c r="F39" s="829"/>
      <c r="G39" s="829"/>
      <c r="H39" s="830"/>
      <c r="I39" s="276"/>
      <c r="J39" s="277"/>
      <c r="K39" s="278">
        <f>VLOOKUP(A39,EQUIPOS!A9:D166,4,FALSE)</f>
        <v>215647.45656130271</v>
      </c>
      <c r="L39" s="279"/>
      <c r="M39" s="280">
        <v>9</v>
      </c>
      <c r="N39" s="281">
        <f t="shared" si="0"/>
        <v>23960.828506811413</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9</v>
      </c>
      <c r="N42" s="281">
        <f t="shared" si="0"/>
        <v>38628.138734922664</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9</v>
      </c>
      <c r="N43" s="281">
        <f t="shared" si="0"/>
        <v>7005.4113346104741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29"/>
      <c r="F46" s="829"/>
      <c r="G46" s="829"/>
      <c r="H46" s="830"/>
      <c r="I46" s="42"/>
      <c r="J46" s="43"/>
      <c r="K46" s="283"/>
      <c r="L46" s="285"/>
      <c r="M46" s="286"/>
      <c r="N46" s="287"/>
    </row>
    <row r="47" spans="1:14">
      <c r="B47" s="835" t="s">
        <v>1036</v>
      </c>
      <c r="C47" s="948"/>
      <c r="D47" s="948"/>
      <c r="E47" s="44"/>
      <c r="F47" s="45"/>
      <c r="G47" s="45"/>
      <c r="H47" s="46"/>
      <c r="I47" s="42"/>
      <c r="J47" s="43"/>
      <c r="K47" s="288"/>
      <c r="L47" s="285"/>
      <c r="M47" s="410">
        <v>0.1</v>
      </c>
      <c r="N47" s="353">
        <f>N81*M47</f>
        <v>922.04676066569448</v>
      </c>
    </row>
    <row r="48" spans="1:14" ht="15.75" thickBot="1">
      <c r="B48" s="949"/>
      <c r="C48" s="950"/>
      <c r="D48" s="950"/>
      <c r="E48" s="950"/>
      <c r="F48" s="950"/>
      <c r="G48" s="950"/>
      <c r="H48" s="951"/>
      <c r="I48" s="837"/>
      <c r="J48" s="838"/>
      <c r="K48" s="47"/>
      <c r="L48" s="839"/>
      <c r="M48" s="952"/>
      <c r="N48" s="111"/>
    </row>
    <row r="49" spans="1:14" ht="15.75" thickBot="1">
      <c r="B49" s="815" t="s">
        <v>1037</v>
      </c>
      <c r="C49" s="816"/>
      <c r="D49" s="816"/>
      <c r="E49" s="816"/>
      <c r="F49" s="816"/>
      <c r="G49" s="816"/>
      <c r="H49" s="816"/>
      <c r="I49" s="816"/>
      <c r="J49" s="816"/>
      <c r="K49" s="816"/>
      <c r="L49" s="816"/>
      <c r="M49" s="817"/>
      <c r="N49" s="403">
        <f>SUM(N36:N48)</f>
        <v>128779.68874704289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9220.4676066569446</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181710.95766778552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36342.191533557103</v>
      </c>
      <c r="M88" s="850"/>
      <c r="N88" s="57"/>
    </row>
    <row r="89" spans="1:14">
      <c r="B89" s="95" t="s">
        <v>1057</v>
      </c>
      <c r="C89" s="96"/>
      <c r="D89" s="96"/>
      <c r="E89" s="96"/>
      <c r="F89" s="96"/>
      <c r="G89" s="96"/>
      <c r="H89" s="96"/>
      <c r="I89" s="93"/>
      <c r="J89" s="94"/>
      <c r="K89" s="313">
        <v>0.05</v>
      </c>
      <c r="L89" s="849">
        <f>N83*K89</f>
        <v>9085.5478833892757</v>
      </c>
      <c r="M89" s="850"/>
      <c r="N89" s="57"/>
    </row>
    <row r="90" spans="1:14" ht="15.75" thickBot="1">
      <c r="B90" s="97" t="s">
        <v>1058</v>
      </c>
      <c r="C90" s="98"/>
      <c r="D90" s="98"/>
      <c r="E90" s="98"/>
      <c r="F90" s="98"/>
      <c r="G90" s="98"/>
      <c r="H90" s="98"/>
      <c r="I90" s="99"/>
      <c r="J90" s="100"/>
      <c r="K90" s="314">
        <v>0.05</v>
      </c>
      <c r="L90" s="851">
        <f>N83*K90</f>
        <v>9085.5478833892757</v>
      </c>
      <c r="M90" s="852"/>
      <c r="N90" s="57"/>
    </row>
    <row r="91" spans="1:14" ht="15.75" thickBot="1">
      <c r="B91" s="815" t="s">
        <v>1037</v>
      </c>
      <c r="C91" s="816"/>
      <c r="D91" s="816"/>
      <c r="E91" s="816"/>
      <c r="F91" s="816"/>
      <c r="G91" s="816"/>
      <c r="H91" s="816"/>
      <c r="I91" s="816"/>
      <c r="J91" s="816"/>
      <c r="K91" s="816"/>
      <c r="L91" s="816"/>
      <c r="M91" s="817"/>
      <c r="N91" s="58">
        <f>L88+L89+L90</f>
        <v>54513.287300335658</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236224.24496812117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 customHeight="1" thickBot="1">
      <c r="A31" t="s">
        <v>1929</v>
      </c>
      <c r="B31" s="86" t="s">
        <v>1151</v>
      </c>
      <c r="C31" s="953" t="s">
        <v>1664</v>
      </c>
      <c r="D31" s="953"/>
      <c r="E31" s="953"/>
      <c r="F31" s="954"/>
      <c r="G31" s="954"/>
      <c r="H31" s="954"/>
      <c r="I31" s="954"/>
      <c r="J31" s="954"/>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7</v>
      </c>
      <c r="N37" s="281">
        <f t="shared" ref="N37:N43" si="0">K37/M37</f>
        <v>24832.374901021714</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98249.889367816097</v>
      </c>
      <c r="L38" s="279"/>
      <c r="M38" s="280">
        <v>7</v>
      </c>
      <c r="N38" s="281">
        <f t="shared" si="0"/>
        <v>14035.698481116586</v>
      </c>
    </row>
    <row r="39" spans="1:14">
      <c r="A39" t="s">
        <v>286</v>
      </c>
      <c r="B39" s="828" t="str">
        <f>VLOOKUP(A39,EQUIPOS!A9:D154,3,FALSE)</f>
        <v>Planta de asfalto en frio</v>
      </c>
      <c r="C39" s="829"/>
      <c r="D39" s="829"/>
      <c r="E39" s="829"/>
      <c r="F39" s="829"/>
      <c r="G39" s="829"/>
      <c r="H39" s="830"/>
      <c r="I39" s="276"/>
      <c r="J39" s="277"/>
      <c r="K39" s="278">
        <f>VLOOKUP(A39,EQUIPOS!A9:D166,4,FALSE)</f>
        <v>215647.45656130271</v>
      </c>
      <c r="L39" s="279"/>
      <c r="M39" s="280">
        <v>9</v>
      </c>
      <c r="N39" s="281">
        <f t="shared" si="0"/>
        <v>23960.828506811413</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7</v>
      </c>
      <c r="N42" s="281">
        <f t="shared" si="0"/>
        <v>49664.749802043429</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9</v>
      </c>
      <c r="N43" s="281">
        <f t="shared" si="0"/>
        <v>7005.4113346104741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1053.7677264750794</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148585.37042044825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10537.677264750793</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202833.84899928473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40566.769799856949</v>
      </c>
      <c r="M87" s="850"/>
      <c r="N87" s="57"/>
    </row>
    <row r="88" spans="1:14">
      <c r="B88" s="95" t="s">
        <v>1057</v>
      </c>
      <c r="C88" s="96"/>
      <c r="D88" s="96"/>
      <c r="E88" s="96"/>
      <c r="F88" s="96"/>
      <c r="G88" s="96"/>
      <c r="H88" s="96"/>
      <c r="I88" s="93"/>
      <c r="J88" s="94"/>
      <c r="K88" s="313">
        <v>0.05</v>
      </c>
      <c r="L88" s="849">
        <f>N82*K88</f>
        <v>10141.692449964237</v>
      </c>
      <c r="M88" s="850"/>
      <c r="N88" s="57"/>
    </row>
    <row r="89" spans="1:14" ht="15.75" thickBot="1">
      <c r="B89" s="97" t="s">
        <v>1058</v>
      </c>
      <c r="C89" s="98"/>
      <c r="D89" s="98"/>
      <c r="E89" s="98"/>
      <c r="F89" s="98"/>
      <c r="G89" s="98"/>
      <c r="H89" s="98"/>
      <c r="I89" s="99"/>
      <c r="J89" s="100"/>
      <c r="K89" s="314">
        <v>0.05</v>
      </c>
      <c r="L89" s="851">
        <f>N82*K89</f>
        <v>10141.692449964237</v>
      </c>
      <c r="M89" s="852"/>
      <c r="N89" s="57"/>
    </row>
    <row r="90" spans="1:14" ht="15.75" thickBot="1">
      <c r="B90" s="815" t="s">
        <v>1037</v>
      </c>
      <c r="C90" s="816"/>
      <c r="D90" s="816"/>
      <c r="E90" s="816"/>
      <c r="F90" s="816"/>
      <c r="G90" s="816"/>
      <c r="H90" s="816"/>
      <c r="I90" s="816"/>
      <c r="J90" s="816"/>
      <c r="K90" s="816"/>
      <c r="L90" s="816"/>
      <c r="M90" s="817"/>
      <c r="N90" s="58">
        <f>L87+L88+L89</f>
        <v>60850.154699785417</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263684.00369907013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28"/>
      <c r="C47" s="829"/>
      <c r="D47" s="829"/>
      <c r="E47" s="829"/>
      <c r="F47" s="829"/>
      <c r="G47" s="829"/>
      <c r="H47" s="830"/>
      <c r="I47" s="831"/>
      <c r="J47" s="812"/>
      <c r="K47" s="278"/>
      <c r="L47" s="832"/>
      <c r="M47" s="833"/>
      <c r="N47" s="281"/>
    </row>
    <row r="48" spans="1:14">
      <c r="B48" s="828"/>
      <c r="C48" s="829"/>
      <c r="D48" s="829"/>
      <c r="E48" s="834"/>
      <c r="F48" s="829"/>
      <c r="G48" s="829"/>
      <c r="H48" s="830"/>
      <c r="I48" s="42"/>
      <c r="J48" s="43"/>
      <c r="K48" s="283"/>
      <c r="L48" s="285"/>
      <c r="M48" s="286"/>
      <c r="N48" s="287"/>
    </row>
    <row r="49" spans="1:14">
      <c r="B49" s="835" t="s">
        <v>1036</v>
      </c>
      <c r="C49" s="836"/>
      <c r="D49" s="836"/>
      <c r="E49" s="44"/>
      <c r="F49" s="45"/>
      <c r="G49" s="45"/>
      <c r="H49" s="46"/>
      <c r="I49" s="42"/>
      <c r="J49" s="43"/>
      <c r="K49" s="288"/>
      <c r="L49" s="285"/>
      <c r="M49" s="410">
        <v>0.1</v>
      </c>
      <c r="N49" s="353">
        <f>N83*M49</f>
        <v>829.84208459912497</v>
      </c>
    </row>
    <row r="50" spans="1:14" ht="15.75" thickBot="1">
      <c r="B50" s="828"/>
      <c r="C50" s="829"/>
      <c r="D50" s="829"/>
      <c r="E50" s="829"/>
      <c r="F50" s="829"/>
      <c r="G50" s="829"/>
      <c r="H50" s="830"/>
      <c r="I50" s="837"/>
      <c r="J50" s="838"/>
      <c r="K50" s="47"/>
      <c r="L50" s="839"/>
      <c r="M50" s="840"/>
      <c r="N50" s="111"/>
    </row>
    <row r="51" spans="1:14" ht="15.75" thickBot="1">
      <c r="B51" s="815" t="s">
        <v>1037</v>
      </c>
      <c r="C51" s="816"/>
      <c r="D51" s="816"/>
      <c r="E51" s="816"/>
      <c r="F51" s="816"/>
      <c r="G51" s="816"/>
      <c r="H51" s="816"/>
      <c r="I51" s="816"/>
      <c r="J51" s="816"/>
      <c r="K51" s="816"/>
      <c r="L51" s="816"/>
      <c r="M51" s="817"/>
      <c r="N51" s="403">
        <f>SUM(N36:N50)</f>
        <v>152846.24112110405</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6" t="s">
        <v>1028</v>
      </c>
      <c r="C55" s="807"/>
      <c r="D55" s="807"/>
      <c r="E55" s="807"/>
      <c r="F55" s="807"/>
      <c r="G55" s="807"/>
      <c r="H55" s="807"/>
      <c r="I55" s="808"/>
      <c r="J55" s="324" t="s">
        <v>1029</v>
      </c>
      <c r="K55" s="91" t="s">
        <v>1030</v>
      </c>
      <c r="L55" s="809" t="s">
        <v>1039</v>
      </c>
      <c r="M55" s="808"/>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28127.882842162355</v>
      </c>
      <c r="N56" s="281">
        <f>K56*M56</f>
        <v>39379.035979027292</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71.26137527873199</v>
      </c>
      <c r="N57" s="281">
        <f>K57*M57</f>
        <v>1781.5343819682998</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10"/>
      <c r="C60" s="811"/>
      <c r="D60" s="811"/>
      <c r="E60" s="811"/>
      <c r="F60" s="811"/>
      <c r="G60" s="811"/>
      <c r="H60" s="811"/>
      <c r="I60" s="812"/>
      <c r="J60" s="48"/>
      <c r="K60" s="50"/>
      <c r="L60" s="813"/>
      <c r="M60" s="814"/>
      <c r="N60" s="51"/>
    </row>
    <row r="61" spans="1:14" ht="15.75" thickBot="1">
      <c r="B61" s="815" t="s">
        <v>1037</v>
      </c>
      <c r="C61" s="816"/>
      <c r="D61" s="816"/>
      <c r="E61" s="816"/>
      <c r="F61" s="816"/>
      <c r="G61" s="816"/>
      <c r="H61" s="816"/>
      <c r="I61" s="816"/>
      <c r="J61" s="816"/>
      <c r="K61" s="816"/>
      <c r="L61" s="816"/>
      <c r="M61" s="817"/>
      <c r="N61" s="403">
        <f>SUM(N56:N60)</f>
        <v>41160.570360995589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8" t="s">
        <v>1045</v>
      </c>
      <c r="M65" s="791"/>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19">
        <f>VLOOKUP(A66,TRANSPORTE!A5:D117,4,FALSE)</f>
        <v>962.35130305286657</v>
      </c>
      <c r="M66" s="820"/>
      <c r="N66" s="296">
        <f>K66*L66</f>
        <v>1347.2918242740132</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19">
        <f>VLOOKUP(A67,TRANSPORTE!A6:D117,4,FALSE)</f>
        <v>962.35130305286657</v>
      </c>
      <c r="M67" s="820"/>
      <c r="N67" s="296">
        <f>K67*L67</f>
        <v>1202.9391288160832</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4"/>
      <c r="M71" s="805"/>
      <c r="N71" s="133"/>
    </row>
    <row r="72" spans="1:15" ht="15.75" thickBot="1">
      <c r="B72" s="821" t="s">
        <v>1037</v>
      </c>
      <c r="C72" s="822"/>
      <c r="D72" s="822"/>
      <c r="E72" s="822"/>
      <c r="F72" s="822"/>
      <c r="G72" s="822"/>
      <c r="H72" s="822"/>
      <c r="I72" s="822"/>
      <c r="J72" s="822"/>
      <c r="K72" s="822"/>
      <c r="L72" s="822"/>
      <c r="M72" s="823"/>
      <c r="N72" s="110">
        <f>N66+N67+N68+N69+N70</f>
        <v>2550.2309530900966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1" t="s">
        <v>1047</v>
      </c>
      <c r="C76" s="842"/>
      <c r="D76" s="842"/>
      <c r="E76" s="842"/>
      <c r="F76" s="842"/>
      <c r="G76" s="842"/>
      <c r="H76" s="842"/>
      <c r="I76" s="79" t="s">
        <v>1048</v>
      </c>
      <c r="J76" s="81" t="s">
        <v>1494</v>
      </c>
      <c r="K76" s="80" t="s">
        <v>1050</v>
      </c>
      <c r="L76" s="843" t="s">
        <v>1034</v>
      </c>
      <c r="M76" s="844"/>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2"/>
      <c r="C82" s="803"/>
      <c r="D82" s="803"/>
      <c r="E82" s="803"/>
      <c r="F82" s="803"/>
      <c r="G82" s="803"/>
      <c r="H82" s="803"/>
      <c r="I82" s="132"/>
      <c r="J82" s="132"/>
      <c r="K82" s="132"/>
      <c r="L82" s="903"/>
      <c r="M82" s="903"/>
      <c r="N82" s="51"/>
    </row>
    <row r="83" spans="1:14" ht="15.75" thickBot="1">
      <c r="B83" s="821" t="s">
        <v>1037</v>
      </c>
      <c r="C83" s="822"/>
      <c r="D83" s="822"/>
      <c r="E83" s="822"/>
      <c r="F83" s="822"/>
      <c r="G83" s="822"/>
      <c r="H83" s="822"/>
      <c r="I83" s="822"/>
      <c r="J83" s="822"/>
      <c r="K83" s="822"/>
      <c r="L83" s="822"/>
      <c r="M83" s="823"/>
      <c r="N83" s="310">
        <f>SUM(N77:N82)</f>
        <v>8298.4208459912497</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N51+N61+N72+N83</f>
        <v>204855.463281181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40971.0926562362</v>
      </c>
      <c r="M90" s="850"/>
      <c r="N90" s="57"/>
    </row>
    <row r="91" spans="1:14">
      <c r="B91" s="95" t="s">
        <v>1057</v>
      </c>
      <c r="C91" s="96"/>
      <c r="D91" s="96"/>
      <c r="E91" s="96"/>
      <c r="F91" s="96"/>
      <c r="G91" s="96"/>
      <c r="H91" s="96"/>
      <c r="I91" s="93"/>
      <c r="J91" s="94"/>
      <c r="K91" s="313">
        <v>0.05</v>
      </c>
      <c r="L91" s="849">
        <f>N85*K91</f>
        <v>10242.77316405905</v>
      </c>
      <c r="M91" s="850"/>
      <c r="N91" s="57"/>
    </row>
    <row r="92" spans="1:14" ht="15.75" thickBot="1">
      <c r="B92" s="97" t="s">
        <v>1058</v>
      </c>
      <c r="C92" s="98"/>
      <c r="D92" s="98"/>
      <c r="E92" s="98"/>
      <c r="F92" s="98"/>
      <c r="G92" s="98"/>
      <c r="H92" s="98"/>
      <c r="I92" s="99"/>
      <c r="J92" s="100"/>
      <c r="K92" s="314">
        <v>0.05</v>
      </c>
      <c r="L92" s="851">
        <f>N85*K92</f>
        <v>10242.77316405905</v>
      </c>
      <c r="M92" s="852"/>
      <c r="N92" s="57"/>
    </row>
    <row r="93" spans="1:14" ht="15.75" thickBot="1">
      <c r="B93" s="815" t="s">
        <v>1037</v>
      </c>
      <c r="C93" s="816"/>
      <c r="D93" s="816"/>
      <c r="E93" s="816"/>
      <c r="F93" s="816"/>
      <c r="G93" s="816"/>
      <c r="H93" s="816"/>
      <c r="I93" s="816"/>
      <c r="J93" s="816"/>
      <c r="K93" s="816"/>
      <c r="L93" s="816"/>
      <c r="M93" s="817"/>
      <c r="N93" s="58">
        <f>L90+L91+L92</f>
        <v>61456.6389843543</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266312.10226553527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3" t="s">
        <v>2324</v>
      </c>
      <c r="C112" s="854"/>
      <c r="D112" s="854"/>
      <c r="E112" s="854"/>
      <c r="F112" s="854"/>
      <c r="G112" s="854"/>
      <c r="H112" s="854"/>
      <c r="I112" s="854"/>
      <c r="J112" s="854"/>
      <c r="K112" s="854"/>
      <c r="L112" s="854"/>
      <c r="M112" s="854"/>
      <c r="N112" s="855"/>
    </row>
    <row r="113" spans="2:14" ht="15" customHeight="1">
      <c r="B113" s="853"/>
      <c r="C113" s="854"/>
      <c r="D113" s="854"/>
      <c r="E113" s="854"/>
      <c r="F113" s="854"/>
      <c r="G113" s="854"/>
      <c r="H113" s="854"/>
      <c r="I113" s="854"/>
      <c r="J113" s="854"/>
      <c r="K113" s="854"/>
      <c r="L113" s="854"/>
      <c r="M113" s="854"/>
      <c r="N113" s="855"/>
    </row>
    <row r="114" spans="2:14" ht="30" customHeight="1">
      <c r="B114" s="856" t="s">
        <v>2325</v>
      </c>
      <c r="C114" s="857"/>
      <c r="D114" s="857"/>
      <c r="E114" s="857"/>
      <c r="F114" s="857"/>
      <c r="G114" s="857"/>
      <c r="H114" s="857"/>
      <c r="I114" s="857"/>
      <c r="J114" s="857"/>
      <c r="K114" s="857"/>
      <c r="L114" s="857"/>
      <c r="M114" s="857"/>
      <c r="N114" s="858"/>
    </row>
    <row r="115" spans="2:14">
      <c r="B115" s="856"/>
      <c r="C115" s="857"/>
      <c r="D115" s="857"/>
      <c r="E115" s="857"/>
      <c r="F115" s="857"/>
      <c r="G115" s="857"/>
      <c r="H115" s="857"/>
      <c r="I115" s="857"/>
      <c r="J115" s="857"/>
      <c r="K115" s="857"/>
      <c r="L115" s="857"/>
      <c r="M115" s="857"/>
      <c r="N115" s="85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2"/>
      <c r="K125" s="792"/>
      <c r="L125" s="792"/>
      <c r="M125" s="792"/>
      <c r="N125" s="793"/>
    </row>
    <row r="126" spans="2:14" ht="15.75" thickBot="1">
      <c r="B126" s="270" t="s">
        <v>2327</v>
      </c>
      <c r="C126" s="402"/>
      <c r="D126" s="402"/>
      <c r="E126" s="63"/>
      <c r="F126" s="63"/>
      <c r="G126" s="63"/>
      <c r="H126" s="63"/>
      <c r="I126" s="63"/>
      <c r="J126" s="794"/>
      <c r="K126" s="794"/>
      <c r="L126" s="794"/>
      <c r="M126" s="794"/>
      <c r="N126"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152846.24112110405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819"/>
      <c r="M66" s="820"/>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204855.463281181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40971.0926562362</v>
      </c>
      <c r="M88" s="850"/>
      <c r="N88" s="57"/>
    </row>
    <row r="89" spans="1:14">
      <c r="B89" s="95" t="s">
        <v>1057</v>
      </c>
      <c r="C89" s="96"/>
      <c r="D89" s="96"/>
      <c r="E89" s="96"/>
      <c r="F89" s="96"/>
      <c r="G89" s="96"/>
      <c r="H89" s="96"/>
      <c r="I89" s="93"/>
      <c r="J89" s="94"/>
      <c r="K89" s="313">
        <v>0.05</v>
      </c>
      <c r="L89" s="849">
        <f>N83*K89</f>
        <v>10242.77316405905</v>
      </c>
      <c r="M89" s="850"/>
      <c r="N89" s="57"/>
    </row>
    <row r="90" spans="1:14" ht="15.75" thickBot="1">
      <c r="B90" s="97" t="s">
        <v>1058</v>
      </c>
      <c r="C90" s="98"/>
      <c r="D90" s="98"/>
      <c r="E90" s="98"/>
      <c r="F90" s="98"/>
      <c r="G90" s="98"/>
      <c r="H90" s="98"/>
      <c r="I90" s="99"/>
      <c r="J90" s="100"/>
      <c r="K90" s="314">
        <v>0.05</v>
      </c>
      <c r="L90" s="851">
        <f>N83*K90</f>
        <v>10242.77316405905</v>
      </c>
      <c r="M90" s="852"/>
      <c r="N90" s="57"/>
    </row>
    <row r="91" spans="1:14" ht="15.75" thickBot="1">
      <c r="B91" s="815" t="s">
        <v>1037</v>
      </c>
      <c r="C91" s="816"/>
      <c r="D91" s="816"/>
      <c r="E91" s="816"/>
      <c r="F91" s="816"/>
      <c r="G91" s="816"/>
      <c r="H91" s="816"/>
      <c r="I91" s="816"/>
      <c r="J91" s="816"/>
      <c r="K91" s="816"/>
      <c r="L91" s="816"/>
      <c r="M91" s="817"/>
      <c r="N91" s="58">
        <f>L88+L89+L90</f>
        <v>61456.6389843543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266312.10226553527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152846.24112110405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204855.463281181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40971.0926562362</v>
      </c>
      <c r="M88" s="850"/>
      <c r="N88" s="57"/>
    </row>
    <row r="89" spans="1:14">
      <c r="B89" s="95" t="s">
        <v>1057</v>
      </c>
      <c r="C89" s="96"/>
      <c r="D89" s="96"/>
      <c r="E89" s="96"/>
      <c r="F89" s="96"/>
      <c r="G89" s="96"/>
      <c r="H89" s="96"/>
      <c r="I89" s="93"/>
      <c r="J89" s="94"/>
      <c r="K89" s="313">
        <v>0.05</v>
      </c>
      <c r="L89" s="849">
        <f>N83*K89</f>
        <v>10242.77316405905</v>
      </c>
      <c r="M89" s="850"/>
      <c r="N89" s="57"/>
    </row>
    <row r="90" spans="1:14" ht="15.75" thickBot="1">
      <c r="B90" s="97" t="s">
        <v>1058</v>
      </c>
      <c r="C90" s="98"/>
      <c r="D90" s="98"/>
      <c r="E90" s="98"/>
      <c r="F90" s="98"/>
      <c r="G90" s="98"/>
      <c r="H90" s="98"/>
      <c r="I90" s="99"/>
      <c r="J90" s="100"/>
      <c r="K90" s="314">
        <v>0.05</v>
      </c>
      <c r="L90" s="851">
        <f>N83*K90</f>
        <v>10242.77316405905</v>
      </c>
      <c r="M90" s="852"/>
      <c r="N90" s="57"/>
    </row>
    <row r="91" spans="1:14" ht="15.75" thickBot="1">
      <c r="B91" s="815" t="s">
        <v>1037</v>
      </c>
      <c r="C91" s="816"/>
      <c r="D91" s="816"/>
      <c r="E91" s="816"/>
      <c r="F91" s="816"/>
      <c r="G91" s="816"/>
      <c r="H91" s="816"/>
      <c r="I91" s="816"/>
      <c r="J91" s="816"/>
      <c r="K91" s="816"/>
      <c r="L91" s="816"/>
      <c r="M91" s="817"/>
      <c r="N91" s="58">
        <f>L88+L89+L90</f>
        <v>61456.6389843543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266312.10226553527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ht="15" customHeight="1">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152846.24112110405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204855.463281181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40971.0926562362</v>
      </c>
      <c r="M87" s="850"/>
      <c r="N87" s="57"/>
    </row>
    <row r="88" spans="1:14">
      <c r="B88" s="95" t="s">
        <v>1057</v>
      </c>
      <c r="C88" s="96"/>
      <c r="D88" s="96"/>
      <c r="E88" s="96"/>
      <c r="F88" s="96"/>
      <c r="G88" s="96"/>
      <c r="H88" s="96"/>
      <c r="I88" s="93"/>
      <c r="J88" s="94"/>
      <c r="K88" s="313">
        <v>0.05</v>
      </c>
      <c r="L88" s="849">
        <f>N82*K88</f>
        <v>10242.77316405905</v>
      </c>
      <c r="M88" s="850"/>
      <c r="N88" s="57"/>
    </row>
    <row r="89" spans="1:14" ht="15.75" thickBot="1">
      <c r="B89" s="97" t="s">
        <v>1058</v>
      </c>
      <c r="C89" s="98"/>
      <c r="D89" s="98"/>
      <c r="E89" s="98"/>
      <c r="F89" s="98"/>
      <c r="G89" s="98"/>
      <c r="H89" s="98"/>
      <c r="I89" s="99"/>
      <c r="J89" s="100"/>
      <c r="K89" s="314">
        <v>0.05</v>
      </c>
      <c r="L89" s="851">
        <f>N82*K89</f>
        <v>10242.77316405905</v>
      </c>
      <c r="M89" s="852"/>
      <c r="N89" s="57"/>
    </row>
    <row r="90" spans="1:14" ht="15.75" thickBot="1">
      <c r="B90" s="815" t="s">
        <v>1037</v>
      </c>
      <c r="C90" s="816"/>
      <c r="D90" s="816"/>
      <c r="E90" s="816"/>
      <c r="F90" s="816"/>
      <c r="G90" s="816"/>
      <c r="H90" s="816"/>
      <c r="I90" s="816"/>
      <c r="J90" s="816"/>
      <c r="K90" s="816"/>
      <c r="L90" s="816"/>
      <c r="M90" s="817"/>
      <c r="N90" s="58">
        <f>L87+L88+L89</f>
        <v>61456.6389843543</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266312.10226553527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152846.24112110405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204855.463281181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40971.0926562362</v>
      </c>
      <c r="M87" s="850"/>
      <c r="N87" s="57"/>
    </row>
    <row r="88" spans="1:14">
      <c r="B88" s="95" t="s">
        <v>1057</v>
      </c>
      <c r="C88" s="96"/>
      <c r="D88" s="96"/>
      <c r="E88" s="96"/>
      <c r="F88" s="96"/>
      <c r="G88" s="96"/>
      <c r="H88" s="96"/>
      <c r="I88" s="93"/>
      <c r="J88" s="94"/>
      <c r="K88" s="313">
        <v>0.05</v>
      </c>
      <c r="L88" s="849">
        <f>N82*K88</f>
        <v>10242.77316405905</v>
      </c>
      <c r="M88" s="850"/>
      <c r="N88" s="57"/>
    </row>
    <row r="89" spans="1:14" ht="15.75" thickBot="1">
      <c r="B89" s="97" t="s">
        <v>1058</v>
      </c>
      <c r="C89" s="98"/>
      <c r="D89" s="98"/>
      <c r="E89" s="98"/>
      <c r="F89" s="98"/>
      <c r="G89" s="98"/>
      <c r="H89" s="98"/>
      <c r="I89" s="99"/>
      <c r="J89" s="100"/>
      <c r="K89" s="314">
        <v>0.05</v>
      </c>
      <c r="L89" s="851">
        <f>N82*K89</f>
        <v>10242.77316405905</v>
      </c>
      <c r="M89" s="852"/>
      <c r="N89" s="57"/>
    </row>
    <row r="90" spans="1:14" ht="15.75" thickBot="1">
      <c r="B90" s="815" t="s">
        <v>1037</v>
      </c>
      <c r="C90" s="816"/>
      <c r="D90" s="816"/>
      <c r="E90" s="816"/>
      <c r="F90" s="816"/>
      <c r="G90" s="816"/>
      <c r="H90" s="816"/>
      <c r="I90" s="816"/>
      <c r="J90" s="816"/>
      <c r="K90" s="816"/>
      <c r="L90" s="816"/>
      <c r="M90" s="817"/>
      <c r="N90" s="58">
        <f>L87+L88+L89</f>
        <v>61456.6389843543</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266312.10226553527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152846.24112110405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204855.463281181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40971.0926562362</v>
      </c>
      <c r="M88" s="850"/>
      <c r="N88" s="57"/>
    </row>
    <row r="89" spans="1:14">
      <c r="B89" s="95" t="s">
        <v>1057</v>
      </c>
      <c r="C89" s="96"/>
      <c r="D89" s="96"/>
      <c r="E89" s="96"/>
      <c r="F89" s="96"/>
      <c r="G89" s="96"/>
      <c r="H89" s="96"/>
      <c r="I89" s="93"/>
      <c r="J89" s="94"/>
      <c r="K89" s="313">
        <v>0.05</v>
      </c>
      <c r="L89" s="849">
        <f>N83*K89</f>
        <v>10242.77316405905</v>
      </c>
      <c r="M89" s="850"/>
      <c r="N89" s="57"/>
    </row>
    <row r="90" spans="1:14" ht="15.75" thickBot="1">
      <c r="B90" s="97" t="s">
        <v>1058</v>
      </c>
      <c r="C90" s="98"/>
      <c r="D90" s="98"/>
      <c r="E90" s="98"/>
      <c r="F90" s="98"/>
      <c r="G90" s="98"/>
      <c r="H90" s="98"/>
      <c r="I90" s="99"/>
      <c r="J90" s="100"/>
      <c r="K90" s="314">
        <v>0.05</v>
      </c>
      <c r="L90" s="851">
        <f>N83*K90</f>
        <v>10242.77316405905</v>
      </c>
      <c r="M90" s="852"/>
      <c r="N90" s="57"/>
    </row>
    <row r="91" spans="1:14" ht="15.75" thickBot="1">
      <c r="B91" s="815" t="s">
        <v>1037</v>
      </c>
      <c r="C91" s="816"/>
      <c r="D91" s="816"/>
      <c r="E91" s="816"/>
      <c r="F91" s="816"/>
      <c r="G91" s="816"/>
      <c r="H91" s="816"/>
      <c r="I91" s="816"/>
      <c r="J91" s="816"/>
      <c r="K91" s="816"/>
      <c r="L91" s="816"/>
      <c r="M91" s="817"/>
      <c r="N91" s="58">
        <f>L88+L89+L90</f>
        <v>61456.6389843543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266312.10226553527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152846.24112110405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204855.463281181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40971.0926562362</v>
      </c>
      <c r="M88" s="850"/>
      <c r="N88" s="57"/>
    </row>
    <row r="89" spans="1:14">
      <c r="B89" s="95" t="s">
        <v>1057</v>
      </c>
      <c r="C89" s="96"/>
      <c r="D89" s="96"/>
      <c r="E89" s="96"/>
      <c r="F89" s="96"/>
      <c r="G89" s="96"/>
      <c r="H89" s="96"/>
      <c r="I89" s="93"/>
      <c r="J89" s="94"/>
      <c r="K89" s="313">
        <v>0.05</v>
      </c>
      <c r="L89" s="849">
        <f>N83*K89</f>
        <v>10242.77316405905</v>
      </c>
      <c r="M89" s="850"/>
      <c r="N89" s="57"/>
    </row>
    <row r="90" spans="1:14" ht="15.75" thickBot="1">
      <c r="B90" s="97" t="s">
        <v>1058</v>
      </c>
      <c r="C90" s="98"/>
      <c r="D90" s="98"/>
      <c r="E90" s="98"/>
      <c r="F90" s="98"/>
      <c r="G90" s="98"/>
      <c r="H90" s="98"/>
      <c r="I90" s="99"/>
      <c r="J90" s="100"/>
      <c r="K90" s="314">
        <v>0.05</v>
      </c>
      <c r="L90" s="851">
        <f>N83*K90</f>
        <v>10242.77316405905</v>
      </c>
      <c r="M90" s="852"/>
      <c r="N90" s="57"/>
    </row>
    <row r="91" spans="1:14" ht="15.75" thickBot="1">
      <c r="B91" s="815" t="s">
        <v>1037</v>
      </c>
      <c r="C91" s="816"/>
      <c r="D91" s="816"/>
      <c r="E91" s="816"/>
      <c r="F91" s="816"/>
      <c r="G91" s="816"/>
      <c r="H91" s="816"/>
      <c r="I91" s="816"/>
      <c r="J91" s="816"/>
      <c r="K91" s="816"/>
      <c r="L91" s="816"/>
      <c r="M91" s="817"/>
      <c r="N91" s="58">
        <f>L88+L89+L90</f>
        <v>61456.6389843543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266312.10226553527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152846.24112110405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1377</v>
      </c>
      <c r="B65" s="52" t="str">
        <f>VLOOKUP(A65,TRANSPORTE!A6:D117,3,FALSE)</f>
        <v>Transporte de mezcla</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204855.463281181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40971.0926562362</v>
      </c>
      <c r="M88" s="850"/>
      <c r="N88" s="57"/>
    </row>
    <row r="89" spans="1:14">
      <c r="B89" s="95" t="s">
        <v>1057</v>
      </c>
      <c r="C89" s="96"/>
      <c r="D89" s="96"/>
      <c r="E89" s="96"/>
      <c r="F89" s="96"/>
      <c r="G89" s="96"/>
      <c r="H89" s="96"/>
      <c r="I89" s="93"/>
      <c r="J89" s="94"/>
      <c r="K89" s="313">
        <v>0.05</v>
      </c>
      <c r="L89" s="849">
        <f>N83*K89</f>
        <v>10242.77316405905</v>
      </c>
      <c r="M89" s="850"/>
      <c r="N89" s="57"/>
    </row>
    <row r="90" spans="1:14" ht="15.75" thickBot="1">
      <c r="B90" s="97" t="s">
        <v>1058</v>
      </c>
      <c r="C90" s="98"/>
      <c r="D90" s="98"/>
      <c r="E90" s="98"/>
      <c r="F90" s="98"/>
      <c r="G90" s="98"/>
      <c r="H90" s="98"/>
      <c r="I90" s="99"/>
      <c r="J90" s="100"/>
      <c r="K90" s="314">
        <v>0.05</v>
      </c>
      <c r="L90" s="851">
        <f>N83*K90</f>
        <v>10242.77316405905</v>
      </c>
      <c r="M90" s="852"/>
      <c r="N90" s="57"/>
    </row>
    <row r="91" spans="1:14" ht="15.75" thickBot="1">
      <c r="B91" s="815" t="s">
        <v>1037</v>
      </c>
      <c r="C91" s="816"/>
      <c r="D91" s="816"/>
      <c r="E91" s="816"/>
      <c r="F91" s="816"/>
      <c r="G91" s="816"/>
      <c r="H91" s="816"/>
      <c r="I91" s="816"/>
      <c r="J91" s="816"/>
      <c r="K91" s="816"/>
      <c r="L91" s="816"/>
      <c r="M91" s="817"/>
      <c r="N91" s="58">
        <f>L88+L89+L90</f>
        <v>61456.6389843543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266312.10226553527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8</v>
      </c>
      <c r="N37" s="281">
        <f t="shared" ref="N37:N43" si="0">K37/M37</f>
        <v>21728.328038394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8</v>
      </c>
      <c r="N38" s="281">
        <f t="shared" si="0"/>
        <v>17854.924935743937</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8</v>
      </c>
      <c r="N39" s="281">
        <f t="shared" si="0"/>
        <v>64058.827407806522</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8</v>
      </c>
      <c r="N42" s="281">
        <f t="shared" si="0"/>
        <v>43456.656076788</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8</v>
      </c>
      <c r="N43" s="281">
        <f t="shared" si="0"/>
        <v>7881.087751436783</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183934.41063920443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236865.67955994708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47373.135911989419</v>
      </c>
      <c r="M87" s="850"/>
      <c r="N87" s="57"/>
    </row>
    <row r="88" spans="1:14">
      <c r="B88" s="95" t="s">
        <v>1057</v>
      </c>
      <c r="C88" s="96"/>
      <c r="D88" s="96"/>
      <c r="E88" s="96"/>
      <c r="F88" s="96"/>
      <c r="G88" s="96"/>
      <c r="H88" s="96"/>
      <c r="I88" s="93"/>
      <c r="J88" s="94"/>
      <c r="K88" s="313">
        <v>0.05</v>
      </c>
      <c r="L88" s="849">
        <f>N82*K88</f>
        <v>11843.283977997355</v>
      </c>
      <c r="M88" s="850"/>
      <c r="N88" s="57"/>
    </row>
    <row r="89" spans="1:14" ht="15.75" thickBot="1">
      <c r="B89" s="97" t="s">
        <v>1058</v>
      </c>
      <c r="C89" s="98"/>
      <c r="D89" s="98"/>
      <c r="E89" s="98"/>
      <c r="F89" s="98"/>
      <c r="G89" s="98"/>
      <c r="H89" s="98"/>
      <c r="I89" s="99"/>
      <c r="J89" s="100"/>
      <c r="K89" s="314">
        <v>0.05</v>
      </c>
      <c r="L89" s="851">
        <f>N82*K89</f>
        <v>11843.283977997355</v>
      </c>
      <c r="M89" s="852"/>
      <c r="N89" s="57"/>
    </row>
    <row r="90" spans="1:14" ht="15.75" thickBot="1">
      <c r="B90" s="815" t="s">
        <v>1037</v>
      </c>
      <c r="C90" s="816"/>
      <c r="D90" s="816"/>
      <c r="E90" s="816"/>
      <c r="F90" s="816"/>
      <c r="G90" s="816"/>
      <c r="H90" s="816"/>
      <c r="I90" s="816"/>
      <c r="J90" s="816"/>
      <c r="K90" s="816"/>
      <c r="L90" s="816"/>
      <c r="M90" s="817"/>
      <c r="N90" s="58">
        <f>L87+L88+L89</f>
        <v>71059.703867984135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307925.38342793123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8</v>
      </c>
      <c r="N37" s="281">
        <f t="shared" ref="N37:N43" si="0">K37/M37</f>
        <v>21728.328038394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8</v>
      </c>
      <c r="N38" s="281">
        <f t="shared" si="0"/>
        <v>17854.924935743937</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8</v>
      </c>
      <c r="N39" s="281">
        <f t="shared" si="0"/>
        <v>64058.827407806522</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8</v>
      </c>
      <c r="N42" s="281">
        <f t="shared" si="0"/>
        <v>43456.656076788</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8</v>
      </c>
      <c r="N43" s="281">
        <f t="shared" si="0"/>
        <v>7881.087751436783</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183934.41063920443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133"/>
    </row>
    <row r="80" spans="1:15" ht="15.75" thickBot="1">
      <c r="B80" s="821" t="s">
        <v>1037</v>
      </c>
      <c r="C80" s="822"/>
      <c r="D80" s="822"/>
      <c r="E80" s="822"/>
      <c r="F80" s="822"/>
      <c r="G80" s="822"/>
      <c r="H80" s="822"/>
      <c r="I80" s="822"/>
      <c r="J80" s="822"/>
      <c r="K80" s="822"/>
      <c r="L80" s="822"/>
      <c r="M80" s="823"/>
      <c r="N80" s="469">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236865.67955994708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47373.135911989419</v>
      </c>
      <c r="M87" s="850"/>
      <c r="N87" s="57"/>
    </row>
    <row r="88" spans="1:14">
      <c r="B88" s="95" t="s">
        <v>1057</v>
      </c>
      <c r="C88" s="96"/>
      <c r="D88" s="96"/>
      <c r="E88" s="96"/>
      <c r="F88" s="96"/>
      <c r="G88" s="96"/>
      <c r="H88" s="96"/>
      <c r="I88" s="93"/>
      <c r="J88" s="94"/>
      <c r="K88" s="313">
        <v>0.05</v>
      </c>
      <c r="L88" s="849">
        <f>N82*K88</f>
        <v>11843.283977997355</v>
      </c>
      <c r="M88" s="850"/>
      <c r="N88" s="57"/>
    </row>
    <row r="89" spans="1:14" ht="15.75" thickBot="1">
      <c r="B89" s="97" t="s">
        <v>1058</v>
      </c>
      <c r="C89" s="98"/>
      <c r="D89" s="98"/>
      <c r="E89" s="98"/>
      <c r="F89" s="98"/>
      <c r="G89" s="98"/>
      <c r="H89" s="98"/>
      <c r="I89" s="99"/>
      <c r="J89" s="100"/>
      <c r="K89" s="314">
        <v>0.05</v>
      </c>
      <c r="L89" s="851">
        <f>N82*K89</f>
        <v>11843.283977997355</v>
      </c>
      <c r="M89" s="852"/>
      <c r="N89" s="57"/>
    </row>
    <row r="90" spans="1:14" ht="15.75" thickBot="1">
      <c r="B90" s="815" t="s">
        <v>1037</v>
      </c>
      <c r="C90" s="816"/>
      <c r="D90" s="816"/>
      <c r="E90" s="816"/>
      <c r="F90" s="816"/>
      <c r="G90" s="816"/>
      <c r="H90" s="816"/>
      <c r="I90" s="816"/>
      <c r="J90" s="816"/>
      <c r="K90" s="816"/>
      <c r="L90" s="816"/>
      <c r="M90" s="817"/>
      <c r="N90" s="58">
        <f>L87+L88+L89</f>
        <v>71059.703867984135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307925.38342793123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8</v>
      </c>
      <c r="N37" s="281">
        <f t="shared" ref="N37:N43" si="0">K37/M37</f>
        <v>21728.328038394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8</v>
      </c>
      <c r="N38" s="281">
        <f t="shared" si="0"/>
        <v>17854.924935743937</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8</v>
      </c>
      <c r="N39" s="281">
        <f t="shared" si="0"/>
        <v>64058.827407806522</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8</v>
      </c>
      <c r="N42" s="281">
        <f t="shared" si="0"/>
        <v>43456.656076788</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8</v>
      </c>
      <c r="N43" s="281">
        <f t="shared" si="0"/>
        <v>7881.087751436783</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183934.41063920443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236865.67955994708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47373.135911989419</v>
      </c>
      <c r="M87" s="850"/>
      <c r="N87" s="57"/>
    </row>
    <row r="88" spans="1:14">
      <c r="B88" s="95" t="s">
        <v>1057</v>
      </c>
      <c r="C88" s="96"/>
      <c r="D88" s="96"/>
      <c r="E88" s="96"/>
      <c r="F88" s="96"/>
      <c r="G88" s="96"/>
      <c r="H88" s="96"/>
      <c r="I88" s="93"/>
      <c r="J88" s="94"/>
      <c r="K88" s="313">
        <v>0.05</v>
      </c>
      <c r="L88" s="849">
        <f>N82*K88</f>
        <v>11843.283977997355</v>
      </c>
      <c r="M88" s="850"/>
      <c r="N88" s="57"/>
    </row>
    <row r="89" spans="1:14" ht="15.75" thickBot="1">
      <c r="B89" s="97" t="s">
        <v>1058</v>
      </c>
      <c r="C89" s="98"/>
      <c r="D89" s="98"/>
      <c r="E89" s="98"/>
      <c r="F89" s="98"/>
      <c r="G89" s="98"/>
      <c r="H89" s="98"/>
      <c r="I89" s="99"/>
      <c r="J89" s="100"/>
      <c r="K89" s="314">
        <v>0.05</v>
      </c>
      <c r="L89" s="851">
        <f>N82*K89</f>
        <v>11843.283977997355</v>
      </c>
      <c r="M89" s="852"/>
      <c r="N89" s="57"/>
    </row>
    <row r="90" spans="1:14" ht="15.75" thickBot="1">
      <c r="B90" s="815" t="s">
        <v>1037</v>
      </c>
      <c r="C90" s="816"/>
      <c r="D90" s="816"/>
      <c r="E90" s="816"/>
      <c r="F90" s="816"/>
      <c r="G90" s="816"/>
      <c r="H90" s="816"/>
      <c r="I90" s="816"/>
      <c r="J90" s="816"/>
      <c r="K90" s="816"/>
      <c r="L90" s="816"/>
      <c r="M90" s="817"/>
      <c r="N90" s="58">
        <f>L87+L88+L89</f>
        <v>71059.703867984135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307925.38342793123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152846.24112110405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204855.463281181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40971.0926562362</v>
      </c>
      <c r="M87" s="850"/>
      <c r="N87" s="57"/>
    </row>
    <row r="88" spans="1:14">
      <c r="B88" s="95" t="s">
        <v>1057</v>
      </c>
      <c r="C88" s="96"/>
      <c r="D88" s="96"/>
      <c r="E88" s="96"/>
      <c r="F88" s="96"/>
      <c r="G88" s="96"/>
      <c r="H88" s="96"/>
      <c r="I88" s="93"/>
      <c r="J88" s="94"/>
      <c r="K88" s="313">
        <v>0.05</v>
      </c>
      <c r="L88" s="849">
        <f>N82*K88</f>
        <v>10242.77316405905</v>
      </c>
      <c r="M88" s="850"/>
      <c r="N88" s="57"/>
    </row>
    <row r="89" spans="1:14" ht="15.75" thickBot="1">
      <c r="B89" s="97" t="s">
        <v>1058</v>
      </c>
      <c r="C89" s="98"/>
      <c r="D89" s="98"/>
      <c r="E89" s="98"/>
      <c r="F89" s="98"/>
      <c r="G89" s="98"/>
      <c r="H89" s="98"/>
      <c r="I89" s="99"/>
      <c r="J89" s="100"/>
      <c r="K89" s="314">
        <v>0.05</v>
      </c>
      <c r="L89" s="851">
        <f>N82*K89</f>
        <v>10242.77316405905</v>
      </c>
      <c r="M89" s="852"/>
      <c r="N89" s="57"/>
    </row>
    <row r="90" spans="1:14" ht="15.75" thickBot="1">
      <c r="B90" s="815" t="s">
        <v>1037</v>
      </c>
      <c r="C90" s="816"/>
      <c r="D90" s="816"/>
      <c r="E90" s="816"/>
      <c r="F90" s="816"/>
      <c r="G90" s="816"/>
      <c r="H90" s="816"/>
      <c r="I90" s="816"/>
      <c r="J90" s="816"/>
      <c r="K90" s="816"/>
      <c r="L90" s="816"/>
      <c r="M90" s="817"/>
      <c r="N90" s="58">
        <f>L87+L88+L89</f>
        <v>61456.6389843543</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266312.10226553527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152846.24112110405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133"/>
    </row>
    <row r="81" spans="1:14" ht="15.75" thickBot="1">
      <c r="B81" s="821" t="s">
        <v>1037</v>
      </c>
      <c r="C81" s="822"/>
      <c r="D81" s="822"/>
      <c r="E81" s="822"/>
      <c r="F81" s="822"/>
      <c r="G81" s="822"/>
      <c r="H81" s="822"/>
      <c r="I81" s="822"/>
      <c r="J81" s="822"/>
      <c r="K81" s="822"/>
      <c r="L81" s="822"/>
      <c r="M81" s="823"/>
      <c r="N81" s="469">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204855.463281181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40971.0926562362</v>
      </c>
      <c r="M88" s="850"/>
      <c r="N88" s="57"/>
    </row>
    <row r="89" spans="1:14">
      <c r="B89" s="95" t="s">
        <v>1057</v>
      </c>
      <c r="C89" s="96"/>
      <c r="D89" s="96"/>
      <c r="E89" s="96"/>
      <c r="F89" s="96"/>
      <c r="G89" s="96"/>
      <c r="H89" s="96"/>
      <c r="I89" s="93"/>
      <c r="J89" s="94"/>
      <c r="K89" s="313">
        <v>0.05</v>
      </c>
      <c r="L89" s="849">
        <f>N83*K89</f>
        <v>10242.77316405905</v>
      </c>
      <c r="M89" s="850"/>
      <c r="N89" s="57"/>
    </row>
    <row r="90" spans="1:14" ht="15.75" thickBot="1">
      <c r="B90" s="97" t="s">
        <v>1058</v>
      </c>
      <c r="C90" s="98"/>
      <c r="D90" s="98"/>
      <c r="E90" s="98"/>
      <c r="F90" s="98"/>
      <c r="G90" s="98"/>
      <c r="H90" s="98"/>
      <c r="I90" s="99"/>
      <c r="J90" s="100"/>
      <c r="K90" s="314">
        <v>0.05</v>
      </c>
      <c r="L90" s="851">
        <f>N83*K90</f>
        <v>10242.77316405905</v>
      </c>
      <c r="M90" s="852"/>
      <c r="N90" s="57"/>
    </row>
    <row r="91" spans="1:14" ht="15.75" thickBot="1">
      <c r="B91" s="815" t="s">
        <v>1037</v>
      </c>
      <c r="C91" s="816"/>
      <c r="D91" s="816"/>
      <c r="E91" s="816"/>
      <c r="F91" s="816"/>
      <c r="G91" s="816"/>
      <c r="H91" s="816"/>
      <c r="I91" s="816"/>
      <c r="J91" s="816"/>
      <c r="K91" s="816"/>
      <c r="L91" s="816"/>
      <c r="M91" s="817"/>
      <c r="N91" s="58">
        <f>L88+L89+L90</f>
        <v>61456.6389843543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266312.10226553527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152846.24112110405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204855.463281181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40971.0926562362</v>
      </c>
      <c r="M87" s="850"/>
      <c r="N87" s="57"/>
    </row>
    <row r="88" spans="1:14">
      <c r="B88" s="95" t="s">
        <v>1057</v>
      </c>
      <c r="C88" s="96"/>
      <c r="D88" s="96"/>
      <c r="E88" s="96"/>
      <c r="F88" s="96"/>
      <c r="G88" s="96"/>
      <c r="H88" s="96"/>
      <c r="I88" s="93"/>
      <c r="J88" s="94"/>
      <c r="K88" s="313">
        <v>0.05</v>
      </c>
      <c r="L88" s="849">
        <f>N82*K88</f>
        <v>10242.77316405905</v>
      </c>
      <c r="M88" s="850"/>
      <c r="N88" s="57"/>
    </row>
    <row r="89" spans="1:14" ht="15.75" thickBot="1">
      <c r="B89" s="97" t="s">
        <v>1058</v>
      </c>
      <c r="C89" s="98"/>
      <c r="D89" s="98"/>
      <c r="E89" s="98"/>
      <c r="F89" s="98"/>
      <c r="G89" s="98"/>
      <c r="H89" s="98"/>
      <c r="I89" s="99"/>
      <c r="J89" s="100"/>
      <c r="K89" s="314">
        <v>0.05</v>
      </c>
      <c r="L89" s="851">
        <f>N82*K89</f>
        <v>10242.77316405905</v>
      </c>
      <c r="M89" s="852"/>
      <c r="N89" s="57"/>
    </row>
    <row r="90" spans="1:14" ht="15.75" thickBot="1">
      <c r="B90" s="815" t="s">
        <v>1037</v>
      </c>
      <c r="C90" s="816"/>
      <c r="D90" s="816"/>
      <c r="E90" s="816"/>
      <c r="F90" s="816"/>
      <c r="G90" s="816"/>
      <c r="H90" s="816"/>
      <c r="I90" s="816"/>
      <c r="J90" s="816"/>
      <c r="K90" s="816"/>
      <c r="L90" s="816"/>
      <c r="M90" s="817"/>
      <c r="N90" s="58">
        <f>L87+L88+L89</f>
        <v>61456.6389843543</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266312.10226553527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8</v>
      </c>
      <c r="N37" s="281">
        <f t="shared" ref="N37:N43" si="0">K37/M37</f>
        <v>21728.328038394</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8</v>
      </c>
      <c r="N38" s="281">
        <f t="shared" si="0"/>
        <v>17854.924935743937</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8</v>
      </c>
      <c r="N39" s="281">
        <f t="shared" si="0"/>
        <v>64058.827407806522</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8</v>
      </c>
      <c r="N42" s="281">
        <f t="shared" si="0"/>
        <v>43456.656076788</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8</v>
      </c>
      <c r="N43" s="281">
        <f t="shared" si="0"/>
        <v>7881.087751436783</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183934.41063920443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9220.4676066569446</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236865.67955994708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47373.135911989419</v>
      </c>
      <c r="M87" s="850"/>
      <c r="N87" s="57"/>
    </row>
    <row r="88" spans="1:14">
      <c r="B88" s="95" t="s">
        <v>1057</v>
      </c>
      <c r="C88" s="96"/>
      <c r="D88" s="96"/>
      <c r="E88" s="96"/>
      <c r="F88" s="96"/>
      <c r="G88" s="96"/>
      <c r="H88" s="96"/>
      <c r="I88" s="93"/>
      <c r="J88" s="94"/>
      <c r="K88" s="313">
        <v>0.05</v>
      </c>
      <c r="L88" s="849">
        <f>N82*K88</f>
        <v>11843.283977997355</v>
      </c>
      <c r="M88" s="850"/>
      <c r="N88" s="57"/>
    </row>
    <row r="89" spans="1:14" ht="15.75" thickBot="1">
      <c r="B89" s="97" t="s">
        <v>1058</v>
      </c>
      <c r="C89" s="98"/>
      <c r="D89" s="98"/>
      <c r="E89" s="98"/>
      <c r="F89" s="98"/>
      <c r="G89" s="98"/>
      <c r="H89" s="98"/>
      <c r="I89" s="99"/>
      <c r="J89" s="100"/>
      <c r="K89" s="314">
        <v>0.05</v>
      </c>
      <c r="L89" s="851">
        <f>N82*K89</f>
        <v>11843.283977997355</v>
      </c>
      <c r="M89" s="852"/>
      <c r="N89" s="57"/>
    </row>
    <row r="90" spans="1:14" ht="15.75" thickBot="1">
      <c r="B90" s="815" t="s">
        <v>1037</v>
      </c>
      <c r="C90" s="816"/>
      <c r="D90" s="816"/>
      <c r="E90" s="816"/>
      <c r="F90" s="816"/>
      <c r="G90" s="816"/>
      <c r="H90" s="816"/>
      <c r="I90" s="816"/>
      <c r="J90" s="816"/>
      <c r="K90" s="816"/>
      <c r="L90" s="816"/>
      <c r="M90" s="817"/>
      <c r="N90" s="58">
        <f>L87+L88+L89</f>
        <v>71059.703867984135</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307925.38342793123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152846.24112110405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204855.463281181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40971.0926562362</v>
      </c>
      <c r="M88" s="850"/>
      <c r="N88" s="57"/>
    </row>
    <row r="89" spans="1:14">
      <c r="B89" s="95" t="s">
        <v>1057</v>
      </c>
      <c r="C89" s="96"/>
      <c r="D89" s="96"/>
      <c r="E89" s="96"/>
      <c r="F89" s="96"/>
      <c r="G89" s="96"/>
      <c r="H89" s="96"/>
      <c r="I89" s="93"/>
      <c r="J89" s="94"/>
      <c r="K89" s="313">
        <v>0.05</v>
      </c>
      <c r="L89" s="849">
        <f>N83*K89</f>
        <v>10242.77316405905</v>
      </c>
      <c r="M89" s="850"/>
      <c r="N89" s="57"/>
    </row>
    <row r="90" spans="1:14" ht="15.75" thickBot="1">
      <c r="B90" s="97" t="s">
        <v>1058</v>
      </c>
      <c r="C90" s="98"/>
      <c r="D90" s="98"/>
      <c r="E90" s="98"/>
      <c r="F90" s="98"/>
      <c r="G90" s="98"/>
      <c r="H90" s="98"/>
      <c r="I90" s="99"/>
      <c r="J90" s="100"/>
      <c r="K90" s="314">
        <v>0.05</v>
      </c>
      <c r="L90" s="851">
        <f>N83*K90</f>
        <v>10242.77316405905</v>
      </c>
      <c r="M90" s="852"/>
      <c r="N90" s="57"/>
    </row>
    <row r="91" spans="1:14" ht="15.75" thickBot="1">
      <c r="B91" s="815" t="s">
        <v>1037</v>
      </c>
      <c r="C91" s="816"/>
      <c r="D91" s="816"/>
      <c r="E91" s="816"/>
      <c r="F91" s="816"/>
      <c r="G91" s="816"/>
      <c r="H91" s="816"/>
      <c r="I91" s="816"/>
      <c r="J91" s="816"/>
      <c r="K91" s="816"/>
      <c r="L91" s="816"/>
      <c r="M91" s="817"/>
      <c r="N91" s="58">
        <f>L88+L89+L90</f>
        <v>61456.6389843543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266312.10226553527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152846.24112110405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204855.463281181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40971.0926562362</v>
      </c>
      <c r="M88" s="850"/>
      <c r="N88" s="57"/>
    </row>
    <row r="89" spans="1:14">
      <c r="B89" s="95" t="s">
        <v>1057</v>
      </c>
      <c r="C89" s="96"/>
      <c r="D89" s="96"/>
      <c r="E89" s="96"/>
      <c r="F89" s="96"/>
      <c r="G89" s="96"/>
      <c r="H89" s="96"/>
      <c r="I89" s="93"/>
      <c r="J89" s="94"/>
      <c r="K89" s="313">
        <v>0.05</v>
      </c>
      <c r="L89" s="849">
        <f>N83*K89</f>
        <v>10242.77316405905</v>
      </c>
      <c r="M89" s="850"/>
      <c r="N89" s="57"/>
    </row>
    <row r="90" spans="1:14" ht="15.75" thickBot="1">
      <c r="B90" s="97" t="s">
        <v>1058</v>
      </c>
      <c r="C90" s="98"/>
      <c r="D90" s="98"/>
      <c r="E90" s="98"/>
      <c r="F90" s="98"/>
      <c r="G90" s="98"/>
      <c r="H90" s="98"/>
      <c r="I90" s="99"/>
      <c r="J90" s="100"/>
      <c r="K90" s="314">
        <v>0.05</v>
      </c>
      <c r="L90" s="851">
        <f>N83*K90</f>
        <v>10242.77316405905</v>
      </c>
      <c r="M90" s="852"/>
      <c r="N90" s="57"/>
    </row>
    <row r="91" spans="1:14" ht="15.75" thickBot="1">
      <c r="B91" s="815" t="s">
        <v>1037</v>
      </c>
      <c r="C91" s="816"/>
      <c r="D91" s="816"/>
      <c r="E91" s="816"/>
      <c r="F91" s="816"/>
      <c r="G91" s="816"/>
      <c r="H91" s="816"/>
      <c r="I91" s="816"/>
      <c r="J91" s="816"/>
      <c r="K91" s="816"/>
      <c r="L91" s="816"/>
      <c r="M91" s="817"/>
      <c r="N91" s="58">
        <f>L88+L89+L90</f>
        <v>61456.6389843543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266312.10226553527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152846.24112110405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71.26137527873199</v>
      </c>
      <c r="N54" s="281">
        <f>K54*M54</f>
        <v>1781.5343819682998</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41160.570360995589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8298.4208459912497</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204855.463281181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40971.0926562362</v>
      </c>
      <c r="M87" s="850"/>
      <c r="N87" s="57"/>
    </row>
    <row r="88" spans="1:14">
      <c r="B88" s="95" t="s">
        <v>1057</v>
      </c>
      <c r="C88" s="96"/>
      <c r="D88" s="96"/>
      <c r="E88" s="96"/>
      <c r="F88" s="96"/>
      <c r="G88" s="96"/>
      <c r="H88" s="96"/>
      <c r="I88" s="93"/>
      <c r="J88" s="94"/>
      <c r="K88" s="313">
        <v>0.05</v>
      </c>
      <c r="L88" s="849">
        <f>N82*K88</f>
        <v>10242.77316405905</v>
      </c>
      <c r="M88" s="850"/>
      <c r="N88" s="57"/>
    </row>
    <row r="89" spans="1:14" ht="15.75" thickBot="1">
      <c r="B89" s="97" t="s">
        <v>1058</v>
      </c>
      <c r="C89" s="98"/>
      <c r="D89" s="98"/>
      <c r="E89" s="98"/>
      <c r="F89" s="98"/>
      <c r="G89" s="98"/>
      <c r="H89" s="98"/>
      <c r="I89" s="99"/>
      <c r="J89" s="100"/>
      <c r="K89" s="314">
        <v>0.05</v>
      </c>
      <c r="L89" s="851">
        <f>N82*K89</f>
        <v>10242.77316405905</v>
      </c>
      <c r="M89" s="852"/>
      <c r="N89" s="57"/>
    </row>
    <row r="90" spans="1:14" ht="15.75" thickBot="1">
      <c r="B90" s="815" t="s">
        <v>1037</v>
      </c>
      <c r="C90" s="816"/>
      <c r="D90" s="816"/>
      <c r="E90" s="816"/>
      <c r="F90" s="816"/>
      <c r="G90" s="816"/>
      <c r="H90" s="816"/>
      <c r="I90" s="816"/>
      <c r="J90" s="816"/>
      <c r="K90" s="816"/>
      <c r="L90" s="816"/>
      <c r="M90" s="817"/>
      <c r="N90" s="58">
        <f>L87+L88+L89</f>
        <v>61456.6389843543</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266312.10226553527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174687.90145593873</v>
      </c>
      <c r="L36" s="279"/>
      <c r="M36" s="280">
        <v>30</v>
      </c>
      <c r="N36" s="281">
        <f>K36/M36</f>
        <v>5822.9300485312906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142839.39948595149</v>
      </c>
      <c r="L38" s="279"/>
      <c r="M38" s="280">
        <v>10</v>
      </c>
      <c r="N38" s="281">
        <f t="shared" si="0"/>
        <v>14283.939948595149</v>
      </c>
    </row>
    <row r="39" spans="1:14">
      <c r="A39" t="s">
        <v>284</v>
      </c>
      <c r="B39" s="828" t="str">
        <f>VLOOKUP(A39,EQUIPOS!A9:D154,3,FALSE)</f>
        <v>Planta de asfalto en caliente</v>
      </c>
      <c r="C39" s="829"/>
      <c r="D39" s="829"/>
      <c r="E39" s="829"/>
      <c r="F39" s="829"/>
      <c r="G39" s="829"/>
      <c r="H39" s="830"/>
      <c r="I39" s="276"/>
      <c r="J39" s="277"/>
      <c r="K39" s="278">
        <f>VLOOKUP(A39,EQUIPOS!A9:D166,4,FALSE)</f>
        <v>512470.61926245218</v>
      </c>
      <c r="L39" s="279"/>
      <c r="M39" s="280">
        <v>10</v>
      </c>
      <c r="N39" s="281">
        <f t="shared" si="0"/>
        <v>51247.061926245216</v>
      </c>
    </row>
    <row r="40" spans="1:14">
      <c r="A40" t="s">
        <v>290</v>
      </c>
      <c r="B40" s="828" t="str">
        <f>VLOOKUP(A40,EQUIPOS!A10:D154,3,FALSE)</f>
        <v>Planta trituradora</v>
      </c>
      <c r="C40" s="829"/>
      <c r="D40" s="829"/>
      <c r="E40" s="829"/>
      <c r="F40" s="829"/>
      <c r="G40" s="829"/>
      <c r="H40" s="830"/>
      <c r="I40" s="276"/>
      <c r="J40" s="277"/>
      <c r="K40" s="278">
        <f>VLOOKUP(A40,EQUIPOS!A10:D167,4,FALSE)</f>
        <v>424442.20100255433</v>
      </c>
      <c r="L40" s="279"/>
      <c r="M40" s="280">
        <v>30</v>
      </c>
      <c r="N40" s="281">
        <f t="shared" si="0"/>
        <v>14148.073366751811</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241846.08759259264</v>
      </c>
      <c r="L41" s="279"/>
      <c r="M41" s="280">
        <v>30</v>
      </c>
      <c r="N41" s="281">
        <f t="shared" si="0"/>
        <v>8061.5362530864213</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347653.248614304</v>
      </c>
      <c r="L42" s="279"/>
      <c r="M42" s="280">
        <v>10</v>
      </c>
      <c r="N42" s="281">
        <f t="shared" si="0"/>
        <v>34765.324861430403</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152846.24112110405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28127.882842162355</v>
      </c>
      <c r="N54" s="281">
        <f>K54*M54</f>
        <v>39379.035979027292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71.26137527873199</v>
      </c>
      <c r="N55" s="281">
        <f>K55*M55</f>
        <v>1781.5343819682998</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0"/>
      <c r="C58" s="811"/>
      <c r="D58" s="811"/>
      <c r="E58" s="811"/>
      <c r="F58" s="811"/>
      <c r="G58" s="811"/>
      <c r="H58" s="811"/>
      <c r="I58" s="812"/>
      <c r="J58" s="48"/>
      <c r="K58" s="50"/>
      <c r="L58" s="813"/>
      <c r="M58" s="814"/>
      <c r="N58" s="51"/>
    </row>
    <row r="59" spans="1:14" ht="15.75" thickBot="1">
      <c r="B59" s="815" t="s">
        <v>1037</v>
      </c>
      <c r="C59" s="816"/>
      <c r="D59" s="816"/>
      <c r="E59" s="816"/>
      <c r="F59" s="816"/>
      <c r="G59" s="816"/>
      <c r="H59" s="816"/>
      <c r="I59" s="816"/>
      <c r="J59" s="816"/>
      <c r="K59" s="816"/>
      <c r="L59" s="816"/>
      <c r="M59" s="817"/>
      <c r="N59" s="403">
        <f>SUM(N54:N58)</f>
        <v>41160.570360995589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962.35130305286657</v>
      </c>
      <c r="M64" s="820"/>
      <c r="N64" s="296">
        <f>K64*L64</f>
        <v>1347.2918242740132</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19">
        <f>VLOOKUP(A65,TRANSPORTE!A6:D117,4,FALSE)</f>
        <v>962.35130305286657</v>
      </c>
      <c r="M65" s="820"/>
      <c r="N65" s="296">
        <f>K65*L65</f>
        <v>1202.9391288160832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2550.2309530900966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8298.4208459912497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N49+N59+N70+N81</f>
        <v>204855.463281181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40971.0926562362</v>
      </c>
      <c r="M88" s="850"/>
      <c r="N88" s="57"/>
    </row>
    <row r="89" spans="1:14">
      <c r="B89" s="95" t="s">
        <v>1057</v>
      </c>
      <c r="C89" s="96"/>
      <c r="D89" s="96"/>
      <c r="E89" s="96"/>
      <c r="F89" s="96"/>
      <c r="G89" s="96"/>
      <c r="H89" s="96"/>
      <c r="I89" s="93"/>
      <c r="J89" s="94"/>
      <c r="K89" s="313">
        <v>0.05</v>
      </c>
      <c r="L89" s="849">
        <f>N83*K89</f>
        <v>10242.77316405905</v>
      </c>
      <c r="M89" s="850"/>
      <c r="N89" s="57"/>
    </row>
    <row r="90" spans="1:14" ht="15.75" thickBot="1">
      <c r="B90" s="97" t="s">
        <v>1058</v>
      </c>
      <c r="C90" s="98"/>
      <c r="D90" s="98"/>
      <c r="E90" s="98"/>
      <c r="F90" s="98"/>
      <c r="G90" s="98"/>
      <c r="H90" s="98"/>
      <c r="I90" s="99"/>
      <c r="J90" s="100"/>
      <c r="K90" s="314">
        <v>0.05</v>
      </c>
      <c r="L90" s="851">
        <f>N83*K90</f>
        <v>10242.77316405905</v>
      </c>
      <c r="M90" s="852"/>
      <c r="N90" s="57"/>
    </row>
    <row r="91" spans="1:14" ht="15.75" thickBot="1">
      <c r="B91" s="815" t="s">
        <v>1037</v>
      </c>
      <c r="C91" s="816"/>
      <c r="D91" s="816"/>
      <c r="E91" s="816"/>
      <c r="F91" s="816"/>
      <c r="G91" s="816"/>
      <c r="H91" s="816"/>
      <c r="I91" s="816"/>
      <c r="J91" s="816"/>
      <c r="K91" s="816"/>
      <c r="L91" s="816"/>
      <c r="M91" s="817"/>
      <c r="N91" s="58">
        <f>L88+L89+L90</f>
        <v>61456.6389843543</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266312.10226553527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75" thickBot="1">
      <c r="B124" s="270" t="s">
        <v>2327</v>
      </c>
      <c r="C124" s="402"/>
      <c r="D124" s="402"/>
      <c r="E124" s="63"/>
      <c r="F124" s="63"/>
      <c r="G124" s="63"/>
      <c r="H124" s="63"/>
      <c r="I124" s="63"/>
      <c r="J124" s="794"/>
      <c r="K124" s="794"/>
      <c r="L124" s="794"/>
      <c r="M124" s="794"/>
      <c r="N124" s="79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148</v>
      </c>
      <c r="B36" s="828" t="str">
        <f>VLOOKUP(A36,EQUIPOS!A6:D154,3,FALSE)</f>
        <v>Cargador : Potencia en el volante 110 hp, Clasificación de RPM del motor 2300.</v>
      </c>
      <c r="C36" s="829"/>
      <c r="D36" s="829"/>
      <c r="E36" s="829"/>
      <c r="F36" s="829"/>
      <c r="G36" s="829"/>
      <c r="H36" s="830"/>
      <c r="I36" s="276"/>
      <c r="J36" s="277"/>
      <c r="K36" s="278">
        <f>VLOOKUP(A36,EQUIPOS!A6:D163,4,FALSE)</f>
        <v>161250.37057471264</v>
      </c>
      <c r="L36" s="279"/>
      <c r="M36" s="280">
        <v>30</v>
      </c>
      <c r="N36" s="281">
        <f>K36/M36</f>
        <v>5375.0123524904211</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173826.624307152</v>
      </c>
      <c r="L37" s="279"/>
      <c r="M37" s="280">
        <v>10</v>
      </c>
      <c r="N37" s="281">
        <f t="shared" ref="N37:N43" si="0">K37/M37</f>
        <v>17382.662430715201</v>
      </c>
    </row>
    <row r="38" spans="1:14">
      <c r="A38" t="s">
        <v>284</v>
      </c>
      <c r="B38" s="828" t="str">
        <f>VLOOKUP(A38,EQUIPOS!A8:D154,3,FALSE)</f>
        <v>Planta de asfalto en caliente</v>
      </c>
      <c r="C38" s="829"/>
      <c r="D38" s="829"/>
      <c r="E38" s="829"/>
      <c r="F38" s="829"/>
      <c r="G38" s="829"/>
      <c r="H38" s="830"/>
      <c r="I38" s="276"/>
      <c r="J38" s="277"/>
      <c r="K38" s="278">
        <f>VLOOKUP(A38,EQUIPOS!A8:D165,4,FALSE)</f>
        <v>512470.61926245218</v>
      </c>
      <c r="L38" s="279"/>
      <c r="M38" s="280">
        <v>10</v>
      </c>
      <c r="N38" s="281">
        <f t="shared" si="0"/>
        <v>51247.061926245216</v>
      </c>
    </row>
    <row r="39" spans="1:14">
      <c r="A39" t="s">
        <v>290</v>
      </c>
      <c r="B39" s="828" t="str">
        <f>VLOOKUP(A39,EQUIPOS!A9:D154,3,FALSE)</f>
        <v>Planta trituradora</v>
      </c>
      <c r="C39" s="829"/>
      <c r="D39" s="829"/>
      <c r="E39" s="829"/>
      <c r="F39" s="829"/>
      <c r="G39" s="829"/>
      <c r="H39" s="830"/>
      <c r="I39" s="276"/>
      <c r="J39" s="277"/>
      <c r="K39" s="278">
        <f>VLOOKUP(A39,EQUIPOS!A9:D166,4,FALSE)</f>
        <v>424442.20100255433</v>
      </c>
      <c r="L39" s="279"/>
      <c r="M39" s="280">
        <v>30</v>
      </c>
      <c r="N39" s="281">
        <f t="shared" si="0"/>
        <v>14148.073366751811</v>
      </c>
    </row>
    <row r="40" spans="1:14">
      <c r="A40" t="s">
        <v>316</v>
      </c>
      <c r="B40" s="828" t="str">
        <f>VLOOKUP(A40,EQUIPOS!A10:D154,3,FALSE)</f>
        <v>Retroexcavadora Tipo E-200 o  Equivalente</v>
      </c>
      <c r="C40" s="829"/>
      <c r="D40" s="829"/>
      <c r="E40" s="829"/>
      <c r="F40" s="829"/>
      <c r="G40" s="829"/>
      <c r="H40" s="830"/>
      <c r="I40" s="276"/>
      <c r="J40" s="277"/>
      <c r="K40" s="278">
        <f>VLOOKUP(A40,EQUIPOS!A10:D167,4,FALSE)</f>
        <v>219927.05296934868</v>
      </c>
      <c r="L40" s="279"/>
      <c r="M40" s="280">
        <v>30</v>
      </c>
      <c r="N40" s="281">
        <f t="shared" si="0"/>
        <v>7330.901765644956</v>
      </c>
    </row>
    <row r="41" spans="1:14">
      <c r="A41" t="s">
        <v>358</v>
      </c>
      <c r="B41" s="828" t="str">
        <f>VLOOKUP(A41,EQUIPOS!A11:D155,3,FALSE)</f>
        <v xml:space="preserve">Terminadora de asfalto (Finisher), potencia en el volante 174 HP, R=20M3/H, velocidad de desplazamiento 114 m/min
</v>
      </c>
      <c r="C41" s="829"/>
      <c r="D41" s="829"/>
      <c r="E41" s="829"/>
      <c r="F41" s="829"/>
      <c r="G41" s="829"/>
      <c r="H41" s="830"/>
      <c r="I41" s="276"/>
      <c r="J41" s="277"/>
      <c r="K41" s="278">
        <f>VLOOKUP(A41,EQUIPOS!A11:D168,4,FALSE)</f>
        <v>347653.248614304</v>
      </c>
      <c r="L41" s="279"/>
      <c r="M41" s="280">
        <v>10</v>
      </c>
      <c r="N41" s="281">
        <f t="shared" si="0"/>
        <v>34765.324861430403</v>
      </c>
    </row>
    <row r="42" spans="1:14">
      <c r="A42" t="s">
        <v>166</v>
      </c>
      <c r="B42" s="828" t="str">
        <f>VLOOKUP(A42,EQUIPOS!A12:D156,3,FALSE)</f>
        <v>Compactador de Rodillo POTENCIA: 99HP, PESO: 8 ton</v>
      </c>
      <c r="C42" s="829"/>
      <c r="D42" s="829"/>
      <c r="E42" s="829"/>
      <c r="F42" s="829"/>
      <c r="G42" s="829"/>
      <c r="H42" s="830"/>
      <c r="I42" s="276"/>
      <c r="J42" s="277"/>
      <c r="K42" s="278">
        <f>VLOOKUP(A42,EQUIPOS!A12:D169,4,FALSE)</f>
        <v>142839.39948595149</v>
      </c>
      <c r="L42" s="279"/>
      <c r="M42" s="280">
        <v>10</v>
      </c>
      <c r="N42" s="281">
        <f t="shared" si="0"/>
        <v>14283.939948595149</v>
      </c>
    </row>
    <row r="43" spans="1:14">
      <c r="A43" t="s">
        <v>373</v>
      </c>
      <c r="B43" s="828" t="str">
        <f>VLOOKUP(A43,EQUIPOS!A13:D157,3,FALSE)</f>
        <v>Volqueta 6 m3</v>
      </c>
      <c r="C43" s="829"/>
      <c r="D43" s="829"/>
      <c r="E43" s="829"/>
      <c r="F43" s="829"/>
      <c r="G43" s="829"/>
      <c r="H43" s="830"/>
      <c r="I43" s="276"/>
      <c r="J43" s="277"/>
      <c r="K43" s="278">
        <f>VLOOKUP(A43,EQUIPOS!A13:D170,4,FALSE)</f>
        <v>63048.702011494264</v>
      </c>
      <c r="L43" s="279"/>
      <c r="M43" s="280">
        <v>10</v>
      </c>
      <c r="N43" s="281">
        <f t="shared" si="0"/>
        <v>6304.8702011494261</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1085.1781106296251</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151923.02496365219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28127.882842162355</v>
      </c>
      <c r="N53" s="281">
        <f>K53*M53</f>
        <v>39379.035979027292</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39379.035979027292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962.35130305286657</v>
      </c>
      <c r="M63" s="820"/>
      <c r="N63" s="296">
        <f>K63*L63</f>
        <v>1347.2918242740132</v>
      </c>
    </row>
    <row r="64" spans="1:14">
      <c r="A64" t="s">
        <v>1377</v>
      </c>
      <c r="B64" s="52" t="str">
        <f>VLOOKUP(A64,TRANSPORTE!A6:D117,3,FALSE)</f>
        <v>Transporte de mezcla</v>
      </c>
      <c r="C64" s="53"/>
      <c r="D64" s="53"/>
      <c r="E64" s="53"/>
      <c r="F64" s="53"/>
      <c r="G64" s="53"/>
      <c r="H64" s="320" t="s">
        <v>1552</v>
      </c>
      <c r="I64" s="288">
        <v>1.25</v>
      </c>
      <c r="J64" s="295">
        <v>1</v>
      </c>
      <c r="K64" s="288">
        <f>I64*J64</f>
        <v>1.25</v>
      </c>
      <c r="L64" s="819">
        <f>VLOOKUP(A64,TRANSPORTE!A6:D117,4,FALSE)</f>
        <v>962.35130305286657</v>
      </c>
      <c r="M64" s="820"/>
      <c r="N64" s="296">
        <f>K64*L64</f>
        <v>1202.9391288160832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2550.2309530900966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10851.78110629625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204704.07300206582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40940.81460041317</v>
      </c>
      <c r="M87" s="850"/>
      <c r="N87" s="57"/>
    </row>
    <row r="88" spans="1:14">
      <c r="B88" s="95" t="s">
        <v>1057</v>
      </c>
      <c r="C88" s="96"/>
      <c r="D88" s="96"/>
      <c r="E88" s="96"/>
      <c r="F88" s="96"/>
      <c r="G88" s="96"/>
      <c r="H88" s="96"/>
      <c r="I88" s="93"/>
      <c r="J88" s="94"/>
      <c r="K88" s="313">
        <v>0.05</v>
      </c>
      <c r="L88" s="849">
        <f>N82*K88</f>
        <v>10235.203650103293</v>
      </c>
      <c r="M88" s="850"/>
      <c r="N88" s="57"/>
    </row>
    <row r="89" spans="1:14" ht="15.75" thickBot="1">
      <c r="B89" s="97" t="s">
        <v>1058</v>
      </c>
      <c r="C89" s="98"/>
      <c r="D89" s="98"/>
      <c r="E89" s="98"/>
      <c r="F89" s="98"/>
      <c r="G89" s="98"/>
      <c r="H89" s="98"/>
      <c r="I89" s="99"/>
      <c r="J89" s="100"/>
      <c r="K89" s="314">
        <v>0.05</v>
      </c>
      <c r="L89" s="851">
        <f>N82*K89</f>
        <v>10235.203650103293</v>
      </c>
      <c r="M89" s="852"/>
      <c r="N89" s="57"/>
    </row>
    <row r="90" spans="1:14" ht="15.75" thickBot="1">
      <c r="B90" s="815" t="s">
        <v>1037</v>
      </c>
      <c r="C90" s="816"/>
      <c r="D90" s="816"/>
      <c r="E90" s="816"/>
      <c r="F90" s="816"/>
      <c r="G90" s="816"/>
      <c r="H90" s="816"/>
      <c r="I90" s="816"/>
      <c r="J90" s="816"/>
      <c r="K90" s="816"/>
      <c r="L90" s="816"/>
      <c r="M90" s="817"/>
      <c r="N90" s="58">
        <f>L87+L88+L89</f>
        <v>61411.221900619756</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266115.29490268556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117</v>
      </c>
      <c r="B36" s="828" t="str">
        <f>VLOOKUP(A36,EQUIPOS!A6:D154,3,FALSE)</f>
        <v xml:space="preserve">Barredora mecánica de cepillo de 3658 mm ; 6 m3 </v>
      </c>
      <c r="C36" s="829"/>
      <c r="D36" s="829"/>
      <c r="E36" s="829"/>
      <c r="F36" s="829"/>
      <c r="G36" s="829"/>
      <c r="H36" s="830"/>
      <c r="I36" s="276"/>
      <c r="J36" s="277"/>
      <c r="K36" s="278">
        <f>VLOOKUP(A36,EQUIPOS!A6:D163,4,FALSE)</f>
        <v>108981.69732439338</v>
      </c>
      <c r="L36" s="279"/>
      <c r="M36" s="280">
        <v>150</v>
      </c>
      <c r="N36" s="281">
        <f>K36/M36</f>
        <v>726.54464882928914</v>
      </c>
    </row>
    <row r="37" spans="1:14">
      <c r="A37" s="119" t="s">
        <v>148</v>
      </c>
      <c r="B37" s="828" t="str">
        <f>VLOOKUP(A37,EQUIPOS!A7:D154,3,FALSE)</f>
        <v>Cargador : Potencia en el volante 110 hp, Clasificación de RPM del motor 2300.</v>
      </c>
      <c r="C37" s="829"/>
      <c r="D37" s="829"/>
      <c r="E37" s="829"/>
      <c r="F37" s="829"/>
      <c r="G37" s="829"/>
      <c r="H37" s="830"/>
      <c r="I37" s="276"/>
      <c r="J37" s="277"/>
      <c r="K37" s="278">
        <f>VLOOKUP(A37,EQUIPOS!A7:D164,4,FALSE)</f>
        <v>161250.37057471264</v>
      </c>
      <c r="L37" s="279"/>
      <c r="M37" s="280">
        <v>150</v>
      </c>
      <c r="N37" s="281">
        <f>K37/M37</f>
        <v>1075.0024704980842</v>
      </c>
    </row>
    <row r="38" spans="1:14">
      <c r="A38" t="s">
        <v>236</v>
      </c>
      <c r="B38" s="828" t="str">
        <f>VLOOKUP(A38,EQUIPOS!A8:D154,3,FALSE)</f>
        <v>Fresadora de pavimento, potencia 255 HP, peso 19 Ton, PROFUNDIDAD DE CORTE 305 mm</v>
      </c>
      <c r="C38" s="829"/>
      <c r="D38" s="829"/>
      <c r="E38" s="829"/>
      <c r="F38" s="829"/>
      <c r="G38" s="829"/>
      <c r="H38" s="830"/>
      <c r="I38" s="276"/>
      <c r="J38" s="277"/>
      <c r="K38" s="278">
        <f>VLOOKUP(A38,EQUIPOS!A8:D165,4,FALSE)</f>
        <v>574383.45343231177</v>
      </c>
      <c r="L38" s="279"/>
      <c r="M38" s="280">
        <v>150</v>
      </c>
      <c r="N38" s="281">
        <f>K38/M38</f>
        <v>3829.2230228820786</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1.7022401735366666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5632.4723823829891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19">
        <f>VLOOKUP(A58,TRANSPORTE!A5:D117,4,FALSE)</f>
        <v>962.35130305286657</v>
      </c>
      <c r="M58" s="820"/>
      <c r="N58" s="296">
        <f>K58*L58</f>
        <v>125.10566939687266</v>
      </c>
    </row>
    <row r="59" spans="1:14">
      <c r="B59" s="52"/>
      <c r="C59" s="53"/>
      <c r="D59" s="53"/>
      <c r="E59" s="53"/>
      <c r="F59" s="53"/>
      <c r="G59" s="53"/>
      <c r="H59" s="320"/>
      <c r="I59" s="288"/>
      <c r="J59" s="295"/>
      <c r="K59" s="288"/>
      <c r="L59" s="819"/>
      <c r="M59" s="820"/>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125.10566939687266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170.22401735366665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5927.8020691335287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1185.5604138267058</v>
      </c>
      <c r="M82" s="850"/>
      <c r="N82" s="57"/>
    </row>
    <row r="83" spans="1:14">
      <c r="B83" s="95" t="s">
        <v>1057</v>
      </c>
      <c r="C83" s="96"/>
      <c r="D83" s="96"/>
      <c r="E83" s="96"/>
      <c r="F83" s="96"/>
      <c r="G83" s="96"/>
      <c r="H83" s="96"/>
      <c r="I83" s="93"/>
      <c r="J83" s="94"/>
      <c r="K83" s="313">
        <v>0.05</v>
      </c>
      <c r="L83" s="849">
        <f>N77*K83</f>
        <v>296.39010345667646</v>
      </c>
      <c r="M83" s="850"/>
      <c r="N83" s="57"/>
    </row>
    <row r="84" spans="1:14" ht="15.75" thickBot="1">
      <c r="B84" s="97" t="s">
        <v>1058</v>
      </c>
      <c r="C84" s="98"/>
      <c r="D84" s="98"/>
      <c r="E84" s="98"/>
      <c r="F84" s="98"/>
      <c r="G84" s="98"/>
      <c r="H84" s="98"/>
      <c r="I84" s="99"/>
      <c r="J84" s="100"/>
      <c r="K84" s="314">
        <v>0.05</v>
      </c>
      <c r="L84" s="851">
        <f>N77*K84</f>
        <v>296.39010345667646</v>
      </c>
      <c r="M84" s="852"/>
      <c r="N84" s="57"/>
    </row>
    <row r="85" spans="1:14" ht="15.75" thickBot="1">
      <c r="B85" s="815" t="s">
        <v>1037</v>
      </c>
      <c r="C85" s="816"/>
      <c r="D85" s="816"/>
      <c r="E85" s="816"/>
      <c r="F85" s="816"/>
      <c r="G85" s="816"/>
      <c r="H85" s="816"/>
      <c r="I85" s="816"/>
      <c r="J85" s="816"/>
      <c r="K85" s="816"/>
      <c r="L85" s="816"/>
      <c r="M85" s="817"/>
      <c r="N85" s="58">
        <f>L82+L83+L84</f>
        <v>1778.340620740059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7706.1426898735881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117</v>
      </c>
      <c r="B36" s="828" t="str">
        <f>VLOOKUP(A36,EQUIPOS!A6:D154,3,FALSE)</f>
        <v xml:space="preserve">Barredora mecánica de cepillo de 3658 mm ; 6 m3 </v>
      </c>
      <c r="C36" s="829"/>
      <c r="D36" s="829"/>
      <c r="E36" s="829"/>
      <c r="F36" s="829"/>
      <c r="G36" s="829"/>
      <c r="H36" s="830"/>
      <c r="I36" s="276"/>
      <c r="J36" s="277"/>
      <c r="K36" s="278">
        <f>VLOOKUP(A36,EQUIPOS!A6:D163,4,FALSE)</f>
        <v>108981.69732439338</v>
      </c>
      <c r="L36" s="279"/>
      <c r="M36" s="280">
        <v>300</v>
      </c>
      <c r="N36" s="281">
        <f>K36/M36</f>
        <v>363.27232441464457</v>
      </c>
    </row>
    <row r="37" spans="1:14">
      <c r="A37" s="119" t="s">
        <v>148</v>
      </c>
      <c r="B37" s="828" t="str">
        <f>VLOOKUP(A37,EQUIPOS!A7:D154,3,FALSE)</f>
        <v>Cargador : Potencia en el volante 110 hp, Clasificación de RPM del motor 2300.</v>
      </c>
      <c r="C37" s="829"/>
      <c r="D37" s="829"/>
      <c r="E37" s="829"/>
      <c r="F37" s="829"/>
      <c r="G37" s="829"/>
      <c r="H37" s="830"/>
      <c r="I37" s="276"/>
      <c r="J37" s="277"/>
      <c r="K37" s="278">
        <f>VLOOKUP(A37,EQUIPOS!A7:D164,4,FALSE)</f>
        <v>161250.37057471264</v>
      </c>
      <c r="L37" s="279"/>
      <c r="M37" s="280">
        <v>300</v>
      </c>
      <c r="N37" s="281">
        <f>K37/M37</f>
        <v>537.50123524904211</v>
      </c>
    </row>
    <row r="38" spans="1:14">
      <c r="A38" t="s">
        <v>236</v>
      </c>
      <c r="B38" s="828" t="str">
        <f>VLOOKUP(A38,EQUIPOS!A8:D154,3,FALSE)</f>
        <v>Fresadora de pavimento, potencia 255 HP, peso 19 Ton, PROFUNDIDAD DE CORTE 305 mm</v>
      </c>
      <c r="C38" s="829"/>
      <c r="D38" s="829"/>
      <c r="E38" s="829"/>
      <c r="F38" s="829"/>
      <c r="G38" s="829"/>
      <c r="H38" s="830"/>
      <c r="I38" s="276"/>
      <c r="J38" s="277"/>
      <c r="K38" s="278">
        <f>VLOOKUP(A38,EQUIPOS!A8:D165,4,FALSE)</f>
        <v>574383.45343231177</v>
      </c>
      <c r="L38" s="279"/>
      <c r="M38" s="280">
        <v>300</v>
      </c>
      <c r="N38" s="281">
        <f>K38/M38</f>
        <v>1914.6115114410393</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0.85112008676833328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2816.2361911914945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19">
        <f>VLOOKUP(A58,TRANSPORTE!A5:D117,4,FALSE)</f>
        <v>962.35130305286657</v>
      </c>
      <c r="M58" s="820"/>
      <c r="N58" s="296">
        <f>K58*L58</f>
        <v>62.552834698436328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62.552834698436328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85.112008676833327</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2963.9010345667643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592.78020691335291</v>
      </c>
      <c r="M82" s="850"/>
      <c r="N82" s="57"/>
    </row>
    <row r="83" spans="1:14">
      <c r="B83" s="95" t="s">
        <v>1057</v>
      </c>
      <c r="C83" s="96"/>
      <c r="D83" s="96"/>
      <c r="E83" s="96"/>
      <c r="F83" s="96"/>
      <c r="G83" s="96"/>
      <c r="H83" s="96"/>
      <c r="I83" s="93"/>
      <c r="J83" s="94"/>
      <c r="K83" s="313">
        <v>0.05</v>
      </c>
      <c r="L83" s="849">
        <f>N77*K83</f>
        <v>148.19505172833823</v>
      </c>
      <c r="M83" s="850"/>
      <c r="N83" s="57"/>
    </row>
    <row r="84" spans="1:14" ht="15.75" thickBot="1">
      <c r="B84" s="97" t="s">
        <v>1058</v>
      </c>
      <c r="C84" s="98"/>
      <c r="D84" s="98"/>
      <c r="E84" s="98"/>
      <c r="F84" s="98"/>
      <c r="G84" s="98"/>
      <c r="H84" s="98"/>
      <c r="I84" s="99"/>
      <c r="J84" s="100"/>
      <c r="K84" s="314">
        <v>0.05</v>
      </c>
      <c r="L84" s="851">
        <f>N77*K84</f>
        <v>148.19505172833823</v>
      </c>
      <c r="M84" s="852"/>
      <c r="N84" s="57"/>
    </row>
    <row r="85" spans="1:14" ht="15.75" thickBot="1">
      <c r="B85" s="815" t="s">
        <v>1037</v>
      </c>
      <c r="C85" s="816"/>
      <c r="D85" s="816"/>
      <c r="E85" s="816"/>
      <c r="F85" s="816"/>
      <c r="G85" s="816"/>
      <c r="H85" s="816"/>
      <c r="I85" s="816"/>
      <c r="J85" s="816"/>
      <c r="K85" s="816"/>
      <c r="L85" s="816"/>
      <c r="M85" s="817"/>
      <c r="N85" s="58">
        <f>L82+L83+L84</f>
        <v>889.17031037002948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3853.071344936794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18</v>
      </c>
      <c r="N36" s="281">
        <f>K36/M36</f>
        <v>4870.5245088335469</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133015.75001596427</v>
      </c>
      <c r="L37" s="279"/>
      <c r="M37" s="280">
        <v>18</v>
      </c>
      <c r="N37" s="281">
        <f>K37/M37</f>
        <v>7389.7638897757924</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188125.43233716476</v>
      </c>
      <c r="L38" s="279"/>
      <c r="M38" s="280">
        <v>18</v>
      </c>
      <c r="N38" s="281">
        <f>K38/M38</f>
        <v>10451.412907620264</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587616.04589399754</v>
      </c>
      <c r="L39" s="832">
        <v>18</v>
      </c>
      <c r="M39" s="833"/>
      <c r="N39" s="281">
        <f>K39/L39</f>
        <v>32645.335882999861</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166269.35265325673</v>
      </c>
      <c r="L40" s="285"/>
      <c r="M40" s="286">
        <v>18</v>
      </c>
      <c r="N40" s="281">
        <f>K40/M40</f>
        <v>9237.1862585142626</v>
      </c>
    </row>
    <row r="41" spans="1:14">
      <c r="B41" s="835" t="s">
        <v>1036</v>
      </c>
      <c r="C41" s="836"/>
      <c r="D41" s="836"/>
      <c r="E41" s="44"/>
      <c r="F41" s="45"/>
      <c r="G41" s="45"/>
      <c r="H41" s="46"/>
      <c r="I41" s="42"/>
      <c r="J41" s="43"/>
      <c r="K41" s="288"/>
      <c r="L41" s="285"/>
      <c r="M41" s="410">
        <v>0.01</v>
      </c>
      <c r="N41" s="353">
        <f>N75*M41</f>
        <v>28.370669558944442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64622.594117302673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61047.584161996012</v>
      </c>
      <c r="N48" s="281">
        <f>K48*M48</f>
        <v>2136.6654456698607</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91121.920568914589</v>
      </c>
      <c r="N49" s="281">
        <f>K49*M49</f>
        <v>22780.480142228647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0"/>
      <c r="C52" s="811"/>
      <c r="D52" s="811"/>
      <c r="E52" s="811"/>
      <c r="F52" s="811"/>
      <c r="G52" s="811"/>
      <c r="H52" s="811"/>
      <c r="I52" s="812"/>
      <c r="J52" s="48"/>
      <c r="K52" s="50"/>
      <c r="L52" s="813"/>
      <c r="M52" s="814"/>
      <c r="N52" s="51"/>
    </row>
    <row r="53" spans="1:14" ht="15.75" thickBot="1">
      <c r="B53" s="815" t="s">
        <v>1037</v>
      </c>
      <c r="C53" s="816"/>
      <c r="D53" s="816"/>
      <c r="E53" s="816"/>
      <c r="F53" s="816"/>
      <c r="G53" s="816"/>
      <c r="H53" s="816"/>
      <c r="I53" s="816"/>
      <c r="J53" s="816"/>
      <c r="K53" s="816"/>
      <c r="L53" s="816"/>
      <c r="M53" s="817"/>
      <c r="N53" s="403">
        <f>SUM(N48:N52)</f>
        <v>24917.145587898507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19">
        <f>VLOOKUP(A58,TRANSPORTE!A5:D117,4,FALSE)</f>
        <v>962.35130305286657</v>
      </c>
      <c r="M58" s="820"/>
      <c r="N58" s="296">
        <f>K58*L58</f>
        <v>274.27012137006699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274.27012137006699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2837.0669558944442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92651.076782465694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18530.21535649314</v>
      </c>
      <c r="M82" s="850"/>
      <c r="N82" s="57"/>
    </row>
    <row r="83" spans="1:14">
      <c r="B83" s="95" t="s">
        <v>1057</v>
      </c>
      <c r="C83" s="96"/>
      <c r="D83" s="96"/>
      <c r="E83" s="96"/>
      <c r="F83" s="96"/>
      <c r="G83" s="96"/>
      <c r="H83" s="96"/>
      <c r="I83" s="93"/>
      <c r="J83" s="94"/>
      <c r="K83" s="313">
        <v>0.05</v>
      </c>
      <c r="L83" s="849">
        <f>N77*K83</f>
        <v>4632.5538391232849</v>
      </c>
      <c r="M83" s="850"/>
      <c r="N83" s="57"/>
    </row>
    <row r="84" spans="1:14" ht="15.75" thickBot="1">
      <c r="B84" s="97" t="s">
        <v>1058</v>
      </c>
      <c r="C84" s="98"/>
      <c r="D84" s="98"/>
      <c r="E84" s="98"/>
      <c r="F84" s="98"/>
      <c r="G84" s="98"/>
      <c r="H84" s="98"/>
      <c r="I84" s="99"/>
      <c r="J84" s="100"/>
      <c r="K84" s="314">
        <v>0.05</v>
      </c>
      <c r="L84" s="851">
        <f>N77*K84</f>
        <v>4632.5538391232849</v>
      </c>
      <c r="M84" s="852"/>
      <c r="N84" s="57"/>
    </row>
    <row r="85" spans="1:14" ht="15.75" thickBot="1">
      <c r="B85" s="815" t="s">
        <v>1037</v>
      </c>
      <c r="C85" s="816"/>
      <c r="D85" s="816"/>
      <c r="E85" s="816"/>
      <c r="F85" s="816"/>
      <c r="G85" s="816"/>
      <c r="H85" s="816"/>
      <c r="I85" s="816"/>
      <c r="J85" s="816"/>
      <c r="K85" s="816"/>
      <c r="L85" s="816"/>
      <c r="M85" s="817"/>
      <c r="N85" s="58">
        <f>L82+L83+L84</f>
        <v>27795.323034739708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120446.3998172054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7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12</v>
      </c>
      <c r="N36" s="281">
        <f>K36/M36</f>
        <v>7305.7867632503212</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133015.75001596427</v>
      </c>
      <c r="L37" s="279"/>
      <c r="M37" s="280">
        <v>12</v>
      </c>
      <c r="N37" s="281">
        <f>K37/M37</f>
        <v>11084.645834663688</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188125.43233716476</v>
      </c>
      <c r="L38" s="279"/>
      <c r="M38" s="280">
        <v>12</v>
      </c>
      <c r="N38" s="281">
        <f>K38/M38</f>
        <v>15677.119361430397</v>
      </c>
    </row>
    <row r="39" spans="1:14">
      <c r="A39" s="119" t="s">
        <v>299</v>
      </c>
      <c r="B39" s="828" t="str">
        <f>VLOOKUP(A39,EQUIPOS!A7:D154,3,FALSE)</f>
        <v xml:space="preserve">Recicladora, potencia 430HP </v>
      </c>
      <c r="C39" s="829"/>
      <c r="D39" s="829"/>
      <c r="E39" s="829"/>
      <c r="F39" s="829"/>
      <c r="G39" s="829"/>
      <c r="H39" s="830"/>
      <c r="I39" s="276"/>
      <c r="J39" s="277"/>
      <c r="K39" s="278">
        <f>VLOOKUP(A39,EQUIPOS!A7:D164,4,FALSE)</f>
        <v>587616.04589399754</v>
      </c>
      <c r="L39" s="279"/>
      <c r="M39" s="280">
        <v>12</v>
      </c>
      <c r="N39" s="281">
        <f>K39/M39</f>
        <v>48968.003824499792</v>
      </c>
    </row>
    <row r="40" spans="1:14">
      <c r="A40" t="s">
        <v>365</v>
      </c>
      <c r="B40" s="828" t="str">
        <f>VLOOKUP(A40,EQUIPOS!A8:D154,3,FALSE)</f>
        <v xml:space="preserve">Vibrocompatador, potencia 153 HP, peso 10 Ton. </v>
      </c>
      <c r="C40" s="829"/>
      <c r="D40" s="829"/>
      <c r="E40" s="829"/>
      <c r="F40" s="829"/>
      <c r="G40" s="829"/>
      <c r="H40" s="830"/>
      <c r="I40" s="276"/>
      <c r="J40" s="277"/>
      <c r="K40" s="278">
        <f>VLOOKUP(A40,EQUIPOS!A8:D165,4,FALSE)</f>
        <v>166269.35265325673</v>
      </c>
      <c r="L40" s="279"/>
      <c r="M40" s="280">
        <v>12</v>
      </c>
      <c r="N40" s="281">
        <f>K40/M40</f>
        <v>13855.779387771394</v>
      </c>
    </row>
    <row r="41" spans="1:14">
      <c r="B41" s="828"/>
      <c r="C41" s="829"/>
      <c r="D41" s="829"/>
      <c r="E41" s="829"/>
      <c r="F41" s="829"/>
      <c r="G41" s="829"/>
      <c r="H41" s="830"/>
      <c r="I41" s="831"/>
      <c r="J41" s="812"/>
      <c r="K41" s="278"/>
      <c r="L41" s="832"/>
      <c r="M41" s="833"/>
      <c r="N41" s="281"/>
    </row>
    <row r="42" spans="1:14">
      <c r="B42" s="828"/>
      <c r="C42" s="829"/>
      <c r="D42" s="829"/>
      <c r="E42" s="834"/>
      <c r="F42" s="829"/>
      <c r="G42" s="829"/>
      <c r="H42" s="830"/>
      <c r="I42" s="42"/>
      <c r="J42" s="43"/>
      <c r="K42" s="283"/>
      <c r="L42" s="285"/>
      <c r="M42" s="286"/>
      <c r="N42" s="287"/>
    </row>
    <row r="43" spans="1:14">
      <c r="B43" s="835" t="s">
        <v>1036</v>
      </c>
      <c r="C43" s="948"/>
      <c r="D43" s="948"/>
      <c r="E43" s="44"/>
      <c r="F43" s="45"/>
      <c r="G43" s="45"/>
      <c r="H43" s="46"/>
      <c r="I43" s="42"/>
      <c r="J43" s="43"/>
      <c r="K43" s="288"/>
      <c r="L43" s="285"/>
      <c r="M43" s="410">
        <v>0.1</v>
      </c>
      <c r="N43" s="353">
        <f>N77*M43</f>
        <v>425.56004338416665</v>
      </c>
    </row>
    <row r="44" spans="1:14" ht="15.75" thickBot="1">
      <c r="B44" s="828"/>
      <c r="C44" s="829"/>
      <c r="D44" s="829"/>
      <c r="E44" s="829"/>
      <c r="F44" s="829"/>
      <c r="G44" s="829"/>
      <c r="H44" s="830"/>
      <c r="I44" s="837"/>
      <c r="J44" s="838"/>
      <c r="K44" s="47"/>
      <c r="L44" s="839"/>
      <c r="M44" s="840"/>
      <c r="N44" s="111"/>
    </row>
    <row r="45" spans="1:14" ht="15.75" thickBot="1">
      <c r="B45" s="815" t="s">
        <v>1037</v>
      </c>
      <c r="C45" s="816"/>
      <c r="D45" s="816"/>
      <c r="E45" s="816"/>
      <c r="F45" s="816"/>
      <c r="G45" s="816"/>
      <c r="H45" s="816"/>
      <c r="I45" s="816"/>
      <c r="J45" s="816"/>
      <c r="K45" s="816"/>
      <c r="L45" s="816"/>
      <c r="M45" s="817"/>
      <c r="N45" s="403">
        <f>SUM(N36:N44)</f>
        <v>97316.895214999764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71.26137527873199</v>
      </c>
      <c r="N50" s="281">
        <f>K50*M50</f>
        <v>5344.6031459048991</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2205.0305550533353</v>
      </c>
      <c r="N51" s="281">
        <f>K51*M51</f>
        <v>2866.5397215693361</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10"/>
      <c r="C54" s="811"/>
      <c r="D54" s="811"/>
      <c r="E54" s="811"/>
      <c r="F54" s="811"/>
      <c r="G54" s="811"/>
      <c r="H54" s="811"/>
      <c r="I54" s="812"/>
      <c r="J54" s="48"/>
      <c r="K54" s="50"/>
      <c r="L54" s="813"/>
      <c r="M54" s="814"/>
      <c r="N54" s="51"/>
    </row>
    <row r="55" spans="1:14" ht="15.75" thickBot="1">
      <c r="B55" s="815" t="s">
        <v>1037</v>
      </c>
      <c r="C55" s="816"/>
      <c r="D55" s="816"/>
      <c r="E55" s="816"/>
      <c r="F55" s="816"/>
      <c r="G55" s="816"/>
      <c r="H55" s="816"/>
      <c r="I55" s="816"/>
      <c r="J55" s="816"/>
      <c r="K55" s="816"/>
      <c r="L55" s="816"/>
      <c r="M55" s="817"/>
      <c r="N55" s="403">
        <f>SUM(N50:N54)</f>
        <v>8211.1428674742347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4255.600433841666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N45+N55+N66+N77</f>
        <v>109783.63851631567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21956.727703263135</v>
      </c>
      <c r="M84" s="850"/>
      <c r="N84" s="57"/>
    </row>
    <row r="85" spans="1:14">
      <c r="B85" s="95" t="s">
        <v>1057</v>
      </c>
      <c r="C85" s="96"/>
      <c r="D85" s="96"/>
      <c r="E85" s="96"/>
      <c r="F85" s="96"/>
      <c r="G85" s="96"/>
      <c r="H85" s="96"/>
      <c r="I85" s="93"/>
      <c r="J85" s="94"/>
      <c r="K85" s="313">
        <v>0.05</v>
      </c>
      <c r="L85" s="849">
        <f>N79*K85</f>
        <v>5489.1819258157839</v>
      </c>
      <c r="M85" s="850"/>
      <c r="N85" s="57"/>
    </row>
    <row r="86" spans="1:14" ht="15.75" thickBot="1">
      <c r="B86" s="97" t="s">
        <v>1058</v>
      </c>
      <c r="C86" s="98"/>
      <c r="D86" s="98"/>
      <c r="E86" s="98"/>
      <c r="F86" s="98"/>
      <c r="G86" s="98"/>
      <c r="H86" s="98"/>
      <c r="I86" s="99"/>
      <c r="J86" s="100"/>
      <c r="K86" s="314">
        <v>0.05</v>
      </c>
      <c r="L86" s="851">
        <f>N79*K86</f>
        <v>5489.1819258157839</v>
      </c>
      <c r="M86" s="852"/>
      <c r="N86" s="57"/>
    </row>
    <row r="87" spans="1:14" ht="15.75" thickBot="1">
      <c r="B87" s="815" t="s">
        <v>1037</v>
      </c>
      <c r="C87" s="816"/>
      <c r="D87" s="816"/>
      <c r="E87" s="816"/>
      <c r="F87" s="816"/>
      <c r="G87" s="816"/>
      <c r="H87" s="816"/>
      <c r="I87" s="816"/>
      <c r="J87" s="816"/>
      <c r="K87" s="816"/>
      <c r="L87" s="816"/>
      <c r="M87" s="817"/>
      <c r="N87" s="58">
        <f>L84+L85+L86</f>
        <v>32935.091554894701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142718.73007121036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3" t="s">
        <v>2324</v>
      </c>
      <c r="C106" s="854"/>
      <c r="D106" s="854"/>
      <c r="E106" s="854"/>
      <c r="F106" s="854"/>
      <c r="G106" s="854"/>
      <c r="H106" s="854"/>
      <c r="I106" s="854"/>
      <c r="J106" s="854"/>
      <c r="K106" s="854"/>
      <c r="L106" s="854"/>
      <c r="M106" s="854"/>
      <c r="N106" s="855"/>
    </row>
    <row r="107" spans="2:14" ht="15" customHeight="1">
      <c r="B107" s="853"/>
      <c r="C107" s="854"/>
      <c r="D107" s="854"/>
      <c r="E107" s="854"/>
      <c r="F107" s="854"/>
      <c r="G107" s="854"/>
      <c r="H107" s="854"/>
      <c r="I107" s="854"/>
      <c r="J107" s="854"/>
      <c r="K107" s="854"/>
      <c r="L107" s="854"/>
      <c r="M107" s="854"/>
      <c r="N107" s="855"/>
    </row>
    <row r="108" spans="2:14" ht="30" customHeight="1">
      <c r="B108" s="856" t="s">
        <v>2325</v>
      </c>
      <c r="C108" s="857"/>
      <c r="D108" s="857"/>
      <c r="E108" s="857"/>
      <c r="F108" s="857"/>
      <c r="G108" s="857"/>
      <c r="H108" s="857"/>
      <c r="I108" s="857"/>
      <c r="J108" s="857"/>
      <c r="K108" s="857"/>
      <c r="L108" s="857"/>
      <c r="M108" s="857"/>
      <c r="N108" s="858"/>
    </row>
    <row r="109" spans="2:14">
      <c r="B109" s="856"/>
      <c r="C109" s="857"/>
      <c r="D109" s="857"/>
      <c r="E109" s="857"/>
      <c r="F109" s="857"/>
      <c r="G109" s="857"/>
      <c r="H109" s="857"/>
      <c r="I109" s="857"/>
      <c r="J109" s="857"/>
      <c r="K109" s="857"/>
      <c r="L109" s="857"/>
      <c r="M109" s="857"/>
      <c r="N109" s="85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2"/>
      <c r="K119" s="792"/>
      <c r="L119" s="792"/>
      <c r="M119" s="792"/>
      <c r="N119" s="793"/>
    </row>
    <row r="120" spans="2:14" ht="15.75" thickBot="1">
      <c r="B120" s="270" t="s">
        <v>2327</v>
      </c>
      <c r="C120" s="402"/>
      <c r="D120" s="402"/>
      <c r="E120" s="63"/>
      <c r="F120" s="63"/>
      <c r="G120" s="63"/>
      <c r="H120" s="63"/>
      <c r="I120" s="63"/>
      <c r="J120" s="794"/>
      <c r="K120" s="794"/>
      <c r="L120" s="794"/>
      <c r="M120" s="794"/>
      <c r="N120"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18</v>
      </c>
      <c r="N36" s="281">
        <f>K36/M36</f>
        <v>4870.5245088335469</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133015.75001596427</v>
      </c>
      <c r="L37" s="279"/>
      <c r="M37" s="280">
        <v>18</v>
      </c>
      <c r="N37" s="281">
        <f>K37/M37</f>
        <v>7389.7638897757924</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188125.43233716476</v>
      </c>
      <c r="L38" s="279"/>
      <c r="M38" s="280">
        <v>18</v>
      </c>
      <c r="N38" s="281">
        <f>K38/M38</f>
        <v>10451.412907620264</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587616.04589399754</v>
      </c>
      <c r="L39" s="832">
        <v>18</v>
      </c>
      <c r="M39" s="833"/>
      <c r="N39" s="281">
        <f>K39/L39</f>
        <v>32645.335882999861</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166269.35265325673</v>
      </c>
      <c r="L40" s="285"/>
      <c r="M40" s="286">
        <v>18</v>
      </c>
      <c r="N40" s="281">
        <f>K40/M40</f>
        <v>9237.1862585142626</v>
      </c>
    </row>
    <row r="41" spans="1:14">
      <c r="B41" s="329"/>
      <c r="C41" s="330"/>
      <c r="D41" s="330"/>
      <c r="E41" s="330"/>
      <c r="F41" s="332"/>
      <c r="G41" s="332"/>
      <c r="H41" s="131"/>
      <c r="I41" s="42"/>
      <c r="J41" s="43"/>
      <c r="K41" s="283"/>
      <c r="L41" s="285"/>
      <c r="M41" s="286"/>
      <c r="N41" s="281"/>
    </row>
    <row r="42" spans="1:14">
      <c r="B42" s="835" t="s">
        <v>1036</v>
      </c>
      <c r="C42" s="836"/>
      <c r="D42" s="836"/>
      <c r="E42" s="44"/>
      <c r="F42" s="45"/>
      <c r="G42" s="45"/>
      <c r="H42" s="46"/>
      <c r="I42" s="42"/>
      <c r="J42" s="43"/>
      <c r="K42" s="288"/>
      <c r="L42" s="285"/>
      <c r="M42" s="410">
        <v>0.01</v>
      </c>
      <c r="N42" s="353">
        <f>N76*M42</f>
        <v>28.370669558944442</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64622.594117302673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603571.63237509783</v>
      </c>
      <c r="N49" s="281">
        <f>K49*M49</f>
        <v>92346.459753389965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92346.459753389965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19">
        <f>VLOOKUP(A59,TRANSPORTE!A5:D117,4,FALSE)</f>
        <v>962.35130305286657</v>
      </c>
      <c r="M59" s="820"/>
      <c r="N59" s="296">
        <f>K59*L59</f>
        <v>147.23974936708859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147.23974936708859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2837.0669558944442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159953.36057595417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31990.672115190835</v>
      </c>
      <c r="M83" s="850"/>
      <c r="N83" s="57"/>
    </row>
    <row r="84" spans="1:14">
      <c r="B84" s="95" t="s">
        <v>1057</v>
      </c>
      <c r="C84" s="96"/>
      <c r="D84" s="96"/>
      <c r="E84" s="96"/>
      <c r="F84" s="96"/>
      <c r="G84" s="96"/>
      <c r="H84" s="96"/>
      <c r="I84" s="93"/>
      <c r="J84" s="94"/>
      <c r="K84" s="313">
        <v>0.05</v>
      </c>
      <c r="L84" s="849">
        <f>N78*K84</f>
        <v>7997.6680287977088</v>
      </c>
      <c r="M84" s="850"/>
      <c r="N84" s="57"/>
    </row>
    <row r="85" spans="1:14" ht="15.75" thickBot="1">
      <c r="B85" s="97" t="s">
        <v>1058</v>
      </c>
      <c r="C85" s="98"/>
      <c r="D85" s="98"/>
      <c r="E85" s="98"/>
      <c r="F85" s="98"/>
      <c r="G85" s="98"/>
      <c r="H85" s="98"/>
      <c r="I85" s="99"/>
      <c r="J85" s="100"/>
      <c r="K85" s="314">
        <v>0.05</v>
      </c>
      <c r="L85" s="851">
        <f>N78*K85</f>
        <v>7997.6680287977088</v>
      </c>
      <c r="M85" s="852"/>
      <c r="N85" s="57"/>
    </row>
    <row r="86" spans="1:14" ht="15.75" thickBot="1">
      <c r="B86" s="815" t="s">
        <v>1037</v>
      </c>
      <c r="C86" s="816"/>
      <c r="D86" s="816"/>
      <c r="E86" s="816"/>
      <c r="F86" s="816"/>
      <c r="G86" s="816"/>
      <c r="H86" s="816"/>
      <c r="I86" s="816"/>
      <c r="J86" s="816"/>
      <c r="K86" s="816"/>
      <c r="L86" s="816"/>
      <c r="M86" s="817"/>
      <c r="N86" s="58">
        <f>L83+L84+L85</f>
        <v>47986.008172786249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207939.36874874041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18</v>
      </c>
      <c r="N36" s="281">
        <f>K36/M36</f>
        <v>4870.5245088335469</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133015.75001596427</v>
      </c>
      <c r="L37" s="279"/>
      <c r="M37" s="280">
        <v>18</v>
      </c>
      <c r="N37" s="281">
        <f>K37/M37</f>
        <v>7389.7638897757924</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188125.43233716476</v>
      </c>
      <c r="L38" s="279"/>
      <c r="M38" s="280">
        <v>18</v>
      </c>
      <c r="N38" s="281">
        <f>K38/M38</f>
        <v>10451.412907620264</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587616.04589399754</v>
      </c>
      <c r="L39" s="832">
        <v>18</v>
      </c>
      <c r="M39" s="833"/>
      <c r="N39" s="281">
        <f>K39/L39</f>
        <v>32645.335882999861</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166269.35265325673</v>
      </c>
      <c r="L40" s="285"/>
      <c r="M40" s="286">
        <v>18</v>
      </c>
      <c r="N40" s="281">
        <f>K40/M40</f>
        <v>9237.1862585142626</v>
      </c>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28.370669558944442</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64622.594117302673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529908.74874947255</v>
      </c>
      <c r="N49" s="281">
        <f>K49*M49</f>
        <v>81076.038558669301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81076.038558669301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19">
        <f>VLOOKUP(A59,TRANSPORTE!A5:D117,4,FALSE)</f>
        <v>962.35130305286657</v>
      </c>
      <c r="M59" s="820"/>
      <c r="N59" s="296">
        <f>K59*L59</f>
        <v>147.23974936708859</v>
      </c>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147.23974936708859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2837.0669558944442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148682.9393812335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29736.587876246704</v>
      </c>
      <c r="M83" s="850"/>
      <c r="N83" s="57"/>
    </row>
    <row r="84" spans="1:14">
      <c r="B84" s="95" t="s">
        <v>1057</v>
      </c>
      <c r="C84" s="96"/>
      <c r="D84" s="96"/>
      <c r="E84" s="96"/>
      <c r="F84" s="96"/>
      <c r="G84" s="96"/>
      <c r="H84" s="96"/>
      <c r="I84" s="93"/>
      <c r="J84" s="94"/>
      <c r="K84" s="313">
        <v>0.05</v>
      </c>
      <c r="L84" s="849">
        <f>N78*K84</f>
        <v>7434.1469690616759</v>
      </c>
      <c r="M84" s="850"/>
      <c r="N84" s="57"/>
    </row>
    <row r="85" spans="1:14" ht="15.75" thickBot="1">
      <c r="B85" s="97" t="s">
        <v>1058</v>
      </c>
      <c r="C85" s="98"/>
      <c r="D85" s="98"/>
      <c r="E85" s="98"/>
      <c r="F85" s="98"/>
      <c r="G85" s="98"/>
      <c r="H85" s="98"/>
      <c r="I85" s="99"/>
      <c r="J85" s="100"/>
      <c r="K85" s="314">
        <v>0.05</v>
      </c>
      <c r="L85" s="851">
        <f>N78*K85</f>
        <v>7434.1469690616759</v>
      </c>
      <c r="M85" s="852"/>
      <c r="N85" s="57"/>
    </row>
    <row r="86" spans="1:14" ht="15.75" thickBot="1">
      <c r="B86" s="815" t="s">
        <v>1037</v>
      </c>
      <c r="C86" s="816"/>
      <c r="D86" s="816"/>
      <c r="E86" s="816"/>
      <c r="F86" s="816"/>
      <c r="G86" s="816"/>
      <c r="H86" s="816"/>
      <c r="I86" s="816"/>
      <c r="J86" s="816"/>
      <c r="K86" s="816"/>
      <c r="L86" s="816"/>
      <c r="M86" s="817"/>
      <c r="N86" s="58">
        <f>L83+L84+L85</f>
        <v>44604.881814370063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193287.82119560358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15</v>
      </c>
      <c r="N36" s="281">
        <f>K36/M36</f>
        <v>5844.629410600257</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133015.75001596427</v>
      </c>
      <c r="L37" s="279"/>
      <c r="M37" s="280">
        <v>15</v>
      </c>
      <c r="N37" s="281">
        <f>K37/M37</f>
        <v>8867.7166677309506</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188125.43233716476</v>
      </c>
      <c r="L38" s="279"/>
      <c r="M38" s="280">
        <v>15</v>
      </c>
      <c r="N38" s="281">
        <f>K38/M38</f>
        <v>12541.695489144318</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587616.04589399754</v>
      </c>
      <c r="L39" s="832">
        <v>15</v>
      </c>
      <c r="M39" s="833"/>
      <c r="N39" s="281">
        <f>K39/L39</f>
        <v>39174.403059599834</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166269.35265325673</v>
      </c>
      <c r="L40" s="285"/>
      <c r="M40" s="286">
        <v>15</v>
      </c>
      <c r="N40" s="281">
        <f>K40/M40</f>
        <v>11084.623510217116</v>
      </c>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34.044803470733335</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77547.112940763225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603571.63237509783</v>
      </c>
      <c r="N49" s="281">
        <f>K49*M49</f>
        <v>92346.459753389965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92346.459753389965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19">
        <f>VLOOKUP(A59,TRANSPORTE!A5:D117,4,FALSE)</f>
        <v>962.35130305286657</v>
      </c>
      <c r="M59" s="820"/>
      <c r="N59" s="296">
        <f>K59*L59</f>
        <v>147.23974936708859</v>
      </c>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147.23974936708859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3404.4803470733332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173445.29279059361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34689.058558118726</v>
      </c>
      <c r="M83" s="850"/>
      <c r="N83" s="57"/>
    </row>
    <row r="84" spans="1:14">
      <c r="B84" s="95" t="s">
        <v>1057</v>
      </c>
      <c r="C84" s="96"/>
      <c r="D84" s="96"/>
      <c r="E84" s="96"/>
      <c r="F84" s="96"/>
      <c r="G84" s="96"/>
      <c r="H84" s="96"/>
      <c r="I84" s="93"/>
      <c r="J84" s="94"/>
      <c r="K84" s="313">
        <v>0.05</v>
      </c>
      <c r="L84" s="849">
        <f>N78*K84</f>
        <v>8672.2646395296815</v>
      </c>
      <c r="M84" s="850"/>
      <c r="N84" s="57"/>
    </row>
    <row r="85" spans="1:14" ht="15.75" thickBot="1">
      <c r="B85" s="97" t="s">
        <v>1058</v>
      </c>
      <c r="C85" s="98"/>
      <c r="D85" s="98"/>
      <c r="E85" s="98"/>
      <c r="F85" s="98"/>
      <c r="G85" s="98"/>
      <c r="H85" s="98"/>
      <c r="I85" s="99"/>
      <c r="J85" s="100"/>
      <c r="K85" s="314">
        <v>0.05</v>
      </c>
      <c r="L85" s="851">
        <f>N78*K85</f>
        <v>8672.2646395296815</v>
      </c>
      <c r="M85" s="852"/>
      <c r="N85" s="57"/>
    </row>
    <row r="86" spans="1:14" ht="15.75" thickBot="1">
      <c r="B86" s="815" t="s">
        <v>1037</v>
      </c>
      <c r="C86" s="816"/>
      <c r="D86" s="816"/>
      <c r="E86" s="816"/>
      <c r="F86" s="816"/>
      <c r="G86" s="816"/>
      <c r="H86" s="816"/>
      <c r="I86" s="816"/>
      <c r="J86" s="816"/>
      <c r="K86" s="816"/>
      <c r="L86" s="816"/>
      <c r="M86" s="817"/>
      <c r="N86" s="58">
        <f>L83+L84+L85</f>
        <v>52033.587837178093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225478.88062777169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280">
        <v>15</v>
      </c>
      <c r="N36" s="281">
        <f>K36/M36</f>
        <v>5844.629410600257</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133015.75001596427</v>
      </c>
      <c r="L37" s="279"/>
      <c r="M37" s="280">
        <v>15</v>
      </c>
      <c r="N37" s="281">
        <f>K37/M37</f>
        <v>8867.7166677309506</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188125.43233716476</v>
      </c>
      <c r="L38" s="279"/>
      <c r="M38" s="280">
        <v>15</v>
      </c>
      <c r="N38" s="281">
        <f>K38/M38</f>
        <v>12541.695489144318</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587616.04589399754</v>
      </c>
      <c r="L39" s="832">
        <v>15</v>
      </c>
      <c r="M39" s="833"/>
      <c r="N39" s="281">
        <f>K39/L39</f>
        <v>39174.403059599834</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166269.35265325673</v>
      </c>
      <c r="L40" s="285"/>
      <c r="M40" s="286">
        <v>15</v>
      </c>
      <c r="N40" s="281">
        <f>K40/M40</f>
        <v>11084.623510217116</v>
      </c>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34.044803470733335</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77547.112940763225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529908.74874947255</v>
      </c>
      <c r="N49" s="281">
        <f>K49*M49</f>
        <v>81076.038558669301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81076.038558669301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19">
        <f>VLOOKUP(A59,TRANSPORTE!A5:D117,4,FALSE)</f>
        <v>962.35130305286657</v>
      </c>
      <c r="M59" s="820"/>
      <c r="N59" s="296">
        <f>K59*L59</f>
        <v>147.23974936708859</v>
      </c>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147.23974936708859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3404.4803470733332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162174.87159587294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32434.974319174591</v>
      </c>
      <c r="M83" s="850"/>
      <c r="N83" s="57"/>
    </row>
    <row r="84" spans="1:14">
      <c r="B84" s="95" t="s">
        <v>1057</v>
      </c>
      <c r="C84" s="96"/>
      <c r="D84" s="96"/>
      <c r="E84" s="96"/>
      <c r="F84" s="96"/>
      <c r="G84" s="96"/>
      <c r="H84" s="96"/>
      <c r="I84" s="93"/>
      <c r="J84" s="94"/>
      <c r="K84" s="313">
        <v>0.05</v>
      </c>
      <c r="L84" s="849">
        <f>N78*K84</f>
        <v>8108.7435797936478</v>
      </c>
      <c r="M84" s="850"/>
      <c r="N84" s="57"/>
    </row>
    <row r="85" spans="1:14" ht="15.75" thickBot="1">
      <c r="B85" s="97" t="s">
        <v>1058</v>
      </c>
      <c r="C85" s="98"/>
      <c r="D85" s="98"/>
      <c r="E85" s="98"/>
      <c r="F85" s="98"/>
      <c r="G85" s="98"/>
      <c r="H85" s="98"/>
      <c r="I85" s="99"/>
      <c r="J85" s="100"/>
      <c r="K85" s="314">
        <v>0.05</v>
      </c>
      <c r="L85" s="851">
        <f>N78*K85</f>
        <v>8108.7435797936478</v>
      </c>
      <c r="M85" s="852"/>
      <c r="N85" s="57"/>
    </row>
    <row r="86" spans="1:14" ht="15.75" thickBot="1">
      <c r="B86" s="815" t="s">
        <v>1037</v>
      </c>
      <c r="C86" s="816"/>
      <c r="D86" s="816"/>
      <c r="E86" s="816"/>
      <c r="F86" s="816"/>
      <c r="G86" s="816"/>
      <c r="H86" s="816"/>
      <c r="I86" s="816"/>
      <c r="J86" s="816"/>
      <c r="K86" s="816"/>
      <c r="L86" s="816"/>
      <c r="M86" s="817"/>
      <c r="N86" s="58">
        <f>L83+L84+L85</f>
        <v>48652.461478761885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210827.33307463484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4.0853764164879998</v>
      </c>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7234.0476104381351</v>
      </c>
      <c r="N49" s="281">
        <f>K49*M49</f>
        <v>7631.9202290122321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7631.9202290122321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408.53764164879999</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N44+N54+N65+N76</f>
        <v>8044.5432470775195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1608.908649415504</v>
      </c>
      <c r="M83" s="850"/>
      <c r="N83" s="57"/>
    </row>
    <row r="84" spans="1:14">
      <c r="B84" s="95" t="s">
        <v>1057</v>
      </c>
      <c r="C84" s="96"/>
      <c r="D84" s="96"/>
      <c r="E84" s="96"/>
      <c r="F84" s="96"/>
      <c r="G84" s="96"/>
      <c r="H84" s="96"/>
      <c r="I84" s="93"/>
      <c r="J84" s="94"/>
      <c r="K84" s="313">
        <v>0.05</v>
      </c>
      <c r="L84" s="849">
        <f>N78*K84</f>
        <v>402.227162353876</v>
      </c>
      <c r="M84" s="850"/>
      <c r="N84" s="57"/>
    </row>
    <row r="85" spans="1:14" ht="15.75" thickBot="1">
      <c r="B85" s="97" t="s">
        <v>1058</v>
      </c>
      <c r="C85" s="98"/>
      <c r="D85" s="98"/>
      <c r="E85" s="98"/>
      <c r="F85" s="98"/>
      <c r="G85" s="98"/>
      <c r="H85" s="98"/>
      <c r="I85" s="99"/>
      <c r="J85" s="100"/>
      <c r="K85" s="314">
        <v>0.05</v>
      </c>
      <c r="L85" s="851">
        <f>N78*K85</f>
        <v>402.227162353876</v>
      </c>
      <c r="M85" s="852"/>
      <c r="N85" s="57"/>
    </row>
    <row r="86" spans="1:14" ht="15.75" thickBot="1">
      <c r="B86" s="815" t="s">
        <v>1037</v>
      </c>
      <c r="C86" s="816"/>
      <c r="D86" s="816"/>
      <c r="E86" s="816"/>
      <c r="F86" s="816"/>
      <c r="G86" s="816"/>
      <c r="H86" s="816"/>
      <c r="I86" s="816"/>
      <c r="J86" s="816"/>
      <c r="K86" s="816"/>
      <c r="L86" s="816"/>
      <c r="M86" s="817"/>
      <c r="N86" s="58">
        <f>L83+L84+L85</f>
        <v>2413.3629741232558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10457.906221200776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7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164</v>
      </c>
      <c r="B36" s="828" t="str">
        <f>VLOOKUP(A36,EQUIPOS!A6:D154,3,FALSE)</f>
        <v>Compactador manual de rodillo</v>
      </c>
      <c r="C36" s="829"/>
      <c r="D36" s="829"/>
      <c r="E36" s="829"/>
      <c r="F36" s="829"/>
      <c r="G36" s="829"/>
      <c r="H36" s="830"/>
      <c r="I36" s="276"/>
      <c r="J36" s="277"/>
      <c r="K36" s="278">
        <f>VLOOKUP(A36,EQUIPOS!A6:D163,4,FALSE)</f>
        <v>30547.879712643684</v>
      </c>
      <c r="L36" s="279"/>
      <c r="M36" s="280">
        <v>2</v>
      </c>
      <c r="N36" s="281">
        <f>K36/M36</f>
        <v>15273.939856321842</v>
      </c>
    </row>
    <row r="37" spans="1:14">
      <c r="A37" s="119" t="s">
        <v>180</v>
      </c>
      <c r="B37" s="828" t="str">
        <f>VLOOKUP(A37,EQUIPOS!A7:D154,3,FALSE)</f>
        <v>Compresor 120 HP, con martillo.</v>
      </c>
      <c r="C37" s="829"/>
      <c r="D37" s="829"/>
      <c r="E37" s="829"/>
      <c r="F37" s="829"/>
      <c r="G37" s="829"/>
      <c r="H37" s="830"/>
      <c r="I37" s="276"/>
      <c r="J37" s="277"/>
      <c r="K37" s="278">
        <f>VLOOKUP(A37,EQUIPOS!A7:D164,4,FALSE)</f>
        <v>112383.94298212008</v>
      </c>
      <c r="L37" s="279"/>
      <c r="M37" s="280">
        <v>4</v>
      </c>
      <c r="N37" s="281">
        <f>K37/M37</f>
        <v>28095.985745530019</v>
      </c>
    </row>
    <row r="38" spans="1:14">
      <c r="A38" t="s">
        <v>184</v>
      </c>
      <c r="B38" s="828" t="str">
        <f>VLOOKUP(A38,EQUIPOS!A8:D154,3,FALSE)</f>
        <v>Cortadora de pavimento, Máxima profundidad de corte: 160 mm. Capacidad de disco: desde 12´´ hasta 18´´ de diámetro. Peso operacional: 135 kg, 13.5 hp de potencia</v>
      </c>
      <c r="C38" s="829"/>
      <c r="D38" s="829"/>
      <c r="E38" s="829"/>
      <c r="F38" s="829"/>
      <c r="G38" s="829"/>
      <c r="H38" s="830"/>
      <c r="I38" s="276"/>
      <c r="J38" s="277"/>
      <c r="K38" s="278">
        <f>VLOOKUP(A38,EQUIPOS!A8:D165,4,FALSE)</f>
        <v>29649.09749361431</v>
      </c>
      <c r="L38" s="279"/>
      <c r="M38" s="280">
        <v>10</v>
      </c>
      <c r="N38" s="281">
        <f>K38/M38</f>
        <v>2964.9097493614308</v>
      </c>
    </row>
    <row r="39" spans="1:14">
      <c r="A39" t="s">
        <v>303</v>
      </c>
      <c r="B39" s="828" t="str">
        <f>VLOOKUP(A39,EQUIPOS!A9:D154,3,FALSE)</f>
        <v>Retrocargador, pala de 1,1 m3 de capacidad, profundidad de excavación de 4.400 mm y una altura de 5.680 mm</v>
      </c>
      <c r="C39" s="829"/>
      <c r="D39" s="829"/>
      <c r="E39" s="829"/>
      <c r="F39" s="829"/>
      <c r="G39" s="829"/>
      <c r="H39" s="830"/>
      <c r="I39" s="276"/>
      <c r="J39" s="277"/>
      <c r="K39" s="278">
        <f>VLOOKUP(A39,EQUIPOS!A9:D166,4,FALSE)</f>
        <v>181383.8959610473</v>
      </c>
      <c r="L39" s="279"/>
      <c r="M39" s="280">
        <v>10</v>
      </c>
      <c r="N39" s="281">
        <f>K39/M39</f>
        <v>18138.389596104731</v>
      </c>
    </row>
    <row r="40" spans="1:14">
      <c r="A40" t="s">
        <v>129</v>
      </c>
      <c r="B40" s="828" t="str">
        <f>VLOOKUP(A40,EQUIPOS!A10:D154,3,FALSE)</f>
        <v xml:space="preserve">Buldozer, Potencia al volante de 140 HP, motor de 2200 RPM, longitud de hoja 4,80m. </v>
      </c>
      <c r="C40" s="829"/>
      <c r="D40" s="829"/>
      <c r="E40" s="829"/>
      <c r="F40" s="829"/>
      <c r="G40" s="829"/>
      <c r="H40" s="830"/>
      <c r="I40" s="276"/>
      <c r="J40" s="277"/>
      <c r="K40" s="278">
        <f>VLOOKUP(A40,EQUIPOS!A10:D167,4,FALSE)</f>
        <v>272076.5136749681</v>
      </c>
      <c r="L40" s="279"/>
      <c r="M40" s="280">
        <v>100</v>
      </c>
      <c r="N40" s="281">
        <f>K40/M40</f>
        <v>2720.765136749681</v>
      </c>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1276.6801301525002</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68470.670214220212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6572.3348399927672</v>
      </c>
      <c r="N53" s="281">
        <f>K53*M53</f>
        <v>6572.3348399927672</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6572.3348399927672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19">
        <f>VLOOKUP(A63,TRANSPORTE!A5:D117,4,FALSE)</f>
        <v>1500</v>
      </c>
      <c r="M63" s="820"/>
      <c r="N63" s="296">
        <f>K63*L63</f>
        <v>1950</v>
      </c>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f>N63+N64+N65+N66+N67</f>
        <v>1950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133"/>
    </row>
    <row r="80" spans="1:15" ht="15.75" thickBot="1">
      <c r="B80" s="821" t="s">
        <v>1037</v>
      </c>
      <c r="C80" s="822"/>
      <c r="D80" s="822"/>
      <c r="E80" s="822"/>
      <c r="F80" s="822"/>
      <c r="G80" s="822"/>
      <c r="H80" s="822"/>
      <c r="I80" s="822"/>
      <c r="J80" s="822"/>
      <c r="K80" s="822"/>
      <c r="L80" s="822"/>
      <c r="M80" s="823"/>
      <c r="N80" s="469">
        <f>SUM(N74:N79)</f>
        <v>12766.801301525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89759.806355737979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17951.961271147597</v>
      </c>
      <c r="M87" s="850"/>
      <c r="N87" s="57"/>
    </row>
    <row r="88" spans="1:14">
      <c r="B88" s="95" t="s">
        <v>1057</v>
      </c>
      <c r="C88" s="96"/>
      <c r="D88" s="96"/>
      <c r="E88" s="96"/>
      <c r="F88" s="96"/>
      <c r="G88" s="96"/>
      <c r="H88" s="96"/>
      <c r="I88" s="93"/>
      <c r="J88" s="94"/>
      <c r="K88" s="313">
        <v>0.05</v>
      </c>
      <c r="L88" s="849">
        <f>N82*K88</f>
        <v>4487.9903177868991</v>
      </c>
      <c r="M88" s="850"/>
      <c r="N88" s="57"/>
    </row>
    <row r="89" spans="1:14" ht="15.75" thickBot="1">
      <c r="B89" s="97" t="s">
        <v>1058</v>
      </c>
      <c r="C89" s="98"/>
      <c r="D89" s="98"/>
      <c r="E89" s="98"/>
      <c r="F89" s="98"/>
      <c r="G89" s="98"/>
      <c r="H89" s="98"/>
      <c r="I89" s="99"/>
      <c r="J89" s="100"/>
      <c r="K89" s="314">
        <v>0.05</v>
      </c>
      <c r="L89" s="851">
        <f>N82*K89</f>
        <v>4487.9903177868991</v>
      </c>
      <c r="M89" s="852"/>
      <c r="N89" s="57"/>
    </row>
    <row r="90" spans="1:14" ht="15.75" thickBot="1">
      <c r="B90" s="815" t="s">
        <v>1037</v>
      </c>
      <c r="C90" s="816"/>
      <c r="D90" s="816"/>
      <c r="E90" s="816"/>
      <c r="F90" s="816"/>
      <c r="G90" s="816"/>
      <c r="H90" s="816"/>
      <c r="I90" s="816"/>
      <c r="J90" s="816"/>
      <c r="K90" s="816"/>
      <c r="L90" s="816"/>
      <c r="M90" s="817"/>
      <c r="N90" s="58">
        <f>L87+L88+L89</f>
        <v>26927.941906721393</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116687.74826245937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9357.5150255427852</v>
      </c>
      <c r="L36" s="279"/>
      <c r="M36" s="280">
        <v>2</v>
      </c>
      <c r="N36" s="281">
        <f>K36/M36</f>
        <v>4678.7575127713926</v>
      </c>
    </row>
    <row r="37" spans="1:14">
      <c r="A37" s="119" t="s">
        <v>303</v>
      </c>
      <c r="B37" s="828" t="str">
        <f>VLOOKUP(A37,EQUIPOS!A7:D154,3,FALSE)</f>
        <v>Retrocargador, pala de 1,1 m3 de capacidad, profundidad de excavación de 4.400 mm y una altura de 5.680 mm</v>
      </c>
      <c r="C37" s="829"/>
      <c r="D37" s="829"/>
      <c r="E37" s="829"/>
      <c r="F37" s="829"/>
      <c r="G37" s="829"/>
      <c r="H37" s="830"/>
      <c r="I37" s="276"/>
      <c r="J37" s="277"/>
      <c r="K37" s="278">
        <f>VLOOKUP(A37,EQUIPOS!A7:D164,4,FALSE)</f>
        <v>181383.8959610473</v>
      </c>
      <c r="L37" s="279"/>
      <c r="M37" s="280">
        <v>10</v>
      </c>
      <c r="N37" s="281">
        <f>K37/M37</f>
        <v>18138.389596104731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276"/>
      <c r="J39" s="277"/>
      <c r="K39" s="278"/>
      <c r="L39" s="279"/>
      <c r="M39" s="280"/>
      <c r="N39" s="281"/>
    </row>
    <row r="40" spans="1:14">
      <c r="B40" s="828"/>
      <c r="C40" s="829"/>
      <c r="D40" s="829"/>
      <c r="E40" s="829"/>
      <c r="F40" s="829"/>
      <c r="G40" s="829"/>
      <c r="H40" s="830"/>
      <c r="I40" s="276"/>
      <c r="J40" s="277"/>
      <c r="K40" s="278"/>
      <c r="L40" s="279"/>
      <c r="M40" s="280"/>
      <c r="N40" s="281"/>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0.05</v>
      </c>
      <c r="N46" s="353">
        <f>N80*M46</f>
        <v>255.33602603049999</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23072.483134906626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B63" s="52"/>
      <c r="C63" s="326"/>
      <c r="D63" s="326"/>
      <c r="E63" s="326"/>
      <c r="F63" s="326"/>
      <c r="G63" s="326"/>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5106.7205206099998</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28179.203655516627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5635.8407311033261</v>
      </c>
      <c r="M87" s="850"/>
      <c r="N87" s="57"/>
    </row>
    <row r="88" spans="1:14">
      <c r="B88" s="95" t="s">
        <v>1057</v>
      </c>
      <c r="C88" s="96"/>
      <c r="D88" s="96"/>
      <c r="E88" s="96"/>
      <c r="F88" s="96"/>
      <c r="G88" s="96"/>
      <c r="H88" s="96"/>
      <c r="I88" s="93"/>
      <c r="J88" s="94"/>
      <c r="K88" s="313">
        <v>0.05</v>
      </c>
      <c r="L88" s="849">
        <f>N82*K88</f>
        <v>1408.9601827758315</v>
      </c>
      <c r="M88" s="850"/>
      <c r="N88" s="57"/>
    </row>
    <row r="89" spans="1:14" ht="15.75" thickBot="1">
      <c r="B89" s="97" t="s">
        <v>1058</v>
      </c>
      <c r="C89" s="98"/>
      <c r="D89" s="98"/>
      <c r="E89" s="98"/>
      <c r="F89" s="98"/>
      <c r="G89" s="98"/>
      <c r="H89" s="98"/>
      <c r="I89" s="99"/>
      <c r="J89" s="100"/>
      <c r="K89" s="314">
        <v>0.05</v>
      </c>
      <c r="L89" s="851">
        <f>N82*K89</f>
        <v>1408.9601827758315</v>
      </c>
      <c r="M89" s="852"/>
      <c r="N89" s="57"/>
    </row>
    <row r="90" spans="1:14" ht="15.75" thickBot="1">
      <c r="B90" s="815" t="s">
        <v>1037</v>
      </c>
      <c r="C90" s="816"/>
      <c r="D90" s="816"/>
      <c r="E90" s="816"/>
      <c r="F90" s="816"/>
      <c r="G90" s="816"/>
      <c r="H90" s="816"/>
      <c r="I90" s="816"/>
      <c r="J90" s="816"/>
      <c r="K90" s="816"/>
      <c r="L90" s="816"/>
      <c r="M90" s="817"/>
      <c r="N90" s="58">
        <f>L87+L88+L89</f>
        <v>8453.7610966549892</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36632.964752171618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1687</v>
      </c>
      <c r="B36" s="828" t="str">
        <f>VLOOKUP(A36,EQUIPOS!A6:D154,3,FALSE)</f>
        <v>Derretidora de asfalto (crafco o similar)</v>
      </c>
      <c r="C36" s="829"/>
      <c r="D36" s="829"/>
      <c r="E36" s="829"/>
      <c r="F36" s="829"/>
      <c r="G36" s="829"/>
      <c r="H36" s="830"/>
      <c r="I36" s="276"/>
      <c r="J36" s="277"/>
      <c r="K36" s="278">
        <f>VLOOKUP(A36,EQUIPOS!A6:D163,4,FALSE)</f>
        <v>3403.5851245210733</v>
      </c>
      <c r="L36" s="279"/>
      <c r="M36" s="280">
        <v>60</v>
      </c>
      <c r="N36" s="281">
        <f>K36/M36</f>
        <v>56.726418742017891</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60</v>
      </c>
      <c r="N37" s="281">
        <f>K37/M37</f>
        <v>1621.4468790442743</v>
      </c>
    </row>
    <row r="38" spans="1:14">
      <c r="A38" t="s">
        <v>138</v>
      </c>
      <c r="B38" s="828" t="str">
        <f>VLOOKUP(A38,EQUIPOS!A8:D154,3,FALSE)</f>
        <v>Camioneta D-300</v>
      </c>
      <c r="C38" s="829"/>
      <c r="D38" s="829"/>
      <c r="E38" s="829"/>
      <c r="F38" s="829"/>
      <c r="G38" s="829"/>
      <c r="H38" s="830"/>
      <c r="I38" s="276"/>
      <c r="J38" s="277"/>
      <c r="K38" s="278">
        <f>VLOOKUP(A38,EQUIPOS!A8:D165,4,FALSE)</f>
        <v>61410.534121966804</v>
      </c>
      <c r="L38" s="279"/>
      <c r="M38" s="280">
        <v>60</v>
      </c>
      <c r="N38" s="281">
        <f>K38/M38</f>
        <v>1023.50890203278</v>
      </c>
    </row>
    <row r="39" spans="1:14">
      <c r="B39" s="828"/>
      <c r="C39" s="829"/>
      <c r="D39" s="829"/>
      <c r="E39" s="829"/>
      <c r="F39" s="829"/>
      <c r="G39" s="829"/>
      <c r="H39" s="830"/>
      <c r="I39" s="276"/>
      <c r="J39" s="277"/>
      <c r="K39" s="278"/>
      <c r="L39" s="279"/>
      <c r="M39" s="280"/>
      <c r="N39" s="281"/>
    </row>
    <row r="40" spans="1:14">
      <c r="B40" s="828"/>
      <c r="C40" s="829"/>
      <c r="D40" s="829"/>
      <c r="E40" s="829"/>
      <c r="F40" s="829"/>
      <c r="G40" s="829"/>
      <c r="H40" s="830"/>
      <c r="I40" s="276"/>
      <c r="J40" s="277"/>
      <c r="K40" s="278"/>
      <c r="L40" s="279"/>
      <c r="M40" s="280"/>
      <c r="N40" s="281"/>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0.05</v>
      </c>
      <c r="N46" s="353">
        <f>N80*M46</f>
        <v>21.278002169208335</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2722.9602019882805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2619.3645513168199</v>
      </c>
      <c r="N53" s="281">
        <f>K53*M53</f>
        <v>314.32374615801837</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0"/>
      <c r="C57" s="811"/>
      <c r="D57" s="811"/>
      <c r="E57" s="811"/>
      <c r="F57" s="811"/>
      <c r="G57" s="811"/>
      <c r="H57" s="811"/>
      <c r="I57" s="812"/>
      <c r="J57" s="48"/>
      <c r="K57" s="50"/>
      <c r="L57" s="813"/>
      <c r="M57" s="814"/>
      <c r="N57" s="51"/>
    </row>
    <row r="58" spans="1:14" ht="15.75" thickBot="1">
      <c r="B58" s="815" t="s">
        <v>1037</v>
      </c>
      <c r="C58" s="816"/>
      <c r="D58" s="816"/>
      <c r="E58" s="816"/>
      <c r="F58" s="816"/>
      <c r="G58" s="816"/>
      <c r="H58" s="816"/>
      <c r="I58" s="816"/>
      <c r="J58" s="816"/>
      <c r="K58" s="816"/>
      <c r="L58" s="816"/>
      <c r="M58" s="817"/>
      <c r="N58" s="403">
        <f>SUM(N53:N57)</f>
        <v>314.32374615801837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B63" s="52"/>
      <c r="C63" s="326"/>
      <c r="D63" s="326"/>
      <c r="E63" s="326"/>
      <c r="F63" s="326"/>
      <c r="G63" s="326"/>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4"/>
      <c r="M68" s="805"/>
      <c r="N68" s="133"/>
    </row>
    <row r="69" spans="1:15" ht="15.75" thickBot="1">
      <c r="B69" s="821" t="s">
        <v>1037</v>
      </c>
      <c r="C69" s="822"/>
      <c r="D69" s="822"/>
      <c r="E69" s="822"/>
      <c r="F69" s="822"/>
      <c r="G69" s="822"/>
      <c r="H69" s="822"/>
      <c r="I69" s="822"/>
      <c r="J69" s="822"/>
      <c r="K69" s="822"/>
      <c r="L69" s="822"/>
      <c r="M69" s="82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1" t="s">
        <v>1047</v>
      </c>
      <c r="C73" s="842"/>
      <c r="D73" s="842"/>
      <c r="E73" s="842"/>
      <c r="F73" s="842"/>
      <c r="G73" s="842"/>
      <c r="H73" s="842"/>
      <c r="I73" s="79" t="s">
        <v>1048</v>
      </c>
      <c r="J73" s="81" t="s">
        <v>1494</v>
      </c>
      <c r="K73" s="80" t="s">
        <v>1050</v>
      </c>
      <c r="L73" s="843" t="s">
        <v>1034</v>
      </c>
      <c r="M73" s="844"/>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2"/>
      <c r="C79" s="803"/>
      <c r="D79" s="803"/>
      <c r="E79" s="803"/>
      <c r="F79" s="803"/>
      <c r="G79" s="803"/>
      <c r="H79" s="803"/>
      <c r="I79" s="132"/>
      <c r="J79" s="132"/>
      <c r="K79" s="132"/>
      <c r="L79" s="903"/>
      <c r="M79" s="903"/>
      <c r="N79" s="51"/>
    </row>
    <row r="80" spans="1:15" ht="15.75" thickBot="1">
      <c r="B80" s="821" t="s">
        <v>1037</v>
      </c>
      <c r="C80" s="822"/>
      <c r="D80" s="822"/>
      <c r="E80" s="822"/>
      <c r="F80" s="822"/>
      <c r="G80" s="822"/>
      <c r="H80" s="822"/>
      <c r="I80" s="822"/>
      <c r="J80" s="822"/>
      <c r="K80" s="822"/>
      <c r="L80" s="822"/>
      <c r="M80" s="823"/>
      <c r="N80" s="310">
        <f>SUM(N74:N79)</f>
        <v>425.56004338416665</v>
      </c>
    </row>
    <row r="81" spans="1:14" ht="15.75" thickBot="1">
      <c r="B81" s="39"/>
      <c r="C81" s="40"/>
      <c r="D81" s="40"/>
      <c r="E81" s="40"/>
      <c r="F81" s="40"/>
      <c r="G81" s="40"/>
      <c r="H81" s="40"/>
      <c r="I81" s="40"/>
      <c r="J81" s="40"/>
      <c r="K81" s="40"/>
      <c r="L81" s="40"/>
      <c r="M81" s="40"/>
      <c r="N81" s="41"/>
    </row>
    <row r="82" spans="1:14" ht="15.75" thickBot="1">
      <c r="B82" s="815" t="s">
        <v>1051</v>
      </c>
      <c r="C82" s="816"/>
      <c r="D82" s="816"/>
      <c r="E82" s="816"/>
      <c r="F82" s="816"/>
      <c r="G82" s="816"/>
      <c r="H82" s="816"/>
      <c r="I82" s="816"/>
      <c r="J82" s="816"/>
      <c r="K82" s="816"/>
      <c r="L82" s="816"/>
      <c r="M82" s="817"/>
      <c r="N82" s="105">
        <f>N48+N58+N69+N80</f>
        <v>3462.8439915304652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692.56879830609307</v>
      </c>
      <c r="M87" s="850"/>
      <c r="N87" s="57"/>
    </row>
    <row r="88" spans="1:14">
      <c r="B88" s="95" t="s">
        <v>1057</v>
      </c>
      <c r="C88" s="96"/>
      <c r="D88" s="96"/>
      <c r="E88" s="96"/>
      <c r="F88" s="96"/>
      <c r="G88" s="96"/>
      <c r="H88" s="96"/>
      <c r="I88" s="93"/>
      <c r="J88" s="94"/>
      <c r="K88" s="313">
        <v>0.05</v>
      </c>
      <c r="L88" s="849">
        <f>N82*K88</f>
        <v>173.14219957652327</v>
      </c>
      <c r="M88" s="850"/>
      <c r="N88" s="57"/>
    </row>
    <row r="89" spans="1:14" ht="15.75" thickBot="1">
      <c r="B89" s="97" t="s">
        <v>1058</v>
      </c>
      <c r="C89" s="98"/>
      <c r="D89" s="98"/>
      <c r="E89" s="98"/>
      <c r="F89" s="98"/>
      <c r="G89" s="98"/>
      <c r="H89" s="98"/>
      <c r="I89" s="99"/>
      <c r="J89" s="100"/>
      <c r="K89" s="314">
        <v>0.05</v>
      </c>
      <c r="L89" s="851">
        <f>N82*K89</f>
        <v>173.14219957652327</v>
      </c>
      <c r="M89" s="852"/>
      <c r="N89" s="57"/>
    </row>
    <row r="90" spans="1:14" ht="15.75" thickBot="1">
      <c r="B90" s="815" t="s">
        <v>1037</v>
      </c>
      <c r="C90" s="816"/>
      <c r="D90" s="816"/>
      <c r="E90" s="816"/>
      <c r="F90" s="816"/>
      <c r="G90" s="816"/>
      <c r="H90" s="816"/>
      <c r="I90" s="816"/>
      <c r="J90" s="816"/>
      <c r="K90" s="816"/>
      <c r="L90" s="816"/>
      <c r="M90" s="817"/>
      <c r="N90" s="58">
        <f>L87+L88+L89</f>
        <v>1038.8531974591397</v>
      </c>
    </row>
    <row r="91" spans="1:14" ht="15.75" thickBot="1">
      <c r="B91" s="39"/>
      <c r="C91" s="40"/>
      <c r="D91" s="40"/>
      <c r="E91" s="40"/>
      <c r="F91" s="40"/>
      <c r="G91" s="40"/>
      <c r="H91" s="40"/>
      <c r="I91" s="40"/>
      <c r="J91" s="40"/>
      <c r="K91" s="40"/>
      <c r="L91" s="40"/>
      <c r="M91" s="40"/>
      <c r="N91" s="41"/>
    </row>
    <row r="92" spans="1:14" ht="15.75" thickBot="1">
      <c r="A92" t="s">
        <v>2122</v>
      </c>
      <c r="B92" s="815" t="s">
        <v>1059</v>
      </c>
      <c r="C92" s="816"/>
      <c r="D92" s="816"/>
      <c r="E92" s="816"/>
      <c r="F92" s="816"/>
      <c r="G92" s="816"/>
      <c r="H92" s="816"/>
      <c r="I92" s="816"/>
      <c r="J92" s="816"/>
      <c r="K92" s="816"/>
      <c r="L92" s="816"/>
      <c r="M92" s="817"/>
      <c r="N92" s="196">
        <f>N82+N90</f>
        <v>4501.6971889896049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75" thickBot="1">
      <c r="B123" s="270" t="s">
        <v>2327</v>
      </c>
      <c r="C123" s="402"/>
      <c r="D123" s="402"/>
      <c r="E123" s="63"/>
      <c r="F123" s="63"/>
      <c r="G123" s="63"/>
      <c r="H123" s="63"/>
      <c r="I123" s="63"/>
      <c r="J123" s="794"/>
      <c r="K123" s="794"/>
      <c r="L123" s="794"/>
      <c r="M123" s="794"/>
      <c r="N123"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1687</v>
      </c>
      <c r="B36" s="828" t="str">
        <f>VLOOKUP(A36,EQUIPOS!A6:D154,3,FALSE)</f>
        <v>Derretidora de asfalto (crafco o similar)</v>
      </c>
      <c r="C36" s="829"/>
      <c r="D36" s="829"/>
      <c r="E36" s="829"/>
      <c r="F36" s="829"/>
      <c r="G36" s="829"/>
      <c r="H36" s="830"/>
      <c r="I36" s="276"/>
      <c r="J36" s="277"/>
      <c r="K36" s="278">
        <f>VLOOKUP(A36,EQUIPOS!A6:D163,4,FALSE)</f>
        <v>3403.5851245210733</v>
      </c>
      <c r="L36" s="279"/>
      <c r="M36" s="280">
        <v>60</v>
      </c>
      <c r="N36" s="281">
        <f t="shared" ref="N36:N39" si="0">K36/M36</f>
        <v>56.726418742017891</v>
      </c>
    </row>
    <row r="37" spans="1:14">
      <c r="A37" s="119" t="s">
        <v>324</v>
      </c>
      <c r="B37" s="828" t="str">
        <f>VLOOKUP(A37,EQUIPOS!A7:D154,3,FALSE)</f>
        <v xml:space="preserve">Ruteadora </v>
      </c>
      <c r="C37" s="829"/>
      <c r="D37" s="829"/>
      <c r="E37" s="829"/>
      <c r="F37" s="829"/>
      <c r="G37" s="829"/>
      <c r="H37" s="830"/>
      <c r="I37" s="276"/>
      <c r="J37" s="277"/>
      <c r="K37" s="278">
        <f>VLOOKUP(A37,EQUIPOS!A7:D164,4,FALSE)</f>
        <v>6370.5040740740751</v>
      </c>
      <c r="L37" s="279"/>
      <c r="M37" s="280">
        <v>60</v>
      </c>
      <c r="N37" s="281">
        <f t="shared" si="0"/>
        <v>106.17506790123458</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97286.812742656461</v>
      </c>
      <c r="L38" s="279"/>
      <c r="M38" s="280">
        <v>60</v>
      </c>
      <c r="N38" s="281">
        <f t="shared" si="0"/>
        <v>1621.4468790442743</v>
      </c>
    </row>
    <row r="39" spans="1:14">
      <c r="A39" t="s">
        <v>138</v>
      </c>
      <c r="B39" s="828" t="str">
        <f>VLOOKUP(A39,EQUIPOS!A9:D154,3,FALSE)</f>
        <v>Camioneta D-300</v>
      </c>
      <c r="C39" s="829"/>
      <c r="D39" s="829"/>
      <c r="E39" s="829"/>
      <c r="F39" s="829"/>
      <c r="G39" s="829"/>
      <c r="H39" s="830"/>
      <c r="I39" s="276"/>
      <c r="J39" s="277"/>
      <c r="K39" s="278">
        <f>VLOOKUP(A39,EQUIPOS!A9:D166,4,FALSE)</f>
        <v>61410.534121966804</v>
      </c>
      <c r="L39" s="279"/>
      <c r="M39" s="280">
        <v>60</v>
      </c>
      <c r="N39" s="281">
        <f t="shared" si="0"/>
        <v>1023.50890203278</v>
      </c>
    </row>
    <row r="40" spans="1:14">
      <c r="B40" s="828"/>
      <c r="C40" s="829"/>
      <c r="D40" s="829"/>
      <c r="E40" s="829"/>
      <c r="F40" s="829"/>
      <c r="G40" s="829"/>
      <c r="H40" s="830"/>
      <c r="I40" s="276"/>
      <c r="J40" s="277"/>
      <c r="K40" s="278"/>
      <c r="L40" s="279"/>
      <c r="M40" s="280"/>
      <c r="N40" s="281"/>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0.05</v>
      </c>
      <c r="N46" s="353">
        <f>N84*M46</f>
        <v>21.278002169208335</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2829.1352698895148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59065.499909600425</v>
      </c>
      <c r="N53" s="281">
        <f t="shared" ref="N53:N54" si="1">K53*M53</f>
        <v>413.45849936720299</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2619.3645513168199</v>
      </c>
      <c r="N54" s="281">
        <f t="shared" si="1"/>
        <v>314.32374615801837</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10"/>
      <c r="C61" s="811"/>
      <c r="D61" s="811"/>
      <c r="E61" s="811"/>
      <c r="F61" s="811"/>
      <c r="G61" s="811"/>
      <c r="H61" s="811"/>
      <c r="I61" s="812"/>
      <c r="J61" s="48"/>
      <c r="K61" s="50"/>
      <c r="L61" s="813"/>
      <c r="M61" s="814"/>
      <c r="N61" s="51"/>
    </row>
    <row r="62" spans="1:14" ht="15.75" thickBot="1">
      <c r="B62" s="815" t="s">
        <v>1037</v>
      </c>
      <c r="C62" s="816"/>
      <c r="D62" s="816"/>
      <c r="E62" s="816"/>
      <c r="F62" s="816"/>
      <c r="G62" s="816"/>
      <c r="H62" s="816"/>
      <c r="I62" s="816"/>
      <c r="J62" s="816"/>
      <c r="K62" s="816"/>
      <c r="L62" s="816"/>
      <c r="M62" s="817"/>
      <c r="N62" s="403">
        <f>SUM(N53:N61)</f>
        <v>727.78224552522136</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18" t="s">
        <v>1045</v>
      </c>
      <c r="M66" s="791"/>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19">
        <f>VLOOKUP(A67,TRANSPORTE!A6:D120,4,FALSE)</f>
        <v>962.35130305286657</v>
      </c>
      <c r="M67" s="820"/>
      <c r="N67" s="296">
        <f>L67*K67</f>
        <v>6.736459121370066</v>
      </c>
    </row>
    <row r="68" spans="1:15">
      <c r="B68" s="52"/>
      <c r="C68" s="53"/>
      <c r="D68" s="53"/>
      <c r="E68" s="53"/>
      <c r="F68" s="53"/>
      <c r="G68" s="53"/>
      <c r="H68" s="320"/>
      <c r="I68" s="288"/>
      <c r="J68" s="295"/>
      <c r="K68" s="288"/>
      <c r="L68" s="819"/>
      <c r="M68" s="820"/>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04"/>
      <c r="M72" s="805"/>
      <c r="N72" s="133"/>
    </row>
    <row r="73" spans="1:15" ht="15.75" thickBot="1">
      <c r="B73" s="821" t="s">
        <v>1037</v>
      </c>
      <c r="C73" s="822"/>
      <c r="D73" s="822"/>
      <c r="E73" s="822"/>
      <c r="F73" s="822"/>
      <c r="G73" s="822"/>
      <c r="H73" s="822"/>
      <c r="I73" s="822"/>
      <c r="J73" s="822"/>
      <c r="K73" s="822"/>
      <c r="L73" s="822"/>
      <c r="M73" s="823"/>
      <c r="N73" s="110">
        <f>N67+N68+N69+N70+N71</f>
        <v>6.736459121370066</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1" t="s">
        <v>1047</v>
      </c>
      <c r="C77" s="842"/>
      <c r="D77" s="842"/>
      <c r="E77" s="842"/>
      <c r="F77" s="842"/>
      <c r="G77" s="842"/>
      <c r="H77" s="842"/>
      <c r="I77" s="79" t="s">
        <v>1048</v>
      </c>
      <c r="J77" s="81" t="s">
        <v>1494</v>
      </c>
      <c r="K77" s="80" t="s">
        <v>1050</v>
      </c>
      <c r="L77" s="843" t="s">
        <v>1034</v>
      </c>
      <c r="M77" s="844"/>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02"/>
      <c r="C83" s="803"/>
      <c r="D83" s="803"/>
      <c r="E83" s="803"/>
      <c r="F83" s="803"/>
      <c r="G83" s="803"/>
      <c r="H83" s="803"/>
      <c r="I83" s="132"/>
      <c r="J83" s="132"/>
      <c r="K83" s="132"/>
      <c r="L83" s="903"/>
      <c r="M83" s="903"/>
      <c r="N83" s="51"/>
    </row>
    <row r="84" spans="1:14" ht="15.75" thickBot="1">
      <c r="B84" s="821" t="s">
        <v>1037</v>
      </c>
      <c r="C84" s="822"/>
      <c r="D84" s="822"/>
      <c r="E84" s="822"/>
      <c r="F84" s="822"/>
      <c r="G84" s="822"/>
      <c r="H84" s="822"/>
      <c r="I84" s="822"/>
      <c r="J84" s="822"/>
      <c r="K84" s="822"/>
      <c r="L84" s="822"/>
      <c r="M84" s="823"/>
      <c r="N84" s="310">
        <f>SUM(N78:N83)</f>
        <v>425.56004338416665</v>
      </c>
    </row>
    <row r="85" spans="1:14" ht="15.75" thickBot="1">
      <c r="B85" s="39"/>
      <c r="C85" s="40"/>
      <c r="D85" s="40"/>
      <c r="E85" s="40"/>
      <c r="F85" s="40"/>
      <c r="G85" s="40"/>
      <c r="H85" s="40"/>
      <c r="I85" s="40"/>
      <c r="J85" s="40"/>
      <c r="K85" s="40"/>
      <c r="L85" s="40"/>
      <c r="M85" s="40"/>
      <c r="N85" s="41"/>
    </row>
    <row r="86" spans="1:14" ht="15.75" thickBot="1">
      <c r="B86" s="815" t="s">
        <v>1051</v>
      </c>
      <c r="C86" s="816"/>
      <c r="D86" s="816"/>
      <c r="E86" s="816"/>
      <c r="F86" s="816"/>
      <c r="G86" s="816"/>
      <c r="H86" s="816"/>
      <c r="I86" s="816"/>
      <c r="J86" s="816"/>
      <c r="K86" s="816"/>
      <c r="L86" s="816"/>
      <c r="M86" s="817"/>
      <c r="N86" s="105">
        <f>N48+N62+N73+N84</f>
        <v>3989.2140179202725</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6" t="s">
        <v>1053</v>
      </c>
      <c r="C90" s="807"/>
      <c r="D90" s="807"/>
      <c r="E90" s="807"/>
      <c r="F90" s="807"/>
      <c r="G90" s="807"/>
      <c r="H90" s="807"/>
      <c r="I90" s="323"/>
      <c r="J90" s="343"/>
      <c r="K90" s="311" t="s">
        <v>1054</v>
      </c>
      <c r="L90" s="845" t="s">
        <v>1055</v>
      </c>
      <c r="M90" s="846"/>
      <c r="N90" s="312"/>
    </row>
    <row r="91" spans="1:14">
      <c r="B91" s="847" t="s">
        <v>1056</v>
      </c>
      <c r="C91" s="848"/>
      <c r="D91" s="848"/>
      <c r="E91" s="848"/>
      <c r="F91" s="848"/>
      <c r="G91" s="848"/>
      <c r="H91" s="848"/>
      <c r="I91" s="93"/>
      <c r="J91" s="94"/>
      <c r="K91" s="313">
        <v>0.2</v>
      </c>
      <c r="L91" s="849">
        <f>N86*K91</f>
        <v>797.84280358405454</v>
      </c>
      <c r="M91" s="850"/>
      <c r="N91" s="57"/>
    </row>
    <row r="92" spans="1:14">
      <c r="B92" s="95" t="s">
        <v>1057</v>
      </c>
      <c r="C92" s="96"/>
      <c r="D92" s="96"/>
      <c r="E92" s="96"/>
      <c r="F92" s="96"/>
      <c r="G92" s="96"/>
      <c r="H92" s="96"/>
      <c r="I92" s="93"/>
      <c r="J92" s="94"/>
      <c r="K92" s="313">
        <v>0.05</v>
      </c>
      <c r="L92" s="849">
        <f>N86*K92</f>
        <v>199.46070089601363</v>
      </c>
      <c r="M92" s="850"/>
      <c r="N92" s="57"/>
    </row>
    <row r="93" spans="1:14" ht="15.75" thickBot="1">
      <c r="B93" s="97" t="s">
        <v>1058</v>
      </c>
      <c r="C93" s="98"/>
      <c r="D93" s="98"/>
      <c r="E93" s="98"/>
      <c r="F93" s="98"/>
      <c r="G93" s="98"/>
      <c r="H93" s="98"/>
      <c r="I93" s="99"/>
      <c r="J93" s="100"/>
      <c r="K93" s="314">
        <v>0.05</v>
      </c>
      <c r="L93" s="851">
        <f>N86*K93</f>
        <v>199.46070089601363</v>
      </c>
      <c r="M93" s="852"/>
      <c r="N93" s="57"/>
    </row>
    <row r="94" spans="1:14" ht="15.75" thickBot="1">
      <c r="B94" s="815" t="s">
        <v>1037</v>
      </c>
      <c r="C94" s="816"/>
      <c r="D94" s="816"/>
      <c r="E94" s="816"/>
      <c r="F94" s="816"/>
      <c r="G94" s="816"/>
      <c r="H94" s="816"/>
      <c r="I94" s="816"/>
      <c r="J94" s="816"/>
      <c r="K94" s="816"/>
      <c r="L94" s="816"/>
      <c r="M94" s="817"/>
      <c r="N94" s="58">
        <f>L91+L92+L93</f>
        <v>1196.7642053760817</v>
      </c>
    </row>
    <row r="95" spans="1:14" ht="15.75" thickBot="1">
      <c r="B95" s="39"/>
      <c r="C95" s="40"/>
      <c r="D95" s="40"/>
      <c r="E95" s="40"/>
      <c r="F95" s="40"/>
      <c r="G95" s="40"/>
      <c r="H95" s="40"/>
      <c r="I95" s="40"/>
      <c r="J95" s="40"/>
      <c r="K95" s="40"/>
      <c r="L95" s="40"/>
      <c r="M95" s="40"/>
      <c r="N95" s="41"/>
    </row>
    <row r="96" spans="1:14" ht="15.75" thickBot="1">
      <c r="A96" t="s">
        <v>2122</v>
      </c>
      <c r="B96" s="815" t="s">
        <v>1059</v>
      </c>
      <c r="C96" s="816"/>
      <c r="D96" s="816"/>
      <c r="E96" s="816"/>
      <c r="F96" s="816"/>
      <c r="G96" s="816"/>
      <c r="H96" s="816"/>
      <c r="I96" s="816"/>
      <c r="J96" s="816"/>
      <c r="K96" s="816"/>
      <c r="L96" s="816"/>
      <c r="M96" s="817"/>
      <c r="N96" s="196">
        <f>N86+N94</f>
        <v>5185.9782232963544</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3" t="s">
        <v>2324</v>
      </c>
      <c r="C113" s="854"/>
      <c r="D113" s="854"/>
      <c r="E113" s="854"/>
      <c r="F113" s="854"/>
      <c r="G113" s="854"/>
      <c r="H113" s="854"/>
      <c r="I113" s="854"/>
      <c r="J113" s="854"/>
      <c r="K113" s="854"/>
      <c r="L113" s="854"/>
      <c r="M113" s="854"/>
      <c r="N113" s="855"/>
    </row>
    <row r="114" spans="2:14" ht="15" customHeight="1">
      <c r="B114" s="853"/>
      <c r="C114" s="854"/>
      <c r="D114" s="854"/>
      <c r="E114" s="854"/>
      <c r="F114" s="854"/>
      <c r="G114" s="854"/>
      <c r="H114" s="854"/>
      <c r="I114" s="854"/>
      <c r="J114" s="854"/>
      <c r="K114" s="854"/>
      <c r="L114" s="854"/>
      <c r="M114" s="854"/>
      <c r="N114" s="855"/>
    </row>
    <row r="115" spans="2:14" ht="30" customHeight="1">
      <c r="B115" s="856" t="s">
        <v>2325</v>
      </c>
      <c r="C115" s="857"/>
      <c r="D115" s="857"/>
      <c r="E115" s="857"/>
      <c r="F115" s="857"/>
      <c r="G115" s="857"/>
      <c r="H115" s="857"/>
      <c r="I115" s="857"/>
      <c r="J115" s="857"/>
      <c r="K115" s="857"/>
      <c r="L115" s="857"/>
      <c r="M115" s="857"/>
      <c r="N115" s="858"/>
    </row>
    <row r="116" spans="2:14">
      <c r="B116" s="856"/>
      <c r="C116" s="857"/>
      <c r="D116" s="857"/>
      <c r="E116" s="857"/>
      <c r="F116" s="857"/>
      <c r="G116" s="857"/>
      <c r="H116" s="857"/>
      <c r="I116" s="857"/>
      <c r="J116" s="857"/>
      <c r="K116" s="857"/>
      <c r="L116" s="857"/>
      <c r="M116" s="857"/>
      <c r="N116" s="858"/>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2"/>
      <c r="K126" s="792"/>
      <c r="L126" s="792"/>
      <c r="M126" s="792"/>
      <c r="N126" s="793"/>
    </row>
    <row r="127" spans="2:14" ht="15.75" thickBot="1">
      <c r="B127" s="270" t="s">
        <v>2327</v>
      </c>
      <c r="C127" s="402"/>
      <c r="D127" s="402"/>
      <c r="E127" s="63"/>
      <c r="F127" s="63"/>
      <c r="G127" s="63"/>
      <c r="H127" s="63"/>
      <c r="I127" s="63"/>
      <c r="J127" s="794"/>
      <c r="K127" s="794"/>
      <c r="L127" s="794"/>
      <c r="M127" s="794"/>
      <c r="N127"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3746.4886238825034</v>
      </c>
      <c r="L36" s="279"/>
      <c r="M36" s="280">
        <v>6.25</v>
      </c>
      <c r="N36" s="281">
        <f t="shared" ref="N36:N41" si="0">K36/M36</f>
        <v>599.43817982120049</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50</v>
      </c>
      <c r="N37" s="281">
        <f t="shared" si="0"/>
        <v>1945.7362548531291</v>
      </c>
    </row>
    <row r="38" spans="1:14">
      <c r="A38" t="s">
        <v>184</v>
      </c>
      <c r="B38" s="828" t="str">
        <f>VLOOKUP(A38,EQUIPOS!A8:D154,3,FALSE)</f>
        <v>Cortadora de pavimento, Máxima profundidad de corte: 160 mm. Capacidad de disco: desde 12´´ hasta 18´´ de diámetro. Peso operacional: 135 kg, 13.5 hp de potencia</v>
      </c>
      <c r="C38" s="829"/>
      <c r="D38" s="829"/>
      <c r="E38" s="829"/>
      <c r="F38" s="829"/>
      <c r="G38" s="829"/>
      <c r="H38" s="830"/>
      <c r="I38" s="276"/>
      <c r="J38" s="277"/>
      <c r="K38" s="278">
        <f>VLOOKUP(A38,EQUIPOS!A8:D165,4,FALSE)</f>
        <v>29649.09749361431</v>
      </c>
      <c r="L38" s="279"/>
      <c r="M38" s="280">
        <v>3.75</v>
      </c>
      <c r="N38" s="281">
        <f t="shared" si="0"/>
        <v>7906.4259982971498</v>
      </c>
    </row>
    <row r="39" spans="1:14">
      <c r="A39" t="s">
        <v>228</v>
      </c>
      <c r="B39" s="828" t="str">
        <f>VLOOKUP(A39,EQUIPOS!A9:D154,3,FALSE)</f>
        <v xml:space="preserve">Formaleta metálica (concreto hidráulico)
</v>
      </c>
      <c r="C39" s="829"/>
      <c r="D39" s="829"/>
      <c r="E39" s="829"/>
      <c r="F39" s="829"/>
      <c r="G39" s="829"/>
      <c r="H39" s="830"/>
      <c r="I39" s="276"/>
      <c r="J39" s="277"/>
      <c r="K39" s="278">
        <f>VLOOKUP(A39,EQUIPOS!A9:D166,4,FALSE)</f>
        <v>5024.3399457215846</v>
      </c>
      <c r="L39" s="279"/>
      <c r="M39" s="280">
        <v>6.25</v>
      </c>
      <c r="N39" s="281">
        <f t="shared" si="0"/>
        <v>803.8943913154535</v>
      </c>
    </row>
    <row r="40" spans="1:14">
      <c r="A40" t="s">
        <v>301</v>
      </c>
      <c r="B40" s="828" t="str">
        <f>VLOOKUP(A40,EQUIPOS!A10:D154,3,FALSE)</f>
        <v>Regla vibratoria, de longitud de 3 a 5 m, motor de 3600 rpm, potencia 6 HP</v>
      </c>
      <c r="C40" s="829"/>
      <c r="D40" s="829"/>
      <c r="E40" s="829"/>
      <c r="F40" s="829"/>
      <c r="G40" s="829"/>
      <c r="H40" s="830"/>
      <c r="I40" s="276"/>
      <c r="J40" s="277"/>
      <c r="K40" s="278">
        <f>VLOOKUP(A40,EQUIPOS!A10:D167,4,FALSE)</f>
        <v>9210.1736781609216</v>
      </c>
      <c r="L40" s="279"/>
      <c r="M40" s="280">
        <v>6.25</v>
      </c>
      <c r="N40" s="281">
        <f t="shared" si="0"/>
        <v>1473.6277885057475</v>
      </c>
    </row>
    <row r="41" spans="1:14">
      <c r="A41" t="s">
        <v>363</v>
      </c>
      <c r="B41" s="828" t="str">
        <f>VLOOKUP(A41,EQUIPOS!A11:D155,3,FALSE)</f>
        <v>Vibrador de concreto, Motor de 3 hp a 18.000 rpm Mangueras de 4 mt</v>
      </c>
      <c r="C41" s="829"/>
      <c r="D41" s="829"/>
      <c r="E41" s="829"/>
      <c r="F41" s="829"/>
      <c r="G41" s="829"/>
      <c r="H41" s="830"/>
      <c r="I41" s="276"/>
      <c r="J41" s="277"/>
      <c r="K41" s="278">
        <f>VLOOKUP(A41,EQUIPOS!A11:D168,4,FALSE)</f>
        <v>9464.6723690932322</v>
      </c>
      <c r="L41" s="279"/>
      <c r="M41" s="280">
        <v>6.25</v>
      </c>
      <c r="N41" s="281">
        <f t="shared" si="0"/>
        <v>1514.3475790549171</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N83*M46</f>
        <v>919.20969370980004</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15162.679885557396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6068.4151148074479</v>
      </c>
      <c r="N53" s="281">
        <f>K53*M53</f>
        <v>37225.231607036425</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4460.9620924486226</v>
      </c>
      <c r="N54" s="281">
        <f>K54*M54</f>
        <v>1652.2081823883789</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1539.2457060206109</v>
      </c>
      <c r="N55" s="281">
        <f>K55*M55</f>
        <v>1710.2730066895676</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5296.7562225034644</v>
      </c>
      <c r="N56" s="281">
        <f>K56*M56</f>
        <v>5885.2846916705166</v>
      </c>
    </row>
    <row r="57" spans="1:14">
      <c r="A57" s="150" t="s">
        <v>849</v>
      </c>
      <c r="B57" s="810" t="str">
        <f>VLOOKUP(A57,MATERIALES!A7:D373,3,FALSE)</f>
        <v>Antisol blanco (presentación 20 kg)</v>
      </c>
      <c r="C57" s="811" t="e">
        <f>VLOOKUP(B57,MATERIALES!B7:E373,3,FALSE)</f>
        <v>#N/A</v>
      </c>
      <c r="D57" s="811" t="e">
        <f>VLOOKUP(C57,MATERIALES!C7:F373,3,FALSE)</f>
        <v>#N/A</v>
      </c>
      <c r="E57" s="811" t="e">
        <f>VLOOKUP(D57,MATERIALES!D7:G373,3,FALSE)</f>
        <v>#N/A</v>
      </c>
      <c r="F57" s="811" t="e">
        <f>VLOOKUP(E57,MATERIALES!E7:H373,3,FALSE)</f>
        <v>#N/A</v>
      </c>
      <c r="G57" s="811" t="e">
        <f>VLOOKUP(F57,MATERIALES!F7:I373,3,FALSE)</f>
        <v>#N/A</v>
      </c>
      <c r="H57" s="811" t="e">
        <f>VLOOKUP(G57,MATERIALES!G7:J373,3,FALSE)</f>
        <v>#N/A</v>
      </c>
      <c r="I57" s="811" t="e">
        <f>VLOOKUP(H57,MATERIALES!H7:K373,3,FALSE)</f>
        <v>#N/A</v>
      </c>
      <c r="J57" s="320" t="str">
        <f>VLOOKUP(A57,MATERIALES!A11:D649,2,FALSE)</f>
        <v>kg</v>
      </c>
      <c r="K57" s="50">
        <v>1.1200000000000001</v>
      </c>
      <c r="L57" s="819">
        <f>VLOOKUP(A57,MATERIALES!A4:D373,4,FALSE)</f>
        <v>7380</v>
      </c>
      <c r="M57" s="820"/>
      <c r="N57" s="281">
        <f>K57*L57</f>
        <v>8265.6</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678297.32851202309</v>
      </c>
      <c r="N58" s="281">
        <f>K58*M58</f>
        <v>685080.3017971433</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5" t="s">
        <v>1037</v>
      </c>
      <c r="C61" s="816"/>
      <c r="D61" s="816"/>
      <c r="E61" s="816"/>
      <c r="F61" s="816"/>
      <c r="G61" s="816"/>
      <c r="H61" s="816"/>
      <c r="I61" s="816"/>
      <c r="J61" s="816"/>
      <c r="K61" s="816"/>
      <c r="L61" s="816"/>
      <c r="M61" s="817"/>
      <c r="N61" s="403">
        <f>SUM(N53:N60)</f>
        <v>739818.89928492822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8" t="s">
        <v>1045</v>
      </c>
      <c r="M65" s="79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19">
        <f>VLOOKUP(A66,TRANSPORTE!A5:D117,4,FALSE)</f>
        <v>962.35130305286657</v>
      </c>
      <c r="M66" s="820"/>
      <c r="N66" s="296">
        <f>K66*L66</f>
        <v>971.97481608339524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4"/>
      <c r="M71" s="805"/>
      <c r="N71" s="133"/>
    </row>
    <row r="72" spans="1:15" ht="15.75" thickBot="1">
      <c r="B72" s="821" t="s">
        <v>1037</v>
      </c>
      <c r="C72" s="822"/>
      <c r="D72" s="822"/>
      <c r="E72" s="822"/>
      <c r="F72" s="822"/>
      <c r="G72" s="822"/>
      <c r="H72" s="822"/>
      <c r="I72" s="822"/>
      <c r="J72" s="822"/>
      <c r="K72" s="822"/>
      <c r="L72" s="822"/>
      <c r="M72" s="823"/>
      <c r="N72" s="110">
        <f>N66+N67+N68+N69+N70</f>
        <v>971.97481608339524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1" t="s">
        <v>1047</v>
      </c>
      <c r="C76" s="842"/>
      <c r="D76" s="842"/>
      <c r="E76" s="842"/>
      <c r="F76" s="842"/>
      <c r="G76" s="842"/>
      <c r="H76" s="842"/>
      <c r="I76" s="79" t="s">
        <v>1048</v>
      </c>
      <c r="J76" s="81" t="s">
        <v>1494</v>
      </c>
      <c r="K76" s="80" t="s">
        <v>1050</v>
      </c>
      <c r="L76" s="843" t="s">
        <v>1034</v>
      </c>
      <c r="M76" s="844"/>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2"/>
      <c r="C82" s="803"/>
      <c r="D82" s="803"/>
      <c r="E82" s="803"/>
      <c r="F82" s="803"/>
      <c r="G82" s="803"/>
      <c r="H82" s="803"/>
      <c r="I82" s="132"/>
      <c r="J82" s="132"/>
      <c r="K82" s="132"/>
      <c r="L82" s="903"/>
      <c r="M82" s="903"/>
      <c r="N82" s="133"/>
    </row>
    <row r="83" spans="1:14" ht="15.75" thickBot="1">
      <c r="B83" s="821" t="s">
        <v>1037</v>
      </c>
      <c r="C83" s="822"/>
      <c r="D83" s="822"/>
      <c r="E83" s="822"/>
      <c r="F83" s="822"/>
      <c r="G83" s="822"/>
      <c r="H83" s="822"/>
      <c r="I83" s="822"/>
      <c r="J83" s="822"/>
      <c r="K83" s="822"/>
      <c r="L83" s="822"/>
      <c r="M83" s="823"/>
      <c r="N83" s="469">
        <f>SUM(N77:N82)</f>
        <v>9192.0969370980001</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765145.65092366701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153029.1301847334</v>
      </c>
      <c r="M90" s="850"/>
      <c r="N90" s="57"/>
    </row>
    <row r="91" spans="1:14">
      <c r="B91" s="95" t="s">
        <v>1057</v>
      </c>
      <c r="C91" s="96"/>
      <c r="D91" s="96"/>
      <c r="E91" s="96"/>
      <c r="F91" s="96"/>
      <c r="G91" s="96"/>
      <c r="H91" s="96"/>
      <c r="I91" s="93"/>
      <c r="J91" s="94"/>
      <c r="K91" s="313">
        <v>0.05</v>
      </c>
      <c r="L91" s="849">
        <f>N85*K91</f>
        <v>38257.282546183349</v>
      </c>
      <c r="M91" s="850"/>
      <c r="N91" s="57"/>
    </row>
    <row r="92" spans="1:14" ht="15.75" thickBot="1">
      <c r="B92" s="97" t="s">
        <v>1058</v>
      </c>
      <c r="C92" s="98"/>
      <c r="D92" s="98"/>
      <c r="E92" s="98"/>
      <c r="F92" s="98"/>
      <c r="G92" s="98"/>
      <c r="H92" s="98"/>
      <c r="I92" s="99"/>
      <c r="J92" s="100"/>
      <c r="K92" s="314">
        <v>0.05</v>
      </c>
      <c r="L92" s="851">
        <f>N85*K92</f>
        <v>38257.282546183349</v>
      </c>
      <c r="M92" s="852"/>
      <c r="N92" s="57"/>
    </row>
    <row r="93" spans="1:14" ht="15.75" thickBot="1">
      <c r="B93" s="815" t="s">
        <v>1037</v>
      </c>
      <c r="C93" s="816"/>
      <c r="D93" s="816"/>
      <c r="E93" s="816"/>
      <c r="F93" s="816"/>
      <c r="G93" s="816"/>
      <c r="H93" s="816"/>
      <c r="I93" s="816"/>
      <c r="J93" s="816"/>
      <c r="K93" s="816"/>
      <c r="L93" s="816"/>
      <c r="M93" s="817"/>
      <c r="N93" s="58">
        <f>L90+L91+L92</f>
        <v>229543.69527710011</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994689.34620076709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3" t="s">
        <v>2324</v>
      </c>
      <c r="C112" s="854"/>
      <c r="D112" s="854"/>
      <c r="E112" s="854"/>
      <c r="F112" s="854"/>
      <c r="G112" s="854"/>
      <c r="H112" s="854"/>
      <c r="I112" s="854"/>
      <c r="J112" s="854"/>
      <c r="K112" s="854"/>
      <c r="L112" s="854"/>
      <c r="M112" s="854"/>
      <c r="N112" s="855"/>
    </row>
    <row r="113" spans="2:14" ht="15" customHeight="1">
      <c r="B113" s="853"/>
      <c r="C113" s="854"/>
      <c r="D113" s="854"/>
      <c r="E113" s="854"/>
      <c r="F113" s="854"/>
      <c r="G113" s="854"/>
      <c r="H113" s="854"/>
      <c r="I113" s="854"/>
      <c r="J113" s="854"/>
      <c r="K113" s="854"/>
      <c r="L113" s="854"/>
      <c r="M113" s="854"/>
      <c r="N113" s="855"/>
    </row>
    <row r="114" spans="2:14" ht="30" customHeight="1">
      <c r="B114" s="856" t="s">
        <v>2325</v>
      </c>
      <c r="C114" s="857"/>
      <c r="D114" s="857"/>
      <c r="E114" s="857"/>
      <c r="F114" s="857"/>
      <c r="G114" s="857"/>
      <c r="H114" s="857"/>
      <c r="I114" s="857"/>
      <c r="J114" s="857"/>
      <c r="K114" s="857"/>
      <c r="L114" s="857"/>
      <c r="M114" s="857"/>
      <c r="N114" s="858"/>
    </row>
    <row r="115" spans="2:14">
      <c r="B115" s="856"/>
      <c r="C115" s="857"/>
      <c r="D115" s="857"/>
      <c r="E115" s="857"/>
      <c r="F115" s="857"/>
      <c r="G115" s="857"/>
      <c r="H115" s="857"/>
      <c r="I115" s="857"/>
      <c r="J115" s="857"/>
      <c r="K115" s="857"/>
      <c r="L115" s="857"/>
      <c r="M115" s="857"/>
      <c r="N115" s="85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2"/>
      <c r="K125" s="792"/>
      <c r="L125" s="792"/>
      <c r="M125" s="792"/>
      <c r="N125" s="793"/>
    </row>
    <row r="126" spans="2:14" ht="15.75" customHeight="1" thickBot="1">
      <c r="B126" s="270" t="s">
        <v>2327</v>
      </c>
      <c r="C126" s="402"/>
      <c r="D126" s="402"/>
      <c r="E126" s="63"/>
      <c r="F126" s="63"/>
      <c r="G126" s="63"/>
      <c r="H126" s="63"/>
      <c r="I126" s="63"/>
      <c r="J126" s="794"/>
      <c r="K126" s="794"/>
      <c r="L126" s="794"/>
      <c r="M126" s="794"/>
      <c r="N126" s="79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5.75" hidden="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3746.4886238825034</v>
      </c>
      <c r="L36" s="279"/>
      <c r="M36" s="280">
        <v>6.25</v>
      </c>
      <c r="N36" s="281">
        <f t="shared" ref="N36:N41" si="0">K36/M36</f>
        <v>599.43817982120049</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97286.812742656461</v>
      </c>
      <c r="L37" s="279"/>
      <c r="M37" s="280">
        <v>50</v>
      </c>
      <c r="N37" s="281">
        <f t="shared" si="0"/>
        <v>1945.7362548531291</v>
      </c>
    </row>
    <row r="38" spans="1:14">
      <c r="A38" t="s">
        <v>184</v>
      </c>
      <c r="B38" s="828" t="str">
        <f>VLOOKUP(A38,EQUIPOS!A8:D154,3,FALSE)</f>
        <v>Cortadora de pavimento, Máxima profundidad de corte: 160 mm. Capacidad de disco: desde 12´´ hasta 18´´ de diámetro. Peso operacional: 135 kg, 13.5 hp de potencia</v>
      </c>
      <c r="C38" s="829"/>
      <c r="D38" s="829"/>
      <c r="E38" s="829"/>
      <c r="F38" s="829"/>
      <c r="G38" s="829"/>
      <c r="H38" s="830"/>
      <c r="I38" s="276"/>
      <c r="J38" s="277"/>
      <c r="K38" s="278">
        <f>VLOOKUP(A38,EQUIPOS!A8:D165,4,FALSE)</f>
        <v>29649.09749361431</v>
      </c>
      <c r="L38" s="279"/>
      <c r="M38" s="280">
        <v>3.75</v>
      </c>
      <c r="N38" s="281">
        <f t="shared" si="0"/>
        <v>7906.4259982971498</v>
      </c>
    </row>
    <row r="39" spans="1:14">
      <c r="A39" t="s">
        <v>228</v>
      </c>
      <c r="B39" s="828" t="str">
        <f>VLOOKUP(A39,EQUIPOS!A9:D154,3,FALSE)</f>
        <v xml:space="preserve">Formaleta metálica (concreto hidráulico)
</v>
      </c>
      <c r="C39" s="829"/>
      <c r="D39" s="829"/>
      <c r="E39" s="829"/>
      <c r="F39" s="829"/>
      <c r="G39" s="829"/>
      <c r="H39" s="830"/>
      <c r="I39" s="276"/>
      <c r="J39" s="277"/>
      <c r="K39" s="278">
        <f>VLOOKUP(A39,EQUIPOS!A9:D166,4,FALSE)</f>
        <v>5024.3399457215846</v>
      </c>
      <c r="L39" s="279"/>
      <c r="M39" s="280">
        <v>6.25</v>
      </c>
      <c r="N39" s="281">
        <f t="shared" si="0"/>
        <v>803.8943913154535</v>
      </c>
    </row>
    <row r="40" spans="1:14">
      <c r="A40" t="s">
        <v>301</v>
      </c>
      <c r="B40" s="828" t="str">
        <f>VLOOKUP(A40,EQUIPOS!A10:D154,3,FALSE)</f>
        <v>Regla vibratoria, de longitud de 3 a 5 m, motor de 3600 rpm, potencia 6 HP</v>
      </c>
      <c r="C40" s="829"/>
      <c r="D40" s="829"/>
      <c r="E40" s="829"/>
      <c r="F40" s="829"/>
      <c r="G40" s="829"/>
      <c r="H40" s="830"/>
      <c r="I40" s="276"/>
      <c r="J40" s="277"/>
      <c r="K40" s="278">
        <f>VLOOKUP(A40,EQUIPOS!A10:D167,4,FALSE)</f>
        <v>9210.1736781609216</v>
      </c>
      <c r="L40" s="279"/>
      <c r="M40" s="280">
        <v>6.25</v>
      </c>
      <c r="N40" s="281">
        <f t="shared" si="0"/>
        <v>1473.6277885057475</v>
      </c>
    </row>
    <row r="41" spans="1:14">
      <c r="A41" t="s">
        <v>363</v>
      </c>
      <c r="B41" s="828" t="str">
        <f>VLOOKUP(A41,EQUIPOS!A11:D155,3,FALSE)</f>
        <v>Vibrador de concreto, Motor de 3 hp a 18.000 rpm Mangueras de 4 mt</v>
      </c>
      <c r="C41" s="829"/>
      <c r="D41" s="829"/>
      <c r="E41" s="829"/>
      <c r="F41" s="829"/>
      <c r="G41" s="829"/>
      <c r="H41" s="830"/>
      <c r="I41" s="276"/>
      <c r="J41" s="277"/>
      <c r="K41" s="278">
        <f>VLOOKUP(A41,EQUIPOS!A11:D168,4,FALSE)</f>
        <v>9464.6723690932322</v>
      </c>
      <c r="L41" s="279"/>
      <c r="M41" s="280">
        <v>6.25</v>
      </c>
      <c r="N41" s="281">
        <f t="shared" si="0"/>
        <v>1514.3475790549171</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N83*M46</f>
        <v>919.20969370980004</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SUM(N36:N47)</f>
        <v>15162.679885557396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6068.4151148074479</v>
      </c>
      <c r="N53" s="281">
        <f>K53*M53</f>
        <v>37225.231607036425</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15982.908455372744</v>
      </c>
      <c r="N54" s="281">
        <f>K54*M54</f>
        <v>17900.857470017476</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4460.9620924486226</v>
      </c>
      <c r="N55" s="281">
        <f>K55*M55</f>
        <v>1652.2081823883789</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1539.2457060206109</v>
      </c>
      <c r="N56" s="281">
        <f>K56*M56</f>
        <v>1710.2730066895676</v>
      </c>
    </row>
    <row r="57" spans="1:14">
      <c r="A57" s="150" t="s">
        <v>684</v>
      </c>
      <c r="B57" s="810" t="str">
        <f>VLOOKUP(A57,MATERIALES!A7:D373,3,FALSE)</f>
        <v>Sello de silicona o sellador autonivelante</v>
      </c>
      <c r="C57" s="811" t="e">
        <f>VLOOKUP(B57,MATERIALES!B7:E373,3,FALSE)</f>
        <v>#N/A</v>
      </c>
      <c r="D57" s="811" t="e">
        <f>VLOOKUP(C57,MATERIALES!C7:F373,3,FALSE)</f>
        <v>#N/A</v>
      </c>
      <c r="E57" s="811" t="e">
        <f>VLOOKUP(D57,MATERIALES!D7:G373,3,FALSE)</f>
        <v>#N/A</v>
      </c>
      <c r="F57" s="811" t="e">
        <f>VLOOKUP(E57,MATERIALES!E7:H373,3,FALSE)</f>
        <v>#N/A</v>
      </c>
      <c r="G57" s="811" t="e">
        <f>VLOOKUP(F57,MATERIALES!F7:I373,3,FALSE)</f>
        <v>#N/A</v>
      </c>
      <c r="H57" s="811" t="e">
        <f>VLOOKUP(G57,MATERIALES!G7:J373,3,FALSE)</f>
        <v>#N/A</v>
      </c>
      <c r="I57" s="811" t="e">
        <f>VLOOKUP(H57,MATERIALES!H7:K373,3,FALSE)</f>
        <v>#N/A</v>
      </c>
      <c r="J57" s="320" t="s">
        <v>144</v>
      </c>
      <c r="K57" s="50">
        <v>1.1111111111111112</v>
      </c>
      <c r="L57" s="819">
        <f>VLOOKUP(A57,MATERIALES!A4:D373,4,FALSE)</f>
        <v>5296.7562225034644</v>
      </c>
      <c r="M57" s="820"/>
      <c r="N57" s="281">
        <f>K57*L57</f>
        <v>5885.2846916705166</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7380</v>
      </c>
      <c r="N58" s="281">
        <f>K58*M58</f>
        <v>8265.6</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678297.32851202309</v>
      </c>
      <c r="N59" s="281">
        <f>K59*M59</f>
        <v>685080.3017971433</v>
      </c>
    </row>
    <row r="60" spans="1:14" ht="15.75" thickBot="1">
      <c r="B60" s="318"/>
      <c r="C60" s="319"/>
      <c r="D60" s="319"/>
      <c r="E60" s="319"/>
      <c r="F60" s="319"/>
      <c r="G60" s="319"/>
      <c r="H60" s="319"/>
      <c r="I60" s="319"/>
      <c r="J60" s="132"/>
      <c r="K60" s="132"/>
      <c r="L60" s="334"/>
      <c r="M60" s="333"/>
      <c r="N60" s="133"/>
    </row>
    <row r="61" spans="1:14" ht="15.75" thickBot="1">
      <c r="B61" s="815" t="s">
        <v>1037</v>
      </c>
      <c r="C61" s="816"/>
      <c r="D61" s="816"/>
      <c r="E61" s="816"/>
      <c r="F61" s="816"/>
      <c r="G61" s="816"/>
      <c r="H61" s="816"/>
      <c r="I61" s="816"/>
      <c r="J61" s="816"/>
      <c r="K61" s="816"/>
      <c r="L61" s="816"/>
      <c r="M61" s="817"/>
      <c r="N61" s="403">
        <f>SUM(N53:N60)</f>
        <v>757719.75675494561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8" t="s">
        <v>1045</v>
      </c>
      <c r="M65" s="79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19">
        <f>VLOOKUP(A66,TRANSPORTE!A5:D117,4,FALSE)</f>
        <v>962.35130305286657</v>
      </c>
      <c r="M66" s="820"/>
      <c r="N66" s="296">
        <f>K66*L66</f>
        <v>971.97481608339524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4"/>
      <c r="M71" s="805"/>
      <c r="N71" s="133"/>
    </row>
    <row r="72" spans="1:15" ht="15.75" thickBot="1">
      <c r="B72" s="821" t="s">
        <v>1037</v>
      </c>
      <c r="C72" s="822"/>
      <c r="D72" s="822"/>
      <c r="E72" s="822"/>
      <c r="F72" s="822"/>
      <c r="G72" s="822"/>
      <c r="H72" s="822"/>
      <c r="I72" s="822"/>
      <c r="J72" s="822"/>
      <c r="K72" s="822"/>
      <c r="L72" s="822"/>
      <c r="M72" s="823"/>
      <c r="N72" s="110">
        <f>N66+N67+N68+N69+N70</f>
        <v>971.97481608339524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1" t="s">
        <v>1047</v>
      </c>
      <c r="C76" s="842"/>
      <c r="D76" s="842"/>
      <c r="E76" s="842"/>
      <c r="F76" s="842"/>
      <c r="G76" s="842"/>
      <c r="H76" s="842"/>
      <c r="I76" s="79" t="s">
        <v>1048</v>
      </c>
      <c r="J76" s="81" t="s">
        <v>1494</v>
      </c>
      <c r="K76" s="80" t="s">
        <v>1050</v>
      </c>
      <c r="L76" s="843" t="s">
        <v>1034</v>
      </c>
      <c r="M76" s="844"/>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2"/>
      <c r="C82" s="803"/>
      <c r="D82" s="803"/>
      <c r="E82" s="803"/>
      <c r="F82" s="803"/>
      <c r="G82" s="803"/>
      <c r="H82" s="803"/>
      <c r="I82" s="132"/>
      <c r="J82" s="132"/>
      <c r="K82" s="132"/>
      <c r="L82" s="903"/>
      <c r="M82" s="903"/>
      <c r="N82" s="51"/>
    </row>
    <row r="83" spans="1:14" ht="15.75" thickBot="1">
      <c r="B83" s="821" t="s">
        <v>1037</v>
      </c>
      <c r="C83" s="822"/>
      <c r="D83" s="822"/>
      <c r="E83" s="822"/>
      <c r="F83" s="822"/>
      <c r="G83" s="822"/>
      <c r="H83" s="822"/>
      <c r="I83" s="822"/>
      <c r="J83" s="822"/>
      <c r="K83" s="822"/>
      <c r="L83" s="822"/>
      <c r="M83" s="823"/>
      <c r="N83" s="310">
        <f>SUM(N77:N82)</f>
        <v>9192.0969370980001</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783046.5083936844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156609.3016787369</v>
      </c>
      <c r="M90" s="850"/>
      <c r="N90" s="57"/>
    </row>
    <row r="91" spans="1:14">
      <c r="B91" s="95" t="s">
        <v>1057</v>
      </c>
      <c r="C91" s="96"/>
      <c r="D91" s="96"/>
      <c r="E91" s="96"/>
      <c r="F91" s="96"/>
      <c r="G91" s="96"/>
      <c r="H91" s="96"/>
      <c r="I91" s="93"/>
      <c r="J91" s="94"/>
      <c r="K91" s="313">
        <v>0.05</v>
      </c>
      <c r="L91" s="849">
        <f>N85*K91</f>
        <v>39152.325419684224</v>
      </c>
      <c r="M91" s="850"/>
      <c r="N91" s="57"/>
    </row>
    <row r="92" spans="1:14" ht="15.75" thickBot="1">
      <c r="B92" s="97" t="s">
        <v>1058</v>
      </c>
      <c r="C92" s="98"/>
      <c r="D92" s="98"/>
      <c r="E92" s="98"/>
      <c r="F92" s="98"/>
      <c r="G92" s="98"/>
      <c r="H92" s="98"/>
      <c r="I92" s="99"/>
      <c r="J92" s="100"/>
      <c r="K92" s="314">
        <v>0.05</v>
      </c>
      <c r="L92" s="851">
        <f>N85*K92</f>
        <v>39152.325419684224</v>
      </c>
      <c r="M92" s="852"/>
      <c r="N92" s="57"/>
    </row>
    <row r="93" spans="1:14" ht="15.75" thickBot="1">
      <c r="B93" s="815" t="s">
        <v>1037</v>
      </c>
      <c r="C93" s="816"/>
      <c r="D93" s="816"/>
      <c r="E93" s="816"/>
      <c r="F93" s="816"/>
      <c r="G93" s="816"/>
      <c r="H93" s="816"/>
      <c r="I93" s="816"/>
      <c r="J93" s="816"/>
      <c r="K93" s="816"/>
      <c r="L93" s="816"/>
      <c r="M93" s="817"/>
      <c r="N93" s="58">
        <f>L90+L91+L92</f>
        <v>234913.95251810536</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1017960.4609117898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3" t="s">
        <v>2324</v>
      </c>
      <c r="C112" s="854"/>
      <c r="D112" s="854"/>
      <c r="E112" s="854"/>
      <c r="F112" s="854"/>
      <c r="G112" s="854"/>
      <c r="H112" s="854"/>
      <c r="I112" s="854"/>
      <c r="J112" s="854"/>
      <c r="K112" s="854"/>
      <c r="L112" s="854"/>
      <c r="M112" s="854"/>
      <c r="N112" s="855"/>
    </row>
    <row r="113" spans="2:14" ht="15" customHeight="1">
      <c r="B113" s="853"/>
      <c r="C113" s="854"/>
      <c r="D113" s="854"/>
      <c r="E113" s="854"/>
      <c r="F113" s="854"/>
      <c r="G113" s="854"/>
      <c r="H113" s="854"/>
      <c r="I113" s="854"/>
      <c r="J113" s="854"/>
      <c r="K113" s="854"/>
      <c r="L113" s="854"/>
      <c r="M113" s="854"/>
      <c r="N113" s="855"/>
    </row>
    <row r="114" spans="2:14" ht="30" customHeight="1">
      <c r="B114" s="856" t="s">
        <v>2325</v>
      </c>
      <c r="C114" s="857"/>
      <c r="D114" s="857"/>
      <c r="E114" s="857"/>
      <c r="F114" s="857"/>
      <c r="G114" s="857"/>
      <c r="H114" s="857"/>
      <c r="I114" s="857"/>
      <c r="J114" s="857"/>
      <c r="K114" s="857"/>
      <c r="L114" s="857"/>
      <c r="M114" s="857"/>
      <c r="N114" s="858"/>
    </row>
    <row r="115" spans="2:14">
      <c r="B115" s="856"/>
      <c r="C115" s="857"/>
      <c r="D115" s="857"/>
      <c r="E115" s="857"/>
      <c r="F115" s="857"/>
      <c r="G115" s="857"/>
      <c r="H115" s="857"/>
      <c r="I115" s="857"/>
      <c r="J115" s="857"/>
      <c r="K115" s="857"/>
      <c r="L115" s="857"/>
      <c r="M115" s="857"/>
      <c r="N115" s="85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2"/>
      <c r="K125" s="792"/>
      <c r="L125" s="792"/>
      <c r="M125" s="792"/>
      <c r="N125" s="793"/>
    </row>
    <row r="126" spans="2:14" ht="15.75" customHeight="1" thickBot="1">
      <c r="B126" s="270" t="s">
        <v>2327</v>
      </c>
      <c r="C126" s="402"/>
      <c r="D126" s="402"/>
      <c r="E126" s="63"/>
      <c r="F126" s="63"/>
      <c r="G126" s="63"/>
      <c r="H126" s="63"/>
      <c r="I126" s="63"/>
      <c r="J126" s="794"/>
      <c r="K126" s="794"/>
      <c r="L126" s="794"/>
      <c r="M126" s="794"/>
      <c r="N126" s="79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29.25" customHeight="1" thickBot="1">
      <c r="A31" s="163" t="s">
        <v>1929</v>
      </c>
      <c r="B31" s="86" t="s">
        <v>1177</v>
      </c>
      <c r="C31" s="955" t="s">
        <v>1709</v>
      </c>
      <c r="D31" s="956"/>
      <c r="E31" s="956"/>
      <c r="F31" s="956"/>
      <c r="G31" s="956"/>
      <c r="H31" s="956"/>
      <c r="I31" s="956"/>
      <c r="J31" s="956"/>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c r="C42" s="836"/>
      <c r="D42" s="836"/>
      <c r="E42" s="44"/>
      <c r="F42" s="45"/>
      <c r="G42" s="45"/>
      <c r="H42" s="46"/>
      <c r="I42" s="42"/>
      <c r="J42" s="43"/>
      <c r="K42" s="288"/>
      <c r="L42" s="285"/>
      <c r="M42" s="410"/>
      <c r="N42" s="353"/>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970.17272343759396</v>
      </c>
      <c r="N49" s="281">
        <f>K49*M49</f>
        <v>970.17272343759396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970.17272343759396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970.17272343759396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194.0345446875188</v>
      </c>
      <c r="M83" s="850"/>
      <c r="N83" s="57"/>
    </row>
    <row r="84" spans="1:14">
      <c r="B84" s="95" t="s">
        <v>1057</v>
      </c>
      <c r="C84" s="96"/>
      <c r="D84" s="96"/>
      <c r="E84" s="96"/>
      <c r="F84" s="96"/>
      <c r="G84" s="96"/>
      <c r="H84" s="96"/>
      <c r="I84" s="93"/>
      <c r="J84" s="94"/>
      <c r="K84" s="313">
        <v>0.05</v>
      </c>
      <c r="L84" s="849">
        <f>N78*K84</f>
        <v>48.508636171879701</v>
      </c>
      <c r="M84" s="850"/>
      <c r="N84" s="57"/>
    </row>
    <row r="85" spans="1:14" ht="15.75" thickBot="1">
      <c r="B85" s="97" t="s">
        <v>1058</v>
      </c>
      <c r="C85" s="98"/>
      <c r="D85" s="98"/>
      <c r="E85" s="98"/>
      <c r="F85" s="98"/>
      <c r="G85" s="98"/>
      <c r="H85" s="98"/>
      <c r="I85" s="99"/>
      <c r="J85" s="100"/>
      <c r="K85" s="314">
        <v>0.05</v>
      </c>
      <c r="L85" s="851">
        <f>N78*K85</f>
        <v>48.508636171879701</v>
      </c>
      <c r="M85" s="852"/>
      <c r="N85" s="57"/>
    </row>
    <row r="86" spans="1:14" ht="15.75" thickBot="1">
      <c r="B86" s="815" t="s">
        <v>1037</v>
      </c>
      <c r="C86" s="816"/>
      <c r="D86" s="816"/>
      <c r="E86" s="816"/>
      <c r="F86" s="816"/>
      <c r="G86" s="816"/>
      <c r="H86" s="816"/>
      <c r="I86" s="816"/>
      <c r="J86" s="816"/>
      <c r="K86" s="816"/>
      <c r="L86" s="816"/>
      <c r="M86" s="817"/>
      <c r="N86" s="58">
        <f>L83+L84+L85</f>
        <v>291.05181703127818</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1261.2245404688722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9.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1710</v>
      </c>
      <c r="C31" s="955" t="s">
        <v>2146</v>
      </c>
      <c r="D31" s="956"/>
      <c r="E31" s="956"/>
      <c r="F31" s="956"/>
      <c r="G31" s="956"/>
      <c r="H31" s="956"/>
      <c r="I31" s="956"/>
      <c r="J31" s="956"/>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c r="C42" s="836"/>
      <c r="D42" s="836"/>
      <c r="E42" s="44"/>
      <c r="F42" s="45"/>
      <c r="G42" s="45"/>
      <c r="H42" s="46"/>
      <c r="I42" s="42"/>
      <c r="J42" s="43"/>
      <c r="K42" s="288"/>
      <c r="L42" s="285"/>
      <c r="M42" s="410"/>
      <c r="N42" s="353"/>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1174.7946724522387</v>
      </c>
      <c r="N49" s="281">
        <f>K49*M49</f>
        <v>1174.7946724522387</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1174.7946724522387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1174.7946724522387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234.95893449044775</v>
      </c>
      <c r="M83" s="850"/>
      <c r="N83" s="57"/>
    </row>
    <row r="84" spans="1:14">
      <c r="B84" s="95" t="s">
        <v>1057</v>
      </c>
      <c r="C84" s="96"/>
      <c r="D84" s="96"/>
      <c r="E84" s="96"/>
      <c r="F84" s="96"/>
      <c r="G84" s="96"/>
      <c r="H84" s="96"/>
      <c r="I84" s="93"/>
      <c r="J84" s="94"/>
      <c r="K84" s="313">
        <v>0.05</v>
      </c>
      <c r="L84" s="849">
        <f>N78*K84</f>
        <v>58.739733622611936</v>
      </c>
      <c r="M84" s="850"/>
      <c r="N84" s="57"/>
    </row>
    <row r="85" spans="1:14" ht="15.75" thickBot="1">
      <c r="B85" s="97" t="s">
        <v>1058</v>
      </c>
      <c r="C85" s="98"/>
      <c r="D85" s="98"/>
      <c r="E85" s="98"/>
      <c r="F85" s="98"/>
      <c r="G85" s="98"/>
      <c r="H85" s="98"/>
      <c r="I85" s="99"/>
      <c r="J85" s="100"/>
      <c r="K85" s="314">
        <v>0.05</v>
      </c>
      <c r="L85" s="851">
        <f>N78*K85</f>
        <v>58.739733622611936</v>
      </c>
      <c r="M85" s="852"/>
      <c r="N85" s="57"/>
    </row>
    <row r="86" spans="1:14" ht="15.75" thickBot="1">
      <c r="B86" s="815" t="s">
        <v>1037</v>
      </c>
      <c r="C86" s="816"/>
      <c r="D86" s="816"/>
      <c r="E86" s="816"/>
      <c r="F86" s="816"/>
      <c r="G86" s="816"/>
      <c r="H86" s="816"/>
      <c r="I86" s="816"/>
      <c r="J86" s="816"/>
      <c r="K86" s="816"/>
      <c r="L86" s="816"/>
      <c r="M86" s="817"/>
      <c r="N86" s="58">
        <f>L83+L84+L85</f>
        <v>352.43840173567162</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1527.2330741879105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41.25" customHeight="1" thickBot="1">
      <c r="A31" t="s">
        <v>1929</v>
      </c>
      <c r="B31" s="86" t="s">
        <v>1711</v>
      </c>
      <c r="C31" s="955" t="s">
        <v>2147</v>
      </c>
      <c r="D31" s="956"/>
      <c r="E31" s="956"/>
      <c r="F31" s="956"/>
      <c r="G31" s="956"/>
      <c r="H31" s="956"/>
      <c r="I31" s="956"/>
      <c r="J31" s="956"/>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c r="C42" s="836"/>
      <c r="D42" s="836"/>
      <c r="E42" s="44"/>
      <c r="F42" s="45"/>
      <c r="G42" s="45"/>
      <c r="H42" s="46"/>
      <c r="I42" s="42"/>
      <c r="J42" s="43"/>
      <c r="K42" s="288"/>
      <c r="L42" s="285"/>
      <c r="M42" s="410"/>
      <c r="N42" s="353"/>
    </row>
    <row r="43" spans="1:14" ht="15.75" thickBot="1">
      <c r="B43" s="828"/>
      <c r="C43" s="829"/>
      <c r="D43" s="829"/>
      <c r="E43" s="829"/>
      <c r="F43" s="829"/>
      <c r="G43" s="829"/>
      <c r="H43" s="830"/>
      <c r="I43" s="837"/>
      <c r="J43" s="838"/>
      <c r="K43" s="47"/>
      <c r="L43" s="839"/>
      <c r="M43" s="840"/>
      <c r="N43" s="111"/>
    </row>
    <row r="44" spans="1:14" ht="15.75" thickBot="1">
      <c r="B44" s="815" t="s">
        <v>1037</v>
      </c>
      <c r="C44" s="816"/>
      <c r="D44" s="816"/>
      <c r="E44" s="816"/>
      <c r="F44" s="816"/>
      <c r="G44" s="816"/>
      <c r="H44" s="816"/>
      <c r="I44" s="816"/>
      <c r="J44" s="816"/>
      <c r="K44" s="816"/>
      <c r="L44" s="816"/>
      <c r="M44" s="817"/>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505</v>
      </c>
      <c r="N49" s="281">
        <f>K49*M49</f>
        <v>505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0"/>
      <c r="C53" s="811"/>
      <c r="D53" s="811"/>
      <c r="E53" s="811"/>
      <c r="F53" s="811"/>
      <c r="G53" s="811"/>
      <c r="H53" s="811"/>
      <c r="I53" s="812"/>
      <c r="J53" s="48"/>
      <c r="K53" s="50"/>
      <c r="L53" s="813"/>
      <c r="M53" s="814"/>
      <c r="N53" s="51"/>
    </row>
    <row r="54" spans="1:14" ht="15.75" thickBot="1">
      <c r="B54" s="815" t="s">
        <v>1037</v>
      </c>
      <c r="C54" s="816"/>
      <c r="D54" s="816"/>
      <c r="E54" s="816"/>
      <c r="F54" s="816"/>
      <c r="G54" s="816"/>
      <c r="H54" s="816"/>
      <c r="I54" s="816"/>
      <c r="J54" s="816"/>
      <c r="K54" s="816"/>
      <c r="L54" s="816"/>
      <c r="M54" s="817"/>
      <c r="N54" s="403">
        <f>SUM(N49:N53)</f>
        <v>505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2:15" ht="15.7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2"/>
      <c r="C75" s="803"/>
      <c r="D75" s="803"/>
      <c r="E75" s="803"/>
      <c r="F75" s="803"/>
      <c r="G75" s="803"/>
      <c r="H75" s="803"/>
      <c r="I75" s="132"/>
      <c r="J75" s="132"/>
      <c r="K75" s="132"/>
      <c r="L75" s="903"/>
      <c r="M75" s="903"/>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N44+N54+N65+N76</f>
        <v>505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101</v>
      </c>
      <c r="M83" s="850"/>
      <c r="N83" s="57"/>
    </row>
    <row r="84" spans="1:14">
      <c r="B84" s="95" t="s">
        <v>1057</v>
      </c>
      <c r="C84" s="96"/>
      <c r="D84" s="96"/>
      <c r="E84" s="96"/>
      <c r="F84" s="96"/>
      <c r="G84" s="96"/>
      <c r="H84" s="96"/>
      <c r="I84" s="93"/>
      <c r="J84" s="94"/>
      <c r="K84" s="313">
        <v>0.05</v>
      </c>
      <c r="L84" s="849">
        <f>N78*K84</f>
        <v>25.25</v>
      </c>
      <c r="M84" s="850"/>
      <c r="N84" s="57"/>
    </row>
    <row r="85" spans="1:14" ht="15.75" thickBot="1">
      <c r="B85" s="97" t="s">
        <v>1058</v>
      </c>
      <c r="C85" s="98"/>
      <c r="D85" s="98"/>
      <c r="E85" s="98"/>
      <c r="F85" s="98"/>
      <c r="G85" s="98"/>
      <c r="H85" s="98"/>
      <c r="I85" s="99"/>
      <c r="J85" s="100"/>
      <c r="K85" s="314">
        <v>0.05</v>
      </c>
      <c r="L85" s="851">
        <f>N78*K85</f>
        <v>25.25</v>
      </c>
      <c r="M85" s="852"/>
      <c r="N85" s="57"/>
    </row>
    <row r="86" spans="1:14" ht="15.75" thickBot="1">
      <c r="B86" s="815" t="s">
        <v>1037</v>
      </c>
      <c r="C86" s="816"/>
      <c r="D86" s="816"/>
      <c r="E86" s="816"/>
      <c r="F86" s="816"/>
      <c r="G86" s="816"/>
      <c r="H86" s="816"/>
      <c r="I86" s="816"/>
      <c r="J86" s="816"/>
      <c r="K86" s="816"/>
      <c r="L86" s="816"/>
      <c r="M86" s="817"/>
      <c r="N86" s="58">
        <f>L83+L84+L85</f>
        <v>151.5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656.5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3746.4886238825034</v>
      </c>
      <c r="L36" s="279"/>
      <c r="M36" s="280">
        <v>30</v>
      </c>
      <c r="N36" s="281">
        <f>K36/M36</f>
        <v>124.88295412941677</v>
      </c>
    </row>
    <row r="37" spans="1:14">
      <c r="A37" t="s">
        <v>363</v>
      </c>
      <c r="B37" s="828" t="str">
        <f>VLOOKUP(A37,EQUIPOS!A7:D154,3,FALSE)</f>
        <v>Vibrador de concreto, Motor de 3 hp a 18.000 rpm Mangueras de 4 mt</v>
      </c>
      <c r="C37" s="829"/>
      <c r="D37" s="829"/>
      <c r="E37" s="829"/>
      <c r="F37" s="829"/>
      <c r="G37" s="829"/>
      <c r="H37" s="830"/>
      <c r="I37" s="276"/>
      <c r="J37" s="277"/>
      <c r="K37" s="278">
        <f>VLOOKUP(A37,EQUIPOS!A7:D164,4,FALSE)</f>
        <v>9464.6723690932322</v>
      </c>
      <c r="L37" s="279"/>
      <c r="M37" s="280">
        <v>30</v>
      </c>
      <c r="N37" s="281">
        <f>K37/M37</f>
        <v>315.48907896977443</v>
      </c>
    </row>
    <row r="38" spans="1:14">
      <c r="A38" t="s">
        <v>228</v>
      </c>
      <c r="B38" s="828" t="str">
        <f>VLOOKUP(A38,EQUIPOS!A8:D154,3,FALSE)</f>
        <v xml:space="preserve">Formaleta metálica (concreto hidráulico)
</v>
      </c>
      <c r="C38" s="829"/>
      <c r="D38" s="829"/>
      <c r="E38" s="829"/>
      <c r="F38" s="829"/>
      <c r="G38" s="829"/>
      <c r="H38" s="830"/>
      <c r="I38" s="831"/>
      <c r="J38" s="812"/>
      <c r="K38" s="278">
        <f>VLOOKUP(A38,EQUIPOS!A8:D165,4,FALSE)</f>
        <v>5024.3399457215846</v>
      </c>
      <c r="L38" s="832">
        <v>0.33329999999999999</v>
      </c>
      <c r="M38" s="833"/>
      <c r="N38" s="281">
        <f>K38/L38</f>
        <v>15074.527289893744</v>
      </c>
    </row>
    <row r="39" spans="1:14">
      <c r="B39" s="828"/>
      <c r="C39" s="829"/>
      <c r="D39" s="829"/>
      <c r="E39" s="829"/>
      <c r="F39" s="829"/>
      <c r="G39" s="829"/>
      <c r="H39" s="830"/>
      <c r="I39" s="42"/>
      <c r="J39" s="43"/>
      <c r="K39" s="278"/>
      <c r="L39" s="285"/>
      <c r="M39" s="286"/>
      <c r="N39" s="281"/>
    </row>
    <row r="40" spans="1:14">
      <c r="B40" s="329"/>
      <c r="C40" s="330"/>
      <c r="D40" s="330"/>
      <c r="E40" s="332"/>
      <c r="F40" s="332"/>
      <c r="G40" s="332"/>
      <c r="H40" s="131"/>
      <c r="I40" s="42"/>
      <c r="J40" s="43"/>
      <c r="K40" s="283"/>
      <c r="L40" s="285"/>
      <c r="M40" s="286"/>
      <c r="N40" s="287"/>
    </row>
    <row r="41" spans="1:14">
      <c r="B41" s="835" t="s">
        <v>1036</v>
      </c>
      <c r="C41" s="836"/>
      <c r="D41" s="836"/>
      <c r="E41" s="44"/>
      <c r="F41" s="45"/>
      <c r="G41" s="45"/>
      <c r="H41" s="46"/>
      <c r="I41" s="42"/>
      <c r="J41" s="43"/>
      <c r="K41" s="288"/>
      <c r="L41" s="285"/>
      <c r="M41" s="410">
        <v>0.1</v>
      </c>
      <c r="N41" s="353">
        <f>N72*M41</f>
        <v>212.78002169208332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15727.679344685019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678297.32851202309</v>
      </c>
      <c r="N48" s="281">
        <f>K48*M48</f>
        <v>685080.3017971433</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10"/>
      <c r="C51" s="811"/>
      <c r="D51" s="811"/>
      <c r="E51" s="811"/>
      <c r="F51" s="811"/>
      <c r="G51" s="811"/>
      <c r="H51" s="811"/>
      <c r="I51" s="812"/>
      <c r="J51" s="48"/>
      <c r="K51" s="50"/>
      <c r="L51" s="813"/>
      <c r="M51" s="814"/>
      <c r="N51" s="51"/>
    </row>
    <row r="52" spans="1:14" ht="15.75" thickBot="1">
      <c r="B52" s="815" t="s">
        <v>1037</v>
      </c>
      <c r="C52" s="816"/>
      <c r="D52" s="816"/>
      <c r="E52" s="816"/>
      <c r="F52" s="816"/>
      <c r="G52" s="816"/>
      <c r="H52" s="816"/>
      <c r="I52" s="816"/>
      <c r="J52" s="816"/>
      <c r="K52" s="816"/>
      <c r="L52" s="816"/>
      <c r="M52" s="817"/>
      <c r="N52" s="403">
        <f>SUM(N48:N51)</f>
        <v>685080.3017971433</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18" t="s">
        <v>1045</v>
      </c>
      <c r="M56" s="791"/>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19">
        <f>VLOOKUP(A57,TRANSPORTE!A5:D117,4,FALSE)</f>
        <v>962.35130305286657</v>
      </c>
      <c r="M57" s="820"/>
      <c r="N57" s="296">
        <f>K57*L57</f>
        <v>971.97481608339524</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4"/>
      <c r="M61" s="805"/>
      <c r="N61" s="133"/>
    </row>
    <row r="62" spans="1:14" ht="15.75" thickBot="1">
      <c r="B62" s="821" t="s">
        <v>1037</v>
      </c>
      <c r="C62" s="822"/>
      <c r="D62" s="822"/>
      <c r="E62" s="822"/>
      <c r="F62" s="822"/>
      <c r="G62" s="822"/>
      <c r="H62" s="822"/>
      <c r="I62" s="822"/>
      <c r="J62" s="822"/>
      <c r="K62" s="822"/>
      <c r="L62" s="822"/>
      <c r="M62" s="823"/>
      <c r="N62" s="110">
        <f>SUM(N57:N61)</f>
        <v>971.97481608339524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1" t="s">
        <v>1047</v>
      </c>
      <c r="C66" s="842"/>
      <c r="D66" s="842"/>
      <c r="E66" s="842"/>
      <c r="F66" s="842"/>
      <c r="G66" s="842"/>
      <c r="H66" s="842"/>
      <c r="I66" s="79" t="s">
        <v>1048</v>
      </c>
      <c r="J66" s="81" t="s">
        <v>1494</v>
      </c>
      <c r="K66" s="80" t="s">
        <v>1050</v>
      </c>
      <c r="L66" s="843" t="s">
        <v>1034</v>
      </c>
      <c r="M66" s="844"/>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2"/>
      <c r="C71" s="803"/>
      <c r="D71" s="803"/>
      <c r="E71" s="803"/>
      <c r="F71" s="803"/>
      <c r="G71" s="803"/>
      <c r="H71" s="803"/>
      <c r="I71" s="132"/>
      <c r="J71" s="132"/>
      <c r="K71" s="132"/>
      <c r="L71" s="903"/>
      <c r="M71" s="903"/>
      <c r="N71" s="51"/>
    </row>
    <row r="72" spans="1:15" ht="15.75" thickBot="1">
      <c r="B72" s="821" t="s">
        <v>1037</v>
      </c>
      <c r="C72" s="822"/>
      <c r="D72" s="822"/>
      <c r="E72" s="822"/>
      <c r="F72" s="822"/>
      <c r="G72" s="822"/>
      <c r="H72" s="822"/>
      <c r="I72" s="822"/>
      <c r="J72" s="822"/>
      <c r="K72" s="822"/>
      <c r="L72" s="822"/>
      <c r="M72" s="823"/>
      <c r="N72" s="310">
        <f>SUM(N67:N71)</f>
        <v>2127.800216920833</v>
      </c>
    </row>
    <row r="73" spans="1:15" ht="15.75" thickBot="1">
      <c r="B73" s="39"/>
      <c r="C73" s="40"/>
      <c r="D73" s="40"/>
      <c r="E73" s="40"/>
      <c r="F73" s="40"/>
      <c r="G73" s="40"/>
      <c r="H73" s="40"/>
      <c r="I73" s="40"/>
      <c r="J73" s="40"/>
      <c r="K73" s="40"/>
      <c r="L73" s="40"/>
      <c r="M73" s="40"/>
      <c r="N73" s="41"/>
    </row>
    <row r="74" spans="1:15" ht="15.75" thickBot="1">
      <c r="B74" s="815" t="s">
        <v>1051</v>
      </c>
      <c r="C74" s="816"/>
      <c r="D74" s="816"/>
      <c r="E74" s="816"/>
      <c r="F74" s="816"/>
      <c r="G74" s="816"/>
      <c r="H74" s="816"/>
      <c r="I74" s="816"/>
      <c r="J74" s="816"/>
      <c r="K74" s="816"/>
      <c r="L74" s="816"/>
      <c r="M74" s="817"/>
      <c r="N74" s="105">
        <f>N43+N52+N62+N72</f>
        <v>703907.75617483258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6" t="s">
        <v>1053</v>
      </c>
      <c r="C78" s="807"/>
      <c r="D78" s="807"/>
      <c r="E78" s="807"/>
      <c r="F78" s="807"/>
      <c r="G78" s="807"/>
      <c r="H78" s="807"/>
      <c r="I78" s="323"/>
      <c r="J78" s="343"/>
      <c r="K78" s="311" t="s">
        <v>1054</v>
      </c>
      <c r="L78" s="845" t="s">
        <v>1055</v>
      </c>
      <c r="M78" s="846"/>
      <c r="N78" s="312"/>
    </row>
    <row r="79" spans="1:15">
      <c r="B79" s="847" t="s">
        <v>1056</v>
      </c>
      <c r="C79" s="848"/>
      <c r="D79" s="848"/>
      <c r="E79" s="848"/>
      <c r="F79" s="848"/>
      <c r="G79" s="848"/>
      <c r="H79" s="848"/>
      <c r="I79" s="93"/>
      <c r="J79" s="94"/>
      <c r="K79" s="313">
        <v>0.2</v>
      </c>
      <c r="L79" s="849">
        <f>N74*K79</f>
        <v>140781.55123496652</v>
      </c>
      <c r="M79" s="850"/>
      <c r="N79" s="57"/>
    </row>
    <row r="80" spans="1:15">
      <c r="B80" s="95" t="s">
        <v>1057</v>
      </c>
      <c r="C80" s="96"/>
      <c r="D80" s="96"/>
      <c r="E80" s="96"/>
      <c r="F80" s="96"/>
      <c r="G80" s="96"/>
      <c r="H80" s="96"/>
      <c r="I80" s="93"/>
      <c r="J80" s="94"/>
      <c r="K80" s="313">
        <v>0.05</v>
      </c>
      <c r="L80" s="849">
        <f>N74*K80</f>
        <v>35195.387808741631</v>
      </c>
      <c r="M80" s="850"/>
      <c r="N80" s="57"/>
    </row>
    <row r="81" spans="1:14" ht="15.75" thickBot="1">
      <c r="B81" s="97" t="s">
        <v>1058</v>
      </c>
      <c r="C81" s="98"/>
      <c r="D81" s="98"/>
      <c r="E81" s="98"/>
      <c r="F81" s="98"/>
      <c r="G81" s="98"/>
      <c r="H81" s="98"/>
      <c r="I81" s="99"/>
      <c r="J81" s="100"/>
      <c r="K81" s="314">
        <v>0.05</v>
      </c>
      <c r="L81" s="851">
        <f>N74*K81</f>
        <v>35195.387808741631</v>
      </c>
      <c r="M81" s="852"/>
      <c r="N81" s="57"/>
    </row>
    <row r="82" spans="1:14" ht="15.75" thickBot="1">
      <c r="B82" s="815" t="s">
        <v>1037</v>
      </c>
      <c r="C82" s="816"/>
      <c r="D82" s="816"/>
      <c r="E82" s="816"/>
      <c r="F82" s="816"/>
      <c r="G82" s="816"/>
      <c r="H82" s="816"/>
      <c r="I82" s="816"/>
      <c r="J82" s="816"/>
      <c r="K82" s="816"/>
      <c r="L82" s="816"/>
      <c r="M82" s="817"/>
      <c r="N82" s="58">
        <f>L79+L80+L81</f>
        <v>211172.32685244977</v>
      </c>
    </row>
    <row r="83" spans="1:14" ht="15.75" thickBot="1">
      <c r="B83" s="39"/>
      <c r="C83" s="40"/>
      <c r="D83" s="40"/>
      <c r="E83" s="40"/>
      <c r="F83" s="40"/>
      <c r="G83" s="40"/>
      <c r="H83" s="40"/>
      <c r="I83" s="40"/>
      <c r="J83" s="40"/>
      <c r="K83" s="40"/>
      <c r="L83" s="40"/>
      <c r="M83" s="40"/>
      <c r="N83" s="41"/>
    </row>
    <row r="84" spans="1:14" ht="15.75" thickBot="1">
      <c r="A84" t="s">
        <v>2122</v>
      </c>
      <c r="B84" s="815" t="s">
        <v>1059</v>
      </c>
      <c r="C84" s="816"/>
      <c r="D84" s="816"/>
      <c r="E84" s="816"/>
      <c r="F84" s="816"/>
      <c r="G84" s="816"/>
      <c r="H84" s="816"/>
      <c r="I84" s="816"/>
      <c r="J84" s="816"/>
      <c r="K84" s="816"/>
      <c r="L84" s="816"/>
      <c r="M84" s="817"/>
      <c r="N84" s="196">
        <f>N74+N82</f>
        <v>915080.08302728238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3"/>
      <c r="K114" s="963"/>
      <c r="L114" s="963"/>
      <c r="M114" s="963"/>
      <c r="N114" s="964"/>
    </row>
    <row r="115" spans="2:14" ht="15.75" thickBot="1">
      <c r="B115" s="428" t="s">
        <v>2327</v>
      </c>
      <c r="C115" s="429"/>
      <c r="D115" s="429"/>
      <c r="E115" s="268"/>
      <c r="F115" s="268"/>
      <c r="G115" s="268"/>
      <c r="H115" s="268"/>
      <c r="I115" s="268"/>
      <c r="J115" s="965"/>
      <c r="K115" s="965"/>
      <c r="L115" s="965"/>
      <c r="M115" s="965"/>
      <c r="N115" s="96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9357.5150255427852</v>
      </c>
      <c r="L36" s="279"/>
      <c r="M36" s="280">
        <v>37.5</v>
      </c>
      <c r="N36" s="281">
        <f>K36/M36</f>
        <v>249.53373401447428</v>
      </c>
    </row>
    <row r="37" spans="1:14">
      <c r="B37" s="828"/>
      <c r="C37" s="829"/>
      <c r="D37" s="829"/>
      <c r="E37" s="834"/>
      <c r="F37" s="829"/>
      <c r="G37" s="829"/>
      <c r="H37" s="830"/>
      <c r="I37" s="42"/>
      <c r="J37" s="43"/>
      <c r="K37" s="283"/>
      <c r="L37" s="285"/>
      <c r="M37" s="286"/>
      <c r="N37" s="287"/>
    </row>
    <row r="38" spans="1:14">
      <c r="B38" s="835" t="s">
        <v>1036</v>
      </c>
      <c r="C38" s="836"/>
      <c r="D38" s="836"/>
      <c r="E38" s="44"/>
      <c r="F38" s="45"/>
      <c r="G38" s="45"/>
      <c r="H38" s="46"/>
      <c r="I38" s="42"/>
      <c r="J38" s="43"/>
      <c r="K38" s="288"/>
      <c r="L38" s="285"/>
      <c r="M38" s="478">
        <v>0.1</v>
      </c>
      <c r="N38" s="353">
        <f>N72*M38</f>
        <v>1021.344104122</v>
      </c>
    </row>
    <row r="39" spans="1:14" ht="15.75" thickBot="1">
      <c r="B39" s="828"/>
      <c r="C39" s="829"/>
      <c r="D39" s="829"/>
      <c r="E39" s="829"/>
      <c r="F39" s="829"/>
      <c r="G39" s="829"/>
      <c r="H39" s="830"/>
      <c r="I39" s="837"/>
      <c r="J39" s="838"/>
      <c r="K39" s="47"/>
      <c r="L39" s="839"/>
      <c r="M39" s="840"/>
      <c r="N39" s="111"/>
    </row>
    <row r="40" spans="1:14" ht="15.75" thickBot="1">
      <c r="B40" s="815" t="s">
        <v>1037</v>
      </c>
      <c r="C40" s="816"/>
      <c r="D40" s="816"/>
      <c r="E40" s="816"/>
      <c r="F40" s="816"/>
      <c r="G40" s="816"/>
      <c r="H40" s="816"/>
      <c r="I40" s="816"/>
      <c r="J40" s="816"/>
      <c r="K40" s="816"/>
      <c r="L40" s="816"/>
      <c r="M40" s="817"/>
      <c r="N40" s="403">
        <f>SUM(N36:N39)</f>
        <v>1270.8778381364743</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6" t="s">
        <v>1028</v>
      </c>
      <c r="C44" s="807"/>
      <c r="D44" s="807"/>
      <c r="E44" s="807"/>
      <c r="F44" s="807"/>
      <c r="G44" s="807"/>
      <c r="H44" s="807"/>
      <c r="I44" s="808"/>
      <c r="J44" s="324" t="s">
        <v>1029</v>
      </c>
      <c r="K44" s="91" t="s">
        <v>1030</v>
      </c>
      <c r="L44" s="809" t="s">
        <v>1039</v>
      </c>
      <c r="M44" s="808"/>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57482.479358765733</v>
      </c>
      <c r="N45" s="281">
        <f>K45*M45</f>
        <v>59206.953739528704</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63683.237027662261</v>
      </c>
      <c r="N46" s="281">
        <f>K46*M46</f>
        <v>636.83237027662267</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64210.571204724874</v>
      </c>
      <c r="N47" s="281">
        <f>K47*M47</f>
        <v>3210.5285602362437</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506029.06189356948</v>
      </c>
      <c r="N48" s="281">
        <f>K48*M48</f>
        <v>5060.2906189356945</v>
      </c>
    </row>
    <row r="49" spans="1:14" ht="15.75" thickBot="1">
      <c r="B49" s="318"/>
      <c r="C49" s="319"/>
      <c r="D49" s="319"/>
      <c r="E49" s="319"/>
      <c r="F49" s="319"/>
      <c r="G49" s="319"/>
      <c r="H49" s="319"/>
      <c r="I49" s="319"/>
      <c r="J49" s="132"/>
      <c r="K49" s="132"/>
      <c r="L49" s="334"/>
      <c r="M49" s="333"/>
      <c r="N49" s="133"/>
    </row>
    <row r="50" spans="1:14" ht="15.75" thickBot="1">
      <c r="B50" s="815" t="s">
        <v>1037</v>
      </c>
      <c r="C50" s="816"/>
      <c r="D50" s="816"/>
      <c r="E50" s="816"/>
      <c r="F50" s="816"/>
      <c r="G50" s="816"/>
      <c r="H50" s="816"/>
      <c r="I50" s="816"/>
      <c r="J50" s="816"/>
      <c r="K50" s="816"/>
      <c r="L50" s="816"/>
      <c r="M50" s="817"/>
      <c r="N50" s="403">
        <f>SUM(N45:N49)</f>
        <v>68114.605288977269</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18" t="s">
        <v>1045</v>
      </c>
      <c r="M54" s="791"/>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19">
        <f>VLOOKUP(A55,TRANSPORTE!A5:D117,4,FALSE)</f>
        <v>1788.0848845867458</v>
      </c>
      <c r="M55" s="820"/>
      <c r="N55" s="296">
        <f>K55*L55</f>
        <v>1645.0380938198061</v>
      </c>
    </row>
    <row r="56" spans="1:14">
      <c r="A56" t="s">
        <v>1311</v>
      </c>
      <c r="B56" s="52" t="str">
        <f>VLOOKUP(A56,TRANSPORTE!A6:D117,3,FALSE)</f>
        <v>Transporte de Arena</v>
      </c>
      <c r="C56" s="53"/>
      <c r="D56" s="53"/>
      <c r="E56" s="53"/>
      <c r="F56" s="53"/>
      <c r="G56" s="53"/>
      <c r="H56" s="320" t="s">
        <v>1552</v>
      </c>
      <c r="I56" s="288">
        <v>0.01</v>
      </c>
      <c r="J56" s="295">
        <v>1</v>
      </c>
      <c r="K56" s="288">
        <f>I56*J56</f>
        <v>0.01</v>
      </c>
      <c r="L56" s="819">
        <f>VLOOKUP(A56,TRANSPORTE!A6:D117,4,FALSE)</f>
        <v>962.35130305286657</v>
      </c>
      <c r="M56" s="820"/>
      <c r="N56" s="296">
        <f>K56*L56</f>
        <v>9.6235130305286667</v>
      </c>
    </row>
    <row r="57" spans="1:14">
      <c r="A57" t="s">
        <v>1311</v>
      </c>
      <c r="B57" s="52" t="str">
        <f>VLOOKUP(A57,TRANSPORTE!A6:D117,3,FALSE)</f>
        <v>Transporte de Arena</v>
      </c>
      <c r="C57" s="53"/>
      <c r="D57" s="53"/>
      <c r="E57" s="53"/>
      <c r="F57" s="53"/>
      <c r="G57" s="53"/>
      <c r="H57" s="320" t="s">
        <v>1552</v>
      </c>
      <c r="I57" s="288">
        <v>0.05</v>
      </c>
      <c r="J57" s="295">
        <v>1</v>
      </c>
      <c r="K57" s="288">
        <f>I57*J57</f>
        <v>0.05</v>
      </c>
      <c r="L57" s="819">
        <f>VLOOKUP(A57,TRANSPORTE!A6:D118,4,FALSE)</f>
        <v>962.35130305286657</v>
      </c>
      <c r="M57" s="820"/>
      <c r="N57" s="296">
        <f>K57*L57</f>
        <v>48.11756515264333</v>
      </c>
    </row>
    <row r="58" spans="1:14">
      <c r="B58" s="52"/>
      <c r="C58" s="53"/>
      <c r="D58" s="53"/>
      <c r="E58" s="53"/>
      <c r="F58" s="53"/>
      <c r="G58" s="53"/>
      <c r="H58" s="320"/>
      <c r="I58" s="288"/>
      <c r="J58" s="295"/>
      <c r="K58" s="288"/>
      <c r="L58" s="819"/>
      <c r="M58" s="820"/>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04"/>
      <c r="M60" s="805"/>
      <c r="N60" s="133"/>
    </row>
    <row r="61" spans="1:14" ht="15.75" thickBot="1">
      <c r="B61" s="821" t="s">
        <v>1037</v>
      </c>
      <c r="C61" s="822"/>
      <c r="D61" s="822"/>
      <c r="E61" s="822"/>
      <c r="F61" s="822"/>
      <c r="G61" s="822"/>
      <c r="H61" s="822"/>
      <c r="I61" s="822"/>
      <c r="J61" s="822"/>
      <c r="K61" s="822"/>
      <c r="L61" s="822"/>
      <c r="M61" s="823"/>
      <c r="N61" s="110">
        <f>N55+N56+N57+N58+N59</f>
        <v>1702.7791720029779</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1" t="s">
        <v>1047</v>
      </c>
      <c r="C65" s="842"/>
      <c r="D65" s="842"/>
      <c r="E65" s="842"/>
      <c r="F65" s="842"/>
      <c r="G65" s="842"/>
      <c r="H65" s="842"/>
      <c r="I65" s="79" t="s">
        <v>1048</v>
      </c>
      <c r="J65" s="81" t="s">
        <v>1494</v>
      </c>
      <c r="K65" s="80" t="s">
        <v>1050</v>
      </c>
      <c r="L65" s="843" t="s">
        <v>1034</v>
      </c>
      <c r="M65" s="844"/>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2"/>
      <c r="C71" s="803"/>
      <c r="D71" s="803"/>
      <c r="E71" s="803"/>
      <c r="F71" s="803"/>
      <c r="G71" s="803"/>
      <c r="H71" s="803"/>
      <c r="I71" s="132"/>
      <c r="J71" s="132"/>
      <c r="K71" s="132"/>
      <c r="L71" s="903"/>
      <c r="M71" s="903"/>
      <c r="N71" s="51"/>
    </row>
    <row r="72" spans="1:15" ht="15.75" thickBot="1">
      <c r="B72" s="821" t="s">
        <v>1037</v>
      </c>
      <c r="C72" s="822"/>
      <c r="D72" s="822"/>
      <c r="E72" s="822"/>
      <c r="F72" s="822"/>
      <c r="G72" s="822"/>
      <c r="H72" s="822"/>
      <c r="I72" s="822"/>
      <c r="J72" s="822"/>
      <c r="K72" s="822"/>
      <c r="L72" s="822"/>
      <c r="M72" s="823"/>
      <c r="N72" s="310">
        <f>SUM(N66:N71)</f>
        <v>10213.44104122</v>
      </c>
    </row>
    <row r="73" spans="1:15" ht="15.75" thickBot="1">
      <c r="B73" s="39"/>
      <c r="C73" s="40"/>
      <c r="D73" s="40"/>
      <c r="E73" s="40"/>
      <c r="F73" s="40"/>
      <c r="G73" s="40"/>
      <c r="H73" s="40"/>
      <c r="I73" s="40"/>
      <c r="J73" s="40"/>
      <c r="K73" s="40"/>
      <c r="L73" s="40"/>
      <c r="M73" s="40"/>
      <c r="N73" s="41"/>
    </row>
    <row r="74" spans="1:15" ht="15.75" thickBot="1">
      <c r="B74" s="815" t="s">
        <v>1051</v>
      </c>
      <c r="C74" s="816"/>
      <c r="D74" s="816"/>
      <c r="E74" s="816"/>
      <c r="F74" s="816"/>
      <c r="G74" s="816"/>
      <c r="H74" s="816"/>
      <c r="I74" s="816"/>
      <c r="J74" s="816"/>
      <c r="K74" s="816"/>
      <c r="L74" s="816"/>
      <c r="M74" s="817"/>
      <c r="N74" s="105">
        <f>N40+N50+N61+N72</f>
        <v>81301.70334033671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6" t="s">
        <v>1053</v>
      </c>
      <c r="C78" s="807"/>
      <c r="D78" s="807"/>
      <c r="E78" s="807"/>
      <c r="F78" s="807"/>
      <c r="G78" s="807"/>
      <c r="H78" s="807"/>
      <c r="I78" s="323"/>
      <c r="J78" s="343"/>
      <c r="K78" s="311" t="s">
        <v>1054</v>
      </c>
      <c r="L78" s="845" t="s">
        <v>1055</v>
      </c>
      <c r="M78" s="846"/>
      <c r="N78" s="312"/>
    </row>
    <row r="79" spans="1:15">
      <c r="B79" s="847" t="s">
        <v>1056</v>
      </c>
      <c r="C79" s="848"/>
      <c r="D79" s="848"/>
      <c r="E79" s="848"/>
      <c r="F79" s="848"/>
      <c r="G79" s="848"/>
      <c r="H79" s="848"/>
      <c r="I79" s="93"/>
      <c r="J79" s="94"/>
      <c r="K79" s="313">
        <v>0.2</v>
      </c>
      <c r="L79" s="849">
        <f>N74*K79</f>
        <v>16260.340668067343</v>
      </c>
      <c r="M79" s="850"/>
      <c r="N79" s="57"/>
    </row>
    <row r="80" spans="1:15">
      <c r="B80" s="95" t="s">
        <v>1057</v>
      </c>
      <c r="C80" s="96"/>
      <c r="D80" s="96"/>
      <c r="E80" s="96"/>
      <c r="F80" s="96"/>
      <c r="G80" s="96"/>
      <c r="H80" s="96"/>
      <c r="I80" s="93"/>
      <c r="J80" s="94"/>
      <c r="K80" s="313">
        <v>0.05</v>
      </c>
      <c r="L80" s="849">
        <f>N74*K80</f>
        <v>4065.0851670168358</v>
      </c>
      <c r="M80" s="850"/>
      <c r="N80" s="57"/>
    </row>
    <row r="81" spans="1:14" ht="15.75" thickBot="1">
      <c r="B81" s="97" t="s">
        <v>1058</v>
      </c>
      <c r="C81" s="98"/>
      <c r="D81" s="98"/>
      <c r="E81" s="98"/>
      <c r="F81" s="98"/>
      <c r="G81" s="98"/>
      <c r="H81" s="98"/>
      <c r="I81" s="99"/>
      <c r="J81" s="100"/>
      <c r="K81" s="314">
        <v>0.05</v>
      </c>
      <c r="L81" s="851">
        <f>N74*K81</f>
        <v>4065.0851670168358</v>
      </c>
      <c r="M81" s="852"/>
      <c r="N81" s="57"/>
    </row>
    <row r="82" spans="1:14" ht="15.75" thickBot="1">
      <c r="B82" s="815" t="s">
        <v>1037</v>
      </c>
      <c r="C82" s="816"/>
      <c r="D82" s="816"/>
      <c r="E82" s="816"/>
      <c r="F82" s="816"/>
      <c r="G82" s="816"/>
      <c r="H82" s="816"/>
      <c r="I82" s="816"/>
      <c r="J82" s="816"/>
      <c r="K82" s="816"/>
      <c r="L82" s="816"/>
      <c r="M82" s="817"/>
      <c r="N82" s="58">
        <f>L79+L80+L81</f>
        <v>24390.511002101011</v>
      </c>
    </row>
    <row r="83" spans="1:14" ht="15.75" thickBot="1">
      <c r="B83" s="39"/>
      <c r="C83" s="40"/>
      <c r="D83" s="40"/>
      <c r="E83" s="40"/>
      <c r="F83" s="40"/>
      <c r="G83" s="40"/>
      <c r="H83" s="40"/>
      <c r="I83" s="40"/>
      <c r="J83" s="40"/>
      <c r="K83" s="40"/>
      <c r="L83" s="40"/>
      <c r="M83" s="40"/>
      <c r="N83" s="41"/>
    </row>
    <row r="84" spans="1:14" ht="15.75" thickBot="1">
      <c r="A84" t="s">
        <v>2122</v>
      </c>
      <c r="B84" s="815" t="s">
        <v>1059</v>
      </c>
      <c r="C84" s="816"/>
      <c r="D84" s="816"/>
      <c r="E84" s="816"/>
      <c r="F84" s="816"/>
      <c r="G84" s="816"/>
      <c r="H84" s="816"/>
      <c r="I84" s="816"/>
      <c r="J84" s="816"/>
      <c r="K84" s="816"/>
      <c r="L84" s="816"/>
      <c r="M84" s="817"/>
      <c r="N84" s="196">
        <f>N74+N82</f>
        <v>105692.21434243771</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3"/>
      <c r="K114" s="963"/>
      <c r="L114" s="963"/>
      <c r="M114" s="963"/>
      <c r="N114" s="964"/>
    </row>
    <row r="115" spans="2:14" ht="15.75" thickBot="1">
      <c r="B115" s="428" t="s">
        <v>2327</v>
      </c>
      <c r="C115" s="429"/>
      <c r="D115" s="429"/>
      <c r="E115" s="268"/>
      <c r="F115" s="268"/>
      <c r="G115" s="268"/>
      <c r="H115" s="268"/>
      <c r="I115" s="268"/>
      <c r="J115" s="965"/>
      <c r="K115" s="965"/>
      <c r="L115" s="965"/>
      <c r="M115" s="965"/>
      <c r="N115" s="96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112383.94298212008</v>
      </c>
      <c r="L36" s="279"/>
      <c r="M36" s="280">
        <v>35</v>
      </c>
      <c r="N36" s="281">
        <f>K36/M36</f>
        <v>3210.9697994891449</v>
      </c>
    </row>
    <row r="37" spans="1:14">
      <c r="A37" s="119" t="s">
        <v>312</v>
      </c>
      <c r="B37" s="828" t="str">
        <f>VLOOKUP(A37,EQUIPOS!A7:D154,3,FALSE)</f>
        <v>Retroexcavadora sobre oruga, potencia 138 HP, balde de 1,5 m3.</v>
      </c>
      <c r="C37" s="829"/>
      <c r="D37" s="829"/>
      <c r="E37" s="829"/>
      <c r="F37" s="829"/>
      <c r="G37" s="829"/>
      <c r="H37" s="830"/>
      <c r="I37" s="430"/>
      <c r="J37" s="431"/>
      <c r="K37" s="278">
        <f>VLOOKUP(A37,EQUIPOS!A7:D164,4,FALSE)</f>
        <v>258807.75560983398</v>
      </c>
      <c r="L37" s="344"/>
      <c r="M37" s="345">
        <v>35</v>
      </c>
      <c r="N37" s="281">
        <f>K37/M37</f>
        <v>7394.5073031381135</v>
      </c>
    </row>
    <row r="38" spans="1:14">
      <c r="A38" s="119"/>
      <c r="B38" s="329"/>
      <c r="C38" s="330"/>
      <c r="D38" s="330"/>
      <c r="E38" s="332"/>
      <c r="F38" s="330"/>
      <c r="G38" s="330"/>
      <c r="H38" s="331"/>
      <c r="I38" s="337"/>
      <c r="J38" s="339"/>
      <c r="K38" s="278"/>
      <c r="L38" s="432"/>
      <c r="M38" s="433"/>
      <c r="N38" s="281"/>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0.01</v>
      </c>
      <c r="N40" s="353">
        <f>N73*M40</f>
        <v>7.2953150294428575</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SUM(N36:N41)</f>
        <v>10612.772417656701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6572.3348399927672</v>
      </c>
      <c r="N47" s="281">
        <f>K47*M47</f>
        <v>8544.0352919905981</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5" t="s">
        <v>1037</v>
      </c>
      <c r="C51" s="816"/>
      <c r="D51" s="816"/>
      <c r="E51" s="816"/>
      <c r="F51" s="816"/>
      <c r="G51" s="816"/>
      <c r="H51" s="816"/>
      <c r="I51" s="816"/>
      <c r="J51" s="816"/>
      <c r="K51" s="816"/>
      <c r="L51" s="816"/>
      <c r="M51" s="817"/>
      <c r="N51" s="403">
        <f>SUM(N47:N50)</f>
        <v>8544.0352919905981</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18" t="s">
        <v>1045</v>
      </c>
      <c r="M55" s="791"/>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19">
        <f>VLOOKUP(A56,TRANSPORTE!A5:D117,4,FALSE)</f>
        <v>1500</v>
      </c>
      <c r="M56" s="820"/>
      <c r="N56" s="296">
        <f>K56*L56</f>
        <v>1950</v>
      </c>
    </row>
    <row r="57" spans="1:14">
      <c r="B57" s="52"/>
      <c r="C57" s="53"/>
      <c r="D57" s="53"/>
      <c r="E57" s="53"/>
      <c r="F57" s="53"/>
      <c r="G57" s="53"/>
      <c r="H57" s="320"/>
      <c r="I57" s="288"/>
      <c r="J57" s="295"/>
      <c r="K57" s="288"/>
      <c r="L57" s="819"/>
      <c r="M57" s="820"/>
      <c r="N57" s="296"/>
    </row>
    <row r="58" spans="1:14">
      <c r="B58" s="52"/>
      <c r="C58" s="53"/>
      <c r="D58" s="53"/>
      <c r="E58" s="53"/>
      <c r="F58" s="53"/>
      <c r="G58" s="53"/>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4"/>
      <c r="M61" s="805"/>
      <c r="N61" s="133"/>
    </row>
    <row r="62" spans="1:14" ht="15.75" thickBot="1">
      <c r="B62" s="821" t="s">
        <v>1037</v>
      </c>
      <c r="C62" s="822"/>
      <c r="D62" s="822"/>
      <c r="E62" s="822"/>
      <c r="F62" s="822"/>
      <c r="G62" s="822"/>
      <c r="H62" s="822"/>
      <c r="I62" s="822"/>
      <c r="J62" s="822"/>
      <c r="K62" s="822"/>
      <c r="L62" s="822"/>
      <c r="M62" s="823"/>
      <c r="N62" s="110">
        <f>N56+N57+N58+N59+N60</f>
        <v>1950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1" t="s">
        <v>1047</v>
      </c>
      <c r="C66" s="842"/>
      <c r="D66" s="842"/>
      <c r="E66" s="842"/>
      <c r="F66" s="842"/>
      <c r="G66" s="842"/>
      <c r="H66" s="842"/>
      <c r="I66" s="79" t="s">
        <v>1048</v>
      </c>
      <c r="J66" s="81" t="s">
        <v>1494</v>
      </c>
      <c r="K66" s="80" t="s">
        <v>1050</v>
      </c>
      <c r="L66" s="843" t="s">
        <v>1034</v>
      </c>
      <c r="M66" s="844"/>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02"/>
      <c r="C72" s="803"/>
      <c r="D72" s="803"/>
      <c r="E72" s="803"/>
      <c r="F72" s="803"/>
      <c r="G72" s="803"/>
      <c r="H72" s="803"/>
      <c r="I72" s="132"/>
      <c r="J72" s="132"/>
      <c r="K72" s="132"/>
      <c r="L72" s="903"/>
      <c r="M72" s="903"/>
      <c r="N72" s="51"/>
    </row>
    <row r="73" spans="1:15" ht="15.75" thickBot="1">
      <c r="B73" s="821" t="s">
        <v>1037</v>
      </c>
      <c r="C73" s="822"/>
      <c r="D73" s="822"/>
      <c r="E73" s="822"/>
      <c r="F73" s="822"/>
      <c r="G73" s="822"/>
      <c r="H73" s="822"/>
      <c r="I73" s="822"/>
      <c r="J73" s="822"/>
      <c r="K73" s="822"/>
      <c r="L73" s="822"/>
      <c r="M73" s="823"/>
      <c r="N73" s="310">
        <f>SUM(N67:N72)</f>
        <v>729.53150294428576</v>
      </c>
    </row>
    <row r="74" spans="1:15" ht="15.75" thickBot="1">
      <c r="B74" s="39"/>
      <c r="C74" s="40"/>
      <c r="D74" s="40"/>
      <c r="E74" s="40"/>
      <c r="F74" s="40"/>
      <c r="G74" s="40"/>
      <c r="H74" s="40"/>
      <c r="I74" s="40"/>
      <c r="J74" s="40"/>
      <c r="K74" s="40"/>
      <c r="L74" s="40"/>
      <c r="M74" s="40"/>
      <c r="N74" s="41"/>
    </row>
    <row r="75" spans="1:15" ht="15.75" thickBot="1">
      <c r="B75" s="815" t="s">
        <v>1051</v>
      </c>
      <c r="C75" s="816"/>
      <c r="D75" s="816"/>
      <c r="E75" s="816"/>
      <c r="F75" s="816"/>
      <c r="G75" s="816"/>
      <c r="H75" s="816"/>
      <c r="I75" s="816"/>
      <c r="J75" s="816"/>
      <c r="K75" s="816"/>
      <c r="L75" s="816"/>
      <c r="M75" s="817"/>
      <c r="N75" s="105">
        <f>N42+N51+N62+N73</f>
        <v>21836.339212591585</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6" t="s">
        <v>1053</v>
      </c>
      <c r="C79" s="807"/>
      <c r="D79" s="807"/>
      <c r="E79" s="807"/>
      <c r="F79" s="807"/>
      <c r="G79" s="807"/>
      <c r="H79" s="807"/>
      <c r="I79" s="323"/>
      <c r="J79" s="343"/>
      <c r="K79" s="311" t="s">
        <v>1054</v>
      </c>
      <c r="L79" s="845" t="s">
        <v>1055</v>
      </c>
      <c r="M79" s="846"/>
      <c r="N79" s="312"/>
    </row>
    <row r="80" spans="1:15">
      <c r="B80" s="847" t="s">
        <v>1056</v>
      </c>
      <c r="C80" s="848"/>
      <c r="D80" s="848"/>
      <c r="E80" s="848"/>
      <c r="F80" s="848"/>
      <c r="G80" s="848"/>
      <c r="H80" s="848"/>
      <c r="I80" s="93"/>
      <c r="J80" s="94"/>
      <c r="K80" s="313">
        <v>0.2</v>
      </c>
      <c r="L80" s="849">
        <f>N75*K80</f>
        <v>4367.2678425183176</v>
      </c>
      <c r="M80" s="850"/>
      <c r="N80" s="57"/>
    </row>
    <row r="81" spans="1:14">
      <c r="B81" s="95" t="s">
        <v>1057</v>
      </c>
      <c r="C81" s="96"/>
      <c r="D81" s="96"/>
      <c r="E81" s="96"/>
      <c r="F81" s="96"/>
      <c r="G81" s="96"/>
      <c r="H81" s="96"/>
      <c r="I81" s="93"/>
      <c r="J81" s="94"/>
      <c r="K81" s="313">
        <v>0.05</v>
      </c>
      <c r="L81" s="849">
        <f>N75*K81</f>
        <v>1091.8169606295794</v>
      </c>
      <c r="M81" s="850"/>
      <c r="N81" s="57"/>
    </row>
    <row r="82" spans="1:14" ht="15.75" thickBot="1">
      <c r="B82" s="97" t="s">
        <v>1058</v>
      </c>
      <c r="C82" s="98"/>
      <c r="D82" s="98"/>
      <c r="E82" s="98"/>
      <c r="F82" s="98"/>
      <c r="G82" s="98"/>
      <c r="H82" s="98"/>
      <c r="I82" s="99"/>
      <c r="J82" s="100"/>
      <c r="K82" s="314">
        <v>0.05</v>
      </c>
      <c r="L82" s="851">
        <f>N75*K82</f>
        <v>1091.8169606295794</v>
      </c>
      <c r="M82" s="852"/>
      <c r="N82" s="57"/>
    </row>
    <row r="83" spans="1:14" ht="15.75" thickBot="1">
      <c r="B83" s="815" t="s">
        <v>1037</v>
      </c>
      <c r="C83" s="816"/>
      <c r="D83" s="816"/>
      <c r="E83" s="816"/>
      <c r="F83" s="816"/>
      <c r="G83" s="816"/>
      <c r="H83" s="816"/>
      <c r="I83" s="816"/>
      <c r="J83" s="816"/>
      <c r="K83" s="816"/>
      <c r="L83" s="816"/>
      <c r="M83" s="817"/>
      <c r="N83" s="58">
        <f>L80+L81+L82</f>
        <v>6550.9017637774768</v>
      </c>
    </row>
    <row r="84" spans="1:14" ht="15.75" thickBot="1">
      <c r="B84" s="39"/>
      <c r="C84" s="40"/>
      <c r="D84" s="40"/>
      <c r="E84" s="40"/>
      <c r="F84" s="40"/>
      <c r="G84" s="40"/>
      <c r="H84" s="40"/>
      <c r="I84" s="40"/>
      <c r="J84" s="40"/>
      <c r="K84" s="40"/>
      <c r="L84" s="40"/>
      <c r="M84" s="40"/>
      <c r="N84" s="41"/>
    </row>
    <row r="85" spans="1:14" ht="15.75" thickBot="1">
      <c r="A85" t="s">
        <v>2122</v>
      </c>
      <c r="B85" s="815" t="s">
        <v>1059</v>
      </c>
      <c r="C85" s="816"/>
      <c r="D85" s="816"/>
      <c r="E85" s="816"/>
      <c r="F85" s="816"/>
      <c r="G85" s="816"/>
      <c r="H85" s="816"/>
      <c r="I85" s="816"/>
      <c r="J85" s="816"/>
      <c r="K85" s="816"/>
      <c r="L85" s="816"/>
      <c r="M85" s="817"/>
      <c r="N85" s="196">
        <f>N75+N83</f>
        <v>28387.240976369063</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57" t="s">
        <v>2324</v>
      </c>
      <c r="C102" s="958"/>
      <c r="D102" s="958"/>
      <c r="E102" s="958"/>
      <c r="F102" s="958"/>
      <c r="G102" s="958"/>
      <c r="H102" s="958"/>
      <c r="I102" s="958"/>
      <c r="J102" s="958"/>
      <c r="K102" s="958"/>
      <c r="L102" s="958"/>
      <c r="M102" s="958"/>
      <c r="N102" s="959"/>
    </row>
    <row r="103" spans="2:14" ht="15" customHeight="1">
      <c r="B103" s="957"/>
      <c r="C103" s="958"/>
      <c r="D103" s="958"/>
      <c r="E103" s="958"/>
      <c r="F103" s="958"/>
      <c r="G103" s="958"/>
      <c r="H103" s="958"/>
      <c r="I103" s="958"/>
      <c r="J103" s="958"/>
      <c r="K103" s="958"/>
      <c r="L103" s="958"/>
      <c r="M103" s="958"/>
      <c r="N103" s="959"/>
    </row>
    <row r="104" spans="2:14" ht="30" customHeight="1">
      <c r="B104" s="960" t="s">
        <v>2325</v>
      </c>
      <c r="C104" s="961"/>
      <c r="D104" s="961"/>
      <c r="E104" s="961"/>
      <c r="F104" s="961"/>
      <c r="G104" s="961"/>
      <c r="H104" s="961"/>
      <c r="I104" s="961"/>
      <c r="J104" s="961"/>
      <c r="K104" s="961"/>
      <c r="L104" s="961"/>
      <c r="M104" s="961"/>
      <c r="N104" s="962"/>
    </row>
    <row r="105" spans="2:14">
      <c r="B105" s="960"/>
      <c r="C105" s="961"/>
      <c r="D105" s="961"/>
      <c r="E105" s="961"/>
      <c r="F105" s="961"/>
      <c r="G105" s="961"/>
      <c r="H105" s="961"/>
      <c r="I105" s="961"/>
      <c r="J105" s="961"/>
      <c r="K105" s="961"/>
      <c r="L105" s="961"/>
      <c r="M105" s="961"/>
      <c r="N105" s="962"/>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3"/>
      <c r="K115" s="963"/>
      <c r="L115" s="963"/>
      <c r="M115" s="963"/>
      <c r="N115" s="964"/>
    </row>
    <row r="116" spans="2:14" ht="15.75" thickBot="1">
      <c r="B116" s="428" t="s">
        <v>2327</v>
      </c>
      <c r="C116" s="429"/>
      <c r="D116" s="429"/>
      <c r="E116" s="268"/>
      <c r="F116" s="268"/>
      <c r="G116" s="268"/>
      <c r="H116" s="268"/>
      <c r="I116" s="268"/>
      <c r="J116" s="965"/>
      <c r="K116" s="965"/>
      <c r="L116" s="965"/>
      <c r="M116" s="965"/>
      <c r="N116" s="96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112383.94298212008</v>
      </c>
      <c r="L36" s="279"/>
      <c r="M36" s="280">
        <v>2.5</v>
      </c>
      <c r="N36" s="281">
        <f>K36/M36</f>
        <v>44953.577192848032</v>
      </c>
    </row>
    <row r="37" spans="1:14">
      <c r="A37" s="119" t="s">
        <v>129</v>
      </c>
      <c r="B37" s="828" t="str">
        <f>VLOOKUP(A37,EQUIPOS!A7:D154,3,FALSE)</f>
        <v xml:space="preserve">Buldozer, Potencia al volante de 140 HP, motor de 2200 RPM, longitud de hoja 4,80m. </v>
      </c>
      <c r="C37" s="829"/>
      <c r="D37" s="829"/>
      <c r="E37" s="829"/>
      <c r="F37" s="829"/>
      <c r="G37" s="829"/>
      <c r="H37" s="830"/>
      <c r="I37" s="430"/>
      <c r="J37" s="431"/>
      <c r="K37" s="278">
        <f>VLOOKUP(A37,EQUIPOS!A7:D164,4,FALSE)</f>
        <v>272076.5136749681</v>
      </c>
      <c r="L37" s="344"/>
      <c r="M37" s="345">
        <v>100</v>
      </c>
      <c r="N37" s="281">
        <f>K37/M37</f>
        <v>2720.765136749681</v>
      </c>
    </row>
    <row r="38" spans="1:14">
      <c r="A38" s="119" t="s">
        <v>312</v>
      </c>
      <c r="B38" s="828" t="str">
        <f>VLOOKUP(A38,EQUIPOS!A8:D154,3,FALSE)</f>
        <v>Retroexcavadora sobre oruga, potencia 138 HP, balde de 1,5 m3.</v>
      </c>
      <c r="C38" s="829"/>
      <c r="D38" s="829"/>
      <c r="E38" s="829"/>
      <c r="F38" s="829"/>
      <c r="G38" s="829"/>
      <c r="H38" s="830"/>
      <c r="I38" s="337"/>
      <c r="J38" s="339"/>
      <c r="K38" s="278">
        <f>VLOOKUP(A38,EQUIPOS!A8:D165,4,FALSE)</f>
        <v>258807.75560983398</v>
      </c>
      <c r="L38" s="432"/>
      <c r="M38" s="433">
        <v>16</v>
      </c>
      <c r="N38" s="281">
        <f>K38/M38</f>
        <v>16175.484725614624</v>
      </c>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0.01</v>
      </c>
      <c r="N40" s="353">
        <f>N76*M40</f>
        <v>23.937752440359372</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SUM(N36:N41)</f>
        <v>63873.764807652697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6989.7228951967691</v>
      </c>
      <c r="N47" s="281">
        <f>K47*M47</f>
        <v>2096.9168685590307</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2988.905683119387</v>
      </c>
      <c r="N48" s="281">
        <f t="shared" ref="N48:N53" si="0">K48*M48</f>
        <v>8966.7170493581616</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13065.264147532091</v>
      </c>
      <c r="N49" s="281">
        <f t="shared" si="0"/>
        <v>3266.3160368830227</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1431.3356234556738</v>
      </c>
      <c r="N50" s="281">
        <f t="shared" si="0"/>
        <v>1431.3356234556738</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1456.7861146266496</v>
      </c>
      <c r="N51" s="281">
        <f t="shared" si="0"/>
        <v>1456.7861146266496</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8196.0761767010172</v>
      </c>
      <c r="N52" s="281">
        <f t="shared" si="0"/>
        <v>3753.8028889290658</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6572.3348399927672</v>
      </c>
      <c r="N53" s="281">
        <f t="shared" si="0"/>
        <v>8544.0352919905981</v>
      </c>
    </row>
    <row r="54" spans="1:14" ht="15.75" thickBot="1">
      <c r="B54" s="815" t="s">
        <v>1037</v>
      </c>
      <c r="C54" s="816"/>
      <c r="D54" s="816"/>
      <c r="E54" s="816"/>
      <c r="F54" s="816"/>
      <c r="G54" s="816"/>
      <c r="H54" s="816"/>
      <c r="I54" s="816"/>
      <c r="J54" s="816"/>
      <c r="K54" s="816"/>
      <c r="L54" s="816"/>
      <c r="M54" s="817"/>
      <c r="N54" s="403">
        <f>SUM(N47:N53)</f>
        <v>29515.9098738022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19">
        <f>VLOOKUP(A59,TRANSPORTE!A5:D117,4,FALSE)</f>
        <v>1500</v>
      </c>
      <c r="M59" s="820"/>
      <c r="N59" s="296">
        <f>K59*L59</f>
        <v>1950</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15" t="s">
        <v>1037</v>
      </c>
      <c r="C76" s="816"/>
      <c r="D76" s="816"/>
      <c r="E76" s="816"/>
      <c r="F76" s="816"/>
      <c r="G76" s="816"/>
      <c r="H76" s="816"/>
      <c r="I76" s="822"/>
      <c r="J76" s="822"/>
      <c r="K76" s="822"/>
      <c r="L76" s="822"/>
      <c r="M76" s="823"/>
      <c r="N76" s="310">
        <f>SUM(N70:N75)</f>
        <v>2393.7752440359372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97733.44992549083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19546.689985098168</v>
      </c>
      <c r="M83" s="850"/>
      <c r="N83" s="57"/>
    </row>
    <row r="84" spans="1:14">
      <c r="B84" s="95" t="s">
        <v>1057</v>
      </c>
      <c r="C84" s="96"/>
      <c r="D84" s="96"/>
      <c r="E84" s="96"/>
      <c r="F84" s="96"/>
      <c r="G84" s="96"/>
      <c r="H84" s="96"/>
      <c r="I84" s="93"/>
      <c r="J84" s="94"/>
      <c r="K84" s="313">
        <v>0.05</v>
      </c>
      <c r="L84" s="849">
        <f>N78*K84</f>
        <v>4886.672496274542</v>
      </c>
      <c r="M84" s="850"/>
      <c r="N84" s="57"/>
    </row>
    <row r="85" spans="1:14" ht="15.75" thickBot="1">
      <c r="B85" s="97" t="s">
        <v>1058</v>
      </c>
      <c r="C85" s="98"/>
      <c r="D85" s="98"/>
      <c r="E85" s="98"/>
      <c r="F85" s="98"/>
      <c r="G85" s="98"/>
      <c r="H85" s="98"/>
      <c r="I85" s="99"/>
      <c r="J85" s="100"/>
      <c r="K85" s="314">
        <v>0.05</v>
      </c>
      <c r="L85" s="851">
        <f>N78*K85</f>
        <v>4886.672496274542</v>
      </c>
      <c r="M85" s="852"/>
      <c r="N85" s="57"/>
    </row>
    <row r="86" spans="1:14" ht="15.75" thickBot="1">
      <c r="B86" s="815" t="s">
        <v>1037</v>
      </c>
      <c r="C86" s="816"/>
      <c r="D86" s="816"/>
      <c r="E86" s="816"/>
      <c r="F86" s="816"/>
      <c r="G86" s="816"/>
      <c r="H86" s="816"/>
      <c r="I86" s="816"/>
      <c r="J86" s="816"/>
      <c r="K86" s="816"/>
      <c r="L86" s="816"/>
      <c r="M86" s="817"/>
      <c r="N86" s="58">
        <f>L83+L84+L85</f>
        <v>29320.034977647254</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127053.48490313809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112383.94298212008</v>
      </c>
      <c r="L36" s="279"/>
      <c r="M36" s="345">
        <v>2.5</v>
      </c>
      <c r="N36" s="281">
        <f>K36/M36</f>
        <v>44953.577192848032</v>
      </c>
    </row>
    <row r="37" spans="1:14">
      <c r="A37" s="119" t="s">
        <v>129</v>
      </c>
      <c r="B37" s="828" t="str">
        <f>VLOOKUP(A37,EQUIPOS!A7:D154,3,FALSE)</f>
        <v xml:space="preserve">Buldozer, Potencia al volante de 140 HP, motor de 2200 RPM, longitud de hoja 4,80m. </v>
      </c>
      <c r="C37" s="829"/>
      <c r="D37" s="829"/>
      <c r="E37" s="829"/>
      <c r="F37" s="829"/>
      <c r="G37" s="829"/>
      <c r="H37" s="830"/>
      <c r="I37" s="430"/>
      <c r="J37" s="431"/>
      <c r="K37" s="278">
        <f>VLOOKUP(A37,EQUIPOS!A7:D164,4,FALSE)</f>
        <v>272076.5136749681</v>
      </c>
      <c r="L37" s="344"/>
      <c r="M37" s="345">
        <v>100</v>
      </c>
      <c r="N37" s="281">
        <f>K37/M37</f>
        <v>2720.765136749681</v>
      </c>
    </row>
    <row r="38" spans="1:14">
      <c r="A38" s="119" t="s">
        <v>261</v>
      </c>
      <c r="B38" s="828" t="str">
        <f>VLOOKUP(A38,EQUIPOS!A8:D154,3,FALSE)</f>
        <v xml:space="preserve">Motobomba 3 PULGADAS (incluye operario)
</v>
      </c>
      <c r="C38" s="829"/>
      <c r="D38" s="829"/>
      <c r="E38" s="829"/>
      <c r="F38" s="829"/>
      <c r="G38" s="829"/>
      <c r="H38" s="830"/>
      <c r="I38" s="337"/>
      <c r="J38" s="339"/>
      <c r="K38" s="278">
        <f>VLOOKUP(A38,EQUIPOS!A8:D165,4,FALSE)</f>
        <v>13539.330357598979</v>
      </c>
      <c r="L38" s="432"/>
      <c r="M38" s="433">
        <v>8</v>
      </c>
      <c r="N38" s="281">
        <f>K38/M38</f>
        <v>1692.4162946998724</v>
      </c>
    </row>
    <row r="39" spans="1:14">
      <c r="A39" t="s">
        <v>312</v>
      </c>
      <c r="B39" s="828" t="str">
        <f>VLOOKUP(A39,EQUIPOS!A9:D154,3,FALSE)</f>
        <v>Retroexcavadora sobre oruga, potencia 138 HP, balde de 1,5 m3.</v>
      </c>
      <c r="C39" s="829"/>
      <c r="D39" s="829"/>
      <c r="E39" s="829"/>
      <c r="F39" s="829"/>
      <c r="G39" s="829"/>
      <c r="H39" s="830"/>
      <c r="I39" s="42"/>
      <c r="J39" s="43"/>
      <c r="K39" s="278">
        <f>VLOOKUP(A39,EQUIPOS!A9:D166,4,FALSE)</f>
        <v>258807.75560983398</v>
      </c>
      <c r="L39" s="285"/>
      <c r="M39" s="345">
        <v>8</v>
      </c>
      <c r="N39" s="281">
        <f>K39/M39</f>
        <v>32350.969451229248</v>
      </c>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N78*M41</f>
        <v>204.2688208244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81921.996896351237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6989.7228951967691</v>
      </c>
      <c r="N48" s="281">
        <f>K48*M48</f>
        <v>2096.9168685590307</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2988.905683119387</v>
      </c>
      <c r="N49" s="281">
        <f t="shared" ref="N49:N54" si="0">K49*M49</f>
        <v>8966.7170493581616</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13065.264147532091</v>
      </c>
      <c r="N50" s="281">
        <f t="shared" si="0"/>
        <v>3266.3160368830227</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1431.3356234556738</v>
      </c>
      <c r="N51" s="281">
        <f t="shared" si="0"/>
        <v>1431.3356234556738</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1456.7861146266496</v>
      </c>
      <c r="N52" s="281">
        <f t="shared" si="0"/>
        <v>1456.7861146266496</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8196.0761767010172</v>
      </c>
      <c r="N53" s="281">
        <f>K53*M53</f>
        <v>3753.8028889290658</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6572.3348399927672</v>
      </c>
      <c r="N54" s="281">
        <f t="shared" si="0"/>
        <v>8544.0352919905981</v>
      </c>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29515.9098738022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19">
        <f>VLOOKUP(A61,TRANSPORTE!A5:D117,4,FALSE)</f>
        <v>1500</v>
      </c>
      <c r="M61" s="820"/>
      <c r="N61" s="296">
        <f>K61*L61</f>
        <v>1950</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1950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20426.882082439999</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133814.78885259342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26762.957770518686</v>
      </c>
      <c r="M85" s="850"/>
      <c r="N85" s="57"/>
    </row>
    <row r="86" spans="1:14">
      <c r="B86" s="95" t="s">
        <v>1057</v>
      </c>
      <c r="C86" s="96"/>
      <c r="D86" s="96"/>
      <c r="E86" s="96"/>
      <c r="F86" s="96"/>
      <c r="G86" s="96"/>
      <c r="H86" s="96"/>
      <c r="I86" s="93"/>
      <c r="J86" s="94"/>
      <c r="K86" s="313">
        <v>0.05</v>
      </c>
      <c r="L86" s="849">
        <f>N80*K86</f>
        <v>6690.7394426296714</v>
      </c>
      <c r="M86" s="850"/>
      <c r="N86" s="57"/>
    </row>
    <row r="87" spans="1:14" ht="15.75" thickBot="1">
      <c r="B87" s="97" t="s">
        <v>1058</v>
      </c>
      <c r="C87" s="98"/>
      <c r="D87" s="98"/>
      <c r="E87" s="98"/>
      <c r="F87" s="98"/>
      <c r="G87" s="98"/>
      <c r="H87" s="98"/>
      <c r="I87" s="99"/>
      <c r="J87" s="100"/>
      <c r="K87" s="314">
        <v>0.05</v>
      </c>
      <c r="L87" s="851">
        <f>N80*K87</f>
        <v>6690.7394426296714</v>
      </c>
      <c r="M87" s="852"/>
      <c r="N87" s="57"/>
    </row>
    <row r="88" spans="1:14" ht="15.75" thickBot="1">
      <c r="B88" s="815" t="s">
        <v>1037</v>
      </c>
      <c r="C88" s="816"/>
      <c r="D88" s="816"/>
      <c r="E88" s="816"/>
      <c r="F88" s="816"/>
      <c r="G88" s="816"/>
      <c r="H88" s="816"/>
      <c r="I88" s="816"/>
      <c r="J88" s="816"/>
      <c r="K88" s="816"/>
      <c r="L88" s="816"/>
      <c r="M88" s="817"/>
      <c r="N88" s="58">
        <f>L85+L86+L87</f>
        <v>40144.43665577803</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173959.22550837146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2.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272076.5136749681</v>
      </c>
      <c r="L36" s="279"/>
      <c r="M36" s="345">
        <v>100</v>
      </c>
      <c r="N36" s="281">
        <f>K36/M36</f>
        <v>2720.765136749681</v>
      </c>
    </row>
    <row r="37" spans="1:14">
      <c r="A37" s="119" t="s">
        <v>312</v>
      </c>
      <c r="B37" s="828" t="str">
        <f>VLOOKUP(A37,EQUIPOS!A7:D154,3,FALSE)</f>
        <v>Retroexcavadora sobre oruga, potencia 138 HP, balde de 1,5 m3.</v>
      </c>
      <c r="C37" s="829"/>
      <c r="D37" s="829"/>
      <c r="E37" s="829"/>
      <c r="F37" s="829"/>
      <c r="G37" s="829"/>
      <c r="H37" s="830"/>
      <c r="I37" s="430"/>
      <c r="J37" s="431"/>
      <c r="K37" s="278">
        <f>VLOOKUP(A37,EQUIPOS!A7:D164,4,FALSE)</f>
        <v>258807.75560983398</v>
      </c>
      <c r="L37" s="344"/>
      <c r="M37" s="345">
        <v>35</v>
      </c>
      <c r="N37" s="281">
        <f>K37/M37</f>
        <v>7394.5073031381135</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7.2953150294428575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10122.567754917238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6572.3348399927672</v>
      </c>
      <c r="N48" s="281">
        <f>K48*M48</f>
        <v>8544.0352919905981</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5" t="s">
        <v>1037</v>
      </c>
      <c r="C55" s="816"/>
      <c r="D55" s="816"/>
      <c r="E55" s="816"/>
      <c r="F55" s="816"/>
      <c r="G55" s="816"/>
      <c r="H55" s="816"/>
      <c r="I55" s="816"/>
      <c r="J55" s="816"/>
      <c r="K55" s="816"/>
      <c r="L55" s="816"/>
      <c r="M55" s="817"/>
      <c r="N55" s="403">
        <f>SUM(N48:N54)</f>
        <v>8544.0352919905981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19">
        <f>VLOOKUP(A60,TRANSPORTE!A5:D117,4,FALSE)</f>
        <v>1500</v>
      </c>
      <c r="M60" s="820"/>
      <c r="N60" s="296">
        <f>K60*L60</f>
        <v>1950</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1950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729.53150294428576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21346.134549852122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4269.2269099704245</v>
      </c>
      <c r="M84" s="850"/>
      <c r="N84" s="57"/>
    </row>
    <row r="85" spans="1:14">
      <c r="B85" s="95" t="s">
        <v>1057</v>
      </c>
      <c r="C85" s="96"/>
      <c r="D85" s="96"/>
      <c r="E85" s="96"/>
      <c r="F85" s="96"/>
      <c r="G85" s="96"/>
      <c r="H85" s="96"/>
      <c r="I85" s="93"/>
      <c r="J85" s="94"/>
      <c r="K85" s="313">
        <v>0.05</v>
      </c>
      <c r="L85" s="849">
        <f>N79*K85</f>
        <v>1067.3067274926061</v>
      </c>
      <c r="M85" s="850"/>
      <c r="N85" s="57"/>
    </row>
    <row r="86" spans="1:14" ht="15.75" thickBot="1">
      <c r="B86" s="97" t="s">
        <v>1058</v>
      </c>
      <c r="C86" s="98"/>
      <c r="D86" s="98"/>
      <c r="E86" s="98"/>
      <c r="F86" s="98"/>
      <c r="G86" s="98"/>
      <c r="H86" s="98"/>
      <c r="I86" s="99"/>
      <c r="J86" s="100"/>
      <c r="K86" s="314">
        <v>0.05</v>
      </c>
      <c r="L86" s="851">
        <f>N79*K86</f>
        <v>1067.3067274926061</v>
      </c>
      <c r="M86" s="852"/>
      <c r="N86" s="57"/>
    </row>
    <row r="87" spans="1:14" ht="15.75" thickBot="1">
      <c r="B87" s="815" t="s">
        <v>1037</v>
      </c>
      <c r="C87" s="816"/>
      <c r="D87" s="816"/>
      <c r="E87" s="816"/>
      <c r="F87" s="816"/>
      <c r="G87" s="816"/>
      <c r="H87" s="816"/>
      <c r="I87" s="816"/>
      <c r="J87" s="816"/>
      <c r="K87" s="816"/>
      <c r="L87" s="816"/>
      <c r="M87" s="817"/>
      <c r="N87" s="58">
        <f>L84+L85+L86</f>
        <v>6403.8403649556367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27749.974914807761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7.75" customHeight="1" thickBot="1">
      <c r="B29" s="77" t="s">
        <v>1027</v>
      </c>
      <c r="C29" s="824" t="s">
        <v>1028</v>
      </c>
      <c r="D29" s="825"/>
      <c r="E29" s="825"/>
      <c r="F29" s="825"/>
      <c r="G29" s="825"/>
      <c r="H29" s="825"/>
      <c r="I29" s="825"/>
      <c r="J29" s="78"/>
      <c r="K29" s="351" t="s">
        <v>2321</v>
      </c>
      <c r="L29" s="826" t="s">
        <v>1029</v>
      </c>
      <c r="M29" s="827"/>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796" t="s">
        <v>1028</v>
      </c>
      <c r="C34" s="797"/>
      <c r="D34" s="797"/>
      <c r="E34" s="797"/>
      <c r="F34" s="797"/>
      <c r="G34" s="797"/>
      <c r="H34" s="798"/>
      <c r="I34" s="799" t="s">
        <v>1032</v>
      </c>
      <c r="J34" s="800"/>
      <c r="K34" s="75" t="s">
        <v>1033</v>
      </c>
      <c r="L34" s="801" t="s">
        <v>1034</v>
      </c>
      <c r="M34" s="798"/>
      <c r="N34" s="76" t="s">
        <v>1035</v>
      </c>
    </row>
    <row r="35" spans="1:14">
      <c r="A35" s="119" t="s">
        <v>263</v>
      </c>
      <c r="B35" s="828" t="str">
        <f>VLOOKUP(A35,EQUIPOS!A6:D154,3,FALSE)</f>
        <v xml:space="preserve">Motobomba 4 pulgadas
</v>
      </c>
      <c r="C35" s="829"/>
      <c r="D35" s="829"/>
      <c r="E35" s="829"/>
      <c r="F35" s="829"/>
      <c r="G35" s="829"/>
      <c r="H35" s="830"/>
      <c r="I35" s="276"/>
      <c r="J35" s="277"/>
      <c r="K35" s="278">
        <f>VLOOKUP(A35,EQUIPOS!A6:D163,4,FALSE)</f>
        <v>14537.233119412516</v>
      </c>
      <c r="L35" s="279"/>
      <c r="M35" s="345">
        <v>21</v>
      </c>
      <c r="N35" s="281">
        <f>K35/M35</f>
        <v>692.24919616250077</v>
      </c>
    </row>
    <row r="36" spans="1:14">
      <c r="A36" s="119" t="s">
        <v>129</v>
      </c>
      <c r="B36" s="828" t="str">
        <f>VLOOKUP(A36,EQUIPOS!A7:D154,3,FALSE)</f>
        <v xml:space="preserve">Buldozer, Potencia al volante de 140 HP, motor de 2200 RPM, longitud de hoja 4,80m. </v>
      </c>
      <c r="C36" s="829"/>
      <c r="D36" s="829"/>
      <c r="E36" s="829"/>
      <c r="F36" s="829"/>
      <c r="G36" s="829"/>
      <c r="H36" s="830"/>
      <c r="I36" s="430"/>
      <c r="J36" s="431"/>
      <c r="K36" s="278">
        <f>VLOOKUP(A36,EQUIPOS!A7:D164,4,FALSE)</f>
        <v>272076.5136749681</v>
      </c>
      <c r="L36" s="344"/>
      <c r="M36" s="345">
        <v>100</v>
      </c>
      <c r="N36" s="281">
        <f>K36/M36</f>
        <v>2720.765136749681</v>
      </c>
    </row>
    <row r="37" spans="1:14">
      <c r="A37" s="119" t="s">
        <v>312</v>
      </c>
      <c r="B37" s="828" t="str">
        <f>VLOOKUP(A37,EQUIPOS!A8:D154,3,FALSE)</f>
        <v>Retroexcavadora sobre oruga, potencia 138 HP, balde de 1,5 m3.</v>
      </c>
      <c r="C37" s="829"/>
      <c r="D37" s="829"/>
      <c r="E37" s="829"/>
      <c r="F37" s="829"/>
      <c r="G37" s="829"/>
      <c r="H37" s="830"/>
      <c r="I37" s="337"/>
      <c r="J37" s="339"/>
      <c r="K37" s="278">
        <f>VLOOKUP(A37,EQUIPOS!A8:D165,4,FALSE)</f>
        <v>258807.75560983398</v>
      </c>
      <c r="L37" s="432"/>
      <c r="M37" s="433">
        <v>21</v>
      </c>
      <c r="N37" s="281">
        <f>K37/M37</f>
        <v>12324.178838563523</v>
      </c>
    </row>
    <row r="38" spans="1:14">
      <c r="B38" s="828"/>
      <c r="C38" s="829"/>
      <c r="D38" s="829"/>
      <c r="E38" s="829"/>
      <c r="F38" s="829"/>
      <c r="G38" s="829"/>
      <c r="H38" s="830"/>
      <c r="I38" s="42"/>
      <c r="J38" s="43"/>
      <c r="K38" s="278"/>
      <c r="L38" s="285"/>
      <c r="M38" s="345"/>
      <c r="N38" s="281"/>
    </row>
    <row r="39" spans="1:14">
      <c r="B39" s="329"/>
      <c r="C39" s="330"/>
      <c r="D39" s="330"/>
      <c r="E39" s="330"/>
      <c r="F39" s="332"/>
      <c r="G39" s="332"/>
      <c r="H39" s="131"/>
      <c r="I39" s="42"/>
      <c r="J39" s="43"/>
      <c r="K39" s="278"/>
      <c r="L39" s="285"/>
      <c r="M39" s="286"/>
      <c r="N39" s="282"/>
    </row>
    <row r="40" spans="1:14">
      <c r="B40" s="835" t="s">
        <v>1036</v>
      </c>
      <c r="C40" s="836"/>
      <c r="D40" s="836"/>
      <c r="E40" s="44"/>
      <c r="F40" s="45"/>
      <c r="G40" s="45"/>
      <c r="H40" s="46"/>
      <c r="I40" s="42"/>
      <c r="J40" s="43"/>
      <c r="K40" s="288"/>
      <c r="L40" s="285"/>
      <c r="M40" s="410">
        <v>0.01</v>
      </c>
      <c r="N40" s="353">
        <f>N76*M40</f>
        <v>12.158858382404762</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SUM(N35:N41)</f>
        <v>15749.35202985811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6572.3348399927672</v>
      </c>
      <c r="N47" s="281">
        <f>K47*M47</f>
        <v>8544.0352919905981</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5" t="s">
        <v>1037</v>
      </c>
      <c r="C54" s="816"/>
      <c r="D54" s="816"/>
      <c r="E54" s="816"/>
      <c r="F54" s="816"/>
      <c r="G54" s="816"/>
      <c r="H54" s="816"/>
      <c r="I54" s="816"/>
      <c r="J54" s="816"/>
      <c r="K54" s="816"/>
      <c r="L54" s="816"/>
      <c r="M54" s="817"/>
      <c r="N54" s="403">
        <f>SUM(N47:N53)</f>
        <v>8544.0352919905981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19">
        <f>VLOOKUP(A59,TRANSPORTE!A5:D117,4,FALSE)</f>
        <v>1500</v>
      </c>
      <c r="M59" s="820"/>
      <c r="N59" s="296">
        <f>K59*L59</f>
        <v>1950</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1950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133"/>
    </row>
    <row r="76" spans="1:15" ht="15.75" thickBot="1">
      <c r="B76" s="821" t="s">
        <v>1037</v>
      </c>
      <c r="C76" s="822"/>
      <c r="D76" s="822"/>
      <c r="E76" s="822"/>
      <c r="F76" s="822"/>
      <c r="G76" s="822"/>
      <c r="H76" s="822"/>
      <c r="I76" s="822"/>
      <c r="J76" s="822"/>
      <c r="K76" s="822"/>
      <c r="L76" s="822"/>
      <c r="M76" s="823"/>
      <c r="N76" s="469">
        <f>SUM(N70:N75)</f>
        <v>1215.8858382404762</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27459.273160089182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5491.8546320178366</v>
      </c>
      <c r="M83" s="850"/>
      <c r="N83" s="57"/>
    </row>
    <row r="84" spans="1:14">
      <c r="B84" s="95" t="s">
        <v>1057</v>
      </c>
      <c r="C84" s="96"/>
      <c r="D84" s="96"/>
      <c r="E84" s="96"/>
      <c r="F84" s="96"/>
      <c r="G84" s="96"/>
      <c r="H84" s="96"/>
      <c r="I84" s="93"/>
      <c r="J84" s="94"/>
      <c r="K84" s="313">
        <v>0.05</v>
      </c>
      <c r="L84" s="849">
        <f>N78*K84</f>
        <v>1372.9636580044591</v>
      </c>
      <c r="M84" s="850"/>
      <c r="N84" s="57"/>
    </row>
    <row r="85" spans="1:14" ht="15.75" thickBot="1">
      <c r="B85" s="97" t="s">
        <v>1058</v>
      </c>
      <c r="C85" s="98"/>
      <c r="D85" s="98"/>
      <c r="E85" s="98"/>
      <c r="F85" s="98"/>
      <c r="G85" s="98"/>
      <c r="H85" s="98"/>
      <c r="I85" s="99"/>
      <c r="J85" s="100"/>
      <c r="K85" s="314">
        <v>0.05</v>
      </c>
      <c r="L85" s="851">
        <f>N78*K85</f>
        <v>1372.9636580044591</v>
      </c>
      <c r="M85" s="852"/>
      <c r="N85" s="57"/>
    </row>
    <row r="86" spans="1:14" ht="15.75" thickBot="1">
      <c r="B86" s="815" t="s">
        <v>1037</v>
      </c>
      <c r="C86" s="816"/>
      <c r="D86" s="816"/>
      <c r="E86" s="816"/>
      <c r="F86" s="816"/>
      <c r="G86" s="816"/>
      <c r="H86" s="816"/>
      <c r="I86" s="816"/>
      <c r="J86" s="816"/>
      <c r="K86" s="816"/>
      <c r="L86" s="816"/>
      <c r="M86" s="817"/>
      <c r="N86" s="58">
        <f>L83+L84+L85</f>
        <v>8237.7819480267553</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35697.055108115936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345">
        <v>2.5</v>
      </c>
      <c r="N36" s="281">
        <f>K36/M36</f>
        <v>6954.5115964240103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7337.5156354697601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39702.766226722102</v>
      </c>
      <c r="N48" s="281">
        <f>K48*M48</f>
        <v>51613.596094738736</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71.26137527873199</v>
      </c>
      <c r="N49" s="281">
        <f>K49*M49</f>
        <v>2137.8412583619597</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53751.437353100693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1500</v>
      </c>
      <c r="M60" s="820"/>
      <c r="N60" s="296">
        <f>K60*L60</f>
        <v>1950</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1950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70699.033769485453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14139.806753897092</v>
      </c>
      <c r="M84" s="850"/>
      <c r="N84" s="57"/>
    </row>
    <row r="85" spans="1:14">
      <c r="B85" s="95" t="s">
        <v>1057</v>
      </c>
      <c r="C85" s="96"/>
      <c r="D85" s="96"/>
      <c r="E85" s="96"/>
      <c r="F85" s="96"/>
      <c r="G85" s="96"/>
      <c r="H85" s="96"/>
      <c r="I85" s="93"/>
      <c r="J85" s="94"/>
      <c r="K85" s="313">
        <v>0.05</v>
      </c>
      <c r="L85" s="849">
        <f>N79*K85</f>
        <v>3534.9516884742729</v>
      </c>
      <c r="M85" s="850"/>
      <c r="N85" s="57"/>
    </row>
    <row r="86" spans="1:14" ht="15.75" thickBot="1">
      <c r="B86" s="97" t="s">
        <v>1058</v>
      </c>
      <c r="C86" s="98"/>
      <c r="D86" s="98"/>
      <c r="E86" s="98"/>
      <c r="F86" s="98"/>
      <c r="G86" s="98"/>
      <c r="H86" s="98"/>
      <c r="I86" s="99"/>
      <c r="J86" s="100"/>
      <c r="K86" s="314">
        <v>0.05</v>
      </c>
      <c r="L86" s="851">
        <f>N79*K86</f>
        <v>3534.9516884742729</v>
      </c>
      <c r="M86" s="852"/>
      <c r="N86" s="57"/>
    </row>
    <row r="87" spans="1:14" ht="15.75" thickBot="1">
      <c r="B87" s="815" t="s">
        <v>1037</v>
      </c>
      <c r="C87" s="816"/>
      <c r="D87" s="816"/>
      <c r="E87" s="816"/>
      <c r="F87" s="816"/>
      <c r="G87" s="816"/>
      <c r="H87" s="816"/>
      <c r="I87" s="816"/>
      <c r="J87" s="816"/>
      <c r="K87" s="816"/>
      <c r="L87" s="816"/>
      <c r="M87" s="817"/>
      <c r="N87" s="58">
        <f>L84+L85+L86</f>
        <v>21209.710130845637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91908.743900331086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345">
        <v>2.5</v>
      </c>
      <c r="N36" s="281">
        <f>K36/M36</f>
        <v>6954.5115964240103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7337.5156354697601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24017.119508226358</v>
      </c>
      <c r="N48" s="281">
        <f>K48*M48</f>
        <v>31222.255360694267</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71.26137527873199</v>
      </c>
      <c r="N49" s="281">
        <f>K49*M49</f>
        <v>2137.8412583619597</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33360.096619056225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1500</v>
      </c>
      <c r="M60" s="820"/>
      <c r="N60" s="296">
        <f>K60*L60</f>
        <v>1950</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51"/>
    </row>
    <row r="66" spans="1:15" ht="15.75" thickBot="1">
      <c r="B66" s="821" t="s">
        <v>1037</v>
      </c>
      <c r="C66" s="822"/>
      <c r="D66" s="822"/>
      <c r="E66" s="822"/>
      <c r="F66" s="822"/>
      <c r="G66" s="822"/>
      <c r="H66" s="822"/>
      <c r="I66" s="822"/>
      <c r="J66" s="822"/>
      <c r="K66" s="822"/>
      <c r="L66" s="822"/>
      <c r="M66" s="823"/>
      <c r="N66" s="110">
        <f>N60+N61+N62+N63+N64</f>
        <v>1950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50307.693035440985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10061.538607088198</v>
      </c>
      <c r="M84" s="850"/>
      <c r="N84" s="57"/>
    </row>
    <row r="85" spans="1:14">
      <c r="B85" s="95" t="s">
        <v>1057</v>
      </c>
      <c r="C85" s="96"/>
      <c r="D85" s="96"/>
      <c r="E85" s="96"/>
      <c r="F85" s="96"/>
      <c r="G85" s="96"/>
      <c r="H85" s="96"/>
      <c r="I85" s="93"/>
      <c r="J85" s="94"/>
      <c r="K85" s="313">
        <v>0.05</v>
      </c>
      <c r="L85" s="849">
        <f>N79*K85</f>
        <v>2515.3846517720494</v>
      </c>
      <c r="M85" s="850"/>
      <c r="N85" s="57"/>
    </row>
    <row r="86" spans="1:14" ht="15.75" thickBot="1">
      <c r="B86" s="97" t="s">
        <v>1058</v>
      </c>
      <c r="C86" s="98"/>
      <c r="D86" s="98"/>
      <c r="E86" s="98"/>
      <c r="F86" s="98"/>
      <c r="G86" s="98"/>
      <c r="H86" s="98"/>
      <c r="I86" s="99"/>
      <c r="J86" s="100"/>
      <c r="K86" s="314">
        <v>0.05</v>
      </c>
      <c r="L86" s="851">
        <f>N79*K86</f>
        <v>2515.3846517720494</v>
      </c>
      <c r="M86" s="852"/>
      <c r="N86" s="57"/>
    </row>
    <row r="87" spans="1:14" ht="15.75" thickBot="1">
      <c r="B87" s="815" t="s">
        <v>1037</v>
      </c>
      <c r="C87" s="816"/>
      <c r="D87" s="816"/>
      <c r="E87" s="816"/>
      <c r="F87" s="816"/>
      <c r="G87" s="816"/>
      <c r="H87" s="816"/>
      <c r="I87" s="816"/>
      <c r="J87" s="816"/>
      <c r="K87" s="816"/>
      <c r="L87" s="816"/>
      <c r="M87" s="817"/>
      <c r="N87" s="58">
        <f>L84+L85+L86</f>
        <v>15092.307910632295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65400.000946073284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345">
        <v>2.5</v>
      </c>
      <c r="N36" s="281">
        <f>K36/M36</f>
        <v>6954.5115964240103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7337.5156354697601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55076.898933285112</v>
      </c>
      <c r="N48" s="281">
        <f>K48*M48</f>
        <v>71599.968613270656</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71.26137527873199</v>
      </c>
      <c r="N49" s="281">
        <f>K49*M49</f>
        <v>2137.8412583619597</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73737.80987163262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1500</v>
      </c>
      <c r="M60" s="820"/>
      <c r="N60" s="296">
        <f>K60*L60</f>
        <v>1950</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1950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90685.406288017373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18137.081257603477</v>
      </c>
      <c r="M84" s="850"/>
      <c r="N84" s="57"/>
    </row>
    <row r="85" spans="1:14">
      <c r="B85" s="95" t="s">
        <v>1057</v>
      </c>
      <c r="C85" s="96"/>
      <c r="D85" s="96"/>
      <c r="E85" s="96"/>
      <c r="F85" s="96"/>
      <c r="G85" s="96"/>
      <c r="H85" s="96"/>
      <c r="I85" s="93"/>
      <c r="J85" s="94"/>
      <c r="K85" s="313">
        <v>0.05</v>
      </c>
      <c r="L85" s="849">
        <f>N79*K85</f>
        <v>4534.2703144008692</v>
      </c>
      <c r="M85" s="850"/>
      <c r="N85" s="57"/>
    </row>
    <row r="86" spans="1:14" ht="15.75" thickBot="1">
      <c r="B86" s="97" t="s">
        <v>1058</v>
      </c>
      <c r="C86" s="98"/>
      <c r="D86" s="98"/>
      <c r="E86" s="98"/>
      <c r="F86" s="98"/>
      <c r="G86" s="98"/>
      <c r="H86" s="98"/>
      <c r="I86" s="99"/>
      <c r="J86" s="100"/>
      <c r="K86" s="314">
        <v>0.05</v>
      </c>
      <c r="L86" s="851">
        <f>N79*K86</f>
        <v>4534.2703144008692</v>
      </c>
      <c r="M86" s="852"/>
      <c r="N86" s="57"/>
    </row>
    <row r="87" spans="1:14" ht="15.75" thickBot="1">
      <c r="B87" s="815" t="s">
        <v>1037</v>
      </c>
      <c r="C87" s="816"/>
      <c r="D87" s="816"/>
      <c r="E87" s="816"/>
      <c r="F87" s="816"/>
      <c r="G87" s="816"/>
      <c r="H87" s="816"/>
      <c r="I87" s="816"/>
      <c r="J87" s="816"/>
      <c r="K87" s="816"/>
      <c r="L87" s="816"/>
      <c r="M87" s="817"/>
      <c r="N87" s="58">
        <f>L84+L85+L86</f>
        <v>27205.621886405217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117891.02817442259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17386.278991060026</v>
      </c>
      <c r="L36" s="279"/>
      <c r="M36" s="345">
        <v>2.5</v>
      </c>
      <c r="N36" s="281">
        <f>K36/M36</f>
        <v>6954.5115964240103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7337.5156354697601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48779.429397938882</v>
      </c>
      <c r="N48" s="281">
        <f>K48*M48</f>
        <v>63413.258217320552</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71.26137527873199</v>
      </c>
      <c r="N49" s="281">
        <f>K49*M49</f>
        <v>2137.8412583619597</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65551.099475682509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1500</v>
      </c>
      <c r="M60" s="820"/>
      <c r="N60" s="296">
        <f>K60*L60</f>
        <v>1950</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1950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82498.695892067262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16499.739178413452</v>
      </c>
      <c r="M84" s="850"/>
      <c r="N84" s="57"/>
    </row>
    <row r="85" spans="1:14">
      <c r="B85" s="95" t="s">
        <v>1057</v>
      </c>
      <c r="C85" s="96"/>
      <c r="D85" s="96"/>
      <c r="E85" s="96"/>
      <c r="F85" s="96"/>
      <c r="G85" s="96"/>
      <c r="H85" s="96"/>
      <c r="I85" s="93"/>
      <c r="J85" s="94"/>
      <c r="K85" s="313">
        <v>0.05</v>
      </c>
      <c r="L85" s="849">
        <f>N79*K85</f>
        <v>4124.9347946033631</v>
      </c>
      <c r="M85" s="850"/>
      <c r="N85" s="57"/>
    </row>
    <row r="86" spans="1:14" ht="15.75" thickBot="1">
      <c r="B86" s="97" t="s">
        <v>1058</v>
      </c>
      <c r="C86" s="98"/>
      <c r="D86" s="98"/>
      <c r="E86" s="98"/>
      <c r="F86" s="98"/>
      <c r="G86" s="98"/>
      <c r="H86" s="98"/>
      <c r="I86" s="99"/>
      <c r="J86" s="100"/>
      <c r="K86" s="314">
        <v>0.05</v>
      </c>
      <c r="L86" s="851">
        <f>N79*K86</f>
        <v>4124.9347946033631</v>
      </c>
      <c r="M86" s="852"/>
      <c r="N86" s="57"/>
    </row>
    <row r="87" spans="1:14" ht="15.75" thickBot="1">
      <c r="B87" s="815" t="s">
        <v>1037</v>
      </c>
      <c r="C87" s="816"/>
      <c r="D87" s="816"/>
      <c r="E87" s="816"/>
      <c r="F87" s="816"/>
      <c r="G87" s="816"/>
      <c r="H87" s="816"/>
      <c r="I87" s="816"/>
      <c r="J87" s="816"/>
      <c r="K87" s="816"/>
      <c r="L87" s="816"/>
      <c r="M87" s="817"/>
      <c r="N87" s="58">
        <f>L84+L85+L86</f>
        <v>24749.608767620179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107248.30465968745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c r="B36" s="828"/>
      <c r="C36" s="829"/>
      <c r="D36" s="829"/>
      <c r="E36" s="829"/>
      <c r="F36" s="829"/>
      <c r="G36" s="829"/>
      <c r="H36" s="830"/>
      <c r="I36" s="276"/>
      <c r="J36" s="277"/>
      <c r="K36" s="278"/>
      <c r="L36" s="279"/>
      <c r="M36" s="345"/>
      <c r="N36" s="281"/>
      <c r="P36" s="112"/>
    </row>
    <row r="37" spans="1:16">
      <c r="A37" s="119"/>
      <c r="B37" s="828"/>
      <c r="C37" s="829"/>
      <c r="D37" s="829"/>
      <c r="E37" s="829"/>
      <c r="F37" s="829"/>
      <c r="G37" s="829"/>
      <c r="H37" s="830"/>
      <c r="I37" s="430"/>
      <c r="J37" s="431"/>
      <c r="K37" s="278"/>
      <c r="L37" s="344"/>
      <c r="M37" s="345"/>
      <c r="N37" s="281"/>
      <c r="P37" s="109"/>
    </row>
    <row r="38" spans="1:16">
      <c r="A38" s="119"/>
      <c r="B38" s="828"/>
      <c r="C38" s="829"/>
      <c r="D38" s="829"/>
      <c r="E38" s="829"/>
      <c r="F38" s="829"/>
      <c r="G38" s="829"/>
      <c r="H38" s="830"/>
      <c r="I38" s="337"/>
      <c r="J38" s="339"/>
      <c r="K38" s="278"/>
      <c r="L38" s="432"/>
      <c r="M38" s="433"/>
      <c r="N38" s="281"/>
      <c r="P38" s="112"/>
    </row>
    <row r="39" spans="1:16">
      <c r="B39" s="828"/>
      <c r="C39" s="829"/>
      <c r="D39" s="829"/>
      <c r="E39" s="829"/>
      <c r="F39" s="829"/>
      <c r="G39" s="829"/>
      <c r="H39" s="83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5" t="s">
        <v>1036</v>
      </c>
      <c r="C41" s="836"/>
      <c r="D41" s="836"/>
      <c r="E41" s="44"/>
      <c r="F41" s="45"/>
      <c r="G41" s="45"/>
      <c r="H41" s="46"/>
      <c r="I41" s="42"/>
      <c r="J41" s="43"/>
      <c r="K41" s="288"/>
      <c r="L41" s="285"/>
      <c r="M41" s="410">
        <v>0.05</v>
      </c>
      <c r="N41" s="353">
        <f>N77*M41</f>
        <v>383.00403904575001</v>
      </c>
      <c r="P41" s="112"/>
    </row>
    <row r="42" spans="1:16" ht="15.75" thickBot="1">
      <c r="B42" s="828"/>
      <c r="C42" s="829"/>
      <c r="D42" s="829"/>
      <c r="E42" s="829"/>
      <c r="F42" s="829"/>
      <c r="G42" s="829"/>
      <c r="H42" s="830"/>
      <c r="I42" s="837"/>
      <c r="J42" s="838"/>
      <c r="K42" s="47"/>
      <c r="L42" s="839"/>
      <c r="M42" s="840"/>
      <c r="N42" s="111"/>
    </row>
    <row r="43" spans="1:16" ht="15.75" thickBot="1">
      <c r="B43" s="815" t="s">
        <v>1037</v>
      </c>
      <c r="C43" s="816"/>
      <c r="D43" s="816"/>
      <c r="E43" s="816"/>
      <c r="F43" s="816"/>
      <c r="G43" s="816"/>
      <c r="H43" s="816"/>
      <c r="I43" s="816"/>
      <c r="J43" s="816"/>
      <c r="K43" s="816"/>
      <c r="L43" s="816"/>
      <c r="M43" s="817"/>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6" t="s">
        <v>1028</v>
      </c>
      <c r="C47" s="807"/>
      <c r="D47" s="807"/>
      <c r="E47" s="807"/>
      <c r="F47" s="807"/>
      <c r="G47" s="807"/>
      <c r="H47" s="807"/>
      <c r="I47" s="808"/>
      <c r="J47" s="324" t="s">
        <v>1029</v>
      </c>
      <c r="K47" s="91" t="s">
        <v>1030</v>
      </c>
      <c r="L47" s="809" t="s">
        <v>1039</v>
      </c>
      <c r="M47" s="808"/>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42680.473693726264</v>
      </c>
      <c r="N48" s="281">
        <f>K48*M48</f>
        <v>55484.615801844142</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55484.615801844142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1500</v>
      </c>
      <c r="M60" s="820"/>
      <c r="N60" s="296">
        <f>K60*L60</f>
        <v>1950</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1950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65477.700621804892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13095.540124360979</v>
      </c>
      <c r="M84" s="850"/>
      <c r="N84" s="57"/>
    </row>
    <row r="85" spans="1:14">
      <c r="B85" s="95" t="s">
        <v>1057</v>
      </c>
      <c r="C85" s="96"/>
      <c r="D85" s="96"/>
      <c r="E85" s="96"/>
      <c r="F85" s="96"/>
      <c r="G85" s="96"/>
      <c r="H85" s="96"/>
      <c r="I85" s="93"/>
      <c r="J85" s="94"/>
      <c r="K85" s="313">
        <v>0.05</v>
      </c>
      <c r="L85" s="849">
        <f>N79*K85</f>
        <v>3273.8850310902449</v>
      </c>
      <c r="M85" s="850"/>
      <c r="N85" s="57"/>
    </row>
    <row r="86" spans="1:14" ht="15.75" thickBot="1">
      <c r="B86" s="97" t="s">
        <v>1058</v>
      </c>
      <c r="C86" s="98"/>
      <c r="D86" s="98"/>
      <c r="E86" s="98"/>
      <c r="F86" s="98"/>
      <c r="G86" s="98"/>
      <c r="H86" s="98"/>
      <c r="I86" s="99"/>
      <c r="J86" s="100"/>
      <c r="K86" s="314">
        <v>0.05</v>
      </c>
      <c r="L86" s="851">
        <f>N79*K86</f>
        <v>3273.8850310902449</v>
      </c>
      <c r="M86" s="852"/>
      <c r="N86" s="57"/>
    </row>
    <row r="87" spans="1:14" ht="15.75" thickBot="1">
      <c r="B87" s="815" t="s">
        <v>1037</v>
      </c>
      <c r="C87" s="816"/>
      <c r="D87" s="816"/>
      <c r="E87" s="816"/>
      <c r="F87" s="816"/>
      <c r="G87" s="816"/>
      <c r="H87" s="816"/>
      <c r="I87" s="816"/>
      <c r="J87" s="816"/>
      <c r="K87" s="816"/>
      <c r="L87" s="816"/>
      <c r="M87" s="817"/>
      <c r="N87" s="58">
        <f>L84+L85+L86</f>
        <v>19643.310186541468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85121.010808346356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c r="B36" s="828"/>
      <c r="C36" s="829"/>
      <c r="D36" s="829"/>
      <c r="E36" s="829"/>
      <c r="F36" s="829"/>
      <c r="G36" s="829"/>
      <c r="H36" s="830"/>
      <c r="I36" s="276"/>
      <c r="J36" s="277"/>
      <c r="K36" s="278"/>
      <c r="L36" s="279"/>
      <c r="M36" s="345"/>
      <c r="N36" s="281"/>
      <c r="P36" s="112"/>
    </row>
    <row r="37" spans="1:16">
      <c r="A37" s="119"/>
      <c r="B37" s="828"/>
      <c r="C37" s="829"/>
      <c r="D37" s="829"/>
      <c r="E37" s="829"/>
      <c r="F37" s="829"/>
      <c r="G37" s="829"/>
      <c r="H37" s="830"/>
      <c r="I37" s="430"/>
      <c r="J37" s="431"/>
      <c r="K37" s="278"/>
      <c r="L37" s="344"/>
      <c r="M37" s="345"/>
      <c r="N37" s="281"/>
      <c r="P37" s="109"/>
    </row>
    <row r="38" spans="1:16">
      <c r="A38" s="119"/>
      <c r="B38" s="828"/>
      <c r="C38" s="829"/>
      <c r="D38" s="829"/>
      <c r="E38" s="829"/>
      <c r="F38" s="829"/>
      <c r="G38" s="829"/>
      <c r="H38" s="830"/>
      <c r="I38" s="337"/>
      <c r="J38" s="339"/>
      <c r="K38" s="278"/>
      <c r="L38" s="432"/>
      <c r="M38" s="433"/>
      <c r="N38" s="281"/>
      <c r="P38" s="112"/>
    </row>
    <row r="39" spans="1:16">
      <c r="B39" s="828"/>
      <c r="C39" s="829"/>
      <c r="D39" s="829"/>
      <c r="E39" s="829"/>
      <c r="F39" s="829"/>
      <c r="G39" s="829"/>
      <c r="H39" s="83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5" t="s">
        <v>1036</v>
      </c>
      <c r="C41" s="836"/>
      <c r="D41" s="836"/>
      <c r="E41" s="44"/>
      <c r="F41" s="45"/>
      <c r="G41" s="45"/>
      <c r="H41" s="46"/>
      <c r="I41" s="42"/>
      <c r="J41" s="43"/>
      <c r="K41" s="288"/>
      <c r="L41" s="285"/>
      <c r="M41" s="410">
        <v>0.05</v>
      </c>
      <c r="N41" s="353">
        <f>N77*M41</f>
        <v>383.00403904575001</v>
      </c>
      <c r="P41" s="112"/>
    </row>
    <row r="42" spans="1:16" ht="15.75" thickBot="1">
      <c r="B42" s="828"/>
      <c r="C42" s="829"/>
      <c r="D42" s="829"/>
      <c r="E42" s="829"/>
      <c r="F42" s="829"/>
      <c r="G42" s="829"/>
      <c r="H42" s="830"/>
      <c r="I42" s="837"/>
      <c r="J42" s="838"/>
      <c r="K42" s="47"/>
      <c r="L42" s="839"/>
      <c r="M42" s="840"/>
      <c r="N42" s="111"/>
    </row>
    <row r="43" spans="1:16" ht="15.75" thickBot="1">
      <c r="B43" s="815" t="s">
        <v>1037</v>
      </c>
      <c r="C43" s="816"/>
      <c r="D43" s="816"/>
      <c r="E43" s="816"/>
      <c r="F43" s="816"/>
      <c r="G43" s="816"/>
      <c r="H43" s="816"/>
      <c r="I43" s="816"/>
      <c r="J43" s="816"/>
      <c r="K43" s="816"/>
      <c r="L43" s="816"/>
      <c r="M43" s="817"/>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6" t="s">
        <v>1028</v>
      </c>
      <c r="C47" s="807"/>
      <c r="D47" s="807"/>
      <c r="E47" s="807"/>
      <c r="F47" s="807"/>
      <c r="G47" s="807"/>
      <c r="H47" s="807"/>
      <c r="I47" s="808"/>
      <c r="J47" s="324" t="s">
        <v>1029</v>
      </c>
      <c r="K47" s="91" t="s">
        <v>1030</v>
      </c>
      <c r="L47" s="809" t="s">
        <v>1039</v>
      </c>
      <c r="M47" s="808"/>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55572.674501295718</v>
      </c>
      <c r="N48" s="281">
        <f>K48*M48</f>
        <v>72244.476851684434</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72244.476851684434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1500</v>
      </c>
      <c r="M60" s="820"/>
      <c r="N60" s="296">
        <f>K60*L60</f>
        <v>1950</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1950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82237.561671645177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16447.512334329036</v>
      </c>
      <c r="M84" s="850"/>
      <c r="N84" s="57"/>
    </row>
    <row r="85" spans="1:14">
      <c r="B85" s="95" t="s">
        <v>1057</v>
      </c>
      <c r="C85" s="96"/>
      <c r="D85" s="96"/>
      <c r="E85" s="96"/>
      <c r="F85" s="96"/>
      <c r="G85" s="96"/>
      <c r="H85" s="96"/>
      <c r="I85" s="93"/>
      <c r="J85" s="94"/>
      <c r="K85" s="313">
        <v>0.05</v>
      </c>
      <c r="L85" s="849">
        <f>N79*K85</f>
        <v>4111.878083582259</v>
      </c>
      <c r="M85" s="850"/>
      <c r="N85" s="57"/>
    </row>
    <row r="86" spans="1:14" ht="15.75" thickBot="1">
      <c r="B86" s="97" t="s">
        <v>1058</v>
      </c>
      <c r="C86" s="98"/>
      <c r="D86" s="98"/>
      <c r="E86" s="98"/>
      <c r="F86" s="98"/>
      <c r="G86" s="98"/>
      <c r="H86" s="98"/>
      <c r="I86" s="99"/>
      <c r="J86" s="100"/>
      <c r="K86" s="314">
        <v>0.05</v>
      </c>
      <c r="L86" s="851">
        <f>N79*K86</f>
        <v>4111.878083582259</v>
      </c>
      <c r="M86" s="852"/>
      <c r="N86" s="57"/>
    </row>
    <row r="87" spans="1:14" ht="15.75" thickBot="1">
      <c r="B87" s="815" t="s">
        <v>1037</v>
      </c>
      <c r="C87" s="816"/>
      <c r="D87" s="816"/>
      <c r="E87" s="816"/>
      <c r="F87" s="816"/>
      <c r="G87" s="816"/>
      <c r="H87" s="816"/>
      <c r="I87" s="816"/>
      <c r="J87" s="816"/>
      <c r="K87" s="816"/>
      <c r="L87" s="816"/>
      <c r="M87" s="817"/>
      <c r="N87" s="58">
        <f>L84+L85+L86</f>
        <v>24671.268501493552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106908.83017313873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c r="B36" s="828"/>
      <c r="C36" s="829"/>
      <c r="D36" s="829"/>
      <c r="E36" s="829"/>
      <c r="F36" s="829"/>
      <c r="G36" s="829"/>
      <c r="H36" s="830"/>
      <c r="I36" s="276"/>
      <c r="J36" s="277"/>
      <c r="K36" s="278"/>
      <c r="L36" s="279"/>
      <c r="M36" s="345"/>
      <c r="N36" s="281"/>
      <c r="P36" s="112"/>
    </row>
    <row r="37" spans="1:16">
      <c r="A37" s="119"/>
      <c r="B37" s="828"/>
      <c r="C37" s="829"/>
      <c r="D37" s="829"/>
      <c r="E37" s="829"/>
      <c r="F37" s="829"/>
      <c r="G37" s="829"/>
      <c r="H37" s="830"/>
      <c r="I37" s="430"/>
      <c r="J37" s="431"/>
      <c r="K37" s="278"/>
      <c r="L37" s="344"/>
      <c r="M37" s="345"/>
      <c r="N37" s="281"/>
      <c r="P37" s="109"/>
    </row>
    <row r="38" spans="1:16">
      <c r="A38" s="119"/>
      <c r="B38" s="828"/>
      <c r="C38" s="829"/>
      <c r="D38" s="829"/>
      <c r="E38" s="829"/>
      <c r="F38" s="829"/>
      <c r="G38" s="829"/>
      <c r="H38" s="830"/>
      <c r="I38" s="337"/>
      <c r="J38" s="339"/>
      <c r="K38" s="278"/>
      <c r="L38" s="432"/>
      <c r="M38" s="433"/>
      <c r="N38" s="281"/>
      <c r="P38" s="112"/>
    </row>
    <row r="39" spans="1:16">
      <c r="B39" s="828"/>
      <c r="C39" s="829"/>
      <c r="D39" s="829"/>
      <c r="E39" s="829"/>
      <c r="F39" s="829"/>
      <c r="G39" s="829"/>
      <c r="H39" s="83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5" t="s">
        <v>1036</v>
      </c>
      <c r="C41" s="836"/>
      <c r="D41" s="836"/>
      <c r="E41" s="44"/>
      <c r="F41" s="45"/>
      <c r="G41" s="45"/>
      <c r="H41" s="46"/>
      <c r="I41" s="42"/>
      <c r="J41" s="43"/>
      <c r="K41" s="288"/>
      <c r="L41" s="285"/>
      <c r="M41" s="410">
        <v>0.05</v>
      </c>
      <c r="N41" s="353">
        <f>N77*M41</f>
        <v>255.33602603049999</v>
      </c>
      <c r="P41" s="112"/>
    </row>
    <row r="42" spans="1:16" ht="15.75" thickBot="1">
      <c r="B42" s="828"/>
      <c r="C42" s="829"/>
      <c r="D42" s="829"/>
      <c r="E42" s="829"/>
      <c r="F42" s="829"/>
      <c r="G42" s="829"/>
      <c r="H42" s="830"/>
      <c r="I42" s="837"/>
      <c r="J42" s="838"/>
      <c r="K42" s="47"/>
      <c r="L42" s="839"/>
      <c r="M42" s="840"/>
      <c r="N42" s="111"/>
    </row>
    <row r="43" spans="1:16" ht="15.75" thickBot="1">
      <c r="B43" s="815" t="s">
        <v>1037</v>
      </c>
      <c r="C43" s="816"/>
      <c r="D43" s="816"/>
      <c r="E43" s="816"/>
      <c r="F43" s="816"/>
      <c r="G43" s="816"/>
      <c r="H43" s="816"/>
      <c r="I43" s="816"/>
      <c r="J43" s="816"/>
      <c r="K43" s="816"/>
      <c r="L43" s="816"/>
      <c r="M43" s="817"/>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6" t="s">
        <v>1028</v>
      </c>
      <c r="C47" s="807"/>
      <c r="D47" s="807"/>
      <c r="E47" s="807"/>
      <c r="F47" s="807"/>
      <c r="G47" s="807"/>
      <c r="H47" s="807"/>
      <c r="I47" s="808"/>
      <c r="J47" s="324" t="s">
        <v>1029</v>
      </c>
      <c r="K47" s="91" t="s">
        <v>1030</v>
      </c>
      <c r="L47" s="809" t="s">
        <v>1039</v>
      </c>
      <c r="M47" s="808"/>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61047.584161996012</v>
      </c>
      <c r="N48" s="281">
        <f>K48*M48</f>
        <v>79361.859410594814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79361.859410594814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1500</v>
      </c>
      <c r="M60" s="820"/>
      <c r="N60" s="296">
        <f>K60*L60</f>
        <v>1950</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1950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5106.7205206099998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86673.915957235324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17334.783191447066</v>
      </c>
      <c r="M84" s="850"/>
      <c r="N84" s="57"/>
    </row>
    <row r="85" spans="1:14">
      <c r="B85" s="95" t="s">
        <v>1057</v>
      </c>
      <c r="C85" s="96"/>
      <c r="D85" s="96"/>
      <c r="E85" s="96"/>
      <c r="F85" s="96"/>
      <c r="G85" s="96"/>
      <c r="H85" s="96"/>
      <c r="I85" s="93"/>
      <c r="J85" s="94"/>
      <c r="K85" s="313">
        <v>0.05</v>
      </c>
      <c r="L85" s="849">
        <f>N79*K85</f>
        <v>4333.6957978617666</v>
      </c>
      <c r="M85" s="850"/>
      <c r="N85" s="57"/>
    </row>
    <row r="86" spans="1:14" ht="15.75" thickBot="1">
      <c r="B86" s="97" t="s">
        <v>1058</v>
      </c>
      <c r="C86" s="98"/>
      <c r="D86" s="98"/>
      <c r="E86" s="98"/>
      <c r="F86" s="98"/>
      <c r="G86" s="98"/>
      <c r="H86" s="98"/>
      <c r="I86" s="99"/>
      <c r="J86" s="100"/>
      <c r="K86" s="314">
        <v>0.05</v>
      </c>
      <c r="L86" s="851">
        <f>N79*K86</f>
        <v>4333.6957978617666</v>
      </c>
      <c r="M86" s="852"/>
      <c r="N86" s="57"/>
    </row>
    <row r="87" spans="1:14" ht="15.75" thickBot="1">
      <c r="B87" s="815" t="s">
        <v>1037</v>
      </c>
      <c r="C87" s="816"/>
      <c r="D87" s="816"/>
      <c r="E87" s="816"/>
      <c r="F87" s="816"/>
      <c r="G87" s="816"/>
      <c r="H87" s="816"/>
      <c r="I87" s="816"/>
      <c r="J87" s="816"/>
      <c r="K87" s="816"/>
      <c r="L87" s="816"/>
      <c r="M87" s="817"/>
      <c r="N87" s="58">
        <f>L84+L85+L86</f>
        <v>26002.174787170596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112676.09074440593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228</v>
      </c>
      <c r="B36" s="828" t="str">
        <f>VLOOKUP(A36,EQUIPOS!A6:D154,3,FALSE)</f>
        <v xml:space="preserve">Formaleta metálica (concreto hidráulico)
</v>
      </c>
      <c r="C36" s="829"/>
      <c r="D36" s="829"/>
      <c r="E36" s="829"/>
      <c r="F36" s="829"/>
      <c r="G36" s="829"/>
      <c r="H36" s="830"/>
      <c r="I36" s="276"/>
      <c r="J36" s="277"/>
      <c r="K36" s="278">
        <f>VLOOKUP(A36,EQUIPOS!A6:D163,4,FALSE)</f>
        <v>5024.3399457215846</v>
      </c>
      <c r="L36" s="279"/>
      <c r="M36" s="280">
        <v>2</v>
      </c>
      <c r="N36" s="281">
        <f>K36/M36</f>
        <v>2512.1699728607923</v>
      </c>
    </row>
    <row r="37" spans="1:14">
      <c r="A37" s="119" t="s">
        <v>282</v>
      </c>
      <c r="B37" s="828" t="str">
        <f>VLOOKUP(A37,EQUIPOS!A7:D154,3,FALSE)</f>
        <v>Piloteadora potencia 250KW, RPM 1800, fuerza elevadora 200KN</v>
      </c>
      <c r="C37" s="829"/>
      <c r="D37" s="829"/>
      <c r="E37" s="829"/>
      <c r="F37" s="829"/>
      <c r="G37" s="829"/>
      <c r="H37" s="830"/>
      <c r="I37" s="430"/>
      <c r="J37" s="431"/>
      <c r="K37" s="278">
        <f>VLOOKUP(A37,EQUIPOS!A7:D164,4,FALSE)</f>
        <v>480050.16497126443</v>
      </c>
      <c r="L37" s="344"/>
      <c r="M37" s="345">
        <v>4</v>
      </c>
      <c r="N37" s="281">
        <f>K37/M37</f>
        <v>120012.54124281611</v>
      </c>
    </row>
    <row r="38" spans="1:14">
      <c r="A38" s="119" t="s">
        <v>363</v>
      </c>
      <c r="B38" s="828" t="str">
        <f>VLOOKUP(A38,EQUIPOS!A8:D154,3,FALSE)</f>
        <v>Vibrador de concreto, Motor de 3 hp a 18.000 rpm Mangueras de 4 mt</v>
      </c>
      <c r="C38" s="829"/>
      <c r="D38" s="829"/>
      <c r="E38" s="829"/>
      <c r="F38" s="829"/>
      <c r="G38" s="829"/>
      <c r="H38" s="830"/>
      <c r="I38" s="337"/>
      <c r="J38" s="339"/>
      <c r="K38" s="278">
        <f>VLOOKUP(A38,EQUIPOS!A8:D165,4,FALSE)</f>
        <v>9464.6723690932322</v>
      </c>
      <c r="L38" s="432"/>
      <c r="M38" s="433">
        <v>2</v>
      </c>
      <c r="N38" s="281">
        <f>K38/M38</f>
        <v>4732.3361845466161</v>
      </c>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0.1</v>
      </c>
      <c r="N40" s="353">
        <f>N76*M40</f>
        <v>1174.5457360179728</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SUM(N36:N41)</f>
        <v>128431.59313624148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3245.9760043391789</v>
      </c>
      <c r="N47" s="281">
        <f>K47*M47</f>
        <v>38546.679914671506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7681.9355342614344</v>
      </c>
      <c r="N48" s="281">
        <f>K48*M48</f>
        <v>3840.9677671307172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5221.4227686373761</v>
      </c>
      <c r="N49" s="281">
        <f>K49*M49</f>
        <v>2610.711384318688</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553863.76905924175</v>
      </c>
      <c r="N50" s="281">
        <f>K50*M50</f>
        <v>73080.602614574847</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5" t="s">
        <v>1037</v>
      </c>
      <c r="C54" s="816"/>
      <c r="D54" s="816"/>
      <c r="E54" s="816"/>
      <c r="F54" s="816"/>
      <c r="G54" s="816"/>
      <c r="H54" s="816"/>
      <c r="I54" s="816"/>
      <c r="J54" s="816"/>
      <c r="K54" s="816"/>
      <c r="L54" s="816"/>
      <c r="M54" s="817"/>
      <c r="N54" s="403">
        <f>SUM(N47:N53)</f>
        <v>118078.96168069576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19">
        <f>VLOOKUP(A59,TRANSPORTE!A5:D117,4,FALSE)</f>
        <v>52.236187639612794</v>
      </c>
      <c r="M59" s="820"/>
      <c r="N59" s="296">
        <f>K59*L59</f>
        <v>2.6118093819806401</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2.6118093819806401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11745.457360179727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258258.62398649895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51651.724797299794</v>
      </c>
      <c r="M83" s="850"/>
      <c r="N83" s="57"/>
    </row>
    <row r="84" spans="1:14">
      <c r="B84" s="95" t="s">
        <v>1057</v>
      </c>
      <c r="C84" s="96"/>
      <c r="D84" s="96"/>
      <c r="E84" s="96"/>
      <c r="F84" s="96"/>
      <c r="G84" s="96"/>
      <c r="H84" s="96"/>
      <c r="I84" s="93"/>
      <c r="J84" s="94"/>
      <c r="K84" s="313">
        <v>0.05</v>
      </c>
      <c r="L84" s="849">
        <f>N78*K84</f>
        <v>12912.931199324948</v>
      </c>
      <c r="M84" s="850"/>
      <c r="N84" s="57"/>
    </row>
    <row r="85" spans="1:14" ht="15.75" thickBot="1">
      <c r="B85" s="97" t="s">
        <v>1058</v>
      </c>
      <c r="C85" s="98"/>
      <c r="D85" s="98"/>
      <c r="E85" s="98"/>
      <c r="F85" s="98"/>
      <c r="G85" s="98"/>
      <c r="H85" s="98"/>
      <c r="I85" s="99"/>
      <c r="J85" s="100"/>
      <c r="K85" s="314">
        <v>0.05</v>
      </c>
      <c r="L85" s="851">
        <f>N78*K85</f>
        <v>12912.931199324948</v>
      </c>
      <c r="M85" s="852"/>
      <c r="N85" s="57"/>
    </row>
    <row r="86" spans="1:14" ht="15.75" thickBot="1">
      <c r="B86" s="815" t="s">
        <v>1037</v>
      </c>
      <c r="C86" s="816"/>
      <c r="D86" s="816"/>
      <c r="E86" s="816"/>
      <c r="F86" s="816"/>
      <c r="G86" s="816"/>
      <c r="H86" s="816"/>
      <c r="I86" s="816"/>
      <c r="J86" s="816"/>
      <c r="K86" s="816"/>
      <c r="L86" s="816"/>
      <c r="M86" s="817"/>
      <c r="N86" s="58">
        <f>L83+L84+L85</f>
        <v>77477.587195949687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335736.21118244866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15" customHeight="1">
      <c r="B107" s="960" t="s">
        <v>2325</v>
      </c>
      <c r="C107" s="961"/>
      <c r="D107" s="961"/>
      <c r="E107" s="961"/>
      <c r="F107" s="961"/>
      <c r="G107" s="961"/>
      <c r="H107" s="961"/>
      <c r="I107" s="961"/>
      <c r="J107" s="961"/>
      <c r="K107" s="961"/>
      <c r="L107" s="961"/>
      <c r="M107" s="961"/>
      <c r="N107" s="962"/>
    </row>
    <row r="108" spans="2:14" ht="30.75" customHeight="1">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228</v>
      </c>
      <c r="B36" s="828" t="str">
        <f>VLOOKUP(A36,EQUIPOS!A6:D154,3,FALSE)</f>
        <v xml:space="preserve">Formaleta metálica (concreto hidráulico)
</v>
      </c>
      <c r="C36" s="829"/>
      <c r="D36" s="829"/>
      <c r="E36" s="829"/>
      <c r="F36" s="829"/>
      <c r="G36" s="829"/>
      <c r="H36" s="830"/>
      <c r="I36" s="276"/>
      <c r="J36" s="277"/>
      <c r="K36" s="278">
        <f>VLOOKUP(A36,EQUIPOS!A6:D163,4,FALSE)</f>
        <v>5024.3399457215846</v>
      </c>
      <c r="L36" s="279"/>
      <c r="M36" s="280">
        <v>2</v>
      </c>
      <c r="N36" s="281">
        <f>K36/M36</f>
        <v>2512.1699728607923</v>
      </c>
    </row>
    <row r="37" spans="1:14">
      <c r="A37" s="119" t="s">
        <v>282</v>
      </c>
      <c r="B37" s="828" t="str">
        <f>VLOOKUP(A37,EQUIPOS!A7:D154,3,FALSE)</f>
        <v>Piloteadora potencia 250KW, RPM 1800, fuerza elevadora 200KN</v>
      </c>
      <c r="C37" s="829"/>
      <c r="D37" s="829"/>
      <c r="E37" s="829"/>
      <c r="F37" s="829"/>
      <c r="G37" s="829"/>
      <c r="H37" s="830"/>
      <c r="I37" s="430"/>
      <c r="J37" s="431"/>
      <c r="K37" s="278">
        <f>VLOOKUP(A37,EQUIPOS!A7:D164,4,FALSE)</f>
        <v>480050.16497126443</v>
      </c>
      <c r="L37" s="344"/>
      <c r="M37" s="345">
        <v>4</v>
      </c>
      <c r="N37" s="281">
        <f>K37/M37</f>
        <v>120012.54124281611</v>
      </c>
    </row>
    <row r="38" spans="1:14">
      <c r="A38" s="119" t="s">
        <v>363</v>
      </c>
      <c r="B38" s="828" t="str">
        <f>VLOOKUP(A38,EQUIPOS!A8:D154,3,FALSE)</f>
        <v>Vibrador de concreto, Motor de 3 hp a 18.000 rpm Mangueras de 4 mt</v>
      </c>
      <c r="C38" s="829"/>
      <c r="D38" s="829"/>
      <c r="E38" s="829"/>
      <c r="F38" s="829"/>
      <c r="G38" s="829"/>
      <c r="H38" s="830"/>
      <c r="I38" s="337"/>
      <c r="J38" s="339"/>
      <c r="K38" s="278">
        <f>VLOOKUP(A38,EQUIPOS!A8:D165,4,FALSE)</f>
        <v>9464.6723690932322</v>
      </c>
      <c r="L38" s="432"/>
      <c r="M38" s="433">
        <v>2</v>
      </c>
      <c r="N38" s="281">
        <f>K38/M38</f>
        <v>4732.3361845466161</v>
      </c>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0.1</v>
      </c>
      <c r="N40" s="353">
        <f>N76*M40</f>
        <v>1174.5457360179728</v>
      </c>
    </row>
    <row r="41" spans="1:14" ht="15.75" thickBot="1">
      <c r="B41" s="828"/>
      <c r="C41" s="829"/>
      <c r="D41" s="829"/>
      <c r="E41" s="829"/>
      <c r="F41" s="829"/>
      <c r="G41" s="829"/>
      <c r="H41" s="830"/>
      <c r="I41" s="837"/>
      <c r="J41" s="838"/>
      <c r="K41" s="47"/>
      <c r="L41" s="839"/>
      <c r="M41" s="840"/>
      <c r="N41" s="111"/>
    </row>
    <row r="42" spans="1:14" ht="15.75" thickBot="1">
      <c r="B42" s="815" t="s">
        <v>1037</v>
      </c>
      <c r="C42" s="816"/>
      <c r="D42" s="816"/>
      <c r="E42" s="816"/>
      <c r="F42" s="816"/>
      <c r="G42" s="816"/>
      <c r="H42" s="816"/>
      <c r="I42" s="816"/>
      <c r="J42" s="816"/>
      <c r="K42" s="816"/>
      <c r="L42" s="816"/>
      <c r="M42" s="817"/>
      <c r="N42" s="403">
        <f>SUM(N36:N41)</f>
        <v>128431.59313624148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3245.9760043391789</v>
      </c>
      <c r="N47" s="281">
        <f>K47*M47</f>
        <v>38546.679914671506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7681.9355342614344</v>
      </c>
      <c r="N48" s="281">
        <f>K48*M48</f>
        <v>3840.9677671307172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5221.4227686373761</v>
      </c>
      <c r="N49" s="281">
        <f>K49*M49</f>
        <v>2610.711384318688</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553863.76905924175</v>
      </c>
      <c r="N50" s="281">
        <f>K50*M50</f>
        <v>73080.602614574847</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5" t="s">
        <v>1037</v>
      </c>
      <c r="C54" s="816"/>
      <c r="D54" s="816"/>
      <c r="E54" s="816"/>
      <c r="F54" s="816"/>
      <c r="G54" s="816"/>
      <c r="H54" s="816"/>
      <c r="I54" s="816"/>
      <c r="J54" s="816"/>
      <c r="K54" s="816"/>
      <c r="L54" s="816"/>
      <c r="M54" s="817"/>
      <c r="N54" s="403">
        <f>SUM(N47:N53)</f>
        <v>118078.96168069576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19">
        <f>VLOOKUP(A59,TRANSPORTE!A5:D117,4,FALSE)</f>
        <v>52.236187639612794</v>
      </c>
      <c r="M59" s="820"/>
      <c r="N59" s="296">
        <f>K59*L59</f>
        <v>2.6118093819806401</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4"/>
      <c r="M64" s="805"/>
      <c r="N64" s="133"/>
    </row>
    <row r="65" spans="1:15" ht="15.75" thickBot="1">
      <c r="B65" s="821" t="s">
        <v>1037</v>
      </c>
      <c r="C65" s="822"/>
      <c r="D65" s="822"/>
      <c r="E65" s="822"/>
      <c r="F65" s="822"/>
      <c r="G65" s="822"/>
      <c r="H65" s="822"/>
      <c r="I65" s="822"/>
      <c r="J65" s="822"/>
      <c r="K65" s="822"/>
      <c r="L65" s="822"/>
      <c r="M65" s="823"/>
      <c r="N65" s="110">
        <f>N59+N60+N61+N62+N63</f>
        <v>2.6118093819806401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844"/>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2"/>
      <c r="C75" s="803"/>
      <c r="D75" s="803"/>
      <c r="E75" s="803"/>
      <c r="F75" s="803"/>
      <c r="G75" s="803"/>
      <c r="H75" s="803"/>
      <c r="I75" s="132"/>
      <c r="J75" s="132"/>
      <c r="K75" s="132"/>
      <c r="L75" s="903"/>
      <c r="M75" s="903"/>
      <c r="N75" s="51"/>
    </row>
    <row r="76" spans="1:15" ht="15.75" thickBot="1">
      <c r="B76" s="821" t="s">
        <v>1037</v>
      </c>
      <c r="C76" s="822"/>
      <c r="D76" s="822"/>
      <c r="E76" s="822"/>
      <c r="F76" s="822"/>
      <c r="G76" s="822"/>
      <c r="H76" s="822"/>
      <c r="I76" s="822"/>
      <c r="J76" s="822"/>
      <c r="K76" s="822"/>
      <c r="L76" s="822"/>
      <c r="M76" s="823"/>
      <c r="N76" s="310">
        <f>SUM(N70:N75)</f>
        <v>11745.457360179727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N42+N54+N65+N76</f>
        <v>258258.62398649895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51651.724797299794</v>
      </c>
      <c r="M83" s="850"/>
      <c r="N83" s="57"/>
    </row>
    <row r="84" spans="1:14">
      <c r="B84" s="95" t="s">
        <v>1057</v>
      </c>
      <c r="C84" s="96"/>
      <c r="D84" s="96"/>
      <c r="E84" s="96"/>
      <c r="F84" s="96"/>
      <c r="G84" s="96"/>
      <c r="H84" s="96"/>
      <c r="I84" s="93"/>
      <c r="J84" s="94"/>
      <c r="K84" s="313">
        <v>0.05</v>
      </c>
      <c r="L84" s="849">
        <f>N78*K84</f>
        <v>12912.931199324948</v>
      </c>
      <c r="M84" s="850"/>
      <c r="N84" s="57"/>
    </row>
    <row r="85" spans="1:14" ht="15.75" thickBot="1">
      <c r="B85" s="97" t="s">
        <v>1058</v>
      </c>
      <c r="C85" s="98"/>
      <c r="D85" s="98"/>
      <c r="E85" s="98"/>
      <c r="F85" s="98"/>
      <c r="G85" s="98"/>
      <c r="H85" s="98"/>
      <c r="I85" s="99"/>
      <c r="J85" s="100"/>
      <c r="K85" s="314">
        <v>0.05</v>
      </c>
      <c r="L85" s="851">
        <f>N78*K85</f>
        <v>12912.931199324948</v>
      </c>
      <c r="M85" s="852"/>
      <c r="N85" s="57"/>
    </row>
    <row r="86" spans="1:14" ht="15.75" thickBot="1">
      <c r="B86" s="815" t="s">
        <v>1037</v>
      </c>
      <c r="C86" s="816"/>
      <c r="D86" s="816"/>
      <c r="E86" s="816"/>
      <c r="F86" s="816"/>
      <c r="G86" s="816"/>
      <c r="H86" s="816"/>
      <c r="I86" s="816"/>
      <c r="J86" s="816"/>
      <c r="K86" s="816"/>
      <c r="L86" s="816"/>
      <c r="M86" s="817"/>
      <c r="N86" s="58">
        <f>L83+L84+L85</f>
        <v>77477.587195949687</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335736.21118244866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243</v>
      </c>
      <c r="B36" s="828" t="str">
        <f>VLOOKUP(A36,EQUIPOS!A6:D154,3,FALSE)</f>
        <v>Grúa 10 ton</v>
      </c>
      <c r="C36" s="829"/>
      <c r="D36" s="829"/>
      <c r="E36" s="829"/>
      <c r="F36" s="829"/>
      <c r="G36" s="829"/>
      <c r="H36" s="830"/>
      <c r="I36" s="276"/>
      <c r="J36" s="277"/>
      <c r="K36" s="278">
        <f>VLOOKUP(A36,EQUIPOS!A6:D163,4,FALSE)</f>
        <v>212443.45198914435</v>
      </c>
      <c r="L36" s="279"/>
      <c r="M36" s="280">
        <v>0.158</v>
      </c>
      <c r="N36" s="281">
        <f t="shared" ref="N36:N44" si="0">K36/M36</f>
        <v>1344578.8100578757</v>
      </c>
    </row>
    <row r="37" spans="1:14">
      <c r="A37" s="119" t="s">
        <v>121</v>
      </c>
      <c r="B37" s="828" t="str">
        <f>VLOOKUP(A37,EQUIPOS!A7:D154,3,FALSE)</f>
        <v>Bomba eléctrica para accionar la celda</v>
      </c>
      <c r="C37" s="829"/>
      <c r="D37" s="829"/>
      <c r="E37" s="829"/>
      <c r="F37" s="829"/>
      <c r="G37" s="829"/>
      <c r="H37" s="830"/>
      <c r="I37" s="430"/>
      <c r="J37" s="431"/>
      <c r="K37" s="278">
        <f>VLOOKUP(A37,EQUIPOS!A7:D164,4,FALSE)</f>
        <v>68019.463285440623</v>
      </c>
      <c r="L37" s="344"/>
      <c r="M37" s="345">
        <v>0.158</v>
      </c>
      <c r="N37" s="281">
        <f t="shared" si="0"/>
        <v>430502.93218633306</v>
      </c>
    </row>
    <row r="38" spans="1:14">
      <c r="A38" s="119" t="s">
        <v>217</v>
      </c>
      <c r="B38" s="828" t="str">
        <f>VLOOKUP(A38,EQUIPOS!A8:D154,3,FALSE)</f>
        <v>Equipo de soldadura y de acetileno (incluye soldadura)</v>
      </c>
      <c r="C38" s="829"/>
      <c r="D38" s="829"/>
      <c r="E38" s="829"/>
      <c r="F38" s="829"/>
      <c r="G38" s="829"/>
      <c r="H38" s="830"/>
      <c r="I38" s="430"/>
      <c r="J38" s="431"/>
      <c r="K38" s="447">
        <f>VLOOKUP(A38,EQUIPOS!A8:D165,4,FALSE)</f>
        <v>39278.524278416349</v>
      </c>
      <c r="L38" s="344"/>
      <c r="M38" s="345">
        <v>0.158</v>
      </c>
      <c r="N38" s="281">
        <f t="shared" si="0"/>
        <v>248598.25492668574</v>
      </c>
    </row>
    <row r="39" spans="1:14">
      <c r="A39" s="119" t="s">
        <v>255</v>
      </c>
      <c r="B39" s="828" t="str">
        <f>VLOOKUP(A39,EQUIPOS!A9:D154,3,FALSE)</f>
        <v>Manómetro cable de acero para bajar la celda</v>
      </c>
      <c r="C39" s="829"/>
      <c r="D39" s="829"/>
      <c r="E39" s="829"/>
      <c r="F39" s="829"/>
      <c r="G39" s="829"/>
      <c r="H39" s="830"/>
      <c r="I39" s="430"/>
      <c r="J39" s="431"/>
      <c r="K39" s="447">
        <f>VLOOKUP(A39,EQUIPOS!A9:D166,4,FALSE)</f>
        <v>1837207.2973052366</v>
      </c>
      <c r="L39" s="344"/>
      <c r="M39" s="345">
        <v>0.158</v>
      </c>
      <c r="N39" s="281">
        <f t="shared" si="0"/>
        <v>11627894.286742004</v>
      </c>
    </row>
    <row r="40" spans="1:14">
      <c r="A40" s="119" t="s">
        <v>1732</v>
      </c>
      <c r="B40" s="828" t="str">
        <f>VLOOKUP(A40,EQUIPOS!A10:D154,3,FALSE)</f>
        <v xml:space="preserve">Retroexcavadora sobre llantas 
</v>
      </c>
      <c r="C40" s="829"/>
      <c r="D40" s="829"/>
      <c r="E40" s="829"/>
      <c r="F40" s="829"/>
      <c r="G40" s="829"/>
      <c r="H40" s="830"/>
      <c r="I40" s="430"/>
      <c r="J40" s="431"/>
      <c r="K40" s="447">
        <f>VLOOKUP(A40,EQUIPOS!A10:D167,4,FALSE)</f>
        <v>142377.28344189018</v>
      </c>
      <c r="L40" s="344"/>
      <c r="M40" s="345">
        <v>0.158</v>
      </c>
      <c r="N40" s="281">
        <f t="shared" si="0"/>
        <v>901122.04710057075</v>
      </c>
    </row>
    <row r="41" spans="1:14">
      <c r="A41" s="119" t="s">
        <v>115</v>
      </c>
      <c r="B41" s="828" t="str">
        <f>VLOOKUP(A41,EQUIPOS!A6:D154,3,FALSE)</f>
        <v>Andamiaje para Aplicar la Carga (Equipos Sustituto de la Tara)</v>
      </c>
      <c r="C41" s="829"/>
      <c r="D41" s="829"/>
      <c r="E41" s="829"/>
      <c r="F41" s="829"/>
      <c r="G41" s="829"/>
      <c r="H41" s="830"/>
      <c r="I41" s="430"/>
      <c r="J41" s="431"/>
      <c r="K41" s="447">
        <f>VLOOKUP(A41,EQUIPOS!A6:D154,4,FALSE)</f>
        <v>67872.121938058757</v>
      </c>
      <c r="L41" s="344"/>
      <c r="M41" s="345">
        <v>0.158</v>
      </c>
      <c r="N41" s="281">
        <f t="shared" si="0"/>
        <v>429570.39201303013</v>
      </c>
    </row>
    <row r="42" spans="1:14">
      <c r="A42" s="119" t="s">
        <v>224</v>
      </c>
      <c r="B42" s="828" t="str">
        <f>VLOOKUP(A42,EQUIPOS!A12:D156,3,FALSE)</f>
        <v>Equipo de Medición (Deformimetros Eléctricos, Mecánicos, Celdas de Carga,  Etc.)</v>
      </c>
      <c r="C42" s="829"/>
      <c r="D42" s="829"/>
      <c r="E42" s="829"/>
      <c r="F42" s="829"/>
      <c r="G42" s="829"/>
      <c r="H42" s="830"/>
      <c r="I42" s="337"/>
      <c r="J42" s="339"/>
      <c r="K42" s="447">
        <f>VLOOKUP(A42,EQUIPOS!A12:D169,4,FALSE)</f>
        <v>221200.88589080464</v>
      </c>
      <c r="L42" s="432"/>
      <c r="M42" s="433">
        <v>0.158</v>
      </c>
      <c r="N42" s="281">
        <f t="shared" si="0"/>
        <v>1400005.6069038268</v>
      </c>
    </row>
    <row r="43" spans="1:14">
      <c r="A43" t="s">
        <v>335</v>
      </c>
      <c r="B43" s="828" t="str">
        <f>VLOOKUP(A43,EQUIPOS!A13:D157,3,FALSE)</f>
        <v>Tara (Recebo, Agua, Etc.)</v>
      </c>
      <c r="C43" s="829"/>
      <c r="D43" s="829"/>
      <c r="E43" s="829"/>
      <c r="F43" s="829"/>
      <c r="G43" s="829"/>
      <c r="H43" s="830"/>
      <c r="I43" s="42"/>
      <c r="J43" s="43"/>
      <c r="K43" s="447">
        <f>VLOOKUP(A43,EQUIPOS!A13:D170,4,FALSE)</f>
        <v>348683.29857918271</v>
      </c>
      <c r="L43" s="285"/>
      <c r="M43" s="286">
        <v>2.8000000000000001E-2</v>
      </c>
      <c r="N43" s="281">
        <f t="shared" si="0"/>
        <v>12452974.949256524</v>
      </c>
    </row>
    <row r="44" spans="1:14">
      <c r="A44" t="s">
        <v>216</v>
      </c>
      <c r="B44" s="828" t="str">
        <f>VLOOKUP(A44,EQUIPOS!A14:D158,3,FALSE)</f>
        <v xml:space="preserve">Equipo de topografía Teodolito electrónico con abertura de anteojo de 42 mm. Aumento del anteojo: 30x.Distancia mínima de enfoque: 1.0 m. Precisión: 5´´. Compensador con rango de trabajo ±3´. </v>
      </c>
      <c r="C44" s="829"/>
      <c r="D44" s="829"/>
      <c r="E44" s="829"/>
      <c r="F44" s="829"/>
      <c r="G44" s="829"/>
      <c r="H44" s="830"/>
      <c r="I44" s="42"/>
      <c r="J44" s="43"/>
      <c r="K44" s="447">
        <f>VLOOKUP(A44,EQUIPOS!A14:D171,4,FALSE)</f>
        <v>24958.284779693488</v>
      </c>
      <c r="L44" s="285"/>
      <c r="M44" s="286">
        <v>0.158</v>
      </c>
      <c r="N44" s="282">
        <f t="shared" si="0"/>
        <v>157963.82771957904</v>
      </c>
    </row>
    <row r="45" spans="1:14">
      <c r="B45" s="835" t="s">
        <v>1036</v>
      </c>
      <c r="C45" s="836"/>
      <c r="D45" s="836"/>
      <c r="E45" s="44"/>
      <c r="F45" s="45"/>
      <c r="G45" s="45"/>
      <c r="H45" s="46"/>
      <c r="I45" s="42"/>
      <c r="J45" s="43"/>
      <c r="K45" s="288"/>
      <c r="L45" s="285"/>
      <c r="M45" s="410">
        <v>0.02</v>
      </c>
      <c r="N45" s="353">
        <f>N81*M45</f>
        <v>18805.700964786029</v>
      </c>
    </row>
    <row r="46" spans="1:14" ht="15.75" thickBot="1">
      <c r="B46" s="828"/>
      <c r="C46" s="829"/>
      <c r="D46" s="829"/>
      <c r="E46" s="829"/>
      <c r="F46" s="829"/>
      <c r="G46" s="829"/>
      <c r="H46" s="830"/>
      <c r="I46" s="837"/>
      <c r="J46" s="838"/>
      <c r="K46" s="47"/>
      <c r="L46" s="839"/>
      <c r="M46" s="840"/>
      <c r="N46" s="111"/>
    </row>
    <row r="47" spans="1:14" ht="15.75" thickBot="1">
      <c r="B47" s="815" t="s">
        <v>1037</v>
      </c>
      <c r="C47" s="816"/>
      <c r="D47" s="816"/>
      <c r="E47" s="816"/>
      <c r="F47" s="816"/>
      <c r="G47" s="816"/>
      <c r="H47" s="816"/>
      <c r="I47" s="816"/>
      <c r="J47" s="816"/>
      <c r="K47" s="816"/>
      <c r="L47" s="816"/>
      <c r="M47" s="817"/>
      <c r="N47" s="403">
        <f>SUM(N36:N46)</f>
        <v>29012016.807871215</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6" t="s">
        <v>1028</v>
      </c>
      <c r="C51" s="807"/>
      <c r="D51" s="807"/>
      <c r="E51" s="807"/>
      <c r="F51" s="807"/>
      <c r="G51" s="807"/>
      <c r="H51" s="807"/>
      <c r="I51" s="808"/>
      <c r="J51" s="324" t="s">
        <v>1029</v>
      </c>
      <c r="K51" s="91" t="s">
        <v>1030</v>
      </c>
      <c r="L51" s="809" t="s">
        <v>1039</v>
      </c>
      <c r="M51" s="808"/>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15741973.745555352</v>
      </c>
      <c r="N52" s="281">
        <f t="shared" ref="N52:N58" si="1">K52*M52</f>
        <v>15741973.745555352</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100525.57165069606</v>
      </c>
      <c r="N53" s="281">
        <f t="shared" si="1"/>
        <v>3015767.1495208819</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113763.69553426142</v>
      </c>
      <c r="N54" s="281">
        <f t="shared" si="1"/>
        <v>6825821.7320556855</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52294.651238474049</v>
      </c>
      <c r="N55" s="281">
        <f t="shared" si="1"/>
        <v>627535.81486168853</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1984437.91381908</v>
      </c>
      <c r="N56" s="281">
        <f t="shared" si="1"/>
        <v>3968875.82763816</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1212065.3897426624</v>
      </c>
      <c r="N57" s="281">
        <f t="shared" si="1"/>
        <v>6060326.9487133119</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39702.766226722102</v>
      </c>
      <c r="N58" s="281">
        <f t="shared" si="1"/>
        <v>2779193.635870547</v>
      </c>
    </row>
    <row r="59" spans="1:14" ht="15.75" thickBot="1">
      <c r="B59" s="815" t="s">
        <v>1037</v>
      </c>
      <c r="C59" s="816"/>
      <c r="D59" s="816"/>
      <c r="E59" s="816"/>
      <c r="F59" s="816"/>
      <c r="G59" s="816"/>
      <c r="H59" s="816"/>
      <c r="I59" s="816"/>
      <c r="J59" s="816"/>
      <c r="K59" s="816"/>
      <c r="L59" s="816"/>
      <c r="M59" s="817"/>
      <c r="N59" s="403">
        <f>SUM(N52:N58)</f>
        <v>39019494.854215629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19">
        <f>VLOOKUP(A64,TRANSPORTE!A5:D117,4,FALSE)</f>
        <v>169302.50685033505</v>
      </c>
      <c r="M64" s="820"/>
      <c r="N64" s="296">
        <f>K64*L64</f>
        <v>8465.1253425167524</v>
      </c>
    </row>
    <row r="65" spans="1:15">
      <c r="B65" s="52"/>
      <c r="C65" s="53"/>
      <c r="D65" s="53"/>
      <c r="E65" s="53"/>
      <c r="F65" s="53"/>
      <c r="G65" s="53"/>
      <c r="H65" s="320"/>
      <c r="I65" s="288"/>
      <c r="J65" s="295"/>
      <c r="K65" s="288"/>
      <c r="L65" s="819"/>
      <c r="M65" s="820"/>
      <c r="N65" s="296"/>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8465.1253425167524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179425.31558899998</v>
      </c>
      <c r="J77" s="302">
        <v>185</v>
      </c>
      <c r="K77" s="303">
        <f>VLOOKUP(A77,'MANO DE OBRA'!A9:D101,4,FALSE)</f>
        <v>331936.83383964997</v>
      </c>
      <c r="L77" s="56"/>
      <c r="M77" s="309">
        <v>1.26</v>
      </c>
      <c r="N77" s="404">
        <f>K77/M77</f>
        <v>263441.93161876983</v>
      </c>
    </row>
    <row r="78" spans="1:15">
      <c r="A78" s="179" t="s">
        <v>78</v>
      </c>
      <c r="B78" s="55" t="str">
        <f>VLOOKUP(A78,'MANO DE OBRA'!A10:D71,3,FALSE)</f>
        <v xml:space="preserve">Ingeniero Geotecnista </v>
      </c>
      <c r="C78" s="53"/>
      <c r="D78" s="53"/>
      <c r="E78" s="53"/>
      <c r="F78" s="53"/>
      <c r="G78" s="53"/>
      <c r="H78" s="53"/>
      <c r="I78" s="301">
        <f>K78/J78*100</f>
        <v>212549.98923619997</v>
      </c>
      <c r="J78" s="302">
        <v>185</v>
      </c>
      <c r="K78" s="303">
        <f>VLOOKUP(A78,'MANO DE OBRA'!A10:D102,4,FALSE)</f>
        <v>393217.48008696997</v>
      </c>
      <c r="L78" s="327"/>
      <c r="M78" s="309">
        <v>1.26</v>
      </c>
      <c r="N78" s="404">
        <f>K78/M78</f>
        <v>312077.36514838884</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940285.04823930142</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N47+N59+N70+N81</f>
        <v>68980261.835668668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13796052.367133735</v>
      </c>
      <c r="M88" s="850"/>
      <c r="N88" s="57"/>
    </row>
    <row r="89" spans="1:14">
      <c r="B89" s="95" t="s">
        <v>1057</v>
      </c>
      <c r="C89" s="96"/>
      <c r="D89" s="96"/>
      <c r="E89" s="96"/>
      <c r="F89" s="96"/>
      <c r="G89" s="96"/>
      <c r="H89" s="96"/>
      <c r="I89" s="93"/>
      <c r="J89" s="94"/>
      <c r="K89" s="313">
        <v>0.05</v>
      </c>
      <c r="L89" s="849">
        <f>N83*K89</f>
        <v>3449013.0917834337</v>
      </c>
      <c r="M89" s="850"/>
      <c r="N89" s="57"/>
    </row>
    <row r="90" spans="1:14" ht="15.75" thickBot="1">
      <c r="B90" s="97" t="s">
        <v>1058</v>
      </c>
      <c r="C90" s="98"/>
      <c r="D90" s="98"/>
      <c r="E90" s="98"/>
      <c r="F90" s="98"/>
      <c r="G90" s="98"/>
      <c r="H90" s="98"/>
      <c r="I90" s="99"/>
      <c r="J90" s="100"/>
      <c r="K90" s="314">
        <v>0.05</v>
      </c>
      <c r="L90" s="851">
        <f>N83*K90</f>
        <v>3449013.0917834337</v>
      </c>
      <c r="M90" s="852"/>
      <c r="N90" s="57"/>
    </row>
    <row r="91" spans="1:14" ht="15.75" thickBot="1">
      <c r="B91" s="815" t="s">
        <v>1037</v>
      </c>
      <c r="C91" s="816"/>
      <c r="D91" s="816"/>
      <c r="E91" s="816"/>
      <c r="F91" s="816"/>
      <c r="G91" s="816"/>
      <c r="H91" s="816"/>
      <c r="I91" s="816"/>
      <c r="J91" s="816"/>
      <c r="K91" s="816"/>
      <c r="L91" s="816"/>
      <c r="M91" s="817"/>
      <c r="N91" s="58">
        <f>L88+L89+L90</f>
        <v>20694078.550700601</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89674340.386369273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140</v>
      </c>
      <c r="B36" s="828" t="str">
        <f>VLOOKUP(A36,EQUIPOS!A6:D154,3,FALSE)</f>
        <v>Camisa para Pilote D=1.20m</v>
      </c>
      <c r="C36" s="829"/>
      <c r="D36" s="829"/>
      <c r="E36" s="829"/>
      <c r="F36" s="829"/>
      <c r="G36" s="829"/>
      <c r="H36" s="830"/>
      <c r="I36" s="276"/>
      <c r="J36" s="277"/>
      <c r="K36" s="278">
        <f>VLOOKUP(A36,EQUIPOS!A6:D163,4,FALSE)</f>
        <v>45346.308856960415</v>
      </c>
      <c r="L36" s="279"/>
      <c r="M36" s="280">
        <v>1</v>
      </c>
      <c r="N36" s="281">
        <f t="shared" ref="N36:N42" si="0">K36/M36</f>
        <v>45346.308856960415</v>
      </c>
    </row>
    <row r="37" spans="1:14">
      <c r="A37" s="119" t="s">
        <v>206</v>
      </c>
      <c r="B37" s="828" t="str">
        <f>VLOOKUP(A37,EQUIPOS!A7:D154,3,FALSE)</f>
        <v>Equipo de Soldadura</v>
      </c>
      <c r="C37" s="829"/>
      <c r="D37" s="829"/>
      <c r="E37" s="829"/>
      <c r="F37" s="829"/>
      <c r="G37" s="829"/>
      <c r="H37" s="830"/>
      <c r="I37" s="430"/>
      <c r="J37" s="431"/>
      <c r="K37" s="278">
        <f>VLOOKUP(A37,EQUIPOS!A7:D164,4,FALSE)</f>
        <v>14598.848591954024</v>
      </c>
      <c r="L37" s="344"/>
      <c r="M37" s="345">
        <v>1</v>
      </c>
      <c r="N37" s="281">
        <f t="shared" si="0"/>
        <v>14598.848591954024</v>
      </c>
    </row>
    <row r="38" spans="1:14">
      <c r="A38" s="119" t="s">
        <v>242</v>
      </c>
      <c r="B38" s="828" t="str">
        <f>VLOOKUP(A38,EQUIPOS!A8:D154,3,FALSE)</f>
        <v>Grúa con torre capacidad 1 ton en la punta.</v>
      </c>
      <c r="C38" s="829"/>
      <c r="D38" s="829"/>
      <c r="E38" s="829"/>
      <c r="F38" s="829"/>
      <c r="G38" s="829"/>
      <c r="H38" s="830"/>
      <c r="I38" s="430"/>
      <c r="J38" s="431"/>
      <c r="K38" s="447">
        <f>VLOOKUP(A38,EQUIPOS!A8:D165,4,FALSE)</f>
        <v>262211.34073435509</v>
      </c>
      <c r="L38" s="344"/>
      <c r="M38" s="345">
        <v>2.5</v>
      </c>
      <c r="N38" s="281">
        <f t="shared" si="0"/>
        <v>104884.53629374204</v>
      </c>
    </row>
    <row r="39" spans="1:14">
      <c r="A39" s="119" t="s">
        <v>267</v>
      </c>
      <c r="B39" s="828" t="str">
        <f>VLOOKUP(A39,EQUIPOS!A9:D154,3,FALSE)</f>
        <v>Motobomba de concreto</v>
      </c>
      <c r="C39" s="829"/>
      <c r="D39" s="829"/>
      <c r="E39" s="829"/>
      <c r="F39" s="829"/>
      <c r="G39" s="829"/>
      <c r="H39" s="830"/>
      <c r="I39" s="430"/>
      <c r="J39" s="431"/>
      <c r="K39" s="447">
        <f>VLOOKUP(A39,EQUIPOS!A9:D166,4,FALSE)</f>
        <v>113805.11725095786</v>
      </c>
      <c r="L39" s="344"/>
      <c r="M39" s="345">
        <v>2.5499800000000001</v>
      </c>
      <c r="N39" s="281">
        <f t="shared" si="0"/>
        <v>44629.807783181772</v>
      </c>
    </row>
    <row r="40" spans="1:14">
      <c r="A40" s="119" t="s">
        <v>277</v>
      </c>
      <c r="B40" s="828" t="str">
        <f>VLOOKUP(A40,EQUIPOS!A10:D154,3,FALSE)</f>
        <v>Pala auxiliar de piloteadora</v>
      </c>
      <c r="C40" s="829"/>
      <c r="D40" s="829"/>
      <c r="E40" s="829"/>
      <c r="F40" s="829"/>
      <c r="G40" s="829"/>
      <c r="H40" s="830"/>
      <c r="I40" s="430"/>
      <c r="J40" s="431"/>
      <c r="K40" s="447">
        <f>VLOOKUP(A40,EQUIPOS!A10:D167,4,FALSE)</f>
        <v>452757.18956896558</v>
      </c>
      <c r="L40" s="344"/>
      <c r="M40" s="345">
        <v>2.5</v>
      </c>
      <c r="N40" s="281">
        <f t="shared" si="0"/>
        <v>181102.87582758622</v>
      </c>
    </row>
    <row r="41" spans="1:14">
      <c r="A41" s="119" t="s">
        <v>282</v>
      </c>
      <c r="B41" s="828" t="str">
        <f>VLOOKUP(A41,EQUIPOS!A6:D154,3,FALSE)</f>
        <v>Piloteadora potencia 250KW, RPM 1800, fuerza elevadora 200KN</v>
      </c>
      <c r="C41" s="829"/>
      <c r="D41" s="829"/>
      <c r="E41" s="829"/>
      <c r="F41" s="829"/>
      <c r="G41" s="829"/>
      <c r="H41" s="830"/>
      <c r="I41" s="430"/>
      <c r="J41" s="431"/>
      <c r="K41" s="447">
        <f>VLOOKUP(A41,EQUIPOS!A6:D154,4,FALSE)</f>
        <v>480050.16497126443</v>
      </c>
      <c r="L41" s="344"/>
      <c r="M41" s="345">
        <v>1</v>
      </c>
      <c r="N41" s="281">
        <f t="shared" si="0"/>
        <v>480050.16497126443</v>
      </c>
    </row>
    <row r="42" spans="1:14">
      <c r="A42" s="119" t="s">
        <v>310</v>
      </c>
      <c r="B42" s="828" t="str">
        <f>VLOOKUP(A42,EQUIPOS!A12:D156,3,FALSE)</f>
        <v>Retroexcavadora A25C</v>
      </c>
      <c r="C42" s="829"/>
      <c r="D42" s="829"/>
      <c r="E42" s="829"/>
      <c r="F42" s="829"/>
      <c r="G42" s="829"/>
      <c r="H42" s="830"/>
      <c r="I42" s="337"/>
      <c r="J42" s="339"/>
      <c r="K42" s="447">
        <f>VLOOKUP(A42,EQUIPOS!A12:D169,4,FALSE)</f>
        <v>272076.5136749681</v>
      </c>
      <c r="L42" s="432"/>
      <c r="M42" s="433">
        <v>2.5</v>
      </c>
      <c r="N42" s="281">
        <f t="shared" si="0"/>
        <v>108830.60546998723</v>
      </c>
    </row>
    <row r="43" spans="1:14">
      <c r="B43" s="828"/>
      <c r="C43" s="829"/>
      <c r="D43" s="829"/>
      <c r="E43" s="829"/>
      <c r="F43" s="829"/>
      <c r="G43" s="829"/>
      <c r="H43" s="830"/>
      <c r="I43" s="42"/>
      <c r="J43" s="43"/>
      <c r="K43" s="447"/>
      <c r="L43" s="285"/>
      <c r="M43" s="286"/>
      <c r="N43" s="281"/>
    </row>
    <row r="44" spans="1:14">
      <c r="B44" s="329"/>
      <c r="C44" s="330"/>
      <c r="D44" s="330"/>
      <c r="E44" s="330"/>
      <c r="F44" s="332"/>
      <c r="G44" s="332"/>
      <c r="H44" s="131"/>
      <c r="I44" s="42"/>
      <c r="J44" s="43"/>
      <c r="K44" s="447"/>
      <c r="L44" s="285"/>
      <c r="M44" s="286"/>
      <c r="N44" s="282"/>
    </row>
    <row r="45" spans="1:14">
      <c r="B45" s="835" t="s">
        <v>1036</v>
      </c>
      <c r="C45" s="836"/>
      <c r="D45" s="836"/>
      <c r="E45" s="44"/>
      <c r="F45" s="45"/>
      <c r="G45" s="45"/>
      <c r="H45" s="46"/>
      <c r="I45" s="42"/>
      <c r="J45" s="43"/>
      <c r="K45" s="288"/>
      <c r="L45" s="285"/>
      <c r="M45" s="410">
        <v>0.1</v>
      </c>
      <c r="N45" s="353">
        <f>N83*M45</f>
        <v>8511.2008676833339</v>
      </c>
    </row>
    <row r="46" spans="1:14" ht="15.75" thickBot="1">
      <c r="B46" s="828"/>
      <c r="C46" s="829"/>
      <c r="D46" s="829"/>
      <c r="E46" s="829"/>
      <c r="F46" s="829"/>
      <c r="G46" s="829"/>
      <c r="H46" s="830"/>
      <c r="I46" s="837"/>
      <c r="J46" s="838"/>
      <c r="K46" s="47"/>
      <c r="L46" s="839"/>
      <c r="M46" s="840"/>
      <c r="N46" s="111"/>
    </row>
    <row r="47" spans="1:14" ht="15.75" thickBot="1">
      <c r="B47" s="815" t="s">
        <v>1037</v>
      </c>
      <c r="C47" s="816"/>
      <c r="D47" s="816"/>
      <c r="E47" s="816"/>
      <c r="F47" s="816"/>
      <c r="G47" s="816"/>
      <c r="H47" s="816"/>
      <c r="I47" s="816"/>
      <c r="J47" s="816"/>
      <c r="K47" s="816"/>
      <c r="L47" s="816"/>
      <c r="M47" s="817"/>
      <c r="N47" s="403">
        <f>SUM(N36:N46)</f>
        <v>987954.34866235952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6" t="s">
        <v>1028</v>
      </c>
      <c r="C51" s="807"/>
      <c r="D51" s="807"/>
      <c r="E51" s="807"/>
      <c r="F51" s="807"/>
      <c r="G51" s="807"/>
      <c r="H51" s="807"/>
      <c r="I51" s="808"/>
      <c r="J51" s="324" t="s">
        <v>1029</v>
      </c>
      <c r="K51" s="91" t="s">
        <v>1030</v>
      </c>
      <c r="L51" s="809" t="s">
        <v>1039</v>
      </c>
      <c r="M51" s="808"/>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7473.2822274453074</v>
      </c>
      <c r="N52" s="281">
        <f>K52*M52</f>
        <v>17599.579645633698</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3245.9760043391789</v>
      </c>
      <c r="N53" s="281">
        <f>K53*M53</f>
        <v>401527.91577782814</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553863.76905924175</v>
      </c>
      <c r="N54" s="281">
        <f>K54*M54</f>
        <v>456753.76634109276</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SUM(N52:N58)</f>
        <v>875881.26176455454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19">
        <f>VLOOKUP(A64,TRANSPORTE!A5:D117,4,FALSE)</f>
        <v>1500</v>
      </c>
      <c r="M64" s="820"/>
      <c r="N64" s="296">
        <f>K64*L64</f>
        <v>1950</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19">
        <f>VLOOKUP(A65,TRANSPORTE!A6:D117,4,FALSE)</f>
        <v>52.236187639612794</v>
      </c>
      <c r="M65" s="820"/>
      <c r="N65" s="296">
        <f>K65*L65</f>
        <v>2.6118093819806401</v>
      </c>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1952.6118093819807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967"/>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02"/>
      <c r="C82" s="803"/>
      <c r="D82" s="803"/>
      <c r="E82" s="803"/>
      <c r="F82" s="803"/>
      <c r="G82" s="803"/>
      <c r="H82" s="803"/>
      <c r="I82" s="132"/>
      <c r="J82" s="132"/>
      <c r="K82" s="132"/>
      <c r="L82" s="903"/>
      <c r="M82" s="903"/>
      <c r="N82" s="133"/>
    </row>
    <row r="83" spans="1:14" ht="15.75" thickBot="1">
      <c r="B83" s="821" t="s">
        <v>1037</v>
      </c>
      <c r="C83" s="822"/>
      <c r="D83" s="822"/>
      <c r="E83" s="822"/>
      <c r="F83" s="822"/>
      <c r="G83" s="822"/>
      <c r="H83" s="822"/>
      <c r="I83" s="822"/>
      <c r="J83" s="822"/>
      <c r="K83" s="822"/>
      <c r="L83" s="822"/>
      <c r="M83" s="823"/>
      <c r="N83" s="469">
        <f>SUM(N76:N82)</f>
        <v>85112.008676833328</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N47+N59+N70+N83</f>
        <v>1950900.2309131292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390180.04618262587</v>
      </c>
      <c r="M90" s="850"/>
      <c r="N90" s="57"/>
    </row>
    <row r="91" spans="1:14">
      <c r="B91" s="95" t="s">
        <v>1057</v>
      </c>
      <c r="C91" s="96"/>
      <c r="D91" s="96"/>
      <c r="E91" s="96"/>
      <c r="F91" s="96"/>
      <c r="G91" s="96"/>
      <c r="H91" s="96"/>
      <c r="I91" s="93"/>
      <c r="J91" s="94"/>
      <c r="K91" s="313">
        <v>0.05</v>
      </c>
      <c r="L91" s="849">
        <f>N85*K91</f>
        <v>97545.011545656467</v>
      </c>
      <c r="M91" s="850"/>
      <c r="N91" s="57"/>
    </row>
    <row r="92" spans="1:14" ht="15.75" thickBot="1">
      <c r="B92" s="97" t="s">
        <v>1058</v>
      </c>
      <c r="C92" s="98"/>
      <c r="D92" s="98"/>
      <c r="E92" s="98"/>
      <c r="F92" s="98"/>
      <c r="G92" s="98"/>
      <c r="H92" s="98"/>
      <c r="I92" s="99"/>
      <c r="J92" s="100"/>
      <c r="K92" s="314">
        <v>0.05</v>
      </c>
      <c r="L92" s="851">
        <f>N85*K92</f>
        <v>97545.011545656467</v>
      </c>
      <c r="M92" s="852"/>
      <c r="N92" s="57"/>
    </row>
    <row r="93" spans="1:14" ht="15.75" thickBot="1">
      <c r="B93" s="815" t="s">
        <v>1037</v>
      </c>
      <c r="C93" s="816"/>
      <c r="D93" s="816"/>
      <c r="E93" s="816"/>
      <c r="F93" s="816"/>
      <c r="G93" s="816"/>
      <c r="H93" s="816"/>
      <c r="I93" s="816"/>
      <c r="J93" s="816"/>
      <c r="K93" s="816"/>
      <c r="L93" s="816"/>
      <c r="M93" s="817"/>
      <c r="N93" s="58">
        <f>L90+L91+L92</f>
        <v>585270.06927393877</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2536170.3001870681</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3"/>
      <c r="K125" s="963"/>
      <c r="L125" s="963"/>
      <c r="M125" s="963"/>
      <c r="N125" s="964"/>
    </row>
    <row r="126" spans="2:14" ht="15.75" thickBot="1">
      <c r="B126" s="428" t="s">
        <v>2327</v>
      </c>
      <c r="C126" s="429"/>
      <c r="D126" s="429"/>
      <c r="E126" s="268"/>
      <c r="F126" s="268"/>
      <c r="G126" s="268"/>
      <c r="H126" s="268"/>
      <c r="I126" s="268"/>
      <c r="J126" s="965"/>
      <c r="K126" s="965"/>
      <c r="L126" s="965"/>
      <c r="M126" s="965"/>
      <c r="N126"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182</v>
      </c>
      <c r="B36" s="828" t="str">
        <f>VLOOKUP(A36,EQUIPOS!A6:D154,3,FALSE)</f>
        <v xml:space="preserve">Compresor para penetrar roca
</v>
      </c>
      <c r="C36" s="829"/>
      <c r="D36" s="829"/>
      <c r="E36" s="829"/>
      <c r="F36" s="829"/>
      <c r="G36" s="829"/>
      <c r="H36" s="830"/>
      <c r="I36" s="276"/>
      <c r="J36" s="277"/>
      <c r="K36" s="278">
        <f>VLOOKUP(A36,EQUIPOS!A6:D163,4,FALSE)</f>
        <v>107832.43481481483</v>
      </c>
      <c r="L36" s="279"/>
      <c r="M36" s="280">
        <v>0.125</v>
      </c>
      <c r="N36" s="281">
        <f>K36/M36</f>
        <v>862659.47851851862</v>
      </c>
    </row>
    <row r="37" spans="1:14">
      <c r="A37" s="119" t="s">
        <v>242</v>
      </c>
      <c r="B37" s="828" t="str">
        <f>VLOOKUP(A37,EQUIPOS!A7:D154,3,FALSE)</f>
        <v>Grúa con torre capacidad 1 ton en la punta.</v>
      </c>
      <c r="C37" s="829"/>
      <c r="D37" s="829"/>
      <c r="E37" s="829"/>
      <c r="F37" s="829"/>
      <c r="G37" s="829"/>
      <c r="H37" s="830"/>
      <c r="I37" s="430"/>
      <c r="J37" s="431"/>
      <c r="K37" s="278">
        <f>VLOOKUP(A37,EQUIPOS!A7:D164,4,FALSE)</f>
        <v>262211.34073435509</v>
      </c>
      <c r="L37" s="344"/>
      <c r="M37" s="345">
        <v>2.5</v>
      </c>
      <c r="N37" s="281">
        <f>K37/M37</f>
        <v>104884.53629374204</v>
      </c>
    </row>
    <row r="38" spans="1:14">
      <c r="A38" s="119" t="s">
        <v>267</v>
      </c>
      <c r="B38" s="828" t="str">
        <f>VLOOKUP(A38,EQUIPOS!A8:D154,3,FALSE)</f>
        <v>Motobomba de concreto</v>
      </c>
      <c r="C38" s="829"/>
      <c r="D38" s="829"/>
      <c r="E38" s="829"/>
      <c r="F38" s="829"/>
      <c r="G38" s="829"/>
      <c r="H38" s="830"/>
      <c r="I38" s="430"/>
      <c r="J38" s="431"/>
      <c r="K38" s="447">
        <f>VLOOKUP(A38,EQUIPOS!A8:D165,4,FALSE)</f>
        <v>113805.11725095786</v>
      </c>
      <c r="L38" s="344"/>
      <c r="M38" s="345">
        <v>0.65</v>
      </c>
      <c r="N38" s="281">
        <f>K38/M38</f>
        <v>175084.7957707044</v>
      </c>
    </row>
    <row r="39" spans="1:14">
      <c r="A39" s="119" t="s">
        <v>310</v>
      </c>
      <c r="B39" s="828" t="str">
        <f>VLOOKUP(A39,EQUIPOS!A9:D154,3,FALSE)</f>
        <v>Retroexcavadora A25C</v>
      </c>
      <c r="C39" s="829"/>
      <c r="D39" s="829"/>
      <c r="E39" s="829"/>
      <c r="F39" s="829"/>
      <c r="G39" s="829"/>
      <c r="H39" s="830"/>
      <c r="I39" s="430"/>
      <c r="J39" s="431"/>
      <c r="K39" s="447">
        <f>VLOOKUP(A39,EQUIPOS!A9:D166,4,FALSE)</f>
        <v>272076.5136749681</v>
      </c>
      <c r="L39" s="344"/>
      <c r="M39" s="345">
        <v>0.65</v>
      </c>
      <c r="N39" s="281">
        <f>K39/M39</f>
        <v>418579.25180764322</v>
      </c>
    </row>
    <row r="40" spans="1:14">
      <c r="A40" s="119"/>
      <c r="B40" s="828"/>
      <c r="C40" s="829"/>
      <c r="D40" s="829"/>
      <c r="E40" s="829"/>
      <c r="F40" s="829"/>
      <c r="G40" s="829"/>
      <c r="H40" s="830"/>
      <c r="I40" s="430"/>
      <c r="J40" s="431"/>
      <c r="K40" s="447"/>
      <c r="L40" s="344"/>
      <c r="M40" s="345"/>
      <c r="N40" s="281"/>
    </row>
    <row r="41" spans="1:14">
      <c r="A41" s="119"/>
      <c r="B41" s="828"/>
      <c r="C41" s="829"/>
      <c r="D41" s="829"/>
      <c r="E41" s="829"/>
      <c r="F41" s="829"/>
      <c r="G41" s="829"/>
      <c r="H41" s="830"/>
      <c r="I41" s="430"/>
      <c r="J41" s="431"/>
      <c r="K41" s="447"/>
      <c r="L41" s="344"/>
      <c r="M41" s="345"/>
      <c r="N41" s="281"/>
    </row>
    <row r="42" spans="1:14">
      <c r="A42" s="119"/>
      <c r="B42" s="828"/>
      <c r="C42" s="829"/>
      <c r="D42" s="829"/>
      <c r="E42" s="829"/>
      <c r="F42" s="829"/>
      <c r="G42" s="829"/>
      <c r="H42" s="830"/>
      <c r="I42" s="337"/>
      <c r="J42" s="339"/>
      <c r="K42" s="447"/>
      <c r="L42" s="432"/>
      <c r="M42" s="433"/>
      <c r="N42" s="281"/>
    </row>
    <row r="43" spans="1:14">
      <c r="B43" s="828"/>
      <c r="C43" s="829"/>
      <c r="D43" s="829"/>
      <c r="E43" s="829"/>
      <c r="F43" s="829"/>
      <c r="G43" s="829"/>
      <c r="H43" s="830"/>
      <c r="I43" s="42"/>
      <c r="J43" s="43"/>
      <c r="K43" s="447"/>
      <c r="L43" s="285"/>
      <c r="M43" s="286"/>
      <c r="N43" s="281"/>
    </row>
    <row r="44" spans="1:14">
      <c r="B44" s="329"/>
      <c r="C44" s="330"/>
      <c r="D44" s="330"/>
      <c r="E44" s="330"/>
      <c r="F44" s="332"/>
      <c r="G44" s="332"/>
      <c r="H44" s="131"/>
      <c r="I44" s="42"/>
      <c r="J44" s="43"/>
      <c r="K44" s="447"/>
      <c r="L44" s="285"/>
      <c r="M44" s="286"/>
      <c r="N44" s="282"/>
    </row>
    <row r="45" spans="1:14">
      <c r="B45" s="835" t="s">
        <v>1036</v>
      </c>
      <c r="C45" s="836"/>
      <c r="D45" s="836"/>
      <c r="E45" s="44"/>
      <c r="F45" s="45"/>
      <c r="G45" s="45"/>
      <c r="H45" s="46"/>
      <c r="I45" s="42"/>
      <c r="J45" s="43"/>
      <c r="K45" s="288"/>
      <c r="L45" s="285"/>
      <c r="M45" s="410">
        <v>0.1</v>
      </c>
      <c r="N45" s="353">
        <f>N87*M45</f>
        <v>44258.244511953337</v>
      </c>
    </row>
    <row r="46" spans="1:14" ht="15.75" thickBot="1">
      <c r="B46" s="828"/>
      <c r="C46" s="829"/>
      <c r="D46" s="829"/>
      <c r="E46" s="829"/>
      <c r="F46" s="829"/>
      <c r="G46" s="829"/>
      <c r="H46" s="830"/>
      <c r="I46" s="837"/>
      <c r="J46" s="838"/>
      <c r="K46" s="47"/>
      <c r="L46" s="839"/>
      <c r="M46" s="840"/>
      <c r="N46" s="111"/>
    </row>
    <row r="47" spans="1:14" ht="15.75" thickBot="1">
      <c r="B47" s="815" t="s">
        <v>1037</v>
      </c>
      <c r="C47" s="816"/>
      <c r="D47" s="816"/>
      <c r="E47" s="816"/>
      <c r="F47" s="816"/>
      <c r="G47" s="816"/>
      <c r="H47" s="816"/>
      <c r="I47" s="816"/>
      <c r="J47" s="816"/>
      <c r="K47" s="816"/>
      <c r="L47" s="816"/>
      <c r="M47" s="817"/>
      <c r="N47" s="403">
        <f>SUM(N36:N46)</f>
        <v>1605466.3069025616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6" t="s">
        <v>1028</v>
      </c>
      <c r="C51" s="807"/>
      <c r="D51" s="807"/>
      <c r="E51" s="807"/>
      <c r="F51" s="807"/>
      <c r="G51" s="807"/>
      <c r="H51" s="807"/>
      <c r="I51" s="808"/>
      <c r="J51" s="324" t="s">
        <v>1029</v>
      </c>
      <c r="K51" s="91" t="s">
        <v>1030</v>
      </c>
      <c r="L51" s="809" t="s">
        <v>1039</v>
      </c>
      <c r="M51" s="808"/>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3245.9760043391789</v>
      </c>
      <c r="N52" s="281">
        <f>K52*M52</f>
        <v>578200.19872007251</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553863.76905924175</v>
      </c>
      <c r="N53" s="281">
        <f t="shared" ref="N53:N59" si="0">K53*M53</f>
        <v>657725.42353117361</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6989.7228951967691</v>
      </c>
      <c r="N54" s="281">
        <f t="shared" si="0"/>
        <v>2096.9168685590307</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2988.905683119387</v>
      </c>
      <c r="N55" s="281">
        <f t="shared" si="0"/>
        <v>8966.7170493581616</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13065.264147532091</v>
      </c>
      <c r="N56" s="281">
        <f t="shared" si="0"/>
        <v>3266.3160368830227</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1431.3356234556738</v>
      </c>
      <c r="N57" s="281">
        <f t="shared" si="0"/>
        <v>1431.3356234556738</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1456.7861146266496</v>
      </c>
      <c r="N58" s="281">
        <f t="shared" si="0"/>
        <v>1456.7861146266496</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8196.0761767010172</v>
      </c>
      <c r="N59" s="281">
        <f t="shared" si="0"/>
        <v>3753.8028889290658</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5" t="s">
        <v>1037</v>
      </c>
      <c r="C63" s="816"/>
      <c r="D63" s="816"/>
      <c r="E63" s="816"/>
      <c r="F63" s="816"/>
      <c r="G63" s="816"/>
      <c r="H63" s="816"/>
      <c r="I63" s="816"/>
      <c r="J63" s="816"/>
      <c r="K63" s="816"/>
      <c r="L63" s="816"/>
      <c r="M63" s="817"/>
      <c r="N63" s="403">
        <f>SUM(N52:N62)</f>
        <v>1256897.4968330578</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18" t="s">
        <v>1045</v>
      </c>
      <c r="M67" s="791"/>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19">
        <f>VLOOKUP(A68,TRANSPORTE!A5:D117,4,FALSE)</f>
        <v>1500</v>
      </c>
      <c r="M68" s="820"/>
      <c r="N68" s="296">
        <f>K68*L68</f>
        <v>1950</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19">
        <f>VLOOKUP(A69,TRANSPORTE!A6:D117,4,FALSE)</f>
        <v>52.236187639612794</v>
      </c>
      <c r="M69" s="820"/>
      <c r="N69" s="296">
        <f>K69*L69</f>
        <v>2.6118093819806401</v>
      </c>
    </row>
    <row r="70" spans="1:15">
      <c r="B70" s="52"/>
      <c r="C70" s="53"/>
      <c r="D70" s="53"/>
      <c r="E70" s="53"/>
      <c r="F70" s="53"/>
      <c r="G70" s="53"/>
      <c r="H70" s="320"/>
      <c r="I70" s="288"/>
      <c r="J70" s="295"/>
      <c r="K70" s="288"/>
      <c r="L70" s="819"/>
      <c r="M70" s="820"/>
      <c r="N70" s="296"/>
    </row>
    <row r="71" spans="1:15">
      <c r="B71" s="52"/>
      <c r="C71" s="53"/>
      <c r="D71" s="53"/>
      <c r="E71" s="53"/>
      <c r="F71" s="53"/>
      <c r="G71" s="53"/>
      <c r="H71" s="320"/>
      <c r="I71" s="288"/>
      <c r="J71" s="295"/>
      <c r="K71" s="288"/>
      <c r="L71" s="819"/>
      <c r="M71" s="820"/>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4"/>
      <c r="M73" s="805"/>
      <c r="N73" s="133"/>
    </row>
    <row r="74" spans="1:15" ht="15.75" thickBot="1">
      <c r="B74" s="821" t="s">
        <v>1037</v>
      </c>
      <c r="C74" s="822"/>
      <c r="D74" s="822"/>
      <c r="E74" s="822"/>
      <c r="F74" s="822"/>
      <c r="G74" s="822"/>
      <c r="H74" s="822"/>
      <c r="I74" s="822"/>
      <c r="J74" s="822"/>
      <c r="K74" s="822"/>
      <c r="L74" s="822"/>
      <c r="M74" s="823"/>
      <c r="N74" s="110">
        <f>N68+N69+N70+N71+N72</f>
        <v>1952.6118093819807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1" t="s">
        <v>1047</v>
      </c>
      <c r="C78" s="842"/>
      <c r="D78" s="842"/>
      <c r="E78" s="842"/>
      <c r="F78" s="842"/>
      <c r="G78" s="842"/>
      <c r="H78" s="842"/>
      <c r="I78" s="79" t="s">
        <v>1048</v>
      </c>
      <c r="J78" s="81" t="s">
        <v>1494</v>
      </c>
      <c r="K78" s="80" t="s">
        <v>1050</v>
      </c>
      <c r="L78" s="843" t="s">
        <v>1034</v>
      </c>
      <c r="M78" s="967"/>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02"/>
      <c r="C86" s="803"/>
      <c r="D86" s="803"/>
      <c r="E86" s="803"/>
      <c r="F86" s="803"/>
      <c r="G86" s="803"/>
      <c r="H86" s="803"/>
      <c r="I86" s="132"/>
      <c r="J86" s="132"/>
      <c r="K86" s="132"/>
      <c r="L86" s="903"/>
      <c r="M86" s="903"/>
      <c r="N86" s="51"/>
    </row>
    <row r="87" spans="1:14" ht="15.75" thickBot="1">
      <c r="B87" s="821" t="s">
        <v>1037</v>
      </c>
      <c r="C87" s="822"/>
      <c r="D87" s="822"/>
      <c r="E87" s="822"/>
      <c r="F87" s="822"/>
      <c r="G87" s="822"/>
      <c r="H87" s="822"/>
      <c r="I87" s="822"/>
      <c r="J87" s="822"/>
      <c r="K87" s="822"/>
      <c r="L87" s="822"/>
      <c r="M87" s="823"/>
      <c r="N87" s="310">
        <f>SUM(N80:N86)</f>
        <v>442582.44511953334</v>
      </c>
    </row>
    <row r="88" spans="1:14" ht="15.75" thickBot="1">
      <c r="B88" s="39"/>
      <c r="C88" s="40"/>
      <c r="D88" s="40"/>
      <c r="E88" s="40"/>
      <c r="F88" s="40"/>
      <c r="G88" s="40"/>
      <c r="H88" s="40"/>
      <c r="I88" s="40"/>
      <c r="J88" s="40"/>
      <c r="K88" s="40"/>
      <c r="L88" s="40"/>
      <c r="M88" s="40"/>
      <c r="N88" s="41"/>
    </row>
    <row r="89" spans="1:14" ht="15.75" thickBot="1">
      <c r="B89" s="815" t="s">
        <v>1051</v>
      </c>
      <c r="C89" s="816"/>
      <c r="D89" s="816"/>
      <c r="E89" s="816"/>
      <c r="F89" s="816"/>
      <c r="G89" s="816"/>
      <c r="H89" s="816"/>
      <c r="I89" s="816"/>
      <c r="J89" s="816"/>
      <c r="K89" s="816"/>
      <c r="L89" s="816"/>
      <c r="M89" s="817"/>
      <c r="N89" s="105">
        <f>N47+N63+N74+N87</f>
        <v>3306898.8606645344</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6" t="s">
        <v>1053</v>
      </c>
      <c r="C93" s="807"/>
      <c r="D93" s="807"/>
      <c r="E93" s="807"/>
      <c r="F93" s="807"/>
      <c r="G93" s="807"/>
      <c r="H93" s="807"/>
      <c r="I93" s="323"/>
      <c r="J93" s="343"/>
      <c r="K93" s="311" t="s">
        <v>1054</v>
      </c>
      <c r="L93" s="845" t="s">
        <v>1055</v>
      </c>
      <c r="M93" s="846"/>
      <c r="N93" s="312"/>
    </row>
    <row r="94" spans="1:14">
      <c r="B94" s="847" t="s">
        <v>1056</v>
      </c>
      <c r="C94" s="848"/>
      <c r="D94" s="848"/>
      <c r="E94" s="848"/>
      <c r="F94" s="848"/>
      <c r="G94" s="848"/>
      <c r="H94" s="848"/>
      <c r="I94" s="93"/>
      <c r="J94" s="94"/>
      <c r="K94" s="313">
        <v>0.2</v>
      </c>
      <c r="L94" s="849">
        <f>N89*K94</f>
        <v>661379.77213290695</v>
      </c>
      <c r="M94" s="850"/>
      <c r="N94" s="57"/>
    </row>
    <row r="95" spans="1:14">
      <c r="B95" s="95" t="s">
        <v>1057</v>
      </c>
      <c r="C95" s="96"/>
      <c r="D95" s="96"/>
      <c r="E95" s="96"/>
      <c r="F95" s="96"/>
      <c r="G95" s="96"/>
      <c r="H95" s="96"/>
      <c r="I95" s="93"/>
      <c r="J95" s="94"/>
      <c r="K95" s="313">
        <v>0.05</v>
      </c>
      <c r="L95" s="849">
        <f>N89*K95</f>
        <v>165344.94303322674</v>
      </c>
      <c r="M95" s="850"/>
      <c r="N95" s="57"/>
    </row>
    <row r="96" spans="1:14" ht="15.75" thickBot="1">
      <c r="B96" s="97" t="s">
        <v>1058</v>
      </c>
      <c r="C96" s="98"/>
      <c r="D96" s="98"/>
      <c r="E96" s="98"/>
      <c r="F96" s="98"/>
      <c r="G96" s="98"/>
      <c r="H96" s="98"/>
      <c r="I96" s="99"/>
      <c r="J96" s="100"/>
      <c r="K96" s="314">
        <v>0.05</v>
      </c>
      <c r="L96" s="851">
        <f>N89*K96</f>
        <v>165344.94303322674</v>
      </c>
      <c r="M96" s="852"/>
      <c r="N96" s="57"/>
    </row>
    <row r="97" spans="1:14" ht="15.75" thickBot="1">
      <c r="B97" s="815" t="s">
        <v>1037</v>
      </c>
      <c r="C97" s="816"/>
      <c r="D97" s="816"/>
      <c r="E97" s="816"/>
      <c r="F97" s="816"/>
      <c r="G97" s="816"/>
      <c r="H97" s="816"/>
      <c r="I97" s="816"/>
      <c r="J97" s="816"/>
      <c r="K97" s="816"/>
      <c r="L97" s="816"/>
      <c r="M97" s="817"/>
      <c r="N97" s="58">
        <f>L94+L95+L96</f>
        <v>992069.65819936048</v>
      </c>
    </row>
    <row r="98" spans="1:14" ht="15.75" thickBot="1">
      <c r="B98" s="39"/>
      <c r="C98" s="40"/>
      <c r="D98" s="40"/>
      <c r="E98" s="40"/>
      <c r="F98" s="40"/>
      <c r="G98" s="40"/>
      <c r="H98" s="40"/>
      <c r="I98" s="40"/>
      <c r="J98" s="40"/>
      <c r="K98" s="40"/>
      <c r="L98" s="40"/>
      <c r="M98" s="40"/>
      <c r="N98" s="41"/>
    </row>
    <row r="99" spans="1:14" ht="15.75" thickBot="1">
      <c r="A99" t="s">
        <v>2122</v>
      </c>
      <c r="B99" s="815" t="s">
        <v>1059</v>
      </c>
      <c r="C99" s="816"/>
      <c r="D99" s="816"/>
      <c r="E99" s="816"/>
      <c r="F99" s="816"/>
      <c r="G99" s="816"/>
      <c r="H99" s="816"/>
      <c r="I99" s="816"/>
      <c r="J99" s="816"/>
      <c r="K99" s="816"/>
      <c r="L99" s="816"/>
      <c r="M99" s="817"/>
      <c r="N99" s="196">
        <f>N89+N97</f>
        <v>4298968.518863895</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57" t="s">
        <v>2324</v>
      </c>
      <c r="C116" s="958"/>
      <c r="D116" s="958"/>
      <c r="E116" s="958"/>
      <c r="F116" s="958"/>
      <c r="G116" s="958"/>
      <c r="H116" s="958"/>
      <c r="I116" s="958"/>
      <c r="J116" s="958"/>
      <c r="K116" s="958"/>
      <c r="L116" s="958"/>
      <c r="M116" s="958"/>
      <c r="N116" s="959"/>
    </row>
    <row r="117" spans="2:14" ht="15" customHeight="1">
      <c r="B117" s="957"/>
      <c r="C117" s="958"/>
      <c r="D117" s="958"/>
      <c r="E117" s="958"/>
      <c r="F117" s="958"/>
      <c r="G117" s="958"/>
      <c r="H117" s="958"/>
      <c r="I117" s="958"/>
      <c r="J117" s="958"/>
      <c r="K117" s="958"/>
      <c r="L117" s="958"/>
      <c r="M117" s="958"/>
      <c r="N117" s="959"/>
    </row>
    <row r="118" spans="2:14" ht="30" customHeight="1">
      <c r="B118" s="960" t="s">
        <v>2325</v>
      </c>
      <c r="C118" s="961"/>
      <c r="D118" s="961"/>
      <c r="E118" s="961"/>
      <c r="F118" s="961"/>
      <c r="G118" s="961"/>
      <c r="H118" s="961"/>
      <c r="I118" s="961"/>
      <c r="J118" s="961"/>
      <c r="K118" s="961"/>
      <c r="L118" s="961"/>
      <c r="M118" s="961"/>
      <c r="N118" s="962"/>
    </row>
    <row r="119" spans="2:14">
      <c r="B119" s="960"/>
      <c r="C119" s="961"/>
      <c r="D119" s="961"/>
      <c r="E119" s="961"/>
      <c r="F119" s="961"/>
      <c r="G119" s="961"/>
      <c r="H119" s="961"/>
      <c r="I119" s="961"/>
      <c r="J119" s="961"/>
      <c r="K119" s="961"/>
      <c r="L119" s="961"/>
      <c r="M119" s="961"/>
      <c r="N119" s="962"/>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3"/>
      <c r="K129" s="963"/>
      <c r="L129" s="963"/>
      <c r="M129" s="963"/>
      <c r="N129" s="964"/>
    </row>
    <row r="130" spans="2:14" ht="15.75" thickBot="1">
      <c r="B130" s="428" t="s">
        <v>2327</v>
      </c>
      <c r="C130" s="429"/>
      <c r="D130" s="429"/>
      <c r="E130" s="268"/>
      <c r="F130" s="268"/>
      <c r="G130" s="268"/>
      <c r="H130" s="268"/>
      <c r="I130" s="268"/>
      <c r="J130" s="965"/>
      <c r="K130" s="965"/>
      <c r="L130" s="965"/>
      <c r="M130" s="965"/>
      <c r="N130"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4"/>
      <c r="C1" s="916"/>
      <c r="D1" s="917"/>
      <c r="E1" s="917"/>
      <c r="F1" s="917"/>
      <c r="G1" s="917"/>
      <c r="H1" s="917"/>
      <c r="I1" s="917"/>
      <c r="J1" s="918"/>
      <c r="K1" s="919" t="s">
        <v>1017</v>
      </c>
      <c r="L1" s="921" t="s">
        <v>2304</v>
      </c>
      <c r="M1" s="922"/>
      <c r="N1" s="923"/>
    </row>
    <row r="2" spans="2:14" ht="40.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2" hidden="1" customHeight="1" thickBo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112383.94298212008</v>
      </c>
      <c r="L36" s="279"/>
      <c r="M36" s="280">
        <v>0.16</v>
      </c>
      <c r="N36" s="281">
        <f>K36/M36</f>
        <v>702399.64363825042</v>
      </c>
    </row>
    <row r="37" spans="1:14">
      <c r="A37" s="119" t="s">
        <v>261</v>
      </c>
      <c r="B37" s="828" t="str">
        <f>VLOOKUP(A37,EQUIPOS!A7:D154,3,FALSE)</f>
        <v xml:space="preserve">Motobomba 3 PULGADAS (incluye operario)
</v>
      </c>
      <c r="C37" s="829"/>
      <c r="D37" s="829"/>
      <c r="E37" s="829"/>
      <c r="F37" s="829"/>
      <c r="G37" s="829"/>
      <c r="H37" s="830"/>
      <c r="I37" s="430"/>
      <c r="J37" s="431"/>
      <c r="K37" s="278">
        <f>VLOOKUP(A37,EQUIPOS!A7:D164,4,FALSE)</f>
        <v>13539.330357598979</v>
      </c>
      <c r="L37" s="344"/>
      <c r="M37" s="345">
        <v>0.16</v>
      </c>
      <c r="N37" s="281">
        <f>K37/M37</f>
        <v>84620.814734993619</v>
      </c>
    </row>
    <row r="38" spans="1:14">
      <c r="A38" s="119"/>
      <c r="B38" s="828"/>
      <c r="C38" s="829"/>
      <c r="D38" s="829"/>
      <c r="E38" s="829"/>
      <c r="F38" s="829"/>
      <c r="G38" s="829"/>
      <c r="H38" s="830"/>
      <c r="I38" s="430"/>
      <c r="J38" s="431"/>
      <c r="K38" s="447"/>
      <c r="L38" s="344"/>
      <c r="M38" s="345"/>
      <c r="N38" s="281"/>
    </row>
    <row r="39" spans="1:14">
      <c r="A39" s="119"/>
      <c r="B39" s="828"/>
      <c r="C39" s="829"/>
      <c r="D39" s="829"/>
      <c r="E39" s="829"/>
      <c r="F39" s="829"/>
      <c r="G39" s="829"/>
      <c r="H39" s="830"/>
      <c r="I39" s="430"/>
      <c r="J39" s="431"/>
      <c r="K39" s="447"/>
      <c r="L39" s="344"/>
      <c r="M39" s="345"/>
      <c r="N39" s="281"/>
    </row>
    <row r="40" spans="1:14">
      <c r="A40" s="119"/>
      <c r="B40" s="828"/>
      <c r="C40" s="829"/>
      <c r="D40" s="829"/>
      <c r="E40" s="829"/>
      <c r="F40" s="829"/>
      <c r="G40" s="829"/>
      <c r="H40" s="830"/>
      <c r="I40" s="337"/>
      <c r="J40" s="339"/>
      <c r="K40" s="447"/>
      <c r="L40" s="432"/>
      <c r="M40" s="433"/>
      <c r="N40" s="281"/>
    </row>
    <row r="41" spans="1:14">
      <c r="B41" s="828"/>
      <c r="C41" s="829"/>
      <c r="D41" s="829"/>
      <c r="E41" s="829"/>
      <c r="F41" s="829"/>
      <c r="G41" s="829"/>
      <c r="H41" s="830"/>
      <c r="I41" s="42"/>
      <c r="J41" s="43"/>
      <c r="K41" s="447"/>
      <c r="L41" s="285"/>
      <c r="M41" s="286"/>
      <c r="N41" s="281"/>
    </row>
    <row r="42" spans="1:14">
      <c r="B42" s="329"/>
      <c r="C42" s="330"/>
      <c r="D42" s="330"/>
      <c r="E42" s="330"/>
      <c r="F42" s="332"/>
      <c r="G42" s="332"/>
      <c r="H42" s="131"/>
      <c r="I42" s="42"/>
      <c r="J42" s="43"/>
      <c r="K42" s="447"/>
      <c r="L42" s="285"/>
      <c r="M42" s="286"/>
      <c r="N42" s="282"/>
    </row>
    <row r="43" spans="1:14">
      <c r="B43" s="835" t="s">
        <v>1036</v>
      </c>
      <c r="C43" s="836"/>
      <c r="D43" s="836"/>
      <c r="E43" s="44"/>
      <c r="F43" s="45"/>
      <c r="G43" s="45"/>
      <c r="H43" s="46"/>
      <c r="I43" s="42"/>
      <c r="J43" s="43"/>
      <c r="K43" s="288"/>
      <c r="L43" s="285"/>
      <c r="M43" s="410">
        <v>0.05</v>
      </c>
      <c r="N43" s="353">
        <f>N77*M43</f>
        <v>11968.876220179687</v>
      </c>
    </row>
    <row r="44" spans="1:14" ht="15.75" thickBot="1">
      <c r="B44" s="828"/>
      <c r="C44" s="829"/>
      <c r="D44" s="829"/>
      <c r="E44" s="829"/>
      <c r="F44" s="829"/>
      <c r="G44" s="829"/>
      <c r="H44" s="830"/>
      <c r="I44" s="837"/>
      <c r="J44" s="838"/>
      <c r="K44" s="47"/>
      <c r="L44" s="839"/>
      <c r="M44" s="840"/>
      <c r="N44" s="111"/>
    </row>
    <row r="45" spans="1:14" ht="15.75" thickBot="1">
      <c r="B45" s="815" t="s">
        <v>1037</v>
      </c>
      <c r="C45" s="816"/>
      <c r="D45" s="816"/>
      <c r="E45" s="816"/>
      <c r="F45" s="816"/>
      <c r="G45" s="816"/>
      <c r="H45" s="816"/>
      <c r="I45" s="816"/>
      <c r="J45" s="816"/>
      <c r="K45" s="816"/>
      <c r="L45" s="816"/>
      <c r="M45" s="817"/>
      <c r="N45" s="403">
        <f>SUM(N36:N44)</f>
        <v>798989.33459342376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13065.264147532091</v>
      </c>
      <c r="N50" s="281">
        <f>K50*M50</f>
        <v>2613.0528295064182</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1431.3356234556738</v>
      </c>
      <c r="N51" s="281">
        <f>K51*M51</f>
        <v>1431.3356234556738</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1456.7861146266496</v>
      </c>
      <c r="N52" s="281">
        <f>K52*M52</f>
        <v>728.39305731332479</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4343.8898330621341</v>
      </c>
      <c r="N53" s="281">
        <f>K53*M53</f>
        <v>651583.47495932016</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653593.04574218031</v>
      </c>
      <c r="N54" s="281">
        <f>K54*M54</f>
        <v>653593.04574218031</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5" t="s">
        <v>1037</v>
      </c>
      <c r="C58" s="816"/>
      <c r="D58" s="816"/>
      <c r="E58" s="816"/>
      <c r="F58" s="816"/>
      <c r="G58" s="816"/>
      <c r="H58" s="816"/>
      <c r="I58" s="816"/>
      <c r="J58" s="816"/>
      <c r="K58" s="816"/>
      <c r="L58" s="816"/>
      <c r="M58" s="817"/>
      <c r="N58" s="403">
        <f>SUM(N50:N57)</f>
        <v>1309949.3022117759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19">
        <f>VLOOKUP(A63,TRANSPORTE!A5:D117,4,FALSE)</f>
        <v>1500</v>
      </c>
      <c r="M63" s="820"/>
      <c r="N63" s="296">
        <f>K63*L63</f>
        <v>1500</v>
      </c>
    </row>
    <row r="64" spans="1:14">
      <c r="B64" s="52"/>
      <c r="C64" s="53"/>
      <c r="D64" s="53"/>
      <c r="E64" s="53"/>
      <c r="F64" s="53"/>
      <c r="G64" s="53"/>
      <c r="H64" s="320"/>
      <c r="I64" s="288"/>
      <c r="J64" s="295"/>
      <c r="K64" s="288"/>
      <c r="L64" s="819"/>
      <c r="M64" s="820"/>
      <c r="N64" s="296"/>
    </row>
    <row r="65" spans="1:15">
      <c r="B65" s="52"/>
      <c r="C65" s="53"/>
      <c r="D65" s="53"/>
      <c r="E65" s="53"/>
      <c r="F65" s="53"/>
      <c r="G65" s="53"/>
      <c r="H65" s="320"/>
      <c r="I65" s="288"/>
      <c r="J65" s="295"/>
      <c r="K65" s="288"/>
      <c r="L65" s="819"/>
      <c r="M65" s="820"/>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4"/>
      <c r="M67" s="805"/>
      <c r="N67" s="133"/>
    </row>
    <row r="68" spans="1:15" ht="15.75" thickBot="1">
      <c r="B68" s="821" t="s">
        <v>1037</v>
      </c>
      <c r="C68" s="822"/>
      <c r="D68" s="822"/>
      <c r="E68" s="822"/>
      <c r="F68" s="822"/>
      <c r="G68" s="822"/>
      <c r="H68" s="822"/>
      <c r="I68" s="822"/>
      <c r="J68" s="822"/>
      <c r="K68" s="822"/>
      <c r="L68" s="822"/>
      <c r="M68" s="823"/>
      <c r="N68" s="110">
        <f>SUM(N63:N67)</f>
        <v>1500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1" t="s">
        <v>1047</v>
      </c>
      <c r="C72" s="842"/>
      <c r="D72" s="842"/>
      <c r="E72" s="842"/>
      <c r="F72" s="842"/>
      <c r="G72" s="842"/>
      <c r="H72" s="842"/>
      <c r="I72" s="79" t="s">
        <v>1048</v>
      </c>
      <c r="J72" s="81" t="s">
        <v>1494</v>
      </c>
      <c r="K72" s="80" t="s">
        <v>1050</v>
      </c>
      <c r="L72" s="843" t="s">
        <v>1034</v>
      </c>
      <c r="M72" s="844"/>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SUM(N73:N76)</f>
        <v>239377.52440359374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N45+N58+N68+N77</f>
        <v>2349816.1612087935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469963.23224175873</v>
      </c>
      <c r="M84" s="850"/>
      <c r="N84" s="57"/>
    </row>
    <row r="85" spans="1:14">
      <c r="B85" s="95" t="s">
        <v>1057</v>
      </c>
      <c r="C85" s="96"/>
      <c r="D85" s="96"/>
      <c r="E85" s="96"/>
      <c r="F85" s="96"/>
      <c r="G85" s="96"/>
      <c r="H85" s="96"/>
      <c r="I85" s="93"/>
      <c r="J85" s="94"/>
      <c r="K85" s="313">
        <v>0.05</v>
      </c>
      <c r="L85" s="849">
        <f>N79*K85</f>
        <v>117490.80806043968</v>
      </c>
      <c r="M85" s="850"/>
      <c r="N85" s="57"/>
    </row>
    <row r="86" spans="1:14" ht="15.75" thickBot="1">
      <c r="B86" s="97" t="s">
        <v>1058</v>
      </c>
      <c r="C86" s="98"/>
      <c r="D86" s="98"/>
      <c r="E86" s="98"/>
      <c r="F86" s="98"/>
      <c r="G86" s="98"/>
      <c r="H86" s="98"/>
      <c r="I86" s="99"/>
      <c r="J86" s="100"/>
      <c r="K86" s="314">
        <v>0.05</v>
      </c>
      <c r="L86" s="851">
        <f>N79*K86</f>
        <v>117490.80806043968</v>
      </c>
      <c r="M86" s="852"/>
      <c r="N86" s="57"/>
    </row>
    <row r="87" spans="1:14" ht="15.75" thickBot="1">
      <c r="B87" s="815" t="s">
        <v>1037</v>
      </c>
      <c r="C87" s="816"/>
      <c r="D87" s="816"/>
      <c r="E87" s="816"/>
      <c r="F87" s="816"/>
      <c r="G87" s="816"/>
      <c r="H87" s="816"/>
      <c r="I87" s="816"/>
      <c r="J87" s="816"/>
      <c r="K87" s="816"/>
      <c r="L87" s="816"/>
      <c r="M87" s="817"/>
      <c r="N87" s="58">
        <f>L84+L85+L86</f>
        <v>704944.84836263803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3054761.0095714317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4"/>
      <c r="C1" s="916"/>
      <c r="D1" s="917"/>
      <c r="E1" s="917"/>
      <c r="F1" s="917"/>
      <c r="G1" s="917"/>
      <c r="H1" s="917"/>
      <c r="I1" s="917"/>
      <c r="J1" s="918"/>
      <c r="K1" s="919" t="s">
        <v>1017</v>
      </c>
      <c r="L1" s="921" t="s">
        <v>2304</v>
      </c>
      <c r="M1" s="922"/>
      <c r="N1" s="923"/>
    </row>
    <row r="2" spans="2:14" ht="38.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461"/>
      <c r="L30" s="826" t="s">
        <v>1029</v>
      </c>
      <c r="M30" s="827"/>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121</v>
      </c>
      <c r="B36" s="828" t="str">
        <f>VLOOKUP(A36,EQUIPOS!A6:D154,3,FALSE)</f>
        <v>Bomba eléctrica para accionar la celda</v>
      </c>
      <c r="C36" s="829"/>
      <c r="D36" s="829"/>
      <c r="E36" s="829"/>
      <c r="F36" s="829"/>
      <c r="G36" s="829"/>
      <c r="H36" s="830"/>
      <c r="I36" s="276"/>
      <c r="J36" s="277"/>
      <c r="K36" s="278">
        <f>VLOOKUP(A36,EQUIPOS!A6:D163,4,FALSE)</f>
        <v>68019.463285440623</v>
      </c>
      <c r="L36" s="279"/>
      <c r="M36" s="280">
        <v>0.01</v>
      </c>
      <c r="N36" s="281">
        <f t="shared" ref="N36:N41" si="0">K36/M36</f>
        <v>6801946.3285440626</v>
      </c>
    </row>
    <row r="37" spans="1:14">
      <c r="A37" s="119" t="s">
        <v>192</v>
      </c>
      <c r="B37" s="828" t="str">
        <f>VLOOKUP(A37,EQUIPOS!A7:D154,3,FALSE)</f>
        <v>Equipo de acarreo interno</v>
      </c>
      <c r="C37" s="829"/>
      <c r="D37" s="829"/>
      <c r="E37" s="829"/>
      <c r="F37" s="829"/>
      <c r="G37" s="829"/>
      <c r="H37" s="830"/>
      <c r="I37" s="430"/>
      <c r="J37" s="431"/>
      <c r="K37" s="278">
        <f>VLOOKUP(A37,EQUIPOS!A7:D164,4,FALSE)</f>
        <v>42998.223566411245</v>
      </c>
      <c r="L37" s="344"/>
      <c r="M37" s="345">
        <v>0.05</v>
      </c>
      <c r="N37" s="281">
        <f t="shared" si="0"/>
        <v>859964.47132822487</v>
      </c>
    </row>
    <row r="38" spans="1:14">
      <c r="A38" s="119" t="s">
        <v>217</v>
      </c>
      <c r="B38" s="828" t="str">
        <f>VLOOKUP(A38,EQUIPOS!A8:D154,3,FALSE)</f>
        <v>Equipo de soldadura y de acetileno (incluye soldadura)</v>
      </c>
      <c r="C38" s="829"/>
      <c r="D38" s="829"/>
      <c r="E38" s="829"/>
      <c r="F38" s="829"/>
      <c r="G38" s="829"/>
      <c r="H38" s="830"/>
      <c r="I38" s="430"/>
      <c r="J38" s="431"/>
      <c r="K38" s="278">
        <f>VLOOKUP(A38,EQUIPOS!A8:D165,4,FALSE)</f>
        <v>39278.524278416349</v>
      </c>
      <c r="L38" s="344"/>
      <c r="M38" s="345">
        <v>0.01</v>
      </c>
      <c r="N38" s="281">
        <f t="shared" si="0"/>
        <v>3927852.427841635</v>
      </c>
    </row>
    <row r="39" spans="1:14">
      <c r="A39" s="119" t="s">
        <v>242</v>
      </c>
      <c r="B39" s="828" t="str">
        <f>VLOOKUP(A39,EQUIPOS!A9:D154,3,FALSE)</f>
        <v>Grúa con torre capacidad 1 ton en la punta.</v>
      </c>
      <c r="C39" s="829"/>
      <c r="D39" s="829"/>
      <c r="E39" s="829"/>
      <c r="F39" s="829"/>
      <c r="G39" s="829"/>
      <c r="H39" s="830"/>
      <c r="I39" s="430"/>
      <c r="J39" s="431"/>
      <c r="K39" s="278">
        <f>VLOOKUP(A39,EQUIPOS!A9:D166,4,FALSE)</f>
        <v>262211.34073435509</v>
      </c>
      <c r="L39" s="344"/>
      <c r="M39" s="345">
        <v>0.04</v>
      </c>
      <c r="N39" s="281">
        <f t="shared" si="0"/>
        <v>6555283.5183588769</v>
      </c>
    </row>
    <row r="40" spans="1:14">
      <c r="A40" s="119" t="s">
        <v>255</v>
      </c>
      <c r="B40" s="828" t="str">
        <f>VLOOKUP(A40,EQUIPOS!A10:D154,3,FALSE)</f>
        <v>Manómetro cable de acero para bajar la celda</v>
      </c>
      <c r="C40" s="829"/>
      <c r="D40" s="829"/>
      <c r="E40" s="829"/>
      <c r="F40" s="829"/>
      <c r="G40" s="829"/>
      <c r="H40" s="830"/>
      <c r="I40" s="337"/>
      <c r="J40" s="339"/>
      <c r="K40" s="278">
        <f>VLOOKUP(A40,EQUIPOS!A10:D167,4,FALSE)</f>
        <v>1837207.2973052366</v>
      </c>
      <c r="L40" s="432"/>
      <c r="M40" s="433">
        <v>1</v>
      </c>
      <c r="N40" s="281">
        <f t="shared" si="0"/>
        <v>1837207.2973052366</v>
      </c>
    </row>
    <row r="41" spans="1:14">
      <c r="A41" t="s">
        <v>320</v>
      </c>
      <c r="B41" s="828" t="str">
        <f>VLOOKUP(A41,EQUIPOS!A11:D155,3,FALSE)</f>
        <v>Retroexcavadora sobre llantas, motor 62HP, Profundidad de excavación de 5.41 metros.</v>
      </c>
      <c r="C41" s="829"/>
      <c r="D41" s="829"/>
      <c r="E41" s="829"/>
      <c r="F41" s="829"/>
      <c r="G41" s="829"/>
      <c r="H41" s="830"/>
      <c r="I41" s="42"/>
      <c r="J41" s="43"/>
      <c r="K41" s="278">
        <f>VLOOKUP(A41,EQUIPOS!A11:D168,4,FALSE)</f>
        <v>196499.77873563219</v>
      </c>
      <c r="L41" s="285"/>
      <c r="M41" s="286">
        <v>0.2</v>
      </c>
      <c r="N41" s="281">
        <f t="shared" si="0"/>
        <v>982498.89367816097</v>
      </c>
    </row>
    <row r="42" spans="1:14">
      <c r="B42" s="329"/>
      <c r="C42" s="330"/>
      <c r="D42" s="330"/>
      <c r="E42" s="330"/>
      <c r="F42" s="332"/>
      <c r="G42" s="332"/>
      <c r="H42" s="131"/>
      <c r="I42" s="42"/>
      <c r="J42" s="43"/>
      <c r="K42" s="447"/>
      <c r="L42" s="285"/>
      <c r="M42" s="286"/>
      <c r="N42" s="282"/>
    </row>
    <row r="43" spans="1:14">
      <c r="B43" s="835" t="s">
        <v>1036</v>
      </c>
      <c r="C43" s="836"/>
      <c r="D43" s="836"/>
      <c r="E43" s="44"/>
      <c r="F43" s="45"/>
      <c r="G43" s="45"/>
      <c r="H43" s="46"/>
      <c r="I43" s="42"/>
      <c r="J43" s="43"/>
      <c r="K43" s="288"/>
      <c r="L43" s="285"/>
      <c r="M43" s="410">
        <v>0.01</v>
      </c>
      <c r="N43" s="353">
        <f>N81*M43</f>
        <v>37381.1942108652</v>
      </c>
    </row>
    <row r="44" spans="1:14" ht="15.75" thickBot="1">
      <c r="B44" s="828"/>
      <c r="C44" s="829"/>
      <c r="D44" s="829"/>
      <c r="E44" s="829"/>
      <c r="F44" s="829"/>
      <c r="G44" s="829"/>
      <c r="H44" s="830"/>
      <c r="I44" s="837"/>
      <c r="J44" s="838"/>
      <c r="K44" s="47"/>
      <c r="L44" s="839"/>
      <c r="M44" s="840"/>
      <c r="N44" s="111"/>
    </row>
    <row r="45" spans="1:14" ht="15.75" thickBot="1">
      <c r="B45" s="815" t="s">
        <v>1037</v>
      </c>
      <c r="C45" s="816"/>
      <c r="D45" s="816"/>
      <c r="E45" s="816"/>
      <c r="F45" s="816"/>
      <c r="G45" s="816"/>
      <c r="H45" s="816"/>
      <c r="I45" s="816"/>
      <c r="J45" s="816"/>
      <c r="K45" s="816"/>
      <c r="L45" s="816"/>
      <c r="M45" s="817"/>
      <c r="N45" s="403">
        <f>SUM(N36:N44)</f>
        <v>21002134.131267063</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15741973.745555352</v>
      </c>
      <c r="N50" s="281">
        <f t="shared" ref="N50:N55" si="1">K50*M50</f>
        <v>15741973.745555352</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100525.57165069606</v>
      </c>
      <c r="N51" s="281">
        <f t="shared" si="1"/>
        <v>3015767.1495208819</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1984437.91381908</v>
      </c>
      <c r="N52" s="281">
        <f t="shared" si="1"/>
        <v>3968875.82763816</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1212065.3897426624</v>
      </c>
      <c r="N53" s="281">
        <f t="shared" si="1"/>
        <v>6060326.9487133119</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113763.69553426142</v>
      </c>
      <c r="N54" s="281">
        <f t="shared" si="1"/>
        <v>6825821.7320556855</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52294.651238474049</v>
      </c>
      <c r="N55" s="281">
        <f t="shared" si="1"/>
        <v>627535.81486168853</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5" t="s">
        <v>1037</v>
      </c>
      <c r="C58" s="816"/>
      <c r="D58" s="816"/>
      <c r="E58" s="816"/>
      <c r="F58" s="816"/>
      <c r="G58" s="816"/>
      <c r="H58" s="816"/>
      <c r="I58" s="816"/>
      <c r="J58" s="816"/>
      <c r="K58" s="816"/>
      <c r="L58" s="816"/>
      <c r="M58" s="817"/>
      <c r="N58" s="403">
        <f>SUM(N50:N57)</f>
        <v>36240301.218345076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19">
        <f>VLOOKUP(A63,TRANSPORTE!A5:D117,4,FALSE)</f>
        <v>1401225.6880119133</v>
      </c>
      <c r="M63" s="820"/>
      <c r="N63" s="296">
        <f>K63*L63</f>
        <v>1401225.6880119133</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19">
        <f>VLOOKUP(A64,TRANSPORTE!A6:D117,4,FALSE)</f>
        <v>162017.56775874904</v>
      </c>
      <c r="M64" s="820"/>
      <c r="N64" s="296">
        <f>K64*L64</f>
        <v>1296140.5420699923</v>
      </c>
    </row>
    <row r="65" spans="1:15">
      <c r="A65" t="s">
        <v>1483</v>
      </c>
      <c r="B65" s="52" t="str">
        <f>VLOOKUP(A65,TRANSPORTE!A6:D117,3,FALSE)</f>
        <v>Pasajes aéreos</v>
      </c>
      <c r="C65" s="53"/>
      <c r="D65" s="53"/>
      <c r="E65" s="53"/>
      <c r="F65" s="53"/>
      <c r="G65" s="53"/>
      <c r="H65" s="320" t="s">
        <v>1029</v>
      </c>
      <c r="I65" s="288">
        <v>3</v>
      </c>
      <c r="J65" s="295">
        <v>1</v>
      </c>
      <c r="K65" s="288">
        <f>I65*J65</f>
        <v>3</v>
      </c>
      <c r="L65" s="819">
        <f>VLOOKUP(A65,TRANSPORTE!A6:D117,4,FALSE)</f>
        <v>339370.47475800442</v>
      </c>
      <c r="M65" s="820"/>
      <c r="N65" s="296">
        <f>K65*L65</f>
        <v>1018111.4242740133</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4"/>
      <c r="M67" s="805"/>
      <c r="N67" s="133"/>
    </row>
    <row r="68" spans="1:15" ht="15.75" thickBot="1">
      <c r="B68" s="821" t="s">
        <v>1037</v>
      </c>
      <c r="C68" s="822"/>
      <c r="D68" s="822"/>
      <c r="E68" s="822"/>
      <c r="F68" s="822"/>
      <c r="G68" s="822"/>
      <c r="H68" s="822"/>
      <c r="I68" s="822"/>
      <c r="J68" s="822"/>
      <c r="K68" s="822"/>
      <c r="L68" s="822"/>
      <c r="M68" s="823"/>
      <c r="N68" s="110">
        <f>SUM(N63:N67)</f>
        <v>3715477.654355919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1" t="s">
        <v>1047</v>
      </c>
      <c r="C72" s="842"/>
      <c r="D72" s="842"/>
      <c r="E72" s="842"/>
      <c r="F72" s="842"/>
      <c r="G72" s="842"/>
      <c r="H72" s="842"/>
      <c r="I72" s="79" t="s">
        <v>1048</v>
      </c>
      <c r="J72" s="81" t="s">
        <v>1494</v>
      </c>
      <c r="K72" s="80" t="s">
        <v>1050</v>
      </c>
      <c r="L72" s="843" t="s">
        <v>1034</v>
      </c>
      <c r="M72" s="844"/>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176664.92611840001</v>
      </c>
      <c r="J74" s="302">
        <v>185</v>
      </c>
      <c r="K74" s="303">
        <f>VLOOKUP(A74,'MANO DE OBRA'!A8:D100,4,FALSE)</f>
        <v>326830.11331904004</v>
      </c>
      <c r="L74" s="56"/>
      <c r="M74" s="440">
        <v>1</v>
      </c>
      <c r="N74" s="404">
        <f t="shared" si="3"/>
        <v>326830.11331904004</v>
      </c>
    </row>
    <row r="75" spans="1:15">
      <c r="A75" s="168" t="s">
        <v>82</v>
      </c>
      <c r="B75" s="55" t="str">
        <f>VLOOKUP(A75,'MANO DE OBRA'!A9:D70,3,FALSE)</f>
        <v>Ingeniero Supervisor y Director de Prueba Pilote</v>
      </c>
      <c r="C75" s="53"/>
      <c r="D75" s="53"/>
      <c r="E75" s="53"/>
      <c r="F75" s="53"/>
      <c r="G75" s="53"/>
      <c r="H75" s="53"/>
      <c r="I75" s="301">
        <f t="shared" si="2"/>
        <v>215310.37870680002</v>
      </c>
      <c r="J75" s="302">
        <v>185</v>
      </c>
      <c r="K75" s="303">
        <f>VLOOKUP(A75,'MANO DE OBRA'!A9:D101,4,FALSE)</f>
        <v>398324.20060758002</v>
      </c>
      <c r="L75" s="56"/>
      <c r="M75" s="448">
        <v>1</v>
      </c>
      <c r="N75" s="404">
        <f t="shared" si="3"/>
        <v>398324.20060758002</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SUM(N73:N80)</f>
        <v>3738119.42108652</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N45+N58+N68+N81</f>
        <v>64696032.42505458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12939206.485010916</v>
      </c>
      <c r="M88" s="850"/>
      <c r="N88" s="57"/>
    </row>
    <row r="89" spans="1:14">
      <c r="B89" s="95" t="s">
        <v>1057</v>
      </c>
      <c r="C89" s="96"/>
      <c r="D89" s="96"/>
      <c r="E89" s="96"/>
      <c r="F89" s="96"/>
      <c r="G89" s="96"/>
      <c r="H89" s="96"/>
      <c r="I89" s="93"/>
      <c r="J89" s="94"/>
      <c r="K89" s="313">
        <v>0.05</v>
      </c>
      <c r="L89" s="849">
        <f>N83*K89</f>
        <v>3234801.6212527291</v>
      </c>
      <c r="M89" s="850"/>
      <c r="N89" s="57"/>
    </row>
    <row r="90" spans="1:14" ht="15.75" thickBot="1">
      <c r="B90" s="97" t="s">
        <v>1058</v>
      </c>
      <c r="C90" s="98"/>
      <c r="D90" s="98"/>
      <c r="E90" s="98"/>
      <c r="F90" s="98"/>
      <c r="G90" s="98"/>
      <c r="H90" s="98"/>
      <c r="I90" s="99"/>
      <c r="J90" s="100"/>
      <c r="K90" s="314">
        <v>0.05</v>
      </c>
      <c r="L90" s="851">
        <f>N83*K90</f>
        <v>3234801.6212527291</v>
      </c>
      <c r="M90" s="852"/>
      <c r="N90" s="57"/>
    </row>
    <row r="91" spans="1:14" ht="15.75" thickBot="1">
      <c r="B91" s="815" t="s">
        <v>1037</v>
      </c>
      <c r="C91" s="816"/>
      <c r="D91" s="816"/>
      <c r="E91" s="816"/>
      <c r="F91" s="816"/>
      <c r="G91" s="816"/>
      <c r="H91" s="816"/>
      <c r="I91" s="816"/>
      <c r="J91" s="816"/>
      <c r="K91" s="816"/>
      <c r="L91" s="816"/>
      <c r="M91" s="817"/>
      <c r="N91" s="58">
        <f>L88+L89+L90</f>
        <v>19408809.727516375</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84104842.152570963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4"/>
      <c r="C1" s="916"/>
      <c r="D1" s="917"/>
      <c r="E1" s="917"/>
      <c r="F1" s="917"/>
      <c r="G1" s="917"/>
      <c r="H1" s="917"/>
      <c r="I1" s="917"/>
      <c r="J1" s="918"/>
      <c r="K1" s="919" t="s">
        <v>1017</v>
      </c>
      <c r="L1" s="921" t="s">
        <v>2304</v>
      </c>
      <c r="M1" s="922"/>
      <c r="N1" s="923"/>
    </row>
    <row r="2" spans="2:14" ht="27"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t="s">
        <v>121</v>
      </c>
      <c r="B36" s="828" t="str">
        <f>VLOOKUP(A36,EQUIPOS!A6:D154,3,FALSE)</f>
        <v>Bomba eléctrica para accionar la celda</v>
      </c>
      <c r="C36" s="829"/>
      <c r="D36" s="829"/>
      <c r="E36" s="829"/>
      <c r="F36" s="829"/>
      <c r="G36" s="829"/>
      <c r="H36" s="830"/>
      <c r="I36" s="276"/>
      <c r="J36" s="277"/>
      <c r="K36" s="278">
        <f>VLOOKUP(A36,EQUIPOS!A6:D163,4,FALSE)</f>
        <v>68019.463285440623</v>
      </c>
      <c r="L36" s="279"/>
      <c r="M36" s="280">
        <v>0.01</v>
      </c>
      <c r="N36" s="281">
        <f>K36/M36</f>
        <v>6801946.3285440626</v>
      </c>
    </row>
    <row r="37" spans="1:16">
      <c r="A37" s="119" t="s">
        <v>217</v>
      </c>
      <c r="B37" s="828" t="str">
        <f>VLOOKUP(A37,EQUIPOS!A7:D154,3,FALSE)</f>
        <v>Equipo de soldadura y de acetileno (incluye soldadura)</v>
      </c>
      <c r="C37" s="829"/>
      <c r="D37" s="829"/>
      <c r="E37" s="829"/>
      <c r="F37" s="829"/>
      <c r="G37" s="829"/>
      <c r="H37" s="830"/>
      <c r="I37" s="430"/>
      <c r="J37" s="431"/>
      <c r="K37" s="278">
        <f>VLOOKUP(A37,EQUIPOS!A7:D164,4,FALSE)</f>
        <v>39278.524278416349</v>
      </c>
      <c r="L37" s="344"/>
      <c r="M37" s="345">
        <v>0.01</v>
      </c>
      <c r="N37" s="281">
        <f>K37/M37</f>
        <v>3927852.427841635</v>
      </c>
    </row>
    <row r="38" spans="1:16">
      <c r="A38" s="119" t="s">
        <v>255</v>
      </c>
      <c r="B38" s="828" t="str">
        <f>VLOOKUP(A38,EQUIPOS!A8:D154,3,FALSE)</f>
        <v>Manómetro cable de acero para bajar la celda</v>
      </c>
      <c r="C38" s="829"/>
      <c r="D38" s="829"/>
      <c r="E38" s="829"/>
      <c r="F38" s="829"/>
      <c r="G38" s="829"/>
      <c r="H38" s="830"/>
      <c r="I38" s="430"/>
      <c r="J38" s="431"/>
      <c r="K38" s="278">
        <f>VLOOKUP(A38,EQUIPOS!A8:D165,4,FALSE)</f>
        <v>1837207.2973052366</v>
      </c>
      <c r="L38" s="344"/>
      <c r="M38" s="345">
        <v>1</v>
      </c>
      <c r="N38" s="281">
        <f>K38/M38</f>
        <v>1837207.2973052366</v>
      </c>
    </row>
    <row r="39" spans="1:16">
      <c r="A39" s="119"/>
      <c r="B39" s="828"/>
      <c r="C39" s="829"/>
      <c r="D39" s="829"/>
      <c r="E39" s="829"/>
      <c r="F39" s="829"/>
      <c r="G39" s="829"/>
      <c r="H39" s="830"/>
      <c r="I39" s="430"/>
      <c r="J39" s="431"/>
      <c r="K39" s="278"/>
      <c r="L39" s="344"/>
      <c r="M39" s="345"/>
      <c r="N39" s="281"/>
    </row>
    <row r="40" spans="1:16">
      <c r="A40" s="119"/>
      <c r="B40" s="828"/>
      <c r="C40" s="829"/>
      <c r="D40" s="829"/>
      <c r="E40" s="829"/>
      <c r="F40" s="829"/>
      <c r="G40" s="829"/>
      <c r="H40" s="830"/>
      <c r="I40" s="337"/>
      <c r="J40" s="339"/>
      <c r="K40" s="278"/>
      <c r="L40" s="432"/>
      <c r="M40" s="433"/>
      <c r="N40" s="281"/>
    </row>
    <row r="41" spans="1:16">
      <c r="B41" s="828"/>
      <c r="C41" s="829"/>
      <c r="D41" s="829"/>
      <c r="E41" s="829"/>
      <c r="F41" s="829"/>
      <c r="G41" s="829"/>
      <c r="H41" s="830"/>
      <c r="I41" s="42"/>
      <c r="J41" s="43"/>
      <c r="K41" s="278"/>
      <c r="L41" s="285"/>
      <c r="M41" s="286"/>
      <c r="N41" s="281"/>
    </row>
    <row r="42" spans="1:16">
      <c r="B42" s="329"/>
      <c r="C42" s="330"/>
      <c r="D42" s="330"/>
      <c r="E42" s="330"/>
      <c r="F42" s="332"/>
      <c r="G42" s="332"/>
      <c r="H42" s="131"/>
      <c r="I42" s="42"/>
      <c r="J42" s="43"/>
      <c r="K42" s="447"/>
      <c r="L42" s="285"/>
      <c r="M42" s="286"/>
      <c r="N42" s="282"/>
    </row>
    <row r="43" spans="1:16">
      <c r="B43" s="835" t="s">
        <v>1036</v>
      </c>
      <c r="C43" s="836"/>
      <c r="D43" s="836"/>
      <c r="E43" s="44"/>
      <c r="F43" s="45"/>
      <c r="G43" s="45"/>
      <c r="H43" s="46"/>
      <c r="I43" s="42"/>
      <c r="J43" s="43"/>
      <c r="K43" s="288"/>
      <c r="L43" s="285"/>
      <c r="M43" s="410">
        <v>0.01</v>
      </c>
      <c r="N43" s="353">
        <f>N81*M43</f>
        <v>37381.1942108652</v>
      </c>
    </row>
    <row r="44" spans="1:16" ht="15.75" thickBot="1">
      <c r="B44" s="828"/>
      <c r="C44" s="829"/>
      <c r="D44" s="829"/>
      <c r="E44" s="829"/>
      <c r="F44" s="829"/>
      <c r="G44" s="829"/>
      <c r="H44" s="830"/>
      <c r="I44" s="837"/>
      <c r="J44" s="838"/>
      <c r="K44" s="47"/>
      <c r="L44" s="839"/>
      <c r="M44" s="840"/>
      <c r="N44" s="111"/>
    </row>
    <row r="45" spans="1:16" ht="15.75" thickBot="1">
      <c r="B45" s="815" t="s">
        <v>1037</v>
      </c>
      <c r="C45" s="816"/>
      <c r="D45" s="816"/>
      <c r="E45" s="816"/>
      <c r="F45" s="816"/>
      <c r="G45" s="816"/>
      <c r="H45" s="816"/>
      <c r="I45" s="816"/>
      <c r="J45" s="816"/>
      <c r="K45" s="816"/>
      <c r="L45" s="816"/>
      <c r="M45" s="817"/>
      <c r="N45" s="403">
        <f>SUM(N36:N44)</f>
        <v>12604387.247901797</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15741973.745555352</v>
      </c>
      <c r="N50" s="281">
        <f t="shared" ref="N50:N55" si="0">K50*M50</f>
        <v>15741973.745555352</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100525.57165069606</v>
      </c>
      <c r="N51" s="281">
        <f t="shared" si="0"/>
        <v>3015767.1495208819</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1984437.91381908</v>
      </c>
      <c r="N52" s="281">
        <f t="shared" si="0"/>
        <v>3968875.82763816</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1212065.3897426624</v>
      </c>
      <c r="N53" s="281">
        <f t="shared" si="0"/>
        <v>6060326.9487133119</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113763.69553426142</v>
      </c>
      <c r="N54" s="281">
        <f t="shared" si="0"/>
        <v>6825821.7320556855</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52294.651238474049</v>
      </c>
      <c r="N55" s="281">
        <f t="shared" si="0"/>
        <v>627535.81486168853</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5" t="s">
        <v>1037</v>
      </c>
      <c r="C58" s="816"/>
      <c r="D58" s="816"/>
      <c r="E58" s="816"/>
      <c r="F58" s="816"/>
      <c r="G58" s="816"/>
      <c r="H58" s="816"/>
      <c r="I58" s="816"/>
      <c r="J58" s="816"/>
      <c r="K58" s="816"/>
      <c r="L58" s="816"/>
      <c r="M58" s="817"/>
      <c r="N58" s="403">
        <f>SUM(N50:N57)</f>
        <v>36240301.218345076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8" t="s">
        <v>1045</v>
      </c>
      <c r="M62" s="791"/>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19">
        <f>VLOOKUP(A63,TRANSPORTE!A5:D117,4,FALSE)</f>
        <v>339370.47475800442</v>
      </c>
      <c r="M63" s="820"/>
      <c r="N63" s="296">
        <f>K63*L63</f>
        <v>1018111.4242740133</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19">
        <f>VLOOKUP(A64,TRANSPORTE!A6:D117,4,FALSE)</f>
        <v>1401225.6880119133</v>
      </c>
      <c r="M64" s="820"/>
      <c r="N64" s="296">
        <f>K64*L64</f>
        <v>1401225.6880119133</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19">
        <f>VLOOKUP(A65,TRANSPORTE!A6:D118,4,FALSE)</f>
        <v>162017.56775874904</v>
      </c>
      <c r="M65" s="820"/>
      <c r="N65" s="296">
        <f>K65*L65</f>
        <v>1296140.5420699923</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4"/>
      <c r="M67" s="805"/>
      <c r="N67" s="133"/>
    </row>
    <row r="68" spans="1:15" ht="15.75" thickBot="1">
      <c r="B68" s="821" t="s">
        <v>1037</v>
      </c>
      <c r="C68" s="822"/>
      <c r="D68" s="822"/>
      <c r="E68" s="822"/>
      <c r="F68" s="822"/>
      <c r="G68" s="822"/>
      <c r="H68" s="822"/>
      <c r="I68" s="822"/>
      <c r="J68" s="822"/>
      <c r="K68" s="822"/>
      <c r="L68" s="822"/>
      <c r="M68" s="823"/>
      <c r="N68" s="110">
        <f>SUM(N63:N67)</f>
        <v>3715477.654355919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1" t="s">
        <v>1047</v>
      </c>
      <c r="C72" s="842"/>
      <c r="D72" s="842"/>
      <c r="E72" s="842"/>
      <c r="F72" s="842"/>
      <c r="G72" s="842"/>
      <c r="H72" s="842"/>
      <c r="I72" s="79" t="s">
        <v>1048</v>
      </c>
      <c r="J72" s="81" t="s">
        <v>1494</v>
      </c>
      <c r="K72" s="80" t="s">
        <v>1050</v>
      </c>
      <c r="L72" s="843" t="s">
        <v>1034</v>
      </c>
      <c r="M72" s="844"/>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176664.92611840001</v>
      </c>
      <c r="J74" s="302">
        <v>185</v>
      </c>
      <c r="K74" s="303">
        <f>VLOOKUP(A74,'MANO DE OBRA'!A8:D100,4,FALSE)</f>
        <v>326830.11331904004</v>
      </c>
      <c r="L74" s="56"/>
      <c r="M74" s="440">
        <v>1</v>
      </c>
      <c r="N74" s="404">
        <f t="shared" si="2"/>
        <v>326830.11331904004</v>
      </c>
    </row>
    <row r="75" spans="1:15">
      <c r="A75" s="168" t="s">
        <v>82</v>
      </c>
      <c r="B75" s="55" t="str">
        <f>VLOOKUP(A75,'MANO DE OBRA'!A9:D70,3,FALSE)</f>
        <v>Ingeniero Supervisor y Director de Prueba Pilote</v>
      </c>
      <c r="C75" s="53"/>
      <c r="D75" s="53"/>
      <c r="E75" s="53"/>
      <c r="F75" s="53"/>
      <c r="G75" s="53"/>
      <c r="H75" s="53"/>
      <c r="I75" s="301">
        <f t="shared" si="1"/>
        <v>215310.37870680002</v>
      </c>
      <c r="J75" s="302">
        <v>185</v>
      </c>
      <c r="K75" s="303">
        <f>VLOOKUP(A75,'MANO DE OBRA'!A9:D101,4,FALSE)</f>
        <v>398324.20060758002</v>
      </c>
      <c r="L75" s="56"/>
      <c r="M75" s="448">
        <v>1</v>
      </c>
      <c r="N75" s="404">
        <f t="shared" si="2"/>
        <v>398324.20060758002</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02"/>
      <c r="C80" s="803"/>
      <c r="D80" s="803"/>
      <c r="E80" s="803"/>
      <c r="F80" s="803"/>
      <c r="G80" s="803"/>
      <c r="H80" s="803"/>
      <c r="I80" s="50"/>
      <c r="J80" s="50"/>
      <c r="K80" s="50"/>
      <c r="L80" s="968"/>
      <c r="M80" s="969"/>
      <c r="N80" s="51"/>
    </row>
    <row r="81" spans="1:14" ht="15.75" thickBot="1">
      <c r="B81" s="815" t="s">
        <v>1037</v>
      </c>
      <c r="C81" s="816"/>
      <c r="D81" s="816"/>
      <c r="E81" s="816"/>
      <c r="F81" s="816"/>
      <c r="G81" s="816"/>
      <c r="H81" s="816"/>
      <c r="I81" s="822"/>
      <c r="J81" s="822"/>
      <c r="K81" s="822"/>
      <c r="L81" s="822"/>
      <c r="M81" s="823"/>
      <c r="N81" s="310">
        <f>SUM(N73:N80)</f>
        <v>3738119.42108652</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N45+N58+N68+N81</f>
        <v>56298285.541689314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11259657.108337864</v>
      </c>
      <c r="M88" s="850"/>
      <c r="N88" s="57"/>
    </row>
    <row r="89" spans="1:14">
      <c r="B89" s="95" t="s">
        <v>1057</v>
      </c>
      <c r="C89" s="96"/>
      <c r="D89" s="96"/>
      <c r="E89" s="96"/>
      <c r="F89" s="96"/>
      <c r="G89" s="96"/>
      <c r="H89" s="96"/>
      <c r="I89" s="93"/>
      <c r="J89" s="94"/>
      <c r="K89" s="313">
        <v>0.05</v>
      </c>
      <c r="L89" s="849">
        <f>N83*K89</f>
        <v>2814914.2770844661</v>
      </c>
      <c r="M89" s="850"/>
      <c r="N89" s="57"/>
    </row>
    <row r="90" spans="1:14" ht="15.75" thickBot="1">
      <c r="B90" s="97" t="s">
        <v>1058</v>
      </c>
      <c r="C90" s="98"/>
      <c r="D90" s="98"/>
      <c r="E90" s="98"/>
      <c r="F90" s="98"/>
      <c r="G90" s="98"/>
      <c r="H90" s="98"/>
      <c r="I90" s="99"/>
      <c r="J90" s="100"/>
      <c r="K90" s="314">
        <v>0.05</v>
      </c>
      <c r="L90" s="851">
        <f>N83*K90</f>
        <v>2814914.2770844661</v>
      </c>
      <c r="M90" s="852"/>
      <c r="N90" s="57"/>
    </row>
    <row r="91" spans="1:14" ht="15.75" thickBot="1">
      <c r="B91" s="815" t="s">
        <v>1037</v>
      </c>
      <c r="C91" s="816"/>
      <c r="D91" s="816"/>
      <c r="E91" s="816"/>
      <c r="F91" s="816"/>
      <c r="G91" s="816"/>
      <c r="H91" s="816"/>
      <c r="I91" s="816"/>
      <c r="J91" s="816"/>
      <c r="K91" s="816"/>
      <c r="L91" s="816"/>
      <c r="M91" s="817"/>
      <c r="N91" s="58">
        <f>L88+L89+L90</f>
        <v>16889485.662506796</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73187771.20419611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4"/>
      <c r="C1" s="916"/>
      <c r="D1" s="917"/>
      <c r="E1" s="917"/>
      <c r="F1" s="917"/>
      <c r="G1" s="917"/>
      <c r="H1" s="917"/>
      <c r="I1" s="917"/>
      <c r="J1" s="918"/>
      <c r="K1" s="919" t="s">
        <v>1017</v>
      </c>
      <c r="L1" s="921" t="s">
        <v>2304</v>
      </c>
      <c r="M1" s="922"/>
      <c r="N1" s="923"/>
    </row>
    <row r="2" spans="2:14" ht="2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259</v>
      </c>
      <c r="B36" s="828" t="str">
        <f>VLOOKUP(A36,EQUIPOS!A6:D154,3,FALSE)</f>
        <v>Montacargas</v>
      </c>
      <c r="C36" s="829"/>
      <c r="D36" s="829"/>
      <c r="E36" s="829"/>
      <c r="F36" s="829"/>
      <c r="G36" s="829"/>
      <c r="H36" s="830"/>
      <c r="I36" s="276"/>
      <c r="J36" s="277"/>
      <c r="K36" s="278">
        <f>VLOOKUP(A36,EQUIPOS!A6:D163,4,FALSE)</f>
        <v>108830.33757662837</v>
      </c>
      <c r="L36" s="279"/>
      <c r="M36" s="345">
        <v>1.5</v>
      </c>
      <c r="N36" s="281">
        <f>K36/M36</f>
        <v>72553.55838441891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2553.3602603050003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75106.918644723904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11286.783824504308</v>
      </c>
      <c r="N48" s="281">
        <f>K48*M48</f>
        <v>3535032.8790424396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3535032.8790424396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51067.205206099999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3661207.0028932635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732241.40057865274</v>
      </c>
      <c r="M84" s="850"/>
      <c r="N84" s="57"/>
    </row>
    <row r="85" spans="1:14">
      <c r="B85" s="95" t="s">
        <v>1057</v>
      </c>
      <c r="C85" s="96"/>
      <c r="D85" s="96"/>
      <c r="E85" s="96"/>
      <c r="F85" s="96"/>
      <c r="G85" s="96"/>
      <c r="H85" s="96"/>
      <c r="I85" s="93"/>
      <c r="J85" s="94"/>
      <c r="K85" s="313">
        <v>0.05</v>
      </c>
      <c r="L85" s="849">
        <f>N79*K85</f>
        <v>183060.35014466319</v>
      </c>
      <c r="M85" s="850"/>
      <c r="N85" s="57"/>
    </row>
    <row r="86" spans="1:14" ht="15.75" thickBot="1">
      <c r="B86" s="97" t="s">
        <v>1058</v>
      </c>
      <c r="C86" s="98"/>
      <c r="D86" s="98"/>
      <c r="E86" s="98"/>
      <c r="F86" s="98"/>
      <c r="G86" s="98"/>
      <c r="H86" s="98"/>
      <c r="I86" s="99"/>
      <c r="J86" s="100"/>
      <c r="K86" s="314">
        <v>0.05</v>
      </c>
      <c r="L86" s="851">
        <f>N79*K86</f>
        <v>183060.35014466319</v>
      </c>
      <c r="M86" s="852"/>
      <c r="N86" s="57"/>
    </row>
    <row r="87" spans="1:14" ht="15.75" thickBot="1">
      <c r="B87" s="815" t="s">
        <v>1037</v>
      </c>
      <c r="C87" s="816"/>
      <c r="D87" s="816"/>
      <c r="E87" s="816"/>
      <c r="F87" s="816"/>
      <c r="G87" s="816"/>
      <c r="H87" s="816"/>
      <c r="I87" s="816"/>
      <c r="J87" s="816"/>
      <c r="K87" s="816"/>
      <c r="L87" s="816"/>
      <c r="M87" s="817"/>
      <c r="N87" s="58">
        <f>L84+L85+L86</f>
        <v>1098362.100867979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4759569.1037612427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267</v>
      </c>
      <c r="B36" s="828" t="str">
        <f>VLOOKUP(A36,EQUIPOS!A6:D154,3,FALSE)</f>
        <v>Motobomba de concreto</v>
      </c>
      <c r="C36" s="829"/>
      <c r="D36" s="829"/>
      <c r="E36" s="829"/>
      <c r="F36" s="829"/>
      <c r="G36" s="829"/>
      <c r="H36" s="830"/>
      <c r="I36" s="276"/>
      <c r="J36" s="277"/>
      <c r="K36" s="278">
        <f>VLOOKUP(A36,EQUIPOS!A6:D163,4,FALSE)</f>
        <v>113805.11725095786</v>
      </c>
      <c r="L36" s="279"/>
      <c r="M36" s="345">
        <v>2.5</v>
      </c>
      <c r="N36" s="281">
        <f>K36/M36</f>
        <v>45522.046900383146</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45522.046900383146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3245.9760043391789</v>
      </c>
      <c r="N48" s="281">
        <f>K48*M48</f>
        <v>151777.55216401903</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506029.06189356948</v>
      </c>
      <c r="N49" s="281">
        <f>K49*M49</f>
        <v>338017.86860932014</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489795.42077333917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19">
        <f>VLOOKUP(A60,TRANSPORTE!A2:D117,4,FALSE)</f>
        <v>1500</v>
      </c>
      <c r="M60" s="820"/>
      <c r="N60" s="296">
        <f>K60*L60</f>
        <v>1302.5632190405831</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1302.5632190405831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536620.03089276294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107324.00617855259</v>
      </c>
      <c r="M84" s="850"/>
      <c r="N84" s="57"/>
    </row>
    <row r="85" spans="1:14">
      <c r="B85" s="95" t="s">
        <v>1057</v>
      </c>
      <c r="C85" s="96"/>
      <c r="D85" s="96"/>
      <c r="E85" s="96"/>
      <c r="F85" s="96"/>
      <c r="G85" s="96"/>
      <c r="H85" s="96"/>
      <c r="I85" s="93"/>
      <c r="J85" s="94"/>
      <c r="K85" s="313">
        <v>0.05</v>
      </c>
      <c r="L85" s="849">
        <f>N79*K85</f>
        <v>26831.001544638148</v>
      </c>
      <c r="M85" s="850"/>
      <c r="N85" s="57"/>
    </row>
    <row r="86" spans="1:14" ht="15.75" thickBot="1">
      <c r="B86" s="97" t="s">
        <v>1058</v>
      </c>
      <c r="C86" s="98"/>
      <c r="D86" s="98"/>
      <c r="E86" s="98"/>
      <c r="F86" s="98"/>
      <c r="G86" s="98"/>
      <c r="H86" s="98"/>
      <c r="I86" s="99"/>
      <c r="J86" s="100"/>
      <c r="K86" s="314">
        <v>0.05</v>
      </c>
      <c r="L86" s="851">
        <f>N79*K86</f>
        <v>26831.001544638148</v>
      </c>
      <c r="M86" s="852"/>
      <c r="N86" s="57"/>
    </row>
    <row r="87" spans="1:14" ht="15.75" thickBot="1">
      <c r="B87" s="815" t="s">
        <v>1037</v>
      </c>
      <c r="C87" s="816"/>
      <c r="D87" s="816"/>
      <c r="E87" s="816"/>
      <c r="F87" s="816"/>
      <c r="G87" s="816"/>
      <c r="H87" s="816"/>
      <c r="I87" s="816"/>
      <c r="J87" s="816"/>
      <c r="K87" s="816"/>
      <c r="L87" s="816"/>
      <c r="M87" s="817"/>
      <c r="N87" s="58">
        <f>L84+L85+L86</f>
        <v>160986.00926782889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697606.04016059183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121</v>
      </c>
      <c r="B36" s="828" t="str">
        <f>VLOOKUP(A36,EQUIPOS!A6:D154,3,FALSE)</f>
        <v>Bomba eléctrica para accionar la celda</v>
      </c>
      <c r="C36" s="829"/>
      <c r="D36" s="829"/>
      <c r="E36" s="829"/>
      <c r="F36" s="829"/>
      <c r="G36" s="829"/>
      <c r="H36" s="830"/>
      <c r="I36" s="276"/>
      <c r="J36" s="277"/>
      <c r="K36" s="278">
        <f>VLOOKUP(A36,EQUIPOS!A6:D163,4,FALSE)</f>
        <v>68019.463285440623</v>
      </c>
      <c r="L36" s="279"/>
      <c r="M36" s="280">
        <v>0.01</v>
      </c>
      <c r="N36" s="281">
        <f t="shared" ref="N36:N41" si="0">K36/M36</f>
        <v>6801946.3285440626</v>
      </c>
    </row>
    <row r="37" spans="1:14">
      <c r="A37" s="119" t="s">
        <v>192</v>
      </c>
      <c r="B37" s="828" t="str">
        <f>VLOOKUP(A37,EQUIPOS!A7:D154,3,FALSE)</f>
        <v>Equipo de acarreo interno</v>
      </c>
      <c r="C37" s="829"/>
      <c r="D37" s="829"/>
      <c r="E37" s="829"/>
      <c r="F37" s="829"/>
      <c r="G37" s="829"/>
      <c r="H37" s="830"/>
      <c r="I37" s="430"/>
      <c r="J37" s="431"/>
      <c r="K37" s="278">
        <f>VLOOKUP(A37,EQUIPOS!A7:D164,4,FALSE)</f>
        <v>42998.223566411245</v>
      </c>
      <c r="L37" s="344"/>
      <c r="M37" s="345">
        <v>0.05</v>
      </c>
      <c r="N37" s="281">
        <f t="shared" si="0"/>
        <v>859964.47132822487</v>
      </c>
    </row>
    <row r="38" spans="1:14">
      <c r="A38" s="119" t="s">
        <v>214</v>
      </c>
      <c r="B38" s="828" t="str">
        <f>VLOOKUP(A38,EQUIPOS!A8:D154,3,FALSE)</f>
        <v>Equipo de oxigeno y soldadura</v>
      </c>
      <c r="C38" s="829"/>
      <c r="D38" s="829"/>
      <c r="E38" s="829"/>
      <c r="F38" s="829"/>
      <c r="G38" s="829"/>
      <c r="H38" s="830"/>
      <c r="I38" s="430"/>
      <c r="J38" s="431"/>
      <c r="K38" s="447">
        <f>VLOOKUP(A38,EQUIPOS!A8:D165,4,FALSE)</f>
        <v>15363.68413154534</v>
      </c>
      <c r="L38" s="344"/>
      <c r="M38" s="345">
        <v>0.01</v>
      </c>
      <c r="N38" s="281">
        <f t="shared" si="0"/>
        <v>1536368.4131545341</v>
      </c>
    </row>
    <row r="39" spans="1:14">
      <c r="A39" s="119" t="s">
        <v>248</v>
      </c>
      <c r="B39" s="828" t="str">
        <f>VLOOKUP(A39,EQUIPOS!A9:D154,3,FALSE)</f>
        <v>Grúa telescópica de 50 Ton.</v>
      </c>
      <c r="C39" s="829"/>
      <c r="D39" s="829"/>
      <c r="E39" s="829"/>
      <c r="F39" s="829"/>
      <c r="G39" s="829"/>
      <c r="H39" s="830"/>
      <c r="I39" s="430"/>
      <c r="J39" s="431"/>
      <c r="K39" s="447">
        <f>VLOOKUP(A39,EQUIPOS!A9:D166,4,FALSE)</f>
        <v>396021.394559387</v>
      </c>
      <c r="L39" s="344"/>
      <c r="M39" s="345">
        <v>0.04</v>
      </c>
      <c r="N39" s="281">
        <f t="shared" si="0"/>
        <v>9900534.8639846742</v>
      </c>
    </row>
    <row r="40" spans="1:14">
      <c r="A40" s="119" t="s">
        <v>255</v>
      </c>
      <c r="B40" s="828" t="str">
        <f>VLOOKUP(A40,EQUIPOS!A10:D154,3,FALSE)</f>
        <v>Manómetro cable de acero para bajar la celda</v>
      </c>
      <c r="C40" s="829"/>
      <c r="D40" s="829"/>
      <c r="E40" s="829"/>
      <c r="F40" s="829"/>
      <c r="G40" s="829"/>
      <c r="H40" s="830"/>
      <c r="I40" s="430"/>
      <c r="J40" s="431"/>
      <c r="K40" s="447">
        <f>VLOOKUP(A40,EQUIPOS!A10:D167,4,FALSE)</f>
        <v>1837207.2973052366</v>
      </c>
      <c r="L40" s="344"/>
      <c r="M40" s="345">
        <v>1</v>
      </c>
      <c r="N40" s="281">
        <f t="shared" si="0"/>
        <v>1837207.2973052366</v>
      </c>
    </row>
    <row r="41" spans="1:14">
      <c r="A41" s="119" t="s">
        <v>322</v>
      </c>
      <c r="B41" s="828" t="str">
        <f>VLOOKUP(A41,EQUIPOS!A11:D155,3,FALSE)</f>
        <v xml:space="preserve">Retroexcavadora sobre llantas JD 410
</v>
      </c>
      <c r="C41" s="829"/>
      <c r="D41" s="829"/>
      <c r="E41" s="829"/>
      <c r="F41" s="829"/>
      <c r="G41" s="829"/>
      <c r="H41" s="830"/>
      <c r="I41" s="430"/>
      <c r="J41" s="431"/>
      <c r="K41" s="447">
        <f>VLOOKUP(A41,EQUIPOS!A11:D168,4,FALSE)</f>
        <v>196499.77873563219</v>
      </c>
      <c r="L41" s="344"/>
      <c r="M41" s="345">
        <v>0.2</v>
      </c>
      <c r="N41" s="281">
        <f t="shared" si="0"/>
        <v>982498.89367816097</v>
      </c>
    </row>
    <row r="42" spans="1:14">
      <c r="A42" s="119"/>
      <c r="B42" s="828"/>
      <c r="C42" s="829"/>
      <c r="D42" s="829"/>
      <c r="E42" s="829"/>
      <c r="F42" s="829"/>
      <c r="G42" s="829"/>
      <c r="H42" s="830"/>
      <c r="I42" s="337"/>
      <c r="J42" s="339"/>
      <c r="K42" s="447"/>
      <c r="L42" s="432"/>
      <c r="M42" s="433"/>
      <c r="N42" s="281"/>
    </row>
    <row r="43" spans="1:14">
      <c r="B43" s="828"/>
      <c r="C43" s="829"/>
      <c r="D43" s="829"/>
      <c r="E43" s="829"/>
      <c r="F43" s="829"/>
      <c r="G43" s="829"/>
      <c r="H43" s="830"/>
      <c r="I43" s="42"/>
      <c r="J43" s="43"/>
      <c r="K43" s="447"/>
      <c r="L43" s="285"/>
      <c r="M43" s="286"/>
      <c r="N43" s="281"/>
    </row>
    <row r="44" spans="1:14">
      <c r="B44" s="329"/>
      <c r="C44" s="330"/>
      <c r="D44" s="330"/>
      <c r="E44" s="330"/>
      <c r="F44" s="332"/>
      <c r="G44" s="332"/>
      <c r="H44" s="131"/>
      <c r="I44" s="42"/>
      <c r="J44" s="43"/>
      <c r="K44" s="447"/>
      <c r="L44" s="285"/>
      <c r="M44" s="286"/>
      <c r="N44" s="282"/>
    </row>
    <row r="45" spans="1:14">
      <c r="B45" s="835" t="s">
        <v>1036</v>
      </c>
      <c r="C45" s="836"/>
      <c r="D45" s="836"/>
      <c r="E45" s="44"/>
      <c r="F45" s="45"/>
      <c r="G45" s="45"/>
      <c r="H45" s="46"/>
      <c r="I45" s="42"/>
      <c r="J45" s="43"/>
      <c r="K45" s="288"/>
      <c r="L45" s="285"/>
      <c r="M45" s="410">
        <v>0.1</v>
      </c>
      <c r="N45" s="353">
        <f>N86*M45</f>
        <v>373811.94210865203</v>
      </c>
    </row>
    <row r="46" spans="1:14" ht="15.75" thickBot="1">
      <c r="B46" s="828"/>
      <c r="C46" s="829"/>
      <c r="D46" s="829"/>
      <c r="E46" s="829"/>
      <c r="F46" s="829"/>
      <c r="G46" s="829"/>
      <c r="H46" s="830"/>
      <c r="I46" s="837"/>
      <c r="J46" s="838"/>
      <c r="K46" s="47"/>
      <c r="L46" s="839"/>
      <c r="M46" s="840"/>
      <c r="N46" s="111"/>
    </row>
    <row r="47" spans="1:14" ht="15.75" thickBot="1">
      <c r="B47" s="815" t="s">
        <v>1037</v>
      </c>
      <c r="C47" s="816"/>
      <c r="D47" s="816"/>
      <c r="E47" s="816"/>
      <c r="F47" s="816"/>
      <c r="G47" s="816"/>
      <c r="H47" s="816"/>
      <c r="I47" s="816"/>
      <c r="J47" s="816"/>
      <c r="K47" s="816"/>
      <c r="L47" s="816"/>
      <c r="M47" s="817"/>
      <c r="N47" s="420">
        <f>SUM(N36:N45)</f>
        <v>22292332.210103549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6" t="s">
        <v>1028</v>
      </c>
      <c r="C51" s="807"/>
      <c r="D51" s="807"/>
      <c r="E51" s="807"/>
      <c r="F51" s="807"/>
      <c r="G51" s="807"/>
      <c r="H51" s="807"/>
      <c r="I51" s="808"/>
      <c r="J51" s="324" t="s">
        <v>1029</v>
      </c>
      <c r="K51" s="91" t="s">
        <v>1030</v>
      </c>
      <c r="L51" s="809" t="s">
        <v>1039</v>
      </c>
      <c r="M51" s="808"/>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15741973.745555352</v>
      </c>
      <c r="N52" s="281">
        <f t="shared" ref="N52:N57" si="1">K52*M52</f>
        <v>15741973.745555352</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100525.57165069606</v>
      </c>
      <c r="N53" s="281">
        <f t="shared" si="1"/>
        <v>3015767.1495208819</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1984437.91381908</v>
      </c>
      <c r="N54" s="281">
        <f t="shared" si="1"/>
        <v>3968875.82763816</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1212065.3897426624</v>
      </c>
      <c r="N55" s="281">
        <f t="shared" si="1"/>
        <v>6060326.9487133119</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110478.54613391188</v>
      </c>
      <c r="N56" s="281">
        <f t="shared" si="1"/>
        <v>6628712.7680347124</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52294.651238474049</v>
      </c>
      <c r="N57" s="281">
        <f t="shared" si="1"/>
        <v>627535.81486168853</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5" t="s">
        <v>1037</v>
      </c>
      <c r="C63" s="816"/>
      <c r="D63" s="816"/>
      <c r="E63" s="816"/>
      <c r="F63" s="816"/>
      <c r="G63" s="816"/>
      <c r="H63" s="816"/>
      <c r="I63" s="816"/>
      <c r="J63" s="816"/>
      <c r="K63" s="816"/>
      <c r="L63" s="816"/>
      <c r="M63" s="817"/>
      <c r="N63" s="403">
        <f>SUM(N52:N62)</f>
        <v>36043192.254324101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18" t="s">
        <v>1045</v>
      </c>
      <c r="M67" s="791"/>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19">
        <f>VLOOKUP(A68,TRANSPORTE!A5:D117,4,FALSE)</f>
        <v>1401225.6880119133</v>
      </c>
      <c r="M68" s="820"/>
      <c r="N68" s="296">
        <f>K68*L68</f>
        <v>1401225.6880119133</v>
      </c>
    </row>
    <row r="69" spans="1:15">
      <c r="A69" t="s">
        <v>1483</v>
      </c>
      <c r="B69" s="52" t="str">
        <f>VLOOKUP(A69,TRANSPORTE!A5:D117,3,FALSE)</f>
        <v>Pasajes aéreos</v>
      </c>
      <c r="C69" s="53"/>
      <c r="D69" s="53"/>
      <c r="E69" s="53"/>
      <c r="F69" s="53"/>
      <c r="G69" s="53"/>
      <c r="H69" s="320" t="s">
        <v>1029</v>
      </c>
      <c r="I69" s="288">
        <v>3</v>
      </c>
      <c r="J69" s="295">
        <v>1</v>
      </c>
      <c r="K69" s="288">
        <f>I69*J69</f>
        <v>3</v>
      </c>
      <c r="L69" s="819">
        <f>VLOOKUP(A69,TRANSPORTE!A5:D117,4,FALSE)</f>
        <v>339370.47475800442</v>
      </c>
      <c r="M69" s="820"/>
      <c r="N69" s="296">
        <f>K69*L69</f>
        <v>1018111.4242740133</v>
      </c>
    </row>
    <row r="70" spans="1:15">
      <c r="B70" s="52"/>
      <c r="C70" s="53"/>
      <c r="D70" s="53"/>
      <c r="E70" s="53"/>
      <c r="F70" s="53"/>
      <c r="G70" s="53"/>
      <c r="H70" s="320"/>
      <c r="I70" s="288"/>
      <c r="J70" s="295"/>
      <c r="K70" s="288"/>
      <c r="L70" s="819"/>
      <c r="M70" s="820"/>
      <c r="N70" s="296"/>
    </row>
    <row r="71" spans="1:15">
      <c r="B71" s="52"/>
      <c r="C71" s="53"/>
      <c r="D71" s="53"/>
      <c r="E71" s="53"/>
      <c r="F71" s="53"/>
      <c r="G71" s="53"/>
      <c r="H71" s="320"/>
      <c r="I71" s="288"/>
      <c r="J71" s="295"/>
      <c r="K71" s="288"/>
      <c r="L71" s="819"/>
      <c r="M71" s="820"/>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4"/>
      <c r="M73" s="805"/>
      <c r="N73" s="133"/>
    </row>
    <row r="74" spans="1:15" ht="15.75" thickBot="1">
      <c r="B74" s="821" t="s">
        <v>1037</v>
      </c>
      <c r="C74" s="822"/>
      <c r="D74" s="822"/>
      <c r="E74" s="822"/>
      <c r="F74" s="822"/>
      <c r="G74" s="822"/>
      <c r="H74" s="822"/>
      <c r="I74" s="822"/>
      <c r="J74" s="822"/>
      <c r="K74" s="822"/>
      <c r="L74" s="822"/>
      <c r="M74" s="823"/>
      <c r="N74" s="110">
        <f>N68+N69+N70+N71+N72</f>
        <v>2419337.1122859265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1" t="s">
        <v>1047</v>
      </c>
      <c r="C78" s="842"/>
      <c r="D78" s="842"/>
      <c r="E78" s="842"/>
      <c r="F78" s="842"/>
      <c r="G78" s="842"/>
      <c r="H78" s="842"/>
      <c r="I78" s="79" t="s">
        <v>1048</v>
      </c>
      <c r="J78" s="81" t="s">
        <v>1494</v>
      </c>
      <c r="K78" s="80" t="s">
        <v>1050</v>
      </c>
      <c r="L78" s="843" t="s">
        <v>1034</v>
      </c>
      <c r="M78" s="844"/>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176664.92611840001</v>
      </c>
      <c r="J80" s="302">
        <v>185</v>
      </c>
      <c r="K80" s="303">
        <f>VLOOKUP(A80,'MANO DE OBRA'!A8:D100,4,FALSE)</f>
        <v>326830.11331904004</v>
      </c>
      <c r="L80" s="56"/>
      <c r="M80" s="443">
        <v>1</v>
      </c>
      <c r="N80" s="404">
        <f t="shared" si="3"/>
        <v>326830.11331904004</v>
      </c>
    </row>
    <row r="81" spans="1:14">
      <c r="A81" s="168" t="s">
        <v>82</v>
      </c>
      <c r="B81" s="55" t="str">
        <f>VLOOKUP(A81,'MANO DE OBRA'!A9:D70,3,FALSE)</f>
        <v>Ingeniero Supervisor y Director de Prueba Pilote</v>
      </c>
      <c r="C81" s="53"/>
      <c r="D81" s="53"/>
      <c r="E81" s="53"/>
      <c r="F81" s="53"/>
      <c r="G81" s="53"/>
      <c r="H81" s="53"/>
      <c r="I81" s="301">
        <f t="shared" si="2"/>
        <v>215310.37870680002</v>
      </c>
      <c r="J81" s="302">
        <v>185</v>
      </c>
      <c r="K81" s="303">
        <f>VLOOKUP(A81,'MANO DE OBRA'!A9:D101,4,FALSE)</f>
        <v>398324.20060758002</v>
      </c>
      <c r="L81" s="56"/>
      <c r="M81" s="443">
        <v>1</v>
      </c>
      <c r="N81" s="404">
        <f t="shared" si="3"/>
        <v>398324.20060758002</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02" t="str">
        <f>VLOOKUP(A85,'MANO DE OBRA'!A12:D73,3,FALSE)</f>
        <v>Estudios, análisis e informes</v>
      </c>
      <c r="C85" s="803" t="e">
        <f>VLOOKUP(B85,'MANO DE OBRA'!B12:E73,3,FALSE)</f>
        <v>#N/A</v>
      </c>
      <c r="D85" s="803" t="e">
        <f>VLOOKUP(C85,'MANO DE OBRA'!C12:F73,3,FALSE)</f>
        <v>#N/A</v>
      </c>
      <c r="E85" s="803" t="e">
        <f>VLOOKUP(D85,'MANO DE OBRA'!D12:G73,3,FALSE)</f>
        <v>#N/A</v>
      </c>
      <c r="F85" s="803" t="e">
        <f>VLOOKUP(E85,'MANO DE OBRA'!E12:H73,3,FALSE)</f>
        <v>#N/A</v>
      </c>
      <c r="G85" s="803" t="e">
        <f>VLOOKUP(F85,'MANO DE OBRA'!F12:I73,3,FALSE)</f>
        <v>#N/A</v>
      </c>
      <c r="H85" s="803" t="e">
        <f>VLOOKUP(G85,'MANO DE OBRA'!G12:J73,3,FALSE)</f>
        <v>#N/A</v>
      </c>
      <c r="I85" s="479"/>
      <c r="J85" s="480"/>
      <c r="K85" s="481">
        <f>VLOOKUP(A85,'MANO DE OBRA'!A12:D104,4,FALSE)</f>
        <v>2042688.2082439999</v>
      </c>
      <c r="L85" s="970">
        <v>1</v>
      </c>
      <c r="M85" s="970"/>
      <c r="N85" s="482">
        <f>K85*L85</f>
        <v>2042688.2082439999</v>
      </c>
    </row>
    <row r="86" spans="1:14" ht="15.75" thickBot="1">
      <c r="B86" s="821" t="s">
        <v>1037</v>
      </c>
      <c r="C86" s="822"/>
      <c r="D86" s="822"/>
      <c r="E86" s="822"/>
      <c r="F86" s="822"/>
      <c r="G86" s="822"/>
      <c r="H86" s="822"/>
      <c r="I86" s="822"/>
      <c r="J86" s="822"/>
      <c r="K86" s="822"/>
      <c r="L86" s="822"/>
      <c r="M86" s="823"/>
      <c r="N86" s="469">
        <f>SUM(N79:N85)</f>
        <v>3738119.42108652</v>
      </c>
    </row>
    <row r="87" spans="1:14" ht="15.75" thickBot="1">
      <c r="B87" s="39"/>
      <c r="C87" s="40"/>
      <c r="D87" s="40"/>
      <c r="E87" s="40"/>
      <c r="F87" s="40"/>
      <c r="G87" s="40"/>
      <c r="H87" s="40"/>
      <c r="I87" s="40"/>
      <c r="J87" s="40"/>
      <c r="K87" s="40"/>
      <c r="L87" s="40"/>
      <c r="M87" s="40"/>
      <c r="N87" s="41"/>
    </row>
    <row r="88" spans="1:14" ht="15.75" thickBot="1">
      <c r="B88" s="815" t="s">
        <v>1051</v>
      </c>
      <c r="C88" s="816"/>
      <c r="D88" s="816"/>
      <c r="E88" s="816"/>
      <c r="F88" s="816"/>
      <c r="G88" s="816"/>
      <c r="H88" s="816"/>
      <c r="I88" s="816"/>
      <c r="J88" s="816"/>
      <c r="K88" s="816"/>
      <c r="L88" s="816"/>
      <c r="M88" s="817"/>
      <c r="N88" s="105">
        <f>N86+N74+N63+N47</f>
        <v>64492980.997800097</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6" t="s">
        <v>1053</v>
      </c>
      <c r="C92" s="807"/>
      <c r="D92" s="807"/>
      <c r="E92" s="807"/>
      <c r="F92" s="807"/>
      <c r="G92" s="807"/>
      <c r="H92" s="807"/>
      <c r="I92" s="323"/>
      <c r="J92" s="343"/>
      <c r="K92" s="311" t="s">
        <v>1054</v>
      </c>
      <c r="L92" s="845" t="s">
        <v>1055</v>
      </c>
      <c r="M92" s="846"/>
      <c r="N92" s="312"/>
    </row>
    <row r="93" spans="1:14">
      <c r="B93" s="847" t="s">
        <v>1056</v>
      </c>
      <c r="C93" s="848"/>
      <c r="D93" s="848"/>
      <c r="E93" s="848"/>
      <c r="F93" s="848"/>
      <c r="G93" s="848"/>
      <c r="H93" s="848"/>
      <c r="I93" s="93"/>
      <c r="J93" s="94"/>
      <c r="K93" s="313">
        <v>0.2</v>
      </c>
      <c r="L93" s="849">
        <f>N88*K93</f>
        <v>12898596.19956002</v>
      </c>
      <c r="M93" s="850"/>
      <c r="N93" s="57"/>
    </row>
    <row r="94" spans="1:14">
      <c r="B94" s="95" t="s">
        <v>1057</v>
      </c>
      <c r="C94" s="96"/>
      <c r="D94" s="96"/>
      <c r="E94" s="96"/>
      <c r="F94" s="96"/>
      <c r="G94" s="96"/>
      <c r="H94" s="96"/>
      <c r="I94" s="93"/>
      <c r="J94" s="94"/>
      <c r="K94" s="313">
        <v>0.05</v>
      </c>
      <c r="L94" s="849">
        <f>N88*K94</f>
        <v>3224649.049890005</v>
      </c>
      <c r="M94" s="850"/>
      <c r="N94" s="57"/>
    </row>
    <row r="95" spans="1:14" ht="15.75" thickBot="1">
      <c r="B95" s="97" t="s">
        <v>1058</v>
      </c>
      <c r="C95" s="98"/>
      <c r="D95" s="98"/>
      <c r="E95" s="98"/>
      <c r="F95" s="98"/>
      <c r="G95" s="98"/>
      <c r="H95" s="98"/>
      <c r="I95" s="99"/>
      <c r="J95" s="100"/>
      <c r="K95" s="314">
        <v>0.05</v>
      </c>
      <c r="L95" s="851">
        <f>N88*K95</f>
        <v>3224649.049890005</v>
      </c>
      <c r="M95" s="852"/>
      <c r="N95" s="57"/>
    </row>
    <row r="96" spans="1:14" ht="15.75" thickBot="1">
      <c r="B96" s="815" t="s">
        <v>1037</v>
      </c>
      <c r="C96" s="816"/>
      <c r="D96" s="816"/>
      <c r="E96" s="816"/>
      <c r="F96" s="816"/>
      <c r="G96" s="816"/>
      <c r="H96" s="816"/>
      <c r="I96" s="816"/>
      <c r="J96" s="816"/>
      <c r="K96" s="816"/>
      <c r="L96" s="816"/>
      <c r="M96" s="817"/>
      <c r="N96" s="58">
        <f>L93+L94+L95</f>
        <v>19347894.299340028</v>
      </c>
    </row>
    <row r="97" spans="1:14" ht="15.75" thickBot="1">
      <c r="B97" s="39"/>
      <c r="C97" s="40"/>
      <c r="D97" s="40"/>
      <c r="E97" s="40"/>
      <c r="F97" s="40"/>
      <c r="G97" s="40"/>
      <c r="H97" s="40"/>
      <c r="I97" s="40"/>
      <c r="J97" s="40"/>
      <c r="K97" s="40"/>
      <c r="L97" s="40"/>
      <c r="M97" s="40"/>
      <c r="N97" s="41"/>
    </row>
    <row r="98" spans="1:14" ht="15.75" thickBot="1">
      <c r="A98" t="s">
        <v>2122</v>
      </c>
      <c r="B98" s="815" t="s">
        <v>1059</v>
      </c>
      <c r="C98" s="816"/>
      <c r="D98" s="816"/>
      <c r="E98" s="816"/>
      <c r="F98" s="816"/>
      <c r="G98" s="816"/>
      <c r="H98" s="816"/>
      <c r="I98" s="816"/>
      <c r="J98" s="816"/>
      <c r="K98" s="816"/>
      <c r="L98" s="816"/>
      <c r="M98" s="817"/>
      <c r="N98" s="196">
        <f>N88+N96</f>
        <v>83840875.297140121</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57" t="s">
        <v>2324</v>
      </c>
      <c r="C115" s="958"/>
      <c r="D115" s="958"/>
      <c r="E115" s="958"/>
      <c r="F115" s="958"/>
      <c r="G115" s="958"/>
      <c r="H115" s="958"/>
      <c r="I115" s="958"/>
      <c r="J115" s="958"/>
      <c r="K115" s="958"/>
      <c r="L115" s="958"/>
      <c r="M115" s="958"/>
      <c r="N115" s="959"/>
    </row>
    <row r="116" spans="2:14" ht="15" customHeight="1">
      <c r="B116" s="957"/>
      <c r="C116" s="958"/>
      <c r="D116" s="958"/>
      <c r="E116" s="958"/>
      <c r="F116" s="958"/>
      <c r="G116" s="958"/>
      <c r="H116" s="958"/>
      <c r="I116" s="958"/>
      <c r="J116" s="958"/>
      <c r="K116" s="958"/>
      <c r="L116" s="958"/>
      <c r="M116" s="958"/>
      <c r="N116" s="959"/>
    </row>
    <row r="117" spans="2:14" ht="30" customHeight="1">
      <c r="B117" s="960" t="s">
        <v>2325</v>
      </c>
      <c r="C117" s="961"/>
      <c r="D117" s="961"/>
      <c r="E117" s="961"/>
      <c r="F117" s="961"/>
      <c r="G117" s="961"/>
      <c r="H117" s="961"/>
      <c r="I117" s="961"/>
      <c r="J117" s="961"/>
      <c r="K117" s="961"/>
      <c r="L117" s="961"/>
      <c r="M117" s="961"/>
      <c r="N117" s="962"/>
    </row>
    <row r="118" spans="2:14">
      <c r="B118" s="960"/>
      <c r="C118" s="961"/>
      <c r="D118" s="961"/>
      <c r="E118" s="961"/>
      <c r="F118" s="961"/>
      <c r="G118" s="961"/>
      <c r="H118" s="961"/>
      <c r="I118" s="961"/>
      <c r="J118" s="961"/>
      <c r="K118" s="961"/>
      <c r="L118" s="961"/>
      <c r="M118" s="961"/>
      <c r="N118" s="962"/>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3"/>
      <c r="K128" s="963"/>
      <c r="L128" s="963"/>
      <c r="M128" s="963"/>
      <c r="N128" s="964"/>
    </row>
    <row r="129" spans="2:14" ht="15.75" thickBot="1">
      <c r="B129" s="428" t="s">
        <v>2327</v>
      </c>
      <c r="C129" s="429"/>
      <c r="D129" s="429"/>
      <c r="E129" s="268"/>
      <c r="F129" s="268"/>
      <c r="G129" s="268"/>
      <c r="H129" s="268"/>
      <c r="I129" s="268"/>
      <c r="J129" s="965"/>
      <c r="K129" s="965"/>
      <c r="L129" s="965"/>
      <c r="M129" s="965"/>
      <c r="N129"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326</v>
      </c>
      <c r="B36" s="828" t="str">
        <f>VLOOKUP(A36,EQUIPOS!A6:D154,3,FALSE)</f>
        <v>Sensor de Impacto para prueba de integridad tipo</v>
      </c>
      <c r="C36" s="829"/>
      <c r="D36" s="829"/>
      <c r="E36" s="829"/>
      <c r="F36" s="829"/>
      <c r="G36" s="829"/>
      <c r="H36" s="830"/>
      <c r="I36" s="276"/>
      <c r="J36" s="277"/>
      <c r="K36" s="278">
        <f>VLOOKUP(A36,EQUIPOS!A6:D163,4,FALSE)</f>
        <v>125463.8362292465</v>
      </c>
      <c r="L36" s="279"/>
      <c r="M36" s="345">
        <v>1</v>
      </c>
      <c r="N36" s="281">
        <f>K36/M36</f>
        <v>125463.8362292465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125463.8362292465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84</v>
      </c>
      <c r="B71" s="55" t="str">
        <f>VLOOKUP(A71,'MANO DE OBRA'!A6:D67,3,FALSE)</f>
        <v>Ingeniero Especialista prueba de  integridad</v>
      </c>
      <c r="C71" s="53"/>
      <c r="D71" s="53"/>
      <c r="E71" s="53"/>
      <c r="F71" s="53"/>
      <c r="G71" s="53"/>
      <c r="H71" s="53"/>
      <c r="I71" s="301">
        <f>K71/J71*100</f>
        <v>207029.210295</v>
      </c>
      <c r="J71" s="302">
        <v>185</v>
      </c>
      <c r="K71" s="303">
        <f>VLOOKUP(A71,'MANO DE OBRA'!A6:D97,4,FALSE)</f>
        <v>383004.03904574993</v>
      </c>
      <c r="L71" s="56"/>
      <c r="M71" s="443">
        <v>0.33333332999999998</v>
      </c>
      <c r="N71" s="404">
        <f>K71/M71</f>
        <v>1149012.128627371</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1532016.1715031615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1657480.0077324081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331496.00154648162</v>
      </c>
      <c r="M84" s="850"/>
      <c r="N84" s="57"/>
    </row>
    <row r="85" spans="1:14">
      <c r="B85" s="95" t="s">
        <v>1057</v>
      </c>
      <c r="C85" s="96"/>
      <c r="D85" s="96"/>
      <c r="E85" s="96"/>
      <c r="F85" s="96"/>
      <c r="G85" s="96"/>
      <c r="H85" s="96"/>
      <c r="I85" s="93"/>
      <c r="J85" s="94"/>
      <c r="K85" s="313">
        <v>0.05</v>
      </c>
      <c r="L85" s="849">
        <f>N79*K85</f>
        <v>82874.000386620406</v>
      </c>
      <c r="M85" s="850"/>
      <c r="N85" s="57"/>
    </row>
    <row r="86" spans="1:14" ht="15.75" thickBot="1">
      <c r="B86" s="97" t="s">
        <v>1058</v>
      </c>
      <c r="C86" s="98"/>
      <c r="D86" s="98"/>
      <c r="E86" s="98"/>
      <c r="F86" s="98"/>
      <c r="G86" s="98"/>
      <c r="H86" s="98"/>
      <c r="I86" s="99"/>
      <c r="J86" s="100"/>
      <c r="K86" s="314">
        <v>0.05</v>
      </c>
      <c r="L86" s="851">
        <f>N79*K86</f>
        <v>82874.000386620406</v>
      </c>
      <c r="M86" s="852"/>
      <c r="N86" s="57"/>
    </row>
    <row r="87" spans="1:14" ht="15.75" thickBot="1">
      <c r="B87" s="815" t="s">
        <v>1037</v>
      </c>
      <c r="C87" s="816"/>
      <c r="D87" s="816"/>
      <c r="E87" s="816"/>
      <c r="F87" s="816"/>
      <c r="G87" s="816"/>
      <c r="H87" s="816"/>
      <c r="I87" s="816"/>
      <c r="J87" s="816"/>
      <c r="K87" s="816"/>
      <c r="L87" s="816"/>
      <c r="M87" s="817"/>
      <c r="N87" s="58">
        <f>L84+L85+L86</f>
        <v>497244.00231972244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2154724.0100521306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320</v>
      </c>
      <c r="B36" s="828" t="str">
        <f>VLOOKUP(A36,EQUIPOS!A6:D154,3,FALSE)</f>
        <v>Retroexcavadora sobre llantas, motor 62HP, Profundidad de excavación de 5.41 metros.</v>
      </c>
      <c r="C36" s="829"/>
      <c r="D36" s="829"/>
      <c r="E36" s="829"/>
      <c r="F36" s="829"/>
      <c r="G36" s="829"/>
      <c r="H36" s="830"/>
      <c r="I36" s="276"/>
      <c r="J36" s="277"/>
      <c r="K36" s="278">
        <f>VLOOKUP(A36,EQUIPOS!A6:D163,4,FALSE)</f>
        <v>196499.77873563219</v>
      </c>
      <c r="L36" s="279"/>
      <c r="M36" s="345">
        <v>10</v>
      </c>
      <c r="N36" s="281">
        <f>K36/M36</f>
        <v>19649.977873563221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319.17003253812504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19969.147906101345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41888.454408485501</v>
      </c>
      <c r="N48" s="281">
        <f>K48*M48</f>
        <v>20478.799933037357</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27372.512264207795</v>
      </c>
      <c r="N49" s="281">
        <f>K49*M49</f>
        <v>36496.683018943724</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4286</v>
      </c>
      <c r="N50" s="281">
        <f>K50*M50</f>
        <v>6429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63404.482951981081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3191.70032538125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86565.33118346367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17313.066236692735</v>
      </c>
      <c r="M84" s="850"/>
      <c r="N84" s="57"/>
    </row>
    <row r="85" spans="1:14">
      <c r="B85" s="95" t="s">
        <v>1057</v>
      </c>
      <c r="C85" s="96"/>
      <c r="D85" s="96"/>
      <c r="E85" s="96"/>
      <c r="F85" s="96"/>
      <c r="G85" s="96"/>
      <c r="H85" s="96"/>
      <c r="I85" s="93"/>
      <c r="J85" s="94"/>
      <c r="K85" s="313">
        <v>0.05</v>
      </c>
      <c r="L85" s="849">
        <f>N79*K85</f>
        <v>4328.2665591731839</v>
      </c>
      <c r="M85" s="850"/>
      <c r="N85" s="57"/>
    </row>
    <row r="86" spans="1:14" ht="15.75" thickBot="1">
      <c r="B86" s="97" t="s">
        <v>1058</v>
      </c>
      <c r="C86" s="98"/>
      <c r="D86" s="98"/>
      <c r="E86" s="98"/>
      <c r="F86" s="98"/>
      <c r="G86" s="98"/>
      <c r="H86" s="98"/>
      <c r="I86" s="99"/>
      <c r="J86" s="100"/>
      <c r="K86" s="314">
        <v>0.05</v>
      </c>
      <c r="L86" s="851">
        <f>N79*K86</f>
        <v>4328.2665591731839</v>
      </c>
      <c r="M86" s="852"/>
      <c r="N86" s="57"/>
    </row>
    <row r="87" spans="1:14" ht="15.75" thickBot="1">
      <c r="B87" s="815" t="s">
        <v>1037</v>
      </c>
      <c r="C87" s="816"/>
      <c r="D87" s="816"/>
      <c r="E87" s="816"/>
      <c r="F87" s="816"/>
      <c r="G87" s="816"/>
      <c r="H87" s="816"/>
      <c r="I87" s="816"/>
      <c r="J87" s="816"/>
      <c r="K87" s="816"/>
      <c r="L87" s="816"/>
      <c r="M87" s="817"/>
      <c r="N87" s="58">
        <f>L84+L85+L86</f>
        <v>25969.599355039107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112534.93053850278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ht="27"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204</v>
      </c>
      <c r="B36" s="828" t="str">
        <f>VLOOKUP(A36,EQUIPOS!A6:D154,3,FALSE)</f>
        <v xml:space="preserve">Equipo de soldadura 250 AMP
</v>
      </c>
      <c r="C36" s="829"/>
      <c r="D36" s="829"/>
      <c r="E36" s="829"/>
      <c r="F36" s="829"/>
      <c r="G36" s="829"/>
      <c r="H36" s="830"/>
      <c r="I36" s="276"/>
      <c r="J36" s="277"/>
      <c r="K36" s="278">
        <f>VLOOKUP(A36,EQUIPOS!A6:D163,4,FALSE)</f>
        <v>20989.444667943808</v>
      </c>
      <c r="L36" s="279"/>
      <c r="M36" s="345">
        <v>10</v>
      </c>
      <c r="N36" s="281">
        <f>K36/M36</f>
        <v>2098.9444667943808</v>
      </c>
    </row>
    <row r="37" spans="1:14">
      <c r="A37" s="119" t="s">
        <v>320</v>
      </c>
      <c r="B37" s="828" t="str">
        <f>VLOOKUP(A37,EQUIPOS!A7:D154,3,FALSE)</f>
        <v>Retroexcavadora sobre llantas, motor 62HP, Profundidad de excavación de 5.41 metros.</v>
      </c>
      <c r="C37" s="829"/>
      <c r="D37" s="829"/>
      <c r="E37" s="829"/>
      <c r="F37" s="829"/>
      <c r="G37" s="829"/>
      <c r="H37" s="830"/>
      <c r="I37" s="430"/>
      <c r="J37" s="431"/>
      <c r="K37" s="278">
        <f>VLOOKUP(A37,EQUIPOS!A7:D164,4,FALSE)</f>
        <v>196499.77873563219</v>
      </c>
      <c r="L37" s="344"/>
      <c r="M37" s="345">
        <v>10</v>
      </c>
      <c r="N37" s="281">
        <f>K37/M37</f>
        <v>19649.977873563221</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383.00403904575001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22131.926379403354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10180.196468390284</v>
      </c>
      <c r="N48" s="281">
        <f>K48*M48</f>
        <v>335.94648345687938</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96989.785813294744</v>
      </c>
      <c r="N49" s="281">
        <f>K49*M49</f>
        <v>290969.35743988422</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1329.5336587717711</v>
      </c>
      <c r="N50" s="281">
        <f>K50*M50</f>
        <v>13295.336587717711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304600.64051105879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3830.0403904574996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330562.60728091962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66112.521456183924</v>
      </c>
      <c r="M84" s="850"/>
      <c r="N84" s="57"/>
    </row>
    <row r="85" spans="1:14">
      <c r="B85" s="95" t="s">
        <v>1057</v>
      </c>
      <c r="C85" s="96"/>
      <c r="D85" s="96"/>
      <c r="E85" s="96"/>
      <c r="F85" s="96"/>
      <c r="G85" s="96"/>
      <c r="H85" s="96"/>
      <c r="I85" s="93"/>
      <c r="J85" s="94"/>
      <c r="K85" s="313">
        <v>0.05</v>
      </c>
      <c r="L85" s="849">
        <f>N79*K85</f>
        <v>16528.130364045981</v>
      </c>
      <c r="M85" s="850"/>
      <c r="N85" s="57"/>
    </row>
    <row r="86" spans="1:14" ht="15.75" thickBot="1">
      <c r="B86" s="97" t="s">
        <v>1058</v>
      </c>
      <c r="C86" s="98"/>
      <c r="D86" s="98"/>
      <c r="E86" s="98"/>
      <c r="F86" s="98"/>
      <c r="G86" s="98"/>
      <c r="H86" s="98"/>
      <c r="I86" s="99"/>
      <c r="J86" s="100"/>
      <c r="K86" s="314">
        <v>0.05</v>
      </c>
      <c r="L86" s="851">
        <f>N79*K86</f>
        <v>16528.130364045981</v>
      </c>
      <c r="M86" s="852"/>
      <c r="N86" s="57"/>
    </row>
    <row r="87" spans="1:14" ht="15.75" thickBot="1">
      <c r="B87" s="815" t="s">
        <v>1037</v>
      </c>
      <c r="C87" s="816"/>
      <c r="D87" s="816"/>
      <c r="E87" s="816"/>
      <c r="F87" s="816"/>
      <c r="G87" s="816"/>
      <c r="H87" s="816"/>
      <c r="I87" s="816"/>
      <c r="J87" s="816"/>
      <c r="K87" s="816"/>
      <c r="L87" s="816"/>
      <c r="M87" s="817"/>
      <c r="N87" s="58">
        <f>L84+L85+L86</f>
        <v>99168.782184275886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429731.38946519548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ht="2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282</v>
      </c>
      <c r="B36" s="828" t="str">
        <f>VLOOKUP(A36,EQUIPOS!A6:D154,3,FALSE)</f>
        <v>Piloteadora potencia 250KW, RPM 1800, fuerza elevadora 200KN</v>
      </c>
      <c r="C36" s="829"/>
      <c r="D36" s="829"/>
      <c r="E36" s="829"/>
      <c r="F36" s="829"/>
      <c r="G36" s="829"/>
      <c r="H36" s="830"/>
      <c r="I36" s="276"/>
      <c r="J36" s="277"/>
      <c r="K36" s="278">
        <f>VLOOKUP(A36,EQUIPOS!A6:D163,4,FALSE)</f>
        <v>480050.16497126443</v>
      </c>
      <c r="L36" s="279"/>
      <c r="M36" s="345">
        <v>2</v>
      </c>
      <c r="N36" s="281">
        <f>K36/M36</f>
        <v>240025.08248563221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4468.3804555337501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244493.46294116596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3245.9760043391789</v>
      </c>
      <c r="N48" s="281">
        <f>K48*M48</f>
        <v>90887.328121497005</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553863.76905924175</v>
      </c>
      <c r="N49" s="281">
        <f>K49*M49</f>
        <v>193852.31917073461</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32636.691858012411</v>
      </c>
      <c r="N50" s="281">
        <f>K50*M50</f>
        <v>97910.075574037241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382649.72286626883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19">
        <f>VLOOKUP(A60,TRANSPORTE!A2:D117,4,FALSE)</f>
        <v>962.35130305286657</v>
      </c>
      <c r="M60" s="820"/>
      <c r="N60" s="296">
        <f>K60*L60</f>
        <v>336.82295606850329</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336.82295606850329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44683.804555337498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672163.81331884093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134432.7626637682</v>
      </c>
      <c r="M84" s="850"/>
      <c r="N84" s="57"/>
    </row>
    <row r="85" spans="1:14">
      <c r="B85" s="95" t="s">
        <v>1057</v>
      </c>
      <c r="C85" s="96"/>
      <c r="D85" s="96"/>
      <c r="E85" s="96"/>
      <c r="F85" s="96"/>
      <c r="G85" s="96"/>
      <c r="H85" s="96"/>
      <c r="I85" s="93"/>
      <c r="J85" s="94"/>
      <c r="K85" s="313">
        <v>0.05</v>
      </c>
      <c r="L85" s="849">
        <f>N79*K85</f>
        <v>33608.190665942049</v>
      </c>
      <c r="M85" s="850"/>
      <c r="N85" s="57"/>
    </row>
    <row r="86" spans="1:14" ht="15.75" thickBot="1">
      <c r="B86" s="97" t="s">
        <v>1058</v>
      </c>
      <c r="C86" s="98"/>
      <c r="D86" s="98"/>
      <c r="E86" s="98"/>
      <c r="F86" s="98"/>
      <c r="G86" s="98"/>
      <c r="H86" s="98"/>
      <c r="I86" s="99"/>
      <c r="J86" s="100"/>
      <c r="K86" s="314">
        <v>0.05</v>
      </c>
      <c r="L86" s="851">
        <f>N79*K86</f>
        <v>33608.190665942049</v>
      </c>
      <c r="M86" s="852"/>
      <c r="N86" s="57"/>
    </row>
    <row r="87" spans="1:14" ht="15.75" thickBot="1">
      <c r="B87" s="815" t="s">
        <v>1037</v>
      </c>
      <c r="C87" s="816"/>
      <c r="D87" s="816"/>
      <c r="E87" s="816"/>
      <c r="F87" s="816"/>
      <c r="G87" s="816"/>
      <c r="H87" s="816"/>
      <c r="I87" s="816"/>
      <c r="J87" s="816"/>
      <c r="K87" s="816"/>
      <c r="L87" s="816"/>
      <c r="M87" s="817"/>
      <c r="N87" s="58">
        <f>L84+L85+L86</f>
        <v>201649.14399565227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873812.95731449313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282</v>
      </c>
      <c r="B36" s="828" t="str">
        <f>VLOOKUP(A36,EQUIPOS!A6:D154,3,FALSE)</f>
        <v>Piloteadora potencia 250KW, RPM 1800, fuerza elevadora 200KN</v>
      </c>
      <c r="C36" s="829"/>
      <c r="D36" s="829"/>
      <c r="E36" s="829"/>
      <c r="F36" s="829"/>
      <c r="G36" s="829"/>
      <c r="H36" s="830"/>
      <c r="I36" s="276"/>
      <c r="J36" s="277"/>
      <c r="K36" s="278">
        <f>VLOOKUP(A36,EQUIPOS!A6:D163,4,FALSE)</f>
        <v>480050.16497126443</v>
      </c>
      <c r="L36" s="279"/>
      <c r="M36" s="345">
        <v>2</v>
      </c>
      <c r="N36" s="281">
        <f>K36/M36</f>
        <v>240025.08248563221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4468.3804555337501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244493.46294116596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3245.9760043391789</v>
      </c>
      <c r="N48" s="281">
        <f>K48*M48</f>
        <v>90887.328121497005</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701289.3022358825</v>
      </c>
      <c r="N49" s="281">
        <f>K49*M49</f>
        <v>245451.25578255884</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32636.691858012411</v>
      </c>
      <c r="N50" s="281">
        <f>K50*M50</f>
        <v>65273.383716024822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401611.96762008069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19">
        <f>VLOOKUP(A60,TRANSPORTE!A2:D117,4,FALSE)</f>
        <v>962.35130305286657</v>
      </c>
      <c r="M60" s="820"/>
      <c r="N60" s="296">
        <f>K60*L60</f>
        <v>336.82295606850329</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336.82295606850329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44683.804555337498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691126.05807265267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138225.21161453053</v>
      </c>
      <c r="M84" s="850"/>
      <c r="N84" s="57"/>
    </row>
    <row r="85" spans="1:14">
      <c r="B85" s="95" t="s">
        <v>1057</v>
      </c>
      <c r="C85" s="96"/>
      <c r="D85" s="96"/>
      <c r="E85" s="96"/>
      <c r="F85" s="96"/>
      <c r="G85" s="96"/>
      <c r="H85" s="96"/>
      <c r="I85" s="93"/>
      <c r="J85" s="94"/>
      <c r="K85" s="313">
        <v>0.05</v>
      </c>
      <c r="L85" s="849">
        <f>N79*K85</f>
        <v>34556.302903632633</v>
      </c>
      <c r="M85" s="850"/>
      <c r="N85" s="57"/>
    </row>
    <row r="86" spans="1:14" ht="15.75" thickBot="1">
      <c r="B86" s="97" t="s">
        <v>1058</v>
      </c>
      <c r="C86" s="98"/>
      <c r="D86" s="98"/>
      <c r="E86" s="98"/>
      <c r="F86" s="98"/>
      <c r="G86" s="98"/>
      <c r="H86" s="98"/>
      <c r="I86" s="99"/>
      <c r="J86" s="100"/>
      <c r="K86" s="314">
        <v>0.05</v>
      </c>
      <c r="L86" s="851">
        <f>N79*K86</f>
        <v>34556.302903632633</v>
      </c>
      <c r="M86" s="852"/>
      <c r="N86" s="57"/>
    </row>
    <row r="87" spans="1:14" ht="15.75" thickBot="1">
      <c r="B87" s="815" t="s">
        <v>1037</v>
      </c>
      <c r="C87" s="816"/>
      <c r="D87" s="816"/>
      <c r="E87" s="816"/>
      <c r="F87" s="816"/>
      <c r="G87" s="816"/>
      <c r="H87" s="816"/>
      <c r="I87" s="816"/>
      <c r="J87" s="816"/>
      <c r="K87" s="816"/>
      <c r="L87" s="816"/>
      <c r="M87" s="817"/>
      <c r="N87" s="58">
        <f>L84+L85+L86</f>
        <v>207337.8174217958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898463.87549444847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195</v>
      </c>
      <c r="B36" s="828" t="str">
        <f>VLOOKUP(A36,EQUIPOS!A6:D154,3,FALSE)</f>
        <v xml:space="preserve">Equipo de oxicorte, Capacidad de corte: hasta 6´´ (152mm) </v>
      </c>
      <c r="C36" s="829"/>
      <c r="D36" s="829"/>
      <c r="E36" s="829"/>
      <c r="F36" s="829"/>
      <c r="G36" s="829"/>
      <c r="H36" s="830"/>
      <c r="I36" s="276"/>
      <c r="J36" s="277"/>
      <c r="K36" s="278">
        <f>VLOOKUP(A36,EQUIPOS!A6:D163,4,FALSE)</f>
        <v>17078.201628352494</v>
      </c>
      <c r="L36" s="279"/>
      <c r="M36" s="345">
        <v>1.1299999999999999</v>
      </c>
      <c r="N36" s="281">
        <f>K36/M36</f>
        <v>15113.452768453535</v>
      </c>
    </row>
    <row r="37" spans="1:14">
      <c r="A37" s="119" t="s">
        <v>332</v>
      </c>
      <c r="B37" s="828" t="str">
        <f>VLOOKUP(A37,EQUIPOS!A7:D154,3,FALSE)</f>
        <v xml:space="preserve">Taladro de 1/2´´, pulidora, lijadora y circular
</v>
      </c>
      <c r="C37" s="829"/>
      <c r="D37" s="829"/>
      <c r="E37" s="829"/>
      <c r="F37" s="829"/>
      <c r="G37" s="829"/>
      <c r="H37" s="830"/>
      <c r="I37" s="430"/>
      <c r="J37" s="431"/>
      <c r="K37" s="278">
        <f>VLOOKUP(A37,EQUIPOS!A7:D164,4,FALSE)</f>
        <v>2977.6346839080461</v>
      </c>
      <c r="L37" s="344"/>
      <c r="M37" s="345">
        <v>0.53</v>
      </c>
      <c r="N37" s="281">
        <f>K37/M37</f>
        <v>5618.1786488831058</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2553.3602603050003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23284.991677641643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64941.5093111553</v>
      </c>
      <c r="N48" s="281">
        <f>K48*M48</f>
        <v>1298.830186223106</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5836.3066353281492</v>
      </c>
      <c r="N49" s="281">
        <f>K49*M49</f>
        <v>2918.1533176640746</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82599.06008557824</v>
      </c>
      <c r="N50" s="281">
        <f>K50*M50</f>
        <v>6607.9248068462593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10824.908310733441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59643.50259142508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11928.700518285017</v>
      </c>
      <c r="M84" s="850"/>
      <c r="N84" s="57"/>
    </row>
    <row r="85" spans="1:14">
      <c r="B85" s="95" t="s">
        <v>1057</v>
      </c>
      <c r="C85" s="96"/>
      <c r="D85" s="96"/>
      <c r="E85" s="96"/>
      <c r="F85" s="96"/>
      <c r="G85" s="96"/>
      <c r="H85" s="96"/>
      <c r="I85" s="93"/>
      <c r="J85" s="94"/>
      <c r="K85" s="313">
        <v>0.05</v>
      </c>
      <c r="L85" s="849">
        <f>N79*K85</f>
        <v>2982.1751295712543</v>
      </c>
      <c r="M85" s="850"/>
      <c r="N85" s="57"/>
    </row>
    <row r="86" spans="1:14" ht="15.75" thickBot="1">
      <c r="B86" s="97" t="s">
        <v>1058</v>
      </c>
      <c r="C86" s="98"/>
      <c r="D86" s="98"/>
      <c r="E86" s="98"/>
      <c r="F86" s="98"/>
      <c r="G86" s="98"/>
      <c r="H86" s="98"/>
      <c r="I86" s="99"/>
      <c r="J86" s="100"/>
      <c r="K86" s="314">
        <v>0.05</v>
      </c>
      <c r="L86" s="851">
        <f>N79*K86</f>
        <v>2982.1751295712543</v>
      </c>
      <c r="M86" s="852"/>
      <c r="N86" s="57"/>
    </row>
    <row r="87" spans="1:14" ht="15.75" thickBot="1">
      <c r="B87" s="815" t="s">
        <v>1037</v>
      </c>
      <c r="C87" s="816"/>
      <c r="D87" s="816"/>
      <c r="E87" s="816"/>
      <c r="F87" s="816"/>
      <c r="G87" s="816"/>
      <c r="H87" s="816"/>
      <c r="I87" s="816"/>
      <c r="J87" s="816"/>
      <c r="K87" s="816"/>
      <c r="L87" s="816"/>
      <c r="M87" s="817"/>
      <c r="N87" s="58">
        <f>L84+L85+L86</f>
        <v>17893.050777427525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77536.553368852605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123</v>
      </c>
      <c r="B36" s="828" t="str">
        <f>VLOOKUP(A36,EQUIPOS!A6:D154,3,FALSE)</f>
        <v>Bomba de inyección de lechada</v>
      </c>
      <c r="C36" s="829"/>
      <c r="D36" s="829"/>
      <c r="E36" s="829"/>
      <c r="F36" s="829"/>
      <c r="G36" s="829"/>
      <c r="H36" s="830"/>
      <c r="I36" s="276"/>
      <c r="J36" s="277"/>
      <c r="K36" s="278">
        <f>VLOOKUP(A36,EQUIPOS!A6:D163,4,FALSE)</f>
        <v>28024.324272030655</v>
      </c>
      <c r="L36" s="279"/>
      <c r="M36" s="345">
        <v>12</v>
      </c>
      <c r="N36" s="281">
        <f t="shared" ref="N36:N42" si="0">K36/M36</f>
        <v>2335.3603560025545</v>
      </c>
    </row>
    <row r="37" spans="1:14">
      <c r="A37" s="119" t="s">
        <v>288</v>
      </c>
      <c r="B37" s="828" t="str">
        <f>VLOOKUP(A37,EQUIPOS!A7:D154,3,FALSE)</f>
        <v xml:space="preserve">Planta eléctrica </v>
      </c>
      <c r="C37" s="829"/>
      <c r="D37" s="829"/>
      <c r="E37" s="829"/>
      <c r="F37" s="829"/>
      <c r="G37" s="829"/>
      <c r="H37" s="830"/>
      <c r="I37" s="276"/>
      <c r="J37" s="277"/>
      <c r="K37" s="278">
        <f>VLOOKUP(A37,EQUIPOS!A7:D164,4,FALSE)</f>
        <v>12174.41369412516</v>
      </c>
      <c r="L37" s="279"/>
      <c r="M37" s="345">
        <v>1.3</v>
      </c>
      <c r="N37" s="281">
        <f t="shared" si="0"/>
        <v>9364.9336108655079</v>
      </c>
    </row>
    <row r="38" spans="1:14">
      <c r="A38" s="119" t="s">
        <v>125</v>
      </c>
      <c r="B38" s="828" t="str">
        <f>VLOOKUP(A38,EQUIPOS!A8:D154,3,FALSE)</f>
        <v>Bomba para gato de tensionamiento</v>
      </c>
      <c r="C38" s="829"/>
      <c r="D38" s="829"/>
      <c r="E38" s="829"/>
      <c r="F38" s="829"/>
      <c r="G38" s="829"/>
      <c r="H38" s="830"/>
      <c r="I38" s="276"/>
      <c r="J38" s="277"/>
      <c r="K38" s="278">
        <f>VLOOKUP(A38,EQUIPOS!A8:D165,4,FALSE)</f>
        <v>75576.734939335904</v>
      </c>
      <c r="L38" s="279"/>
      <c r="M38" s="345">
        <v>12</v>
      </c>
      <c r="N38" s="281">
        <f t="shared" si="0"/>
        <v>6298.0612449446589</v>
      </c>
    </row>
    <row r="39" spans="1:14">
      <c r="A39" s="119" t="s">
        <v>180</v>
      </c>
      <c r="B39" s="828" t="str">
        <f>VLOOKUP(A39,EQUIPOS!A9:D154,3,FALSE)</f>
        <v>Compresor 120 HP, con martillo.</v>
      </c>
      <c r="C39" s="829"/>
      <c r="D39" s="829"/>
      <c r="E39" s="829"/>
      <c r="F39" s="829"/>
      <c r="G39" s="829"/>
      <c r="H39" s="830"/>
      <c r="I39" s="276"/>
      <c r="J39" s="277"/>
      <c r="K39" s="278">
        <f>VLOOKUP(A39,EQUIPOS!A9:D166,4,FALSE)</f>
        <v>112383.94298212008</v>
      </c>
      <c r="L39" s="279"/>
      <c r="M39" s="345">
        <v>1.3</v>
      </c>
      <c r="N39" s="281">
        <f t="shared" si="0"/>
        <v>86449.186909323136</v>
      </c>
    </row>
    <row r="40" spans="1:14">
      <c r="A40" s="119" t="s">
        <v>197</v>
      </c>
      <c r="B40" s="828" t="str">
        <f>VLOOKUP(A40,EQUIPOS!A10:D154,3,FALSE)</f>
        <v>Equipo de perforación (TRACKDRILL), potencia 40 HP, 2100 golpes / minuto</v>
      </c>
      <c r="C40" s="829"/>
      <c r="D40" s="829"/>
      <c r="E40" s="829"/>
      <c r="F40" s="829"/>
      <c r="G40" s="829"/>
      <c r="H40" s="830"/>
      <c r="I40" s="276"/>
      <c r="J40" s="277"/>
      <c r="K40" s="278">
        <f>VLOOKUP(A40,EQUIPOS!A10:D167,4,FALSE)</f>
        <v>169580.51456896553</v>
      </c>
      <c r="L40" s="279"/>
      <c r="M40" s="345">
        <v>1.3</v>
      </c>
      <c r="N40" s="281">
        <f t="shared" si="0"/>
        <v>130446.54966843502</v>
      </c>
    </row>
    <row r="41" spans="1:14">
      <c r="A41" s="119" t="s">
        <v>195</v>
      </c>
      <c r="B41" s="828" t="str">
        <f>VLOOKUP(A41,EQUIPOS!A11:D155,3,FALSE)</f>
        <v xml:space="preserve">Equipo de oxicorte, Capacidad de corte: hasta 6´´ (152mm) </v>
      </c>
      <c r="C41" s="829"/>
      <c r="D41" s="829"/>
      <c r="E41" s="829"/>
      <c r="F41" s="829"/>
      <c r="G41" s="829"/>
      <c r="H41" s="830"/>
      <c r="I41" s="276"/>
      <c r="J41" s="277"/>
      <c r="K41" s="278">
        <f>VLOOKUP(A41,EQUIPOS!A11:D168,4,FALSE)</f>
        <v>17078.201628352494</v>
      </c>
      <c r="L41" s="279"/>
      <c r="M41" s="345">
        <v>15</v>
      </c>
      <c r="N41" s="281">
        <f t="shared" si="0"/>
        <v>1138.5467752234995</v>
      </c>
    </row>
    <row r="42" spans="1:14">
      <c r="A42" s="119" t="s">
        <v>240</v>
      </c>
      <c r="B42" s="828" t="str">
        <f>VLOOKUP(A42,EQUIPOS!A12:D156,3,FALSE)</f>
        <v>Gato para tensionamiento, fuerza Max 200 ton, área de tensión 314 cm2.</v>
      </c>
      <c r="C42" s="829"/>
      <c r="D42" s="829"/>
      <c r="E42" s="829"/>
      <c r="F42" s="829"/>
      <c r="G42" s="829"/>
      <c r="H42" s="830"/>
      <c r="I42" s="276"/>
      <c r="J42" s="277"/>
      <c r="K42" s="278">
        <f>VLOOKUP(A42,EQUIPOS!A12:D169,4,FALSE)</f>
        <v>208087.50597381868</v>
      </c>
      <c r="L42" s="279"/>
      <c r="M42" s="345">
        <v>12</v>
      </c>
      <c r="N42" s="281">
        <f t="shared" si="0"/>
        <v>17340.625497818222</v>
      </c>
    </row>
    <row r="43" spans="1:14">
      <c r="A43" s="119"/>
      <c r="B43" s="828"/>
      <c r="C43" s="829"/>
      <c r="D43" s="829"/>
      <c r="E43" s="829"/>
      <c r="F43" s="829"/>
      <c r="G43" s="829"/>
      <c r="H43" s="830"/>
      <c r="I43" s="430"/>
      <c r="J43" s="431"/>
      <c r="K43" s="278"/>
      <c r="L43" s="344"/>
      <c r="M43" s="345"/>
      <c r="N43" s="281"/>
    </row>
    <row r="44" spans="1:14">
      <c r="A44" s="119"/>
      <c r="B44" s="828"/>
      <c r="C44" s="829"/>
      <c r="D44" s="829"/>
      <c r="E44" s="829"/>
      <c r="F44" s="829"/>
      <c r="G44" s="829"/>
      <c r="H44" s="830"/>
      <c r="I44" s="337"/>
      <c r="J44" s="339"/>
      <c r="K44" s="278"/>
      <c r="L44" s="432"/>
      <c r="M44" s="433"/>
      <c r="N44" s="281"/>
    </row>
    <row r="45" spans="1:14">
      <c r="B45" s="828"/>
      <c r="C45" s="829"/>
      <c r="D45" s="829"/>
      <c r="E45" s="829"/>
      <c r="F45" s="829"/>
      <c r="G45" s="829"/>
      <c r="H45" s="830"/>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28"/>
      <c r="C48" s="829"/>
      <c r="D48" s="829"/>
      <c r="E48" s="829"/>
      <c r="F48" s="829"/>
      <c r="G48" s="829"/>
      <c r="H48" s="830"/>
      <c r="I48" s="837"/>
      <c r="J48" s="838"/>
      <c r="K48" s="47"/>
      <c r="L48" s="839"/>
      <c r="M48" s="840"/>
      <c r="N48" s="111"/>
    </row>
    <row r="49" spans="1:14" ht="15.75" thickBot="1">
      <c r="B49" s="815" t="s">
        <v>1037</v>
      </c>
      <c r="C49" s="816"/>
      <c r="D49" s="816"/>
      <c r="E49" s="816"/>
      <c r="F49" s="816"/>
      <c r="G49" s="816"/>
      <c r="H49" s="816"/>
      <c r="I49" s="816"/>
      <c r="J49" s="816"/>
      <c r="K49" s="816"/>
      <c r="L49" s="816"/>
      <c r="M49" s="817"/>
      <c r="N49" s="403">
        <f>SUM(N36:N48)</f>
        <v>257301.51061692799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5221.4227686373761</v>
      </c>
      <c r="N54" s="281">
        <f>K54*M54</f>
        <v>1044.2845537274752</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5238.7291026336397</v>
      </c>
      <c r="N55" s="281">
        <f t="shared" ref="N55:N67" si="1">K55*M55</f>
        <v>28970.171937564028</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35630.687639365991</v>
      </c>
      <c r="N56" s="281">
        <f t="shared" si="1"/>
        <v>285.04550111492796</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23647.68</v>
      </c>
      <c r="N57" s="281">
        <f t="shared" si="1"/>
        <v>520.24896000000001</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1539.2457060206109</v>
      </c>
      <c r="N58" s="281">
        <f t="shared" si="1"/>
        <v>461.77371180618326</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2122.5709636593742</v>
      </c>
      <c r="N59" s="281">
        <f t="shared" si="1"/>
        <v>212.25709636593743</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13418.516964985232</v>
      </c>
      <c r="N60" s="281">
        <f t="shared" si="1"/>
        <v>6709.2584824926162</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100069.29524498282</v>
      </c>
      <c r="N61" s="281">
        <f t="shared" si="1"/>
        <v>10006.929524498282</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1539.2457060206109</v>
      </c>
      <c r="N62" s="281">
        <f t="shared" si="1"/>
        <v>15392.457060206109</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24633.02139456397</v>
      </c>
      <c r="N63" s="281">
        <f t="shared" si="1"/>
        <v>24633.02139456397</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12524.695715060565</v>
      </c>
      <c r="N64" s="281">
        <f t="shared" si="1"/>
        <v>6262.3478575302825</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9422.7898511420462</v>
      </c>
      <c r="N65" s="281">
        <f t="shared" si="1"/>
        <v>5182.5344181281262</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4286</v>
      </c>
      <c r="N66" s="281">
        <f t="shared" si="1"/>
        <v>214.3</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5118.6027843066349</v>
      </c>
      <c r="N67" s="281">
        <f t="shared" si="1"/>
        <v>5118.6027843066349</v>
      </c>
    </row>
    <row r="68" spans="1:14" ht="15.75" thickBot="1">
      <c r="B68" s="49"/>
      <c r="C68" s="319"/>
      <c r="D68" s="319"/>
      <c r="E68" s="319"/>
      <c r="F68" s="319"/>
      <c r="G68" s="319"/>
      <c r="H68" s="319"/>
      <c r="I68" s="319"/>
      <c r="J68" s="444"/>
      <c r="K68" s="132"/>
      <c r="L68" s="334"/>
      <c r="M68" s="411"/>
      <c r="N68" s="281"/>
    </row>
    <row r="69" spans="1:14" ht="15.75" thickBot="1">
      <c r="B69" s="815" t="s">
        <v>1037</v>
      </c>
      <c r="C69" s="816"/>
      <c r="D69" s="816"/>
      <c r="E69" s="816"/>
      <c r="F69" s="816"/>
      <c r="G69" s="816"/>
      <c r="H69" s="816"/>
      <c r="I69" s="816"/>
      <c r="J69" s="816"/>
      <c r="K69" s="816"/>
      <c r="L69" s="816"/>
      <c r="M69" s="817"/>
      <c r="N69" s="403">
        <f>SUM(N54:N68)</f>
        <v>105013.23328230459</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18" t="s">
        <v>1045</v>
      </c>
      <c r="M73" s="791"/>
      <c r="N73" s="82" t="s">
        <v>1035</v>
      </c>
    </row>
    <row r="74" spans="1:14">
      <c r="B74" s="52"/>
      <c r="C74" s="326"/>
      <c r="D74" s="326"/>
      <c r="E74" s="326"/>
      <c r="F74" s="326"/>
      <c r="G74" s="326"/>
      <c r="H74" s="320"/>
      <c r="I74" s="288"/>
      <c r="J74" s="295"/>
      <c r="K74" s="288"/>
      <c r="L74" s="819"/>
      <c r="M74" s="820"/>
      <c r="N74" s="296"/>
    </row>
    <row r="75" spans="1:14">
      <c r="B75" s="52"/>
      <c r="C75" s="53"/>
      <c r="D75" s="53"/>
      <c r="E75" s="53"/>
      <c r="F75" s="53"/>
      <c r="G75" s="53"/>
      <c r="H75" s="320"/>
      <c r="I75" s="288"/>
      <c r="J75" s="295"/>
      <c r="K75" s="288"/>
      <c r="L75" s="819"/>
      <c r="M75" s="820"/>
      <c r="N75" s="296"/>
    </row>
    <row r="76" spans="1:14">
      <c r="B76" s="52"/>
      <c r="C76" s="53"/>
      <c r="D76" s="53"/>
      <c r="E76" s="53"/>
      <c r="F76" s="53"/>
      <c r="G76" s="53"/>
      <c r="H76" s="320"/>
      <c r="I76" s="288"/>
      <c r="J76" s="295"/>
      <c r="K76" s="288"/>
      <c r="L76" s="819"/>
      <c r="M76" s="820"/>
      <c r="N76" s="296"/>
    </row>
    <row r="77" spans="1:14">
      <c r="B77" s="52"/>
      <c r="C77" s="53"/>
      <c r="D77" s="53"/>
      <c r="E77" s="53"/>
      <c r="F77" s="53"/>
      <c r="G77" s="53"/>
      <c r="H77" s="320"/>
      <c r="I77" s="288"/>
      <c r="J77" s="295"/>
      <c r="K77" s="288"/>
      <c r="L77" s="819"/>
      <c r="M77" s="820"/>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04"/>
      <c r="M79" s="805"/>
      <c r="N79" s="133"/>
    </row>
    <row r="80" spans="1:14" ht="15.75" thickBot="1">
      <c r="B80" s="821" t="s">
        <v>1037</v>
      </c>
      <c r="C80" s="822"/>
      <c r="D80" s="822"/>
      <c r="E80" s="822"/>
      <c r="F80" s="822"/>
      <c r="G80" s="822"/>
      <c r="H80" s="822"/>
      <c r="I80" s="822"/>
      <c r="J80" s="822"/>
      <c r="K80" s="822"/>
      <c r="L80" s="822"/>
      <c r="M80" s="823"/>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1" t="s">
        <v>1047</v>
      </c>
      <c r="C84" s="842"/>
      <c r="D84" s="842"/>
      <c r="E84" s="842"/>
      <c r="F84" s="842"/>
      <c r="G84" s="842"/>
      <c r="H84" s="842"/>
      <c r="I84" s="79" t="s">
        <v>1048</v>
      </c>
      <c r="J84" s="81" t="s">
        <v>1494</v>
      </c>
      <c r="K84" s="80" t="s">
        <v>1050</v>
      </c>
      <c r="L84" s="843" t="s">
        <v>1034</v>
      </c>
      <c r="M84" s="844"/>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02"/>
      <c r="C90" s="803"/>
      <c r="D90" s="803"/>
      <c r="E90" s="803"/>
      <c r="F90" s="803"/>
      <c r="G90" s="803"/>
      <c r="H90" s="803"/>
      <c r="I90" s="132"/>
      <c r="J90" s="132"/>
      <c r="K90" s="132"/>
      <c r="L90" s="903"/>
      <c r="M90" s="903"/>
      <c r="N90" s="51"/>
    </row>
    <row r="91" spans="1:15" ht="15.75" thickBot="1">
      <c r="B91" s="821" t="s">
        <v>1037</v>
      </c>
      <c r="C91" s="822"/>
      <c r="D91" s="822"/>
      <c r="E91" s="822"/>
      <c r="F91" s="822"/>
      <c r="G91" s="822"/>
      <c r="H91" s="822"/>
      <c r="I91" s="822"/>
      <c r="J91" s="822"/>
      <c r="K91" s="822"/>
      <c r="L91" s="822"/>
      <c r="M91" s="823"/>
      <c r="N91" s="310">
        <f>SUM(N85:N90)</f>
        <v>39282.465543153841</v>
      </c>
    </row>
    <row r="92" spans="1:15" ht="15.75" thickBot="1">
      <c r="B92" s="39"/>
      <c r="C92" s="40"/>
      <c r="D92" s="40"/>
      <c r="E92" s="40"/>
      <c r="F92" s="40"/>
      <c r="G92" s="40"/>
      <c r="H92" s="40"/>
      <c r="I92" s="40"/>
      <c r="J92" s="40"/>
      <c r="K92" s="40"/>
      <c r="L92" s="40"/>
      <c r="M92" s="40"/>
      <c r="N92" s="41"/>
    </row>
    <row r="93" spans="1:15" ht="15.75" thickBot="1">
      <c r="B93" s="815" t="s">
        <v>1051</v>
      </c>
      <c r="C93" s="816"/>
      <c r="D93" s="816"/>
      <c r="E93" s="816"/>
      <c r="F93" s="816"/>
      <c r="G93" s="816"/>
      <c r="H93" s="816"/>
      <c r="I93" s="816"/>
      <c r="J93" s="816"/>
      <c r="K93" s="816"/>
      <c r="L93" s="816"/>
      <c r="M93" s="817"/>
      <c r="N93" s="105">
        <f>N49+N69+N80+N91</f>
        <v>401597.2094423864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6" t="s">
        <v>1053</v>
      </c>
      <c r="C97" s="807"/>
      <c r="D97" s="807"/>
      <c r="E97" s="807"/>
      <c r="F97" s="807"/>
      <c r="G97" s="807"/>
      <c r="H97" s="807"/>
      <c r="I97" s="323"/>
      <c r="J97" s="343"/>
      <c r="K97" s="311" t="s">
        <v>1054</v>
      </c>
      <c r="L97" s="845" t="s">
        <v>1055</v>
      </c>
      <c r="M97" s="846"/>
      <c r="N97" s="312"/>
    </row>
    <row r="98" spans="1:14">
      <c r="B98" s="847" t="s">
        <v>1056</v>
      </c>
      <c r="C98" s="848"/>
      <c r="D98" s="848"/>
      <c r="E98" s="848"/>
      <c r="F98" s="848"/>
      <c r="G98" s="848"/>
      <c r="H98" s="848"/>
      <c r="I98" s="93"/>
      <c r="J98" s="94"/>
      <c r="K98" s="313">
        <v>0.2</v>
      </c>
      <c r="L98" s="849">
        <f>N93*K98</f>
        <v>80319.441888477289</v>
      </c>
      <c r="M98" s="850"/>
      <c r="N98" s="57"/>
    </row>
    <row r="99" spans="1:14">
      <c r="B99" s="95" t="s">
        <v>1057</v>
      </c>
      <c r="C99" s="96"/>
      <c r="D99" s="96"/>
      <c r="E99" s="96"/>
      <c r="F99" s="96"/>
      <c r="G99" s="96"/>
      <c r="H99" s="96"/>
      <c r="I99" s="93"/>
      <c r="J99" s="94"/>
      <c r="K99" s="313">
        <v>0.05</v>
      </c>
      <c r="L99" s="849">
        <f>N93*K99</f>
        <v>20079.860472119322</v>
      </c>
      <c r="M99" s="850"/>
      <c r="N99" s="57"/>
    </row>
    <row r="100" spans="1:14" ht="15.75" thickBot="1">
      <c r="B100" s="97" t="s">
        <v>1058</v>
      </c>
      <c r="C100" s="98"/>
      <c r="D100" s="98"/>
      <c r="E100" s="98"/>
      <c r="F100" s="98"/>
      <c r="G100" s="98"/>
      <c r="H100" s="98"/>
      <c r="I100" s="99"/>
      <c r="J100" s="100"/>
      <c r="K100" s="314">
        <v>0.05</v>
      </c>
      <c r="L100" s="851">
        <f>N93*K100</f>
        <v>20079.860472119322</v>
      </c>
      <c r="M100" s="852"/>
      <c r="N100" s="57"/>
    </row>
    <row r="101" spans="1:14" ht="15.75" thickBot="1">
      <c r="B101" s="815" t="s">
        <v>1037</v>
      </c>
      <c r="C101" s="816"/>
      <c r="D101" s="816"/>
      <c r="E101" s="816"/>
      <c r="F101" s="816"/>
      <c r="G101" s="816"/>
      <c r="H101" s="816"/>
      <c r="I101" s="816"/>
      <c r="J101" s="816"/>
      <c r="K101" s="816"/>
      <c r="L101" s="816"/>
      <c r="M101" s="817"/>
      <c r="N101" s="58">
        <f>L98+L99+L100</f>
        <v>120479.16283271594</v>
      </c>
    </row>
    <row r="102" spans="1:14" ht="15.75" thickBot="1">
      <c r="B102" s="39"/>
      <c r="C102" s="40"/>
      <c r="D102" s="40"/>
      <c r="E102" s="40"/>
      <c r="F102" s="40"/>
      <c r="G102" s="40"/>
      <c r="H102" s="40"/>
      <c r="I102" s="40"/>
      <c r="J102" s="40"/>
      <c r="K102" s="40"/>
      <c r="L102" s="40"/>
      <c r="M102" s="40"/>
      <c r="N102" s="41"/>
    </row>
    <row r="103" spans="1:14" ht="15.75" thickBot="1">
      <c r="A103" t="s">
        <v>2122</v>
      </c>
      <c r="B103" s="815" t="s">
        <v>1059</v>
      </c>
      <c r="C103" s="816"/>
      <c r="D103" s="816"/>
      <c r="E103" s="816"/>
      <c r="F103" s="816"/>
      <c r="G103" s="816"/>
      <c r="H103" s="816"/>
      <c r="I103" s="816"/>
      <c r="J103" s="816"/>
      <c r="K103" s="816"/>
      <c r="L103" s="816"/>
      <c r="M103" s="817"/>
      <c r="N103" s="196">
        <f>N93+N101</f>
        <v>522076.37227510236</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57" t="s">
        <v>2324</v>
      </c>
      <c r="C120" s="958"/>
      <c r="D120" s="958"/>
      <c r="E120" s="958"/>
      <c r="F120" s="958"/>
      <c r="G120" s="958"/>
      <c r="H120" s="958"/>
      <c r="I120" s="958"/>
      <c r="J120" s="958"/>
      <c r="K120" s="958"/>
      <c r="L120" s="958"/>
      <c r="M120" s="958"/>
      <c r="N120" s="959"/>
    </row>
    <row r="121" spans="2:14" ht="15" customHeight="1">
      <c r="B121" s="957"/>
      <c r="C121" s="958"/>
      <c r="D121" s="958"/>
      <c r="E121" s="958"/>
      <c r="F121" s="958"/>
      <c r="G121" s="958"/>
      <c r="H121" s="958"/>
      <c r="I121" s="958"/>
      <c r="J121" s="958"/>
      <c r="K121" s="958"/>
      <c r="L121" s="958"/>
      <c r="M121" s="958"/>
      <c r="N121" s="959"/>
    </row>
    <row r="122" spans="2:14" ht="30" customHeight="1">
      <c r="B122" s="960" t="s">
        <v>2325</v>
      </c>
      <c r="C122" s="961"/>
      <c r="D122" s="961"/>
      <c r="E122" s="961"/>
      <c r="F122" s="961"/>
      <c r="G122" s="961"/>
      <c r="H122" s="961"/>
      <c r="I122" s="961"/>
      <c r="J122" s="961"/>
      <c r="K122" s="961"/>
      <c r="L122" s="961"/>
      <c r="M122" s="961"/>
      <c r="N122" s="962"/>
    </row>
    <row r="123" spans="2:14">
      <c r="B123" s="960"/>
      <c r="C123" s="961"/>
      <c r="D123" s="961"/>
      <c r="E123" s="961"/>
      <c r="F123" s="961"/>
      <c r="G123" s="961"/>
      <c r="H123" s="961"/>
      <c r="I123" s="961"/>
      <c r="J123" s="961"/>
      <c r="K123" s="961"/>
      <c r="L123" s="961"/>
      <c r="M123" s="961"/>
      <c r="N123" s="962"/>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3"/>
      <c r="K133" s="963"/>
      <c r="L133" s="963"/>
      <c r="M133" s="963"/>
      <c r="N133" s="964"/>
    </row>
    <row r="134" spans="2:14" ht="15.75" thickBot="1">
      <c r="B134" s="428" t="s">
        <v>2327</v>
      </c>
      <c r="C134" s="429"/>
      <c r="D134" s="429"/>
      <c r="E134" s="268"/>
      <c r="F134" s="268"/>
      <c r="G134" s="268"/>
      <c r="H134" s="268"/>
      <c r="I134" s="268"/>
      <c r="J134" s="965"/>
      <c r="K134" s="965"/>
      <c r="L134" s="965"/>
      <c r="M134" s="965"/>
      <c r="N134" s="96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224</v>
      </c>
      <c r="B36" s="828" t="str">
        <f>VLOOKUP(A36,EQUIPOS!A6:D154,3,FALSE)</f>
        <v>Equipo de Medición (Deformimetros Eléctricos, Mecánicos, Celdas de Carga,  Etc.)</v>
      </c>
      <c r="C36" s="829"/>
      <c r="D36" s="829"/>
      <c r="E36" s="829"/>
      <c r="F36" s="829"/>
      <c r="G36" s="829"/>
      <c r="H36" s="830"/>
      <c r="I36" s="276"/>
      <c r="J36" s="277"/>
      <c r="K36" s="278">
        <f>VLOOKUP(A36,EQUIPOS!A6:D163,4,FALSE)</f>
        <v>221200.88589080464</v>
      </c>
      <c r="L36" s="279"/>
      <c r="M36" s="345">
        <v>3.3333333330000001</v>
      </c>
      <c r="N36" s="281">
        <f>K36/M36</f>
        <v>66360.265773877414</v>
      </c>
    </row>
    <row r="37" spans="1:14">
      <c r="A37" s="119" t="s">
        <v>125</v>
      </c>
      <c r="B37" s="828" t="str">
        <f>VLOOKUP(A37,EQUIPOS!A7:D154,3,FALSE)</f>
        <v>Bomba para gato de tensionamiento</v>
      </c>
      <c r="C37" s="829"/>
      <c r="D37" s="829"/>
      <c r="E37" s="829"/>
      <c r="F37" s="829"/>
      <c r="G37" s="829"/>
      <c r="H37" s="830"/>
      <c r="I37" s="430"/>
      <c r="J37" s="431"/>
      <c r="K37" s="278">
        <f>VLOOKUP(A37,EQUIPOS!A7:D164,4,FALSE)</f>
        <v>75576.734939335904</v>
      </c>
      <c r="L37" s="344"/>
      <c r="M37" s="345">
        <v>0.1</v>
      </c>
      <c r="N37" s="281">
        <f>K37/M37</f>
        <v>755767.34939335904</v>
      </c>
    </row>
    <row r="38" spans="1:14">
      <c r="A38" s="119" t="s">
        <v>240</v>
      </c>
      <c r="B38" s="828" t="str">
        <f>VLOOKUP(A38,EQUIPOS!A8:D154,3,FALSE)</f>
        <v>Gato para tensionamiento, fuerza Max 200 ton, área de tensión 314 cm2.</v>
      </c>
      <c r="C38" s="829"/>
      <c r="D38" s="829"/>
      <c r="E38" s="829"/>
      <c r="F38" s="829"/>
      <c r="G38" s="829"/>
      <c r="H38" s="830"/>
      <c r="I38" s="337"/>
      <c r="J38" s="339"/>
      <c r="K38" s="278">
        <f>VLOOKUP(A38,EQUIPOS!A8:D165,4,FALSE)</f>
        <v>208087.50597381868</v>
      </c>
      <c r="L38" s="432"/>
      <c r="M38" s="433">
        <v>0.1</v>
      </c>
      <c r="N38" s="281">
        <f>K38/M38</f>
        <v>2080875.0597381867</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2903002.6749054231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19">
        <f>VLOOKUP(A60,TRANSPORTE!A2:D117,4,FALSE)</f>
        <v>6921.2948622486956</v>
      </c>
      <c r="M60" s="820"/>
      <c r="N60" s="296">
        <f>K60*L60</f>
        <v>103819.42293373043</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103819.42293373043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4</v>
      </c>
      <c r="B71" s="55" t="str">
        <f>VLOOKUP(A71,'MANO DE OBRA'!A8:D68,3,FALSE)</f>
        <v>Inspector de fabricación y montaje</v>
      </c>
      <c r="C71" s="53"/>
      <c r="D71" s="53"/>
      <c r="E71" s="53"/>
      <c r="F71" s="53"/>
      <c r="G71" s="53"/>
      <c r="H71" s="53"/>
      <c r="I71" s="301">
        <f>K71/J71*100</f>
        <v>57968.178882599997</v>
      </c>
      <c r="J71" s="302">
        <v>185</v>
      </c>
      <c r="K71" s="303">
        <f>VLOOKUP(A71,'MANO DE OBRA'!A8:D99,4,FALSE)</f>
        <v>107241.13093281</v>
      </c>
      <c r="L71" s="56"/>
      <c r="M71" s="443">
        <v>26.666666664000001</v>
      </c>
      <c r="N71" s="404">
        <f>K71/M71</f>
        <v>4021.5424103825294</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4021.5424103825294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3010843.6402495359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602168.72804990725</v>
      </c>
      <c r="M84" s="850"/>
      <c r="N84" s="57"/>
    </row>
    <row r="85" spans="1:14">
      <c r="B85" s="95" t="s">
        <v>1057</v>
      </c>
      <c r="C85" s="96"/>
      <c r="D85" s="96"/>
      <c r="E85" s="96"/>
      <c r="F85" s="96"/>
      <c r="G85" s="96"/>
      <c r="H85" s="96"/>
      <c r="I85" s="93"/>
      <c r="J85" s="94"/>
      <c r="K85" s="313">
        <v>0.05</v>
      </c>
      <c r="L85" s="849">
        <f>N79*K85</f>
        <v>150542.18201247681</v>
      </c>
      <c r="M85" s="850"/>
      <c r="N85" s="57"/>
    </row>
    <row r="86" spans="1:14" ht="15.75" thickBot="1">
      <c r="B86" s="97" t="s">
        <v>1058</v>
      </c>
      <c r="C86" s="98"/>
      <c r="D86" s="98"/>
      <c r="E86" s="98"/>
      <c r="F86" s="98"/>
      <c r="G86" s="98"/>
      <c r="H86" s="98"/>
      <c r="I86" s="99"/>
      <c r="J86" s="100"/>
      <c r="K86" s="314">
        <v>0.05</v>
      </c>
      <c r="L86" s="851">
        <f>N79*K86</f>
        <v>150542.18201247681</v>
      </c>
      <c r="M86" s="852"/>
      <c r="N86" s="57"/>
    </row>
    <row r="87" spans="1:14" ht="15.75" thickBot="1">
      <c r="B87" s="815" t="s">
        <v>1037</v>
      </c>
      <c r="C87" s="816"/>
      <c r="D87" s="816"/>
      <c r="E87" s="816"/>
      <c r="F87" s="816"/>
      <c r="G87" s="816"/>
      <c r="H87" s="816"/>
      <c r="I87" s="816"/>
      <c r="J87" s="816"/>
      <c r="K87" s="816"/>
      <c r="L87" s="816"/>
      <c r="M87" s="817"/>
      <c r="N87" s="58">
        <f>L84+L85+L86</f>
        <v>903253.09207486094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3914096.7323243967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3746.4886238825034</v>
      </c>
      <c r="L36" s="279"/>
      <c r="M36" s="345">
        <v>2</v>
      </c>
      <c r="N36" s="281">
        <f>K36/M36</f>
        <v>1873.2443119412517</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9464.6723690932322</v>
      </c>
      <c r="L37" s="344"/>
      <c r="M37" s="345">
        <v>2</v>
      </c>
      <c r="N37" s="281">
        <f>K37/M37</f>
        <v>4732.3361845466161</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1595.850162690625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8201.4306591784934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70632.239136985459</v>
      </c>
      <c r="N48" s="281">
        <f>K48*M48</f>
        <v>324908.3000301331</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7380</v>
      </c>
      <c r="N49" s="281">
        <f>K49*M49</f>
        <v>7380</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701289.3022358825</v>
      </c>
      <c r="N50" s="281">
        <f>K50*M50</f>
        <v>701289.3022358825</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19172.36400891942</v>
      </c>
      <c r="N51" s="281">
        <f>K51*M51</f>
        <v>88192.874441029329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1121770.476707045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962.35130305286657</v>
      </c>
      <c r="M60" s="820"/>
      <c r="N60" s="296">
        <f>K60*L60</f>
        <v>962.35130305286657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962.35130305286657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31917.003253812498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1162851.2619230887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232570.25238461775</v>
      </c>
      <c r="M84" s="850"/>
      <c r="N84" s="57"/>
    </row>
    <row r="85" spans="1:14">
      <c r="B85" s="95" t="s">
        <v>1057</v>
      </c>
      <c r="C85" s="96"/>
      <c r="D85" s="96"/>
      <c r="E85" s="96"/>
      <c r="F85" s="96"/>
      <c r="G85" s="96"/>
      <c r="H85" s="96"/>
      <c r="I85" s="93"/>
      <c r="J85" s="94"/>
      <c r="K85" s="313">
        <v>0.05</v>
      </c>
      <c r="L85" s="849">
        <f>N79*K85</f>
        <v>58142.563096154438</v>
      </c>
      <c r="M85" s="850"/>
      <c r="N85" s="57"/>
    </row>
    <row r="86" spans="1:14" ht="15.75" thickBot="1">
      <c r="B86" s="97" t="s">
        <v>1058</v>
      </c>
      <c r="C86" s="98"/>
      <c r="D86" s="98"/>
      <c r="E86" s="98"/>
      <c r="F86" s="98"/>
      <c r="G86" s="98"/>
      <c r="H86" s="98"/>
      <c r="I86" s="99"/>
      <c r="J86" s="100"/>
      <c r="K86" s="314">
        <v>0.05</v>
      </c>
      <c r="L86" s="851">
        <f>N79*K86</f>
        <v>58142.563096154438</v>
      </c>
      <c r="M86" s="852"/>
      <c r="N86" s="57"/>
    </row>
    <row r="87" spans="1:14" ht="15.75" thickBot="1">
      <c r="B87" s="815" t="s">
        <v>1037</v>
      </c>
      <c r="C87" s="816"/>
      <c r="D87" s="816"/>
      <c r="E87" s="816"/>
      <c r="F87" s="816"/>
      <c r="G87" s="816"/>
      <c r="H87" s="816"/>
      <c r="I87" s="816"/>
      <c r="J87" s="816"/>
      <c r="K87" s="816"/>
      <c r="L87" s="816"/>
      <c r="M87" s="817"/>
      <c r="N87" s="58">
        <f>L84+L85+L86</f>
        <v>348855.3785769266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1511706.6405000153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3746.4886238825034</v>
      </c>
      <c r="L36" s="279"/>
      <c r="M36" s="345">
        <v>2</v>
      </c>
      <c r="N36" s="281">
        <f>K36/M36</f>
        <v>1873.2443119412517</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9464.6723690932322</v>
      </c>
      <c r="L37" s="344"/>
      <c r="M37" s="345">
        <v>2</v>
      </c>
      <c r="N37" s="281">
        <f>K37/M37</f>
        <v>4732.3361845466161</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1276.6801301525002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7882.2606266403682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70632.239136985459</v>
      </c>
      <c r="N48" s="281">
        <f>K48*M48</f>
        <v>324908.3000301331</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7380</v>
      </c>
      <c r="N49" s="281">
        <f>K49*M49</f>
        <v>7380</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653593.04574218031</v>
      </c>
      <c r="N50" s="281">
        <f>K50*M50</f>
        <v>653593.04574218031</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19172.36400891942</v>
      </c>
      <c r="N51" s="281">
        <f>K51*M51</f>
        <v>88192.874441029329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1074074.2202133427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962.35130305286657</v>
      </c>
      <c r="M60" s="820"/>
      <c r="N60" s="296">
        <f>K60*L60</f>
        <v>962.35130305286657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962.35130305286657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1108452.4347460859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221690.48694921719</v>
      </c>
      <c r="M84" s="850"/>
      <c r="N84" s="57"/>
    </row>
    <row r="85" spans="1:14">
      <c r="B85" s="95" t="s">
        <v>1057</v>
      </c>
      <c r="C85" s="96"/>
      <c r="D85" s="96"/>
      <c r="E85" s="96"/>
      <c r="F85" s="96"/>
      <c r="G85" s="96"/>
      <c r="H85" s="96"/>
      <c r="I85" s="93"/>
      <c r="J85" s="94"/>
      <c r="K85" s="313">
        <v>0.05</v>
      </c>
      <c r="L85" s="849">
        <f>N79*K85</f>
        <v>55422.621737304296</v>
      </c>
      <c r="M85" s="850"/>
      <c r="N85" s="57"/>
    </row>
    <row r="86" spans="1:14" ht="15.75" thickBot="1">
      <c r="B86" s="97" t="s">
        <v>1058</v>
      </c>
      <c r="C86" s="98"/>
      <c r="D86" s="98"/>
      <c r="E86" s="98"/>
      <c r="F86" s="98"/>
      <c r="G86" s="98"/>
      <c r="H86" s="98"/>
      <c r="I86" s="99"/>
      <c r="J86" s="100"/>
      <c r="K86" s="314">
        <v>0.05</v>
      </c>
      <c r="L86" s="851">
        <f>N79*K86</f>
        <v>55422.621737304296</v>
      </c>
      <c r="M86" s="852"/>
      <c r="N86" s="57"/>
    </row>
    <row r="87" spans="1:14" ht="15.75" thickBot="1">
      <c r="B87" s="815" t="s">
        <v>1037</v>
      </c>
      <c r="C87" s="816"/>
      <c r="D87" s="816"/>
      <c r="E87" s="816"/>
      <c r="F87" s="816"/>
      <c r="G87" s="816"/>
      <c r="H87" s="816"/>
      <c r="I87" s="816"/>
      <c r="J87" s="816"/>
      <c r="K87" s="816"/>
      <c r="L87" s="816"/>
      <c r="M87" s="817"/>
      <c r="N87" s="58">
        <f>L84+L85+L86</f>
        <v>332535.73042382579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1440988.1651699117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3746.4886238825034</v>
      </c>
      <c r="L36" s="279"/>
      <c r="M36" s="345">
        <v>2</v>
      </c>
      <c r="N36" s="281">
        <f>K36/M36</f>
        <v>1873.2443119412517</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9464.6723690932322</v>
      </c>
      <c r="L37" s="344"/>
      <c r="M37" s="345">
        <v>2</v>
      </c>
      <c r="N37" s="281">
        <f>K37/M37</f>
        <v>4732.3361845466161</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1276.6801301525002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7882.2606266403682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553863.76905924175</v>
      </c>
      <c r="N48" s="281">
        <f>K48*M48</f>
        <v>553863.76905924175</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7380</v>
      </c>
      <c r="N49" s="281">
        <f>K49*M49</f>
        <v>7380</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19172.36400891942</v>
      </c>
      <c r="N50" s="281">
        <f>K50*M50</f>
        <v>88192.874441029329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649436.64350027102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962.35130305286657</v>
      </c>
      <c r="M60" s="820"/>
      <c r="N60" s="296">
        <f>K60*L60</f>
        <v>962.35130305286657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962.35130305286657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683814.85803301423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136762.97160660286</v>
      </c>
      <c r="M84" s="850"/>
      <c r="N84" s="57"/>
    </row>
    <row r="85" spans="1:14">
      <c r="B85" s="95" t="s">
        <v>1057</v>
      </c>
      <c r="C85" s="96"/>
      <c r="D85" s="96"/>
      <c r="E85" s="96"/>
      <c r="F85" s="96"/>
      <c r="G85" s="96"/>
      <c r="H85" s="96"/>
      <c r="I85" s="93"/>
      <c r="J85" s="94"/>
      <c r="K85" s="313">
        <v>0.05</v>
      </c>
      <c r="L85" s="849">
        <f>N79*K85</f>
        <v>34190.742901650716</v>
      </c>
      <c r="M85" s="850"/>
      <c r="N85" s="57"/>
    </row>
    <row r="86" spans="1:14" ht="15.75" thickBot="1">
      <c r="B86" s="97" t="s">
        <v>1058</v>
      </c>
      <c r="C86" s="98"/>
      <c r="D86" s="98"/>
      <c r="E86" s="98"/>
      <c r="F86" s="98"/>
      <c r="G86" s="98"/>
      <c r="H86" s="98"/>
      <c r="I86" s="99"/>
      <c r="J86" s="100"/>
      <c r="K86" s="314">
        <v>0.05</v>
      </c>
      <c r="L86" s="851">
        <f>N79*K86</f>
        <v>34190.742901650716</v>
      </c>
      <c r="M86" s="852"/>
      <c r="N86" s="57"/>
    </row>
    <row r="87" spans="1:14" ht="15.75" thickBot="1">
      <c r="B87" s="815" t="s">
        <v>1037</v>
      </c>
      <c r="C87" s="816"/>
      <c r="D87" s="816"/>
      <c r="E87" s="816"/>
      <c r="F87" s="816"/>
      <c r="G87" s="816"/>
      <c r="H87" s="816"/>
      <c r="I87" s="816"/>
      <c r="J87" s="816"/>
      <c r="K87" s="816"/>
      <c r="L87" s="816"/>
      <c r="M87" s="817"/>
      <c r="N87" s="58">
        <f>L84+L85+L86</f>
        <v>205144.45740990431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888959.31544291857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3746.4886238825034</v>
      </c>
      <c r="L36" s="279"/>
      <c r="M36" s="345">
        <v>2</v>
      </c>
      <c r="N36" s="281">
        <f>K36/M36</f>
        <v>1873.2443119412517</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9464.6723690932322</v>
      </c>
      <c r="L37" s="344"/>
      <c r="M37" s="345">
        <v>2</v>
      </c>
      <c r="N37" s="281">
        <f>K37/M37</f>
        <v>4732.3361845466161</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1276.6801301525002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7882.2606266403682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506029.06189356948</v>
      </c>
      <c r="N48" s="281">
        <f>K48*M48</f>
        <v>506029.06189356948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7380</v>
      </c>
      <c r="N49" s="281">
        <f>K49*M49</f>
        <v>7380</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8742.7527270535757</v>
      </c>
      <c r="N50" s="281">
        <f>K50*M50</f>
        <v>40216.662544446444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5" t="s">
        <v>1037</v>
      </c>
      <c r="C55" s="816"/>
      <c r="D55" s="816"/>
      <c r="E55" s="816"/>
      <c r="F55" s="816"/>
      <c r="G55" s="816"/>
      <c r="H55" s="816"/>
      <c r="I55" s="816"/>
      <c r="J55" s="816"/>
      <c r="K55" s="816"/>
      <c r="L55" s="816"/>
      <c r="M55" s="817"/>
      <c r="N55" s="403">
        <f>SUM(N48:N54)</f>
        <v>553625.72443801595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962.35130305286657</v>
      </c>
      <c r="M60" s="820"/>
      <c r="N60" s="296">
        <f>K60*L60</f>
        <v>962.35130305286657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962.35130305286657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588003.93897075916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117600.78779415184</v>
      </c>
      <c r="M84" s="850"/>
      <c r="N84" s="57"/>
    </row>
    <row r="85" spans="1:14">
      <c r="B85" s="95" t="s">
        <v>1057</v>
      </c>
      <c r="C85" s="96"/>
      <c r="D85" s="96"/>
      <c r="E85" s="96"/>
      <c r="F85" s="96"/>
      <c r="G85" s="96"/>
      <c r="H85" s="96"/>
      <c r="I85" s="93"/>
      <c r="J85" s="94"/>
      <c r="K85" s="313">
        <v>0.05</v>
      </c>
      <c r="L85" s="849">
        <f>N79*K85</f>
        <v>29400.19694853796</v>
      </c>
      <c r="M85" s="850"/>
      <c r="N85" s="57"/>
    </row>
    <row r="86" spans="1:14" ht="15.75" thickBot="1">
      <c r="B86" s="97" t="s">
        <v>1058</v>
      </c>
      <c r="C86" s="98"/>
      <c r="D86" s="98"/>
      <c r="E86" s="98"/>
      <c r="F86" s="98"/>
      <c r="G86" s="98"/>
      <c r="H86" s="98"/>
      <c r="I86" s="99"/>
      <c r="J86" s="100"/>
      <c r="K86" s="314">
        <v>0.05</v>
      </c>
      <c r="L86" s="851">
        <f>N79*K86</f>
        <v>29400.19694853796</v>
      </c>
      <c r="M86" s="852"/>
      <c r="N86" s="57"/>
    </row>
    <row r="87" spans="1:14" ht="15.75" thickBot="1">
      <c r="B87" s="815" t="s">
        <v>1037</v>
      </c>
      <c r="C87" s="816"/>
      <c r="D87" s="816"/>
      <c r="E87" s="816"/>
      <c r="F87" s="816"/>
      <c r="G87" s="816"/>
      <c r="H87" s="816"/>
      <c r="I87" s="816"/>
      <c r="J87" s="816"/>
      <c r="K87" s="816"/>
      <c r="L87" s="816"/>
      <c r="M87" s="817"/>
      <c r="N87" s="58">
        <f>L84+L85+L86</f>
        <v>176401.18169122774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764405.12066198688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ht="25.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9691.0422573435517</v>
      </c>
      <c r="L36" s="279"/>
      <c r="M36" s="345">
        <v>1</v>
      </c>
      <c r="N36" s="281">
        <f>K36/M36</f>
        <v>9691.0422573435517</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9464.6723690932322</v>
      </c>
      <c r="L37" s="344"/>
      <c r="M37" s="345">
        <v>1</v>
      </c>
      <c r="N37" s="281">
        <f>K37/M37</f>
        <v>9464.6723690932322</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N81*M41</f>
        <v>3191.7003253812504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22347.414951818035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80363.488941119736</v>
      </c>
      <c r="N48" s="281">
        <f>K48*M48</f>
        <v>76345.314494063743</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71.26137527873199</v>
      </c>
      <c r="N49" s="281">
        <f>K49*M49</f>
        <v>12114.433797384438</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61047.584161996012</v>
      </c>
      <c r="N50" s="281">
        <f>K50*M50</f>
        <v>33576.171289097809</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505</v>
      </c>
      <c r="N51" s="281">
        <f>K51*M51</f>
        <v>151500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8742.7527270535757</v>
      </c>
      <c r="N52" s="281">
        <f>K52*M52</f>
        <v>27102.533453866086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SUM(N48:N58)</f>
        <v>300638.45303441206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19">
        <f>VLOOKUP(A64,TRANSPORTE!A2:D117,4,FALSE)</f>
        <v>1500</v>
      </c>
      <c r="M64" s="820"/>
      <c r="N64" s="296">
        <f>K64*L64</f>
        <v>825.00000000000011</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19">
        <f>VLOOKUP(A65,TRANSPORTE!A3:D117,4,FALSE)</f>
        <v>962.35130305286657</v>
      </c>
      <c r="M65" s="820"/>
      <c r="N65" s="296">
        <f>K65*L65</f>
        <v>914.23373790022322</v>
      </c>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1739.2337379002233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63834.006507625003</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388559.10823175526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77711.821646351062</v>
      </c>
      <c r="M88" s="850"/>
      <c r="N88" s="57"/>
    </row>
    <row r="89" spans="1:14">
      <c r="B89" s="95" t="s">
        <v>1057</v>
      </c>
      <c r="C89" s="96"/>
      <c r="D89" s="96"/>
      <c r="E89" s="96"/>
      <c r="F89" s="96"/>
      <c r="G89" s="96"/>
      <c r="H89" s="96"/>
      <c r="I89" s="93"/>
      <c r="J89" s="94"/>
      <c r="K89" s="313">
        <v>0.05</v>
      </c>
      <c r="L89" s="849">
        <f>N83*K89</f>
        <v>19427.955411587765</v>
      </c>
      <c r="M89" s="850"/>
      <c r="N89" s="57"/>
    </row>
    <row r="90" spans="1:14" ht="15.75" thickBot="1">
      <c r="B90" s="97" t="s">
        <v>1058</v>
      </c>
      <c r="C90" s="98"/>
      <c r="D90" s="98"/>
      <c r="E90" s="98"/>
      <c r="F90" s="98"/>
      <c r="G90" s="98"/>
      <c r="H90" s="98"/>
      <c r="I90" s="99"/>
      <c r="J90" s="100"/>
      <c r="K90" s="314">
        <v>0.05</v>
      </c>
      <c r="L90" s="851">
        <f>N83*K90</f>
        <v>19427.955411587765</v>
      </c>
      <c r="M90" s="852"/>
      <c r="N90" s="57"/>
    </row>
    <row r="91" spans="1:14" ht="15.75" thickBot="1">
      <c r="B91" s="815" t="s">
        <v>1037</v>
      </c>
      <c r="C91" s="816"/>
      <c r="D91" s="816"/>
      <c r="E91" s="816"/>
      <c r="F91" s="816"/>
      <c r="G91" s="816"/>
      <c r="H91" s="816"/>
      <c r="I91" s="816"/>
      <c r="J91" s="816"/>
      <c r="K91" s="816"/>
      <c r="L91" s="816"/>
      <c r="M91" s="817"/>
      <c r="N91" s="58">
        <f>L88+L89+L90</f>
        <v>116567.7324695266</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505126.84070128185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9691.0422573435517</v>
      </c>
      <c r="L36" s="279"/>
      <c r="M36" s="345">
        <v>1</v>
      </c>
      <c r="N36" s="281">
        <f>K36/M36</f>
        <v>9691.0422573435517</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N81*M41</f>
        <v>3191.7003253812504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12882.742582724803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80363.488941119736</v>
      </c>
      <c r="N48" s="281">
        <f>K48*M48</f>
        <v>67505.330710540569</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71.26137527873199</v>
      </c>
      <c r="N49" s="281">
        <f>K49*M49</f>
        <v>13183.354426565418</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61047.584161996012</v>
      </c>
      <c r="N50" s="281">
        <f>K50*M50</f>
        <v>38459.97802205749</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505</v>
      </c>
      <c r="N51" s="281">
        <f>K51*M51</f>
        <v>131300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SUM(N48:N58)</f>
        <v>250448.66315916349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19">
        <f>VLOOKUP(A64,TRANSPORTE!A2:D117,4,FALSE)</f>
        <v>1500</v>
      </c>
      <c r="M64" s="820"/>
      <c r="N64" s="296">
        <f>K64*L64</f>
        <v>945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19">
        <f>VLOOKUP(A65,TRANSPORTE!A3:D117,4,FALSE)</f>
        <v>962.35130305286657</v>
      </c>
      <c r="M65" s="820"/>
      <c r="N65" s="296">
        <f>K65*L65</f>
        <v>808.37509456440785</v>
      </c>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1753.3750945644078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63834.006507625003</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328918.78734407766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65783.757468815529</v>
      </c>
      <c r="M88" s="850"/>
      <c r="N88" s="57"/>
    </row>
    <row r="89" spans="1:14">
      <c r="B89" s="95" t="s">
        <v>1057</v>
      </c>
      <c r="C89" s="96"/>
      <c r="D89" s="96"/>
      <c r="E89" s="96"/>
      <c r="F89" s="96"/>
      <c r="G89" s="96"/>
      <c r="H89" s="96"/>
      <c r="I89" s="93"/>
      <c r="J89" s="94"/>
      <c r="K89" s="313">
        <v>0.05</v>
      </c>
      <c r="L89" s="849">
        <f>N83*K89</f>
        <v>16445.939367203882</v>
      </c>
      <c r="M89" s="850"/>
      <c r="N89" s="57"/>
    </row>
    <row r="90" spans="1:14" ht="15.75" thickBot="1">
      <c r="B90" s="97" t="s">
        <v>1058</v>
      </c>
      <c r="C90" s="98"/>
      <c r="D90" s="98"/>
      <c r="E90" s="98"/>
      <c r="F90" s="98"/>
      <c r="G90" s="98"/>
      <c r="H90" s="98"/>
      <c r="I90" s="99"/>
      <c r="J90" s="100"/>
      <c r="K90" s="314">
        <v>0.05</v>
      </c>
      <c r="L90" s="851">
        <f>N83*K90</f>
        <v>16445.939367203882</v>
      </c>
      <c r="M90" s="852"/>
      <c r="N90" s="57"/>
    </row>
    <row r="91" spans="1:14" ht="15.75" thickBot="1">
      <c r="B91" s="815" t="s">
        <v>1037</v>
      </c>
      <c r="C91" s="816"/>
      <c r="D91" s="816"/>
      <c r="E91" s="816"/>
      <c r="F91" s="816"/>
      <c r="G91" s="816"/>
      <c r="H91" s="816"/>
      <c r="I91" s="816"/>
      <c r="J91" s="816"/>
      <c r="K91" s="816"/>
      <c r="L91" s="816"/>
      <c r="M91" s="817"/>
      <c r="N91" s="58">
        <f>L88+L89+L90</f>
        <v>98675.636203223301</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427594.42354730098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9691.0422573435517</v>
      </c>
      <c r="L36" s="279"/>
      <c r="M36" s="345">
        <v>1</v>
      </c>
      <c r="N36" s="281">
        <f>K36/M36</f>
        <v>9691.0422573435517</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N81*M41</f>
        <v>2553.3602603050003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12244.402517648552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80363.488941119736</v>
      </c>
      <c r="N48" s="281">
        <f>K48*M48</f>
        <v>40503.19842632435</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71.26137527873199</v>
      </c>
      <c r="N49" s="281">
        <f>K49*M49</f>
        <v>7910.0126559392511</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60134.420538781407</v>
      </c>
      <c r="N50" s="281">
        <f>K50*M50</f>
        <v>24053.768215512566</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61047.584161996012</v>
      </c>
      <c r="N51" s="281">
        <f>K51*M51</f>
        <v>23075.986813234493</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505</v>
      </c>
      <c r="N52" s="281">
        <f>K52*M52</f>
        <v>78780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SUM(N48:N58)</f>
        <v>174322.96611101067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19">
        <f>VLOOKUP(A64,TRANSPORTE!A2:D117,4,FALSE)</f>
        <v>1500</v>
      </c>
      <c r="M64" s="820"/>
      <c r="N64" s="296">
        <f>K64*L64</f>
        <v>567</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19">
        <f>VLOOKUP(A65,TRANSPORTE!A3:D117,4,FALSE)</f>
        <v>962.35130305286657</v>
      </c>
      <c r="M65" s="820"/>
      <c r="N65" s="296">
        <f>K65*L65</f>
        <v>485.02505673864476</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19">
        <f>VLOOKUP(A66,TRANSPORTE!A3:D117,4,FALSE)</f>
        <v>1500</v>
      </c>
      <c r="M66" s="820"/>
      <c r="N66" s="296">
        <f>K66*L66</f>
        <v>600</v>
      </c>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f>N64+N65+N66+N67+N68</f>
        <v>1652.0250567386447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2"/>
      <c r="C80" s="803"/>
      <c r="D80" s="803"/>
      <c r="E80" s="803"/>
      <c r="F80" s="803"/>
      <c r="G80" s="803"/>
      <c r="H80" s="803"/>
      <c r="I80" s="132"/>
      <c r="J80" s="132"/>
      <c r="K80" s="132"/>
      <c r="L80" s="903"/>
      <c r="M80" s="903"/>
      <c r="N80" s="51"/>
    </row>
    <row r="81" spans="1:14" ht="15.75" thickBot="1">
      <c r="B81" s="821" t="s">
        <v>1037</v>
      </c>
      <c r="C81" s="822"/>
      <c r="D81" s="822"/>
      <c r="E81" s="822"/>
      <c r="F81" s="822"/>
      <c r="G81" s="822"/>
      <c r="H81" s="822"/>
      <c r="I81" s="822"/>
      <c r="J81" s="822"/>
      <c r="K81" s="822"/>
      <c r="L81" s="822"/>
      <c r="M81" s="823"/>
      <c r="N81" s="310">
        <f>SUM(N75:N80)</f>
        <v>51067.205206099999</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N43+N59+N70+N81</f>
        <v>239286.59889149788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47857.319778299578</v>
      </c>
      <c r="M88" s="850"/>
      <c r="N88" s="57"/>
    </row>
    <row r="89" spans="1:14">
      <c r="B89" s="95" t="s">
        <v>1057</v>
      </c>
      <c r="C89" s="96"/>
      <c r="D89" s="96"/>
      <c r="E89" s="96"/>
      <c r="F89" s="96"/>
      <c r="G89" s="96"/>
      <c r="H89" s="96"/>
      <c r="I89" s="93"/>
      <c r="J89" s="94"/>
      <c r="K89" s="313">
        <v>0.05</v>
      </c>
      <c r="L89" s="849">
        <f>N83*K89</f>
        <v>11964.329944574894</v>
      </c>
      <c r="M89" s="850"/>
      <c r="N89" s="57"/>
    </row>
    <row r="90" spans="1:14" ht="15.75" thickBot="1">
      <c r="B90" s="97" t="s">
        <v>1058</v>
      </c>
      <c r="C90" s="98"/>
      <c r="D90" s="98"/>
      <c r="E90" s="98"/>
      <c r="F90" s="98"/>
      <c r="G90" s="98"/>
      <c r="H90" s="98"/>
      <c r="I90" s="99"/>
      <c r="J90" s="100"/>
      <c r="K90" s="314">
        <v>0.05</v>
      </c>
      <c r="L90" s="851">
        <f>N83*K90</f>
        <v>11964.329944574894</v>
      </c>
      <c r="M90" s="852"/>
      <c r="N90" s="57"/>
    </row>
    <row r="91" spans="1:14" ht="15.75" thickBot="1">
      <c r="B91" s="815" t="s">
        <v>1037</v>
      </c>
      <c r="C91" s="816"/>
      <c r="D91" s="816"/>
      <c r="E91" s="816"/>
      <c r="F91" s="816"/>
      <c r="G91" s="816"/>
      <c r="H91" s="816"/>
      <c r="I91" s="816"/>
      <c r="J91" s="816"/>
      <c r="K91" s="816"/>
      <c r="L91" s="816"/>
      <c r="M91" s="817"/>
      <c r="N91" s="58">
        <f>L88+L89+L90</f>
        <v>71785.97966744937</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311072.57855894725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363</v>
      </c>
      <c r="B36" s="828" t="str">
        <f>VLOOKUP(A36,EQUIPOS!A6:D154,3,FALSE)</f>
        <v>Vibrador de concreto, Motor de 3 hp a 18.000 rpm Mangueras de 4 mt</v>
      </c>
      <c r="C36" s="829"/>
      <c r="D36" s="829"/>
      <c r="E36" s="829"/>
      <c r="F36" s="829"/>
      <c r="G36" s="829"/>
      <c r="H36" s="830"/>
      <c r="I36" s="276"/>
      <c r="J36" s="277"/>
      <c r="K36" s="278">
        <f>VLOOKUP(A36,EQUIPOS!A6:D163,4,FALSE)</f>
        <v>9464.6723690932322</v>
      </c>
      <c r="L36" s="279"/>
      <c r="M36" s="345">
        <v>1</v>
      </c>
      <c r="N36" s="281">
        <f>K36/M36</f>
        <v>9464.6723690932322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1501.9766237088236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10966.648992802056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3245.9760043391789</v>
      </c>
      <c r="N48" s="281">
        <f>K48*M48</f>
        <v>110726.73346001808</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33264</v>
      </c>
      <c r="N49" s="281">
        <f>K49*M49</f>
        <v>4989.5999999999995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506029.06189356948</v>
      </c>
      <c r="N50" s="281">
        <f>K50*M50</f>
        <v>63759.661798589754</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40944.750195865723</v>
      </c>
      <c r="N51" s="281">
        <f>K51*M51</f>
        <v>40944.750195865723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220420.74545447357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19">
        <f>VLOOKUP(A61,TRANSPORTE!A3:D117,4,FALSE)</f>
        <v>962.35130305286657</v>
      </c>
      <c r="M61" s="820"/>
      <c r="N61" s="296">
        <f>K61*L61</f>
        <v>121.25626418466119</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121.25626418466119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967"/>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75098.831185441173</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306607.48189690144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61321.496379380289</v>
      </c>
      <c r="M85" s="850"/>
      <c r="N85" s="57"/>
    </row>
    <row r="86" spans="1:14">
      <c r="B86" s="95" t="s">
        <v>1057</v>
      </c>
      <c r="C86" s="96"/>
      <c r="D86" s="96"/>
      <c r="E86" s="96"/>
      <c r="F86" s="96"/>
      <c r="G86" s="96"/>
      <c r="H86" s="96"/>
      <c r="I86" s="93"/>
      <c r="J86" s="94"/>
      <c r="K86" s="313">
        <v>0.05</v>
      </c>
      <c r="L86" s="849">
        <f>N80*K86</f>
        <v>15330.374094845072</v>
      </c>
      <c r="M86" s="850"/>
      <c r="N86" s="57"/>
    </row>
    <row r="87" spans="1:14" ht="15.75" thickBot="1">
      <c r="B87" s="97" t="s">
        <v>1058</v>
      </c>
      <c r="C87" s="98"/>
      <c r="D87" s="98"/>
      <c r="E87" s="98"/>
      <c r="F87" s="98"/>
      <c r="G87" s="98"/>
      <c r="H87" s="98"/>
      <c r="I87" s="99"/>
      <c r="J87" s="100"/>
      <c r="K87" s="314">
        <v>0.05</v>
      </c>
      <c r="L87" s="851">
        <f>N80*K87</f>
        <v>15330.374094845072</v>
      </c>
      <c r="M87" s="852"/>
      <c r="N87" s="57"/>
    </row>
    <row r="88" spans="1:14" ht="15.75" thickBot="1">
      <c r="B88" s="815" t="s">
        <v>1037</v>
      </c>
      <c r="C88" s="816"/>
      <c r="D88" s="816"/>
      <c r="E88" s="816"/>
      <c r="F88" s="816"/>
      <c r="G88" s="816"/>
      <c r="H88" s="816"/>
      <c r="I88" s="816"/>
      <c r="J88" s="816"/>
      <c r="K88" s="816"/>
      <c r="L88" s="816"/>
      <c r="M88" s="817"/>
      <c r="N88" s="58">
        <f>L85+L86+L87</f>
        <v>91982.244569070433</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398589.72646597191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363</v>
      </c>
      <c r="B36" s="828" t="str">
        <f>VLOOKUP(A36,EQUIPOS!A6:D154,3,FALSE)</f>
        <v>Vibrador de concreto, Motor de 3 hp a 18.000 rpm Mangueras de 4 mt</v>
      </c>
      <c r="C36" s="829"/>
      <c r="D36" s="829"/>
      <c r="E36" s="829"/>
      <c r="F36" s="829"/>
      <c r="G36" s="829"/>
      <c r="H36" s="830"/>
      <c r="I36" s="276"/>
      <c r="J36" s="277"/>
      <c r="K36" s="278">
        <f>VLOOKUP(A36,EQUIPOS!A6:D163,4,FALSE)</f>
        <v>9464.6723690932322</v>
      </c>
      <c r="L36" s="279"/>
      <c r="M36" s="345">
        <v>1</v>
      </c>
      <c r="N36" s="281">
        <f>K36/M36</f>
        <v>9464.6723690932322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1501.9766237088236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10966.648992802056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3245.9760043391789</v>
      </c>
      <c r="N48" s="281">
        <f>K48*M48</f>
        <v>110726.73346001808</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33264</v>
      </c>
      <c r="N49" s="281">
        <f>K49*M49</f>
        <v>4989.5999999999995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553863.76905924175</v>
      </c>
      <c r="N50" s="281">
        <f>K50*M50</f>
        <v>69786.834901464463</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40944.750195865723</v>
      </c>
      <c r="N51" s="281">
        <f>K51*M51</f>
        <v>40944.750195865723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226447.91855734828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19">
        <f>VLOOKUP(A61,TRANSPORTE!A3:D117,4,FALSE)</f>
        <v>962.35130305286657</v>
      </c>
      <c r="M61" s="820"/>
      <c r="N61" s="296">
        <f>K61*L61</f>
        <v>121.25626418466119</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121.25626418466119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967"/>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133"/>
    </row>
    <row r="78" spans="1:15" ht="15.75" thickBot="1">
      <c r="B78" s="821" t="s">
        <v>1037</v>
      </c>
      <c r="C78" s="822"/>
      <c r="D78" s="822"/>
      <c r="E78" s="822"/>
      <c r="F78" s="822"/>
      <c r="G78" s="822"/>
      <c r="H78" s="822"/>
      <c r="I78" s="822"/>
      <c r="J78" s="822"/>
      <c r="K78" s="822"/>
      <c r="L78" s="822"/>
      <c r="M78" s="823"/>
      <c r="N78" s="469">
        <f>SUM(N72:N77)</f>
        <v>75098.831185441173</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312634.65499977616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62526.930999955235</v>
      </c>
      <c r="M85" s="850"/>
      <c r="N85" s="57"/>
    </row>
    <row r="86" spans="1:14">
      <c r="B86" s="95" t="s">
        <v>1057</v>
      </c>
      <c r="C86" s="96"/>
      <c r="D86" s="96"/>
      <c r="E86" s="96"/>
      <c r="F86" s="96"/>
      <c r="G86" s="96"/>
      <c r="H86" s="96"/>
      <c r="I86" s="93"/>
      <c r="J86" s="94"/>
      <c r="K86" s="313">
        <v>0.05</v>
      </c>
      <c r="L86" s="849">
        <f>N80*K86</f>
        <v>15631.732749988809</v>
      </c>
      <c r="M86" s="850"/>
      <c r="N86" s="57"/>
    </row>
    <row r="87" spans="1:14" ht="15.75" thickBot="1">
      <c r="B87" s="97" t="s">
        <v>1058</v>
      </c>
      <c r="C87" s="98"/>
      <c r="D87" s="98"/>
      <c r="E87" s="98"/>
      <c r="F87" s="98"/>
      <c r="G87" s="98"/>
      <c r="H87" s="98"/>
      <c r="I87" s="99"/>
      <c r="J87" s="100"/>
      <c r="K87" s="314">
        <v>0.05</v>
      </c>
      <c r="L87" s="851">
        <f>N80*K87</f>
        <v>15631.732749988809</v>
      </c>
      <c r="M87" s="852"/>
      <c r="N87" s="57"/>
    </row>
    <row r="88" spans="1:14" ht="15.75" thickBot="1">
      <c r="B88" s="815" t="s">
        <v>1037</v>
      </c>
      <c r="C88" s="816"/>
      <c r="D88" s="816"/>
      <c r="E88" s="816"/>
      <c r="F88" s="816"/>
      <c r="G88" s="816"/>
      <c r="H88" s="816"/>
      <c r="I88" s="816"/>
      <c r="J88" s="816"/>
      <c r="K88" s="816"/>
      <c r="L88" s="816"/>
      <c r="M88" s="817"/>
      <c r="N88" s="58">
        <f>L85+L86+L87</f>
        <v>93790.396499932845</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406425.05149970902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4"/>
      <c r="C1" s="916"/>
      <c r="D1" s="917"/>
      <c r="E1" s="917"/>
      <c r="F1" s="917"/>
      <c r="G1" s="917"/>
      <c r="H1" s="917"/>
      <c r="I1" s="917"/>
      <c r="J1" s="918"/>
      <c r="K1" s="919" t="s">
        <v>1017</v>
      </c>
      <c r="L1" s="921" t="s">
        <v>2304</v>
      </c>
      <c r="M1" s="922"/>
      <c r="N1" s="923"/>
    </row>
    <row r="2" spans="2:14" ht="2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156</v>
      </c>
      <c r="B36" s="828" t="str">
        <f>VLOOKUP(A36,EQUIPOS!A6:D154,3,FALSE)</f>
        <v>Cizalla manual de 90 cm.</v>
      </c>
      <c r="C36" s="829"/>
      <c r="D36" s="829"/>
      <c r="E36" s="829"/>
      <c r="F36" s="829"/>
      <c r="G36" s="829"/>
      <c r="H36" s="830"/>
      <c r="I36" s="276"/>
      <c r="J36" s="277"/>
      <c r="K36" s="278">
        <f>VLOOKUP(A36,EQUIPOS!A6:D163,4,FALSE)</f>
        <v>1451.9820051085571</v>
      </c>
      <c r="L36" s="279"/>
      <c r="M36" s="345">
        <v>37.5</v>
      </c>
      <c r="N36" s="281">
        <f>K36/M36</f>
        <v>38.719520136228191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15.32016156183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54.039681698058189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3245.9760043391789</v>
      </c>
      <c r="N48" s="281">
        <f>K48*M48</f>
        <v>3408.274804556138</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4286</v>
      </c>
      <c r="N49" s="281">
        <f>K49*M49</f>
        <v>128.57999999999998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3536.8548045561379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19">
        <f>VLOOKUP(A61,TRANSPORTE!A3:D117,4,FALSE)</f>
        <v>0.31106154234277827</v>
      </c>
      <c r="M61" s="820"/>
      <c r="N61" s="296">
        <f>K61*L61</f>
        <v>0.32661461945991721</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0.32661461945991721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766.00807809150001</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4357.2291789651563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871.44583579303128</v>
      </c>
      <c r="M85" s="850"/>
      <c r="N85" s="57"/>
    </row>
    <row r="86" spans="1:14">
      <c r="B86" s="95" t="s">
        <v>1057</v>
      </c>
      <c r="C86" s="96"/>
      <c r="D86" s="96"/>
      <c r="E86" s="96"/>
      <c r="F86" s="96"/>
      <c r="G86" s="96"/>
      <c r="H86" s="96"/>
      <c r="I86" s="93"/>
      <c r="J86" s="94"/>
      <c r="K86" s="313">
        <v>0.05</v>
      </c>
      <c r="L86" s="849">
        <f>N80*K86</f>
        <v>217.86145894825782</v>
      </c>
      <c r="M86" s="850"/>
      <c r="N86" s="57"/>
    </row>
    <row r="87" spans="1:14" ht="15.75" thickBot="1">
      <c r="B87" s="97" t="s">
        <v>1058</v>
      </c>
      <c r="C87" s="98"/>
      <c r="D87" s="98"/>
      <c r="E87" s="98"/>
      <c r="F87" s="98"/>
      <c r="G87" s="98"/>
      <c r="H87" s="98"/>
      <c r="I87" s="99"/>
      <c r="J87" s="100"/>
      <c r="K87" s="314">
        <v>0.05</v>
      </c>
      <c r="L87" s="851">
        <f>N80*K87</f>
        <v>217.86145894825782</v>
      </c>
      <c r="M87" s="852"/>
      <c r="N87" s="57"/>
    </row>
    <row r="88" spans="1:14" ht="15.75" thickBot="1">
      <c r="B88" s="815" t="s">
        <v>1037</v>
      </c>
      <c r="C88" s="816"/>
      <c r="D88" s="816"/>
      <c r="E88" s="816"/>
      <c r="F88" s="816"/>
      <c r="G88" s="816"/>
      <c r="H88" s="816"/>
      <c r="I88" s="816"/>
      <c r="J88" s="816"/>
      <c r="K88" s="816"/>
      <c r="L88" s="816"/>
      <c r="M88" s="817"/>
      <c r="N88" s="58">
        <f>L85+L86+L87</f>
        <v>1307.168753689547</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5664.3979326547033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156</v>
      </c>
      <c r="B36" s="828" t="str">
        <f>VLOOKUP(A36,EQUIPOS!A6:D154,3,FALSE)</f>
        <v>Cizalla manual de 90 cm.</v>
      </c>
      <c r="C36" s="829"/>
      <c r="D36" s="829"/>
      <c r="E36" s="829"/>
      <c r="F36" s="829"/>
      <c r="G36" s="829"/>
      <c r="H36" s="830"/>
      <c r="I36" s="276"/>
      <c r="J36" s="277"/>
      <c r="K36" s="278">
        <f>VLOOKUP(A36,EQUIPOS!A6:D163,4,FALSE)</f>
        <v>1451.9820051085571</v>
      </c>
      <c r="L36" s="279"/>
      <c r="M36" s="345">
        <v>37.5</v>
      </c>
      <c r="N36" s="281">
        <f>K36/M36</f>
        <v>38.719520136228191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15.32016156183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54.039681698058189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4252.2680648466212</v>
      </c>
      <c r="N48" s="281">
        <f>K48*M48</f>
        <v>4464.8814680889527</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4286</v>
      </c>
      <c r="N49" s="281">
        <f>K49*M49</f>
        <v>128.57999999999998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4593.4614680889526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19">
        <f>VLOOKUP(A61,TRANSPORTE!A3:D117,4,FALSE)</f>
        <v>0.31106154234277827</v>
      </c>
      <c r="M61" s="820"/>
      <c r="N61" s="296">
        <f>K61*L61</f>
        <v>0.32661461945991721</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0.32661461945991721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766.00807809150001</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5413.8358424979706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1082.7671684995942</v>
      </c>
      <c r="M85" s="850"/>
      <c r="N85" s="57"/>
    </row>
    <row r="86" spans="1:14">
      <c r="B86" s="95" t="s">
        <v>1057</v>
      </c>
      <c r="C86" s="96"/>
      <c r="D86" s="96"/>
      <c r="E86" s="96"/>
      <c r="F86" s="96"/>
      <c r="G86" s="96"/>
      <c r="H86" s="96"/>
      <c r="I86" s="93"/>
      <c r="J86" s="94"/>
      <c r="K86" s="313">
        <v>0.05</v>
      </c>
      <c r="L86" s="849">
        <f>N80*K86</f>
        <v>270.69179212489854</v>
      </c>
      <c r="M86" s="850"/>
      <c r="N86" s="57"/>
    </row>
    <row r="87" spans="1:14" ht="15.75" thickBot="1">
      <c r="B87" s="97" t="s">
        <v>1058</v>
      </c>
      <c r="C87" s="98"/>
      <c r="D87" s="98"/>
      <c r="E87" s="98"/>
      <c r="F87" s="98"/>
      <c r="G87" s="98"/>
      <c r="H87" s="98"/>
      <c r="I87" s="99"/>
      <c r="J87" s="100"/>
      <c r="K87" s="314">
        <v>0.05</v>
      </c>
      <c r="L87" s="851">
        <f>N80*K87</f>
        <v>270.69179212489854</v>
      </c>
      <c r="M87" s="852"/>
      <c r="N87" s="57"/>
    </row>
    <row r="88" spans="1:14" ht="15.75" thickBot="1">
      <c r="B88" s="815" t="s">
        <v>1037</v>
      </c>
      <c r="C88" s="816"/>
      <c r="D88" s="816"/>
      <c r="E88" s="816"/>
      <c r="F88" s="816"/>
      <c r="G88" s="816"/>
      <c r="H88" s="816"/>
      <c r="I88" s="816"/>
      <c r="J88" s="816"/>
      <c r="K88" s="816"/>
      <c r="L88" s="816"/>
      <c r="M88" s="817"/>
      <c r="N88" s="58">
        <f>L85+L86+L87</f>
        <v>1624.1507527493911</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7037.9865952473619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123</v>
      </c>
      <c r="B36" s="828" t="str">
        <f>VLOOKUP(A36,EQUIPOS!A6:D154,3,FALSE)</f>
        <v>Bomba de inyección de lechada</v>
      </c>
      <c r="C36" s="829"/>
      <c r="D36" s="829"/>
      <c r="E36" s="829"/>
      <c r="F36" s="829"/>
      <c r="G36" s="829"/>
      <c r="H36" s="830"/>
      <c r="I36" s="276"/>
      <c r="J36" s="277"/>
      <c r="K36" s="278">
        <f>VLOOKUP(A36,EQUIPOS!A6:D163,4,FALSE)</f>
        <v>28024.324272030655</v>
      </c>
      <c r="L36" s="279"/>
      <c r="M36" s="345">
        <v>670</v>
      </c>
      <c r="N36" s="281">
        <f>K36/M36</f>
        <v>41.827349659747249</v>
      </c>
    </row>
    <row r="37" spans="1:14">
      <c r="A37" s="119" t="s">
        <v>125</v>
      </c>
      <c r="B37" s="828" t="str">
        <f>VLOOKUP(A37,EQUIPOS!A7:D154,3,FALSE)</f>
        <v>Bomba para gato de tensionamiento</v>
      </c>
      <c r="C37" s="829"/>
      <c r="D37" s="829"/>
      <c r="E37" s="829"/>
      <c r="F37" s="829"/>
      <c r="G37" s="829"/>
      <c r="H37" s="830"/>
      <c r="I37" s="430"/>
      <c r="J37" s="431"/>
      <c r="K37" s="278">
        <f>VLOOKUP(A37,EQUIPOS!A7:D164,4,FALSE)</f>
        <v>75576.734939335904</v>
      </c>
      <c r="L37" s="344"/>
      <c r="M37" s="345">
        <v>670</v>
      </c>
      <c r="N37" s="281">
        <f>K37/M37</f>
        <v>112.80109692438195</v>
      </c>
    </row>
    <row r="38" spans="1:14">
      <c r="A38" s="119" t="s">
        <v>240</v>
      </c>
      <c r="B38" s="828" t="str">
        <f>VLOOKUP(A38,EQUIPOS!A8:D154,3,FALSE)</f>
        <v>Gato para tensionamiento, fuerza Max 200 ton, área de tensión 314 cm2.</v>
      </c>
      <c r="C38" s="829"/>
      <c r="D38" s="829"/>
      <c r="E38" s="829"/>
      <c r="F38" s="829"/>
      <c r="G38" s="829"/>
      <c r="H38" s="830"/>
      <c r="I38" s="337"/>
      <c r="J38" s="339"/>
      <c r="K38" s="278">
        <f>VLOOKUP(A38,EQUIPOS!A8:D165,4,FALSE)</f>
        <v>208087.50597381868</v>
      </c>
      <c r="L38" s="432"/>
      <c r="M38" s="433">
        <v>670</v>
      </c>
      <c r="N38" s="281">
        <f>K38/M38</f>
        <v>310.57836712510249</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6.0975767410268658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471.30439045025855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13418.516964985232</v>
      </c>
      <c r="N48" s="281">
        <f t="shared" ref="N48:N53" si="0">K48*M48</f>
        <v>53.674067859940934</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24633.02139456397</v>
      </c>
      <c r="N49" s="281">
        <f t="shared" si="0"/>
        <v>98.532085578255888</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1539.2457060206109</v>
      </c>
      <c r="N50" s="281">
        <f t="shared" si="0"/>
        <v>30.784914120412218</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5238.7291026336397</v>
      </c>
      <c r="N51" s="281">
        <f t="shared" si="0"/>
        <v>445.29197372385943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100069.29524498282</v>
      </c>
      <c r="N52" s="281">
        <f t="shared" si="0"/>
        <v>100.06929524498281</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4286</v>
      </c>
      <c r="N53" s="281">
        <f t="shared" si="0"/>
        <v>85.72</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814.0723365274514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133"/>
    </row>
    <row r="78" spans="1:15" ht="15.75" thickBot="1">
      <c r="B78" s="821" t="s">
        <v>1037</v>
      </c>
      <c r="C78" s="822"/>
      <c r="D78" s="822"/>
      <c r="E78" s="822"/>
      <c r="F78" s="822"/>
      <c r="G78" s="822"/>
      <c r="H78" s="822"/>
      <c r="I78" s="822"/>
      <c r="J78" s="822"/>
      <c r="K78" s="822"/>
      <c r="L78" s="822"/>
      <c r="M78" s="823"/>
      <c r="N78" s="469">
        <f>SUM(N72:N77)</f>
        <v>304.87883705134328</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1590.2555640290532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318.05111280581065</v>
      </c>
      <c r="M85" s="850"/>
      <c r="N85" s="57"/>
    </row>
    <row r="86" spans="1:14">
      <c r="B86" s="95" t="s">
        <v>1057</v>
      </c>
      <c r="C86" s="96"/>
      <c r="D86" s="96"/>
      <c r="E86" s="96"/>
      <c r="F86" s="96"/>
      <c r="G86" s="96"/>
      <c r="H86" s="96"/>
      <c r="I86" s="93"/>
      <c r="J86" s="94"/>
      <c r="K86" s="313">
        <v>0.05</v>
      </c>
      <c r="L86" s="849">
        <f>N80*K86</f>
        <v>79.512778201452662</v>
      </c>
      <c r="M86" s="850"/>
      <c r="N86" s="57"/>
    </row>
    <row r="87" spans="1:14" ht="15.75" thickBot="1">
      <c r="B87" s="97" t="s">
        <v>1058</v>
      </c>
      <c r="C87" s="98"/>
      <c r="D87" s="98"/>
      <c r="E87" s="98"/>
      <c r="F87" s="98"/>
      <c r="G87" s="98"/>
      <c r="H87" s="98"/>
      <c r="I87" s="99"/>
      <c r="J87" s="100"/>
      <c r="K87" s="314">
        <v>0.05</v>
      </c>
      <c r="L87" s="851">
        <f>N80*K87</f>
        <v>79.512778201452662</v>
      </c>
      <c r="M87" s="852"/>
      <c r="N87" s="57"/>
    </row>
    <row r="88" spans="1:14" ht="15.75" thickBot="1">
      <c r="B88" s="815" t="s">
        <v>1037</v>
      </c>
      <c r="C88" s="816"/>
      <c r="D88" s="816"/>
      <c r="E88" s="816"/>
      <c r="F88" s="816"/>
      <c r="G88" s="816"/>
      <c r="H88" s="816"/>
      <c r="I88" s="816"/>
      <c r="J88" s="816"/>
      <c r="K88" s="816"/>
      <c r="L88" s="816"/>
      <c r="M88" s="817"/>
      <c r="N88" s="58">
        <f>L85+L86+L87</f>
        <v>477.07666920871594</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2067.3322332377693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123</v>
      </c>
      <c r="B36" s="828" t="str">
        <f>VLOOKUP(A36,EQUIPOS!A6:D154,3,FALSE)</f>
        <v>Bomba de inyección de lechada</v>
      </c>
      <c r="C36" s="829"/>
      <c r="D36" s="829"/>
      <c r="E36" s="829"/>
      <c r="F36" s="829"/>
      <c r="G36" s="829"/>
      <c r="H36" s="830"/>
      <c r="I36" s="276"/>
      <c r="J36" s="277"/>
      <c r="K36" s="278">
        <f>VLOOKUP(A36,EQUIPOS!A6:D163,4,FALSE)</f>
        <v>28024.324272030655</v>
      </c>
      <c r="L36" s="279"/>
      <c r="M36" s="345">
        <v>670</v>
      </c>
      <c r="N36" s="281">
        <f>K36/M36</f>
        <v>41.827349659747249</v>
      </c>
    </row>
    <row r="37" spans="1:14">
      <c r="A37" s="119" t="s">
        <v>125</v>
      </c>
      <c r="B37" s="828" t="str">
        <f>VLOOKUP(A37,EQUIPOS!A7:D154,3,FALSE)</f>
        <v>Bomba para gato de tensionamiento</v>
      </c>
      <c r="C37" s="829"/>
      <c r="D37" s="829"/>
      <c r="E37" s="829"/>
      <c r="F37" s="829"/>
      <c r="G37" s="829"/>
      <c r="H37" s="830"/>
      <c r="I37" s="430"/>
      <c r="J37" s="431"/>
      <c r="K37" s="278">
        <f>VLOOKUP(A37,EQUIPOS!A7:D164,4,FALSE)</f>
        <v>75576.734939335904</v>
      </c>
      <c r="L37" s="344"/>
      <c r="M37" s="345">
        <v>670</v>
      </c>
      <c r="N37" s="281">
        <f>K37/M37</f>
        <v>112.80109692438195</v>
      </c>
    </row>
    <row r="38" spans="1:14">
      <c r="A38" s="119" t="s">
        <v>240</v>
      </c>
      <c r="B38" s="828" t="str">
        <f>VLOOKUP(A38,EQUIPOS!A8:D154,3,FALSE)</f>
        <v>Gato para tensionamiento, fuerza Max 200 ton, área de tensión 314 cm2.</v>
      </c>
      <c r="C38" s="829"/>
      <c r="D38" s="829"/>
      <c r="E38" s="829"/>
      <c r="F38" s="829"/>
      <c r="G38" s="829"/>
      <c r="H38" s="830"/>
      <c r="I38" s="337"/>
      <c r="J38" s="339"/>
      <c r="K38" s="278">
        <f>VLOOKUP(A38,EQUIPOS!A8:D165,4,FALSE)</f>
        <v>208087.50597381868</v>
      </c>
      <c r="L38" s="432"/>
      <c r="M38" s="433">
        <v>670</v>
      </c>
      <c r="N38" s="281">
        <f>K38/M38</f>
        <v>310.57836712510249</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6.0975767410268658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471.30439045025855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13418.516964985232</v>
      </c>
      <c r="N48" s="281">
        <f t="shared" ref="N48:N53" si="0">K48*M48</f>
        <v>53.674067859940934</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24633.02139456397</v>
      </c>
      <c r="N49" s="281">
        <f t="shared" si="0"/>
        <v>98.532085578255888</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1539.2457060206109</v>
      </c>
      <c r="N50" s="281">
        <f t="shared" si="0"/>
        <v>30.784914120412218</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5238.7291026336397</v>
      </c>
      <c r="N51" s="281">
        <f t="shared" si="0"/>
        <v>28970.171937564028</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100069.29524498282</v>
      </c>
      <c r="N52" s="281">
        <f t="shared" si="0"/>
        <v>100.06929524498281</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4286</v>
      </c>
      <c r="N53" s="281">
        <f t="shared" si="0"/>
        <v>85.72</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29338.952300367622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304.87883705134328</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30115.135527869224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6023.0271055738449</v>
      </c>
      <c r="M85" s="850"/>
      <c r="N85" s="57"/>
    </row>
    <row r="86" spans="1:14">
      <c r="B86" s="95" t="s">
        <v>1057</v>
      </c>
      <c r="C86" s="96"/>
      <c r="D86" s="96"/>
      <c r="E86" s="96"/>
      <c r="F86" s="96"/>
      <c r="G86" s="96"/>
      <c r="H86" s="96"/>
      <c r="I86" s="93"/>
      <c r="J86" s="94"/>
      <c r="K86" s="313">
        <v>0.05</v>
      </c>
      <c r="L86" s="849">
        <f>N80*K86</f>
        <v>1505.7567763934612</v>
      </c>
      <c r="M86" s="850"/>
      <c r="N86" s="57"/>
    </row>
    <row r="87" spans="1:14" ht="15.75" thickBot="1">
      <c r="B87" s="97" t="s">
        <v>1058</v>
      </c>
      <c r="C87" s="98"/>
      <c r="D87" s="98"/>
      <c r="E87" s="98"/>
      <c r="F87" s="98"/>
      <c r="G87" s="98"/>
      <c r="H87" s="98"/>
      <c r="I87" s="99"/>
      <c r="J87" s="100"/>
      <c r="K87" s="314">
        <v>0.05</v>
      </c>
      <c r="L87" s="851">
        <f>N80*K87</f>
        <v>1505.7567763934612</v>
      </c>
      <c r="M87" s="852"/>
      <c r="N87" s="57"/>
    </row>
    <row r="88" spans="1:14" ht="15.75" thickBot="1">
      <c r="B88" s="815" t="s">
        <v>1037</v>
      </c>
      <c r="C88" s="816"/>
      <c r="D88" s="816"/>
      <c r="E88" s="816"/>
      <c r="F88" s="816"/>
      <c r="G88" s="816"/>
      <c r="H88" s="816"/>
      <c r="I88" s="816"/>
      <c r="J88" s="816"/>
      <c r="K88" s="816"/>
      <c r="L88" s="816"/>
      <c r="M88" s="817"/>
      <c r="N88" s="58">
        <f>L85+L86+L87</f>
        <v>9034.5406583607673</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39149.67618622999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4"/>
      <c r="C1" s="916"/>
      <c r="D1" s="917"/>
      <c r="E1" s="917"/>
      <c r="F1" s="917"/>
      <c r="G1" s="917"/>
      <c r="H1" s="917"/>
      <c r="I1" s="917"/>
      <c r="J1" s="918"/>
      <c r="K1" s="975" t="s">
        <v>1017</v>
      </c>
      <c r="L1" s="921" t="s">
        <v>2304</v>
      </c>
      <c r="M1" s="922"/>
      <c r="N1" s="923"/>
    </row>
    <row r="2" spans="2:14">
      <c r="B2" s="905"/>
      <c r="C2" s="927" t="s">
        <v>1018</v>
      </c>
      <c r="D2" s="928"/>
      <c r="E2" s="928"/>
      <c r="F2" s="928"/>
      <c r="G2" s="928"/>
      <c r="H2" s="928"/>
      <c r="I2" s="928"/>
      <c r="J2" s="929"/>
      <c r="K2" s="974"/>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74"/>
      <c r="L4" s="924"/>
      <c r="M4" s="925"/>
      <c r="N4" s="92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973" t="s">
        <v>1029</v>
      </c>
      <c r="M30" s="827"/>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801" t="s">
        <v>1032</v>
      </c>
      <c r="J35" s="798"/>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948"/>
      <c r="D41" s="948"/>
      <c r="E41" s="44"/>
      <c r="F41" s="45"/>
      <c r="G41" s="45"/>
      <c r="H41" s="46"/>
      <c r="I41" s="42"/>
      <c r="J41" s="43"/>
      <c r="K41" s="288"/>
      <c r="L41" s="285"/>
      <c r="M41" s="410">
        <v>0.01</v>
      </c>
      <c r="N41" s="353">
        <f>N78*M41</f>
        <v>15.95850162690625</v>
      </c>
    </row>
    <row r="42" spans="1:14" ht="15.75" thickBot="1">
      <c r="B42" s="949"/>
      <c r="C42" s="950"/>
      <c r="D42" s="950"/>
      <c r="E42" s="950"/>
      <c r="F42" s="950"/>
      <c r="G42" s="950"/>
      <c r="H42" s="951"/>
      <c r="I42" s="837"/>
      <c r="J42" s="838"/>
      <c r="K42" s="47"/>
      <c r="L42" s="839"/>
      <c r="M42" s="952"/>
      <c r="N42" s="111"/>
    </row>
    <row r="43" spans="1:14" ht="15.75" thickBot="1">
      <c r="B43" s="815" t="s">
        <v>1037</v>
      </c>
      <c r="C43" s="816"/>
      <c r="D43" s="816"/>
      <c r="E43" s="816"/>
      <c r="F43" s="816"/>
      <c r="G43" s="816"/>
      <c r="H43" s="816"/>
      <c r="I43" s="816"/>
      <c r="J43" s="816"/>
      <c r="K43" s="816"/>
      <c r="L43" s="816"/>
      <c r="M43" s="817"/>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359987.01741698303</v>
      </c>
      <c r="N48" s="281">
        <f>K48*M48</f>
        <v>359987.01741698303</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359987.01741698303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972"/>
      <c r="I71" s="79" t="s">
        <v>1048</v>
      </c>
      <c r="J71" s="81" t="s">
        <v>1494</v>
      </c>
      <c r="K71" s="80" t="s">
        <v>1050</v>
      </c>
      <c r="L71" s="843" t="s">
        <v>1034</v>
      </c>
      <c r="M71" s="967"/>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38"/>
      <c r="I77" s="132"/>
      <c r="J77" s="132"/>
      <c r="K77" s="132"/>
      <c r="L77" s="971"/>
      <c r="M77" s="840"/>
      <c r="N77" s="133"/>
    </row>
    <row r="78" spans="1:15" ht="15.75" thickBot="1">
      <c r="B78" s="821" t="s">
        <v>1037</v>
      </c>
      <c r="C78" s="822"/>
      <c r="D78" s="822"/>
      <c r="E78" s="822"/>
      <c r="F78" s="822"/>
      <c r="G78" s="822"/>
      <c r="H78" s="822"/>
      <c r="I78" s="822"/>
      <c r="J78" s="822"/>
      <c r="K78" s="822"/>
      <c r="L78" s="822"/>
      <c r="M78" s="823"/>
      <c r="N78" s="469">
        <f>SUM(N72:N77)</f>
        <v>1595.850162690625</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361598.82608130056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72319.765216260115</v>
      </c>
      <c r="M85" s="850"/>
      <c r="N85" s="57"/>
    </row>
    <row r="86" spans="1:14">
      <c r="B86" s="95" t="s">
        <v>1057</v>
      </c>
      <c r="C86" s="96"/>
      <c r="D86" s="96"/>
      <c r="E86" s="96"/>
      <c r="F86" s="96"/>
      <c r="G86" s="96"/>
      <c r="H86" s="96"/>
      <c r="I86" s="93"/>
      <c r="J86" s="94"/>
      <c r="K86" s="313">
        <v>0.05</v>
      </c>
      <c r="L86" s="849">
        <f>N80*K86</f>
        <v>18079.941304065029</v>
      </c>
      <c r="M86" s="850"/>
      <c r="N86" s="57"/>
    </row>
    <row r="87" spans="1:14" ht="15.75" thickBot="1">
      <c r="B87" s="97" t="s">
        <v>1058</v>
      </c>
      <c r="C87" s="98"/>
      <c r="D87" s="98"/>
      <c r="E87" s="98"/>
      <c r="F87" s="98"/>
      <c r="G87" s="98"/>
      <c r="H87" s="98"/>
      <c r="I87" s="99"/>
      <c r="J87" s="100"/>
      <c r="K87" s="314">
        <v>0.05</v>
      </c>
      <c r="L87" s="851">
        <f>N80*K87</f>
        <v>18079.941304065029</v>
      </c>
      <c r="M87" s="852"/>
      <c r="N87" s="57"/>
    </row>
    <row r="88" spans="1:14" ht="15.75" thickBot="1">
      <c r="B88" s="815" t="s">
        <v>1037</v>
      </c>
      <c r="C88" s="816"/>
      <c r="D88" s="816"/>
      <c r="E88" s="816"/>
      <c r="F88" s="816"/>
      <c r="G88" s="816"/>
      <c r="H88" s="816"/>
      <c r="I88" s="816"/>
      <c r="J88" s="816"/>
      <c r="K88" s="816"/>
      <c r="L88" s="816"/>
      <c r="M88" s="817"/>
      <c r="N88" s="58">
        <f>L85+L86+L87</f>
        <v>108479.64782439017</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470078.47390569071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N78*M41</f>
        <v>51.067205206099999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41942.409449767969</v>
      </c>
      <c r="N48" s="281">
        <f>K48*M48</f>
        <v>44039.52992225637</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f>SUM(N48:N55)</f>
        <v>44039.52992225637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967"/>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51"/>
    </row>
    <row r="78" spans="1:15" ht="15.75" thickBot="1">
      <c r="B78" s="821" t="s">
        <v>1037</v>
      </c>
      <c r="C78" s="822"/>
      <c r="D78" s="822"/>
      <c r="E78" s="822"/>
      <c r="F78" s="822"/>
      <c r="G78" s="822"/>
      <c r="H78" s="822"/>
      <c r="I78" s="822"/>
      <c r="J78" s="822"/>
      <c r="K78" s="822"/>
      <c r="L78" s="822"/>
      <c r="M78" s="823"/>
      <c r="N78" s="310">
        <f>SUM(N72:N77)</f>
        <v>1021.344104122</v>
      </c>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45111.941231584467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9022.3882463168939</v>
      </c>
      <c r="M85" s="850"/>
      <c r="N85" s="57"/>
    </row>
    <row r="86" spans="1:14">
      <c r="B86" s="95" t="s">
        <v>1057</v>
      </c>
      <c r="C86" s="96"/>
      <c r="D86" s="96"/>
      <c r="E86" s="96"/>
      <c r="F86" s="96"/>
      <c r="G86" s="96"/>
      <c r="H86" s="96"/>
      <c r="I86" s="93"/>
      <c r="J86" s="94"/>
      <c r="K86" s="313">
        <v>0.05</v>
      </c>
      <c r="L86" s="849">
        <f>N80*K86</f>
        <v>2255.5970615792235</v>
      </c>
      <c r="M86" s="850"/>
      <c r="N86" s="57"/>
    </row>
    <row r="87" spans="1:14" ht="15.75" thickBot="1">
      <c r="B87" s="97" t="s">
        <v>1058</v>
      </c>
      <c r="C87" s="98"/>
      <c r="D87" s="98"/>
      <c r="E87" s="98"/>
      <c r="F87" s="98"/>
      <c r="G87" s="98"/>
      <c r="H87" s="98"/>
      <c r="I87" s="99"/>
      <c r="J87" s="100"/>
      <c r="K87" s="314">
        <v>0.05</v>
      </c>
      <c r="L87" s="851">
        <f>N80*K87</f>
        <v>2255.5970615792235</v>
      </c>
      <c r="M87" s="852"/>
      <c r="N87" s="57"/>
    </row>
    <row r="88" spans="1:14" ht="15.75" thickBot="1">
      <c r="B88" s="815" t="s">
        <v>1037</v>
      </c>
      <c r="C88" s="816"/>
      <c r="D88" s="816"/>
      <c r="E88" s="816"/>
      <c r="F88" s="816"/>
      <c r="G88" s="816"/>
      <c r="H88" s="816"/>
      <c r="I88" s="816"/>
      <c r="J88" s="816"/>
      <c r="K88" s="816"/>
      <c r="L88" s="816"/>
      <c r="M88" s="817"/>
      <c r="N88" s="58">
        <f>L85+L86+L87</f>
        <v>13533.58236947534</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196">
        <f>N80+N88</f>
        <v>58645.523601059809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190</v>
      </c>
      <c r="B36" s="828" t="str">
        <f>VLOOKUP(A36,EQUIPOS!A6:D154,3,FALSE)</f>
        <v>Diferencial de 3 ton</v>
      </c>
      <c r="C36" s="829"/>
      <c r="D36" s="829"/>
      <c r="E36" s="829"/>
      <c r="F36" s="829"/>
      <c r="G36" s="829"/>
      <c r="H36" s="830"/>
      <c r="I36" s="276"/>
      <c r="J36" s="277"/>
      <c r="K36" s="278">
        <f>VLOOKUP(A36,EQUIPOS!A6:D163,4,FALSE)</f>
        <v>8161.3711781609209</v>
      </c>
      <c r="L36" s="279"/>
      <c r="M36" s="345">
        <v>40</v>
      </c>
      <c r="N36" s="281">
        <f>K36/M36</f>
        <v>204.03427945402302</v>
      </c>
    </row>
    <row r="37" spans="1:14">
      <c r="A37" s="119" t="s">
        <v>195</v>
      </c>
      <c r="B37" s="828" t="str">
        <f>VLOOKUP(A37,EQUIPOS!A7:D154,3,FALSE)</f>
        <v xml:space="preserve">Equipo de oxicorte, Capacidad de corte: hasta 6´´ (152mm) </v>
      </c>
      <c r="C37" s="829"/>
      <c r="D37" s="829"/>
      <c r="E37" s="829"/>
      <c r="F37" s="829"/>
      <c r="G37" s="829"/>
      <c r="H37" s="830"/>
      <c r="I37" s="430"/>
      <c r="J37" s="431"/>
      <c r="K37" s="278">
        <f>VLOOKUP(A37,EQUIPOS!A7:D164,4,FALSE)</f>
        <v>17078.201628352494</v>
      </c>
      <c r="L37" s="344"/>
      <c r="M37" s="345">
        <v>40</v>
      </c>
      <c r="N37" s="281">
        <f t="shared" ref="N37:N43" si="0">K37/M37</f>
        <v>426.95504070881236</v>
      </c>
    </row>
    <row r="38" spans="1:14">
      <c r="A38" s="119" t="s">
        <v>204</v>
      </c>
      <c r="B38" s="828" t="str">
        <f>VLOOKUP(A38,EQUIPOS!A8:D154,3,FALSE)</f>
        <v xml:space="preserve">Equipo de soldadura 250 AMP
</v>
      </c>
      <c r="C38" s="829"/>
      <c r="D38" s="829"/>
      <c r="E38" s="829"/>
      <c r="F38" s="829"/>
      <c r="G38" s="829"/>
      <c r="H38" s="830"/>
      <c r="I38" s="430"/>
      <c r="J38" s="431"/>
      <c r="K38" s="278">
        <f>VLOOKUP(A38,EQUIPOS!A8:D165,4,FALSE)</f>
        <v>20989.444667943808</v>
      </c>
      <c r="L38" s="344"/>
      <c r="M38" s="345">
        <v>40</v>
      </c>
      <c r="N38" s="281">
        <f t="shared" si="0"/>
        <v>524.7361166985952</v>
      </c>
    </row>
    <row r="39" spans="1:14">
      <c r="A39" s="119" t="s">
        <v>208</v>
      </c>
      <c r="B39" s="828" t="str">
        <f>VLOOKUP(A39,EQUIPOS!A9:D154,3,FALSE)</f>
        <v>Equipo de soldadura 400</v>
      </c>
      <c r="C39" s="829"/>
      <c r="D39" s="829"/>
      <c r="E39" s="829"/>
      <c r="F39" s="829"/>
      <c r="G39" s="829"/>
      <c r="H39" s="830"/>
      <c r="I39" s="430"/>
      <c r="J39" s="431"/>
      <c r="K39" s="278">
        <f>VLOOKUP(A39,EQUIPOS!A9:D166,4,FALSE)</f>
        <v>22323.553595146874</v>
      </c>
      <c r="L39" s="344"/>
      <c r="M39" s="345">
        <v>40</v>
      </c>
      <c r="N39" s="281">
        <f t="shared" si="0"/>
        <v>558.08883987867182</v>
      </c>
    </row>
    <row r="40" spans="1:14">
      <c r="A40" s="119" t="s">
        <v>210</v>
      </c>
      <c r="B40" s="828" t="str">
        <f>VLOOKUP(A40,EQUIPOS!A10:D154,3,FALSE)</f>
        <v>Equipo de soldadura 600</v>
      </c>
      <c r="C40" s="829"/>
      <c r="D40" s="829"/>
      <c r="E40" s="829"/>
      <c r="F40" s="829"/>
      <c r="G40" s="829"/>
      <c r="H40" s="830"/>
      <c r="I40" s="430"/>
      <c r="J40" s="431"/>
      <c r="K40" s="278">
        <f>VLOOKUP(A40,EQUIPOS!A10:D167,4,FALSE)</f>
        <v>24393.02979246488</v>
      </c>
      <c r="L40" s="344"/>
      <c r="M40" s="345">
        <v>40</v>
      </c>
      <c r="N40" s="281">
        <f t="shared" si="0"/>
        <v>609.82574481162203</v>
      </c>
    </row>
    <row r="41" spans="1:14">
      <c r="A41" s="119" t="s">
        <v>202</v>
      </c>
      <c r="B41" s="828" t="str">
        <f>VLOOKUP(A41,EQUIPOS!A11:D155,3,FALSE)</f>
        <v xml:space="preserve">Equipo de rayos X y/o ultrasonido
</v>
      </c>
      <c r="C41" s="829"/>
      <c r="D41" s="829"/>
      <c r="E41" s="829"/>
      <c r="F41" s="829"/>
      <c r="G41" s="829"/>
      <c r="H41" s="830"/>
      <c r="I41" s="430"/>
      <c r="J41" s="431"/>
      <c r="K41" s="278">
        <f>VLOOKUP(A41,EQUIPOS!A11:D168,4,FALSE)</f>
        <v>94463.216740102187</v>
      </c>
      <c r="L41" s="344"/>
      <c r="M41" s="345">
        <v>4000</v>
      </c>
      <c r="N41" s="281">
        <f t="shared" si="0"/>
        <v>23.615804185025546</v>
      </c>
    </row>
    <row r="42" spans="1:14">
      <c r="A42" s="119" t="s">
        <v>294</v>
      </c>
      <c r="B42" s="828" t="str">
        <f>VLOOKUP(A42,EQUIPOS!A12:D156,3,FALSE)</f>
        <v>Puente grúa</v>
      </c>
      <c r="C42" s="829"/>
      <c r="D42" s="829"/>
      <c r="E42" s="829"/>
      <c r="F42" s="829"/>
      <c r="G42" s="829"/>
      <c r="H42" s="830"/>
      <c r="I42" s="430"/>
      <c r="J42" s="431"/>
      <c r="K42" s="278">
        <f>VLOOKUP(A42,EQUIPOS!A12:D169,4,FALSE)</f>
        <v>653342.3420274586</v>
      </c>
      <c r="L42" s="344"/>
      <c r="M42" s="345">
        <v>40000</v>
      </c>
      <c r="N42" s="281">
        <f t="shared" si="0"/>
        <v>16.333558550686465</v>
      </c>
    </row>
    <row r="43" spans="1:14">
      <c r="A43" s="119" t="s">
        <v>334</v>
      </c>
      <c r="B43" s="828" t="str">
        <f>VLOOKUP(A43,EQUIPOS!A13:D157,3,FALSE)</f>
        <v>Taladro industrial</v>
      </c>
      <c r="C43" s="829"/>
      <c r="D43" s="829"/>
      <c r="E43" s="829"/>
      <c r="F43" s="829"/>
      <c r="G43" s="829"/>
      <c r="H43" s="830"/>
      <c r="I43" s="430"/>
      <c r="J43" s="431"/>
      <c r="K43" s="278">
        <f>VLOOKUP(A43,EQUIPOS!A13:D170,4,FALSE)</f>
        <v>5254.7282343550451</v>
      </c>
      <c r="L43" s="344"/>
      <c r="M43" s="345">
        <v>40</v>
      </c>
      <c r="N43" s="281">
        <f t="shared" si="0"/>
        <v>131.36820585887614</v>
      </c>
    </row>
    <row r="44" spans="1:14">
      <c r="B44" s="828"/>
      <c r="C44" s="829"/>
      <c r="D44" s="829"/>
      <c r="E44" s="829"/>
      <c r="F44" s="829"/>
      <c r="G44" s="829"/>
      <c r="H44" s="830"/>
      <c r="I44" s="42"/>
      <c r="J44" s="43"/>
      <c r="K44" s="278"/>
      <c r="L44" s="285"/>
      <c r="M44" s="345"/>
      <c r="N44" s="281"/>
    </row>
    <row r="45" spans="1:14">
      <c r="B45" s="329"/>
      <c r="C45" s="330"/>
      <c r="D45" s="330"/>
      <c r="E45" s="330"/>
      <c r="F45" s="332"/>
      <c r="G45" s="332"/>
      <c r="H45" s="131"/>
      <c r="I45" s="42"/>
      <c r="J45" s="43"/>
      <c r="K45" s="278"/>
      <c r="L45" s="285"/>
      <c r="M45" s="286"/>
      <c r="N45" s="282"/>
    </row>
    <row r="46" spans="1:14">
      <c r="B46" s="835" t="s">
        <v>1036</v>
      </c>
      <c r="C46" s="836"/>
      <c r="D46" s="836"/>
      <c r="E46" s="44"/>
      <c r="F46" s="45"/>
      <c r="G46" s="45"/>
      <c r="H46" s="46"/>
      <c r="I46" s="42"/>
      <c r="J46" s="43"/>
      <c r="K46" s="288"/>
      <c r="L46" s="285"/>
      <c r="M46" s="410">
        <v>0.1</v>
      </c>
      <c r="N46" s="353">
        <f>N83*M46</f>
        <v>301.61568074852812</v>
      </c>
    </row>
    <row r="47" spans="1:14" ht="15.75" thickBot="1">
      <c r="B47" s="828"/>
      <c r="C47" s="829"/>
      <c r="D47" s="829"/>
      <c r="E47" s="829"/>
      <c r="F47" s="829"/>
      <c r="G47" s="829"/>
      <c r="H47" s="830"/>
      <c r="I47" s="837"/>
      <c r="J47" s="838"/>
      <c r="K47" s="47"/>
      <c r="L47" s="839"/>
      <c r="M47" s="840"/>
      <c r="N47" s="111"/>
    </row>
    <row r="48" spans="1:14" ht="15.75" thickBot="1">
      <c r="B48" s="815" t="s">
        <v>1037</v>
      </c>
      <c r="C48" s="816"/>
      <c r="D48" s="816"/>
      <c r="E48" s="816"/>
      <c r="F48" s="816"/>
      <c r="G48" s="816"/>
      <c r="H48" s="816"/>
      <c r="I48" s="816"/>
      <c r="J48" s="816"/>
      <c r="K48" s="816"/>
      <c r="L48" s="816"/>
      <c r="M48" s="817"/>
      <c r="N48" s="403">
        <f>SUM(N36:N46)</f>
        <v>2796.5732708948403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28139.081058277581</v>
      </c>
      <c r="N53" s="281">
        <f t="shared" ref="N53:N58" si="1">K53*M53</f>
        <v>140.69540529138791</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3187.4195142529979</v>
      </c>
      <c r="N54" s="281">
        <f t="shared" si="1"/>
        <v>15.93709757126499</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12524.695715060565</v>
      </c>
      <c r="N55" s="281">
        <f t="shared" si="1"/>
        <v>62.623478575302826</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10180.196468390284</v>
      </c>
      <c r="N56" s="281">
        <f t="shared" si="1"/>
        <v>101.80196468390284</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25343.59910805761</v>
      </c>
      <c r="N57" s="281">
        <f t="shared" si="1"/>
        <v>253.43599108057609</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4577.016332188271</v>
      </c>
      <c r="N58" s="281">
        <f t="shared" si="1"/>
        <v>4577.016332188271</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5" t="s">
        <v>1037</v>
      </c>
      <c r="C61" s="816"/>
      <c r="D61" s="816"/>
      <c r="E61" s="816"/>
      <c r="F61" s="816"/>
      <c r="G61" s="816"/>
      <c r="H61" s="816"/>
      <c r="I61" s="816"/>
      <c r="J61" s="816"/>
      <c r="K61" s="816"/>
      <c r="L61" s="816"/>
      <c r="M61" s="817"/>
      <c r="N61" s="403">
        <f>SUM(N53:N60)</f>
        <v>5151.5102693907056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8" t="s">
        <v>1045</v>
      </c>
      <c r="M65" s="791"/>
      <c r="N65" s="82" t="s">
        <v>1035</v>
      </c>
    </row>
    <row r="66" spans="1:15">
      <c r="B66" s="52"/>
      <c r="C66" s="326"/>
      <c r="D66" s="326"/>
      <c r="E66" s="326"/>
      <c r="F66" s="326"/>
      <c r="G66" s="326"/>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320"/>
      <c r="I68" s="288"/>
      <c r="J68" s="295"/>
      <c r="K68" s="288"/>
      <c r="L68" s="819"/>
      <c r="M68" s="820"/>
      <c r="N68" s="296"/>
    </row>
    <row r="69" spans="1:15">
      <c r="B69" s="52"/>
      <c r="C69" s="53"/>
      <c r="D69" s="53"/>
      <c r="E69" s="53"/>
      <c r="F69" s="53"/>
      <c r="G69" s="53"/>
      <c r="H69" s="320"/>
      <c r="I69" s="288"/>
      <c r="J69" s="295"/>
      <c r="K69" s="288"/>
      <c r="L69" s="819"/>
      <c r="M69" s="820"/>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4"/>
      <c r="M71" s="805"/>
      <c r="N71" s="133"/>
    </row>
    <row r="72" spans="1:15" ht="15.75" thickBot="1">
      <c r="B72" s="821" t="s">
        <v>1037</v>
      </c>
      <c r="C72" s="822"/>
      <c r="D72" s="822"/>
      <c r="E72" s="822"/>
      <c r="F72" s="822"/>
      <c r="G72" s="822"/>
      <c r="H72" s="822"/>
      <c r="I72" s="822"/>
      <c r="J72" s="822"/>
      <c r="K72" s="822"/>
      <c r="L72" s="822"/>
      <c r="M72" s="823"/>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1" t="s">
        <v>1047</v>
      </c>
      <c r="C76" s="842"/>
      <c r="D76" s="842"/>
      <c r="E76" s="842"/>
      <c r="F76" s="842"/>
      <c r="G76" s="842"/>
      <c r="H76" s="842"/>
      <c r="I76" s="79" t="s">
        <v>1048</v>
      </c>
      <c r="J76" s="81" t="s">
        <v>1494</v>
      </c>
      <c r="K76" s="80" t="s">
        <v>1050</v>
      </c>
      <c r="L76" s="843" t="s">
        <v>1034</v>
      </c>
      <c r="M76" s="844"/>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57968.178882599997</v>
      </c>
      <c r="J78" s="302">
        <v>185</v>
      </c>
      <c r="K78" s="303">
        <f>VLOOKUP(A78,'MANO DE OBRA'!A8:D100,4,FALSE)</f>
        <v>107241.13093281</v>
      </c>
      <c r="L78" s="56"/>
      <c r="M78" s="443">
        <v>320</v>
      </c>
      <c r="N78" s="404">
        <f t="shared" si="3"/>
        <v>335.12853416503128</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02" t="str">
        <f>VLOOKUP(A82,'MANO DE OBRA'!A12:D73,3,FALSE)</f>
        <v>Dibujante 2</v>
      </c>
      <c r="C82" s="803" t="e">
        <f>VLOOKUP(B82,'MANO DE OBRA'!B12:E73,3,FALSE)</f>
        <v>#N/A</v>
      </c>
      <c r="D82" s="803" t="e">
        <f>VLOOKUP(C82,'MANO DE OBRA'!C12:F73,3,FALSE)</f>
        <v>#N/A</v>
      </c>
      <c r="E82" s="803" t="e">
        <f>VLOOKUP(D82,'MANO DE OBRA'!D12:G73,3,FALSE)</f>
        <v>#N/A</v>
      </c>
      <c r="F82" s="803" t="e">
        <f>VLOOKUP(E82,'MANO DE OBRA'!E12:H73,3,FALSE)</f>
        <v>#N/A</v>
      </c>
      <c r="G82" s="803" t="e">
        <f>VLOOKUP(F82,'MANO DE OBRA'!F12:I73,3,FALSE)</f>
        <v>#N/A</v>
      </c>
      <c r="H82" s="803"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821" t="s">
        <v>1037</v>
      </c>
      <c r="C83" s="822"/>
      <c r="D83" s="822"/>
      <c r="E83" s="822"/>
      <c r="F83" s="822"/>
      <c r="G83" s="822"/>
      <c r="H83" s="822"/>
      <c r="I83" s="822"/>
      <c r="J83" s="822"/>
      <c r="K83" s="822"/>
      <c r="L83" s="822"/>
      <c r="M83" s="823"/>
      <c r="N83" s="469">
        <f>SUM(N77:N82)</f>
        <v>3016.1568074852812</v>
      </c>
    </row>
    <row r="84" spans="1:14" ht="15.75" thickBot="1">
      <c r="B84" s="39"/>
      <c r="C84" s="40"/>
      <c r="D84" s="40"/>
      <c r="E84" s="40"/>
      <c r="F84" s="40"/>
      <c r="G84" s="40"/>
      <c r="H84" s="40"/>
      <c r="I84" s="40"/>
      <c r="J84" s="40"/>
      <c r="K84" s="40"/>
      <c r="L84" s="40"/>
      <c r="M84" s="40"/>
      <c r="N84" s="41"/>
    </row>
    <row r="85" spans="1:14" ht="15.75" thickBot="1">
      <c r="B85" s="815" t="s">
        <v>1051</v>
      </c>
      <c r="C85" s="816"/>
      <c r="D85" s="816"/>
      <c r="E85" s="816"/>
      <c r="F85" s="816"/>
      <c r="G85" s="816"/>
      <c r="H85" s="816"/>
      <c r="I85" s="816"/>
      <c r="J85" s="816"/>
      <c r="K85" s="816"/>
      <c r="L85" s="816"/>
      <c r="M85" s="817"/>
      <c r="N85" s="105">
        <f>N48+N61+N72+N83</f>
        <v>10964.240347770829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2192.8480695541657</v>
      </c>
      <c r="M90" s="850"/>
      <c r="N90" s="57"/>
    </row>
    <row r="91" spans="1:14">
      <c r="B91" s="95" t="s">
        <v>1057</v>
      </c>
      <c r="C91" s="96"/>
      <c r="D91" s="96"/>
      <c r="E91" s="96"/>
      <c r="F91" s="96"/>
      <c r="G91" s="96"/>
      <c r="H91" s="96"/>
      <c r="I91" s="93"/>
      <c r="J91" s="94"/>
      <c r="K91" s="313">
        <v>0.05</v>
      </c>
      <c r="L91" s="849">
        <f>N85*K91</f>
        <v>548.21201738854143</v>
      </c>
      <c r="M91" s="850"/>
      <c r="N91" s="57"/>
    </row>
    <row r="92" spans="1:14" ht="15.75" thickBot="1">
      <c r="B92" s="97" t="s">
        <v>1058</v>
      </c>
      <c r="C92" s="98"/>
      <c r="D92" s="98"/>
      <c r="E92" s="98"/>
      <c r="F92" s="98"/>
      <c r="G92" s="98"/>
      <c r="H92" s="98"/>
      <c r="I92" s="99"/>
      <c r="J92" s="100"/>
      <c r="K92" s="314">
        <v>0.05</v>
      </c>
      <c r="L92" s="851">
        <f>N85*K92</f>
        <v>548.21201738854143</v>
      </c>
      <c r="M92" s="852"/>
      <c r="N92" s="57"/>
    </row>
    <row r="93" spans="1:14" ht="15.75" thickBot="1">
      <c r="B93" s="815" t="s">
        <v>1037</v>
      </c>
      <c r="C93" s="816"/>
      <c r="D93" s="816"/>
      <c r="E93" s="816"/>
      <c r="F93" s="816"/>
      <c r="G93" s="816"/>
      <c r="H93" s="816"/>
      <c r="I93" s="816"/>
      <c r="J93" s="816"/>
      <c r="K93" s="816"/>
      <c r="L93" s="816"/>
      <c r="M93" s="817"/>
      <c r="N93" s="58">
        <f>L90+L91+L92</f>
        <v>3289.2721043312486</v>
      </c>
    </row>
    <row r="94" spans="1:14" ht="15.75" thickBot="1">
      <c r="B94" s="39"/>
      <c r="C94" s="40"/>
      <c r="D94" s="40"/>
      <c r="E94" s="40"/>
      <c r="F94" s="40"/>
      <c r="G94" s="40"/>
      <c r="H94" s="40"/>
      <c r="I94" s="40"/>
      <c r="J94" s="40"/>
      <c r="K94" s="40"/>
      <c r="L94" s="40"/>
      <c r="M94" s="40"/>
      <c r="N94" s="41"/>
    </row>
    <row r="95" spans="1:14" ht="15.75" thickBot="1">
      <c r="A95" t="s">
        <v>2122</v>
      </c>
      <c r="B95" s="815" t="s">
        <v>1059</v>
      </c>
      <c r="C95" s="816"/>
      <c r="D95" s="816"/>
      <c r="E95" s="816"/>
      <c r="F95" s="816"/>
      <c r="G95" s="816"/>
      <c r="H95" s="816"/>
      <c r="I95" s="816"/>
      <c r="J95" s="816"/>
      <c r="K95" s="816"/>
      <c r="L95" s="816"/>
      <c r="M95" s="817"/>
      <c r="N95" s="196">
        <f>N85+N93</f>
        <v>14253.512452102077</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3"/>
      <c r="K125" s="963"/>
      <c r="L125" s="963"/>
      <c r="M125" s="963"/>
      <c r="N125" s="964"/>
    </row>
    <row r="126" spans="2:14" ht="15.75" thickBot="1">
      <c r="B126" s="428" t="s">
        <v>2327</v>
      </c>
      <c r="C126" s="429"/>
      <c r="D126" s="429"/>
      <c r="E126" s="268"/>
      <c r="F126" s="268"/>
      <c r="G126" s="268"/>
      <c r="H126" s="268"/>
      <c r="I126" s="268"/>
      <c r="J126" s="965"/>
      <c r="K126" s="965"/>
      <c r="L126" s="965"/>
      <c r="M126" s="965"/>
      <c r="N126" s="96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190</v>
      </c>
      <c r="B36" s="828" t="str">
        <f>VLOOKUP(A36,EQUIPOS!A6:D154,3,FALSE)</f>
        <v>Diferencial de 3 ton</v>
      </c>
      <c r="C36" s="829"/>
      <c r="D36" s="829"/>
      <c r="E36" s="829"/>
      <c r="F36" s="829"/>
      <c r="G36" s="829"/>
      <c r="H36" s="830"/>
      <c r="I36" s="276"/>
      <c r="J36" s="277"/>
      <c r="K36" s="278">
        <f>VLOOKUP(A36,EQUIPOS!A6:D163,4,FALSE)</f>
        <v>8161.3711781609209</v>
      </c>
      <c r="L36" s="279"/>
      <c r="M36" s="345">
        <v>40</v>
      </c>
      <c r="N36" s="281">
        <f t="shared" ref="N36:N41" si="0">K36/M36</f>
        <v>204.03427945402302</v>
      </c>
    </row>
    <row r="37" spans="1:14">
      <c r="A37" s="119" t="s">
        <v>334</v>
      </c>
      <c r="B37" s="828" t="str">
        <f>VLOOKUP(A37,EQUIPOS!A7:D154,3,FALSE)</f>
        <v>Taladro industrial</v>
      </c>
      <c r="C37" s="829"/>
      <c r="D37" s="829"/>
      <c r="E37" s="829"/>
      <c r="F37" s="829"/>
      <c r="G37" s="829"/>
      <c r="H37" s="830"/>
      <c r="I37" s="430"/>
      <c r="J37" s="431"/>
      <c r="K37" s="278">
        <f>VLOOKUP(A37,EQUIPOS!A7:D164,4,FALSE)</f>
        <v>5254.7282343550451</v>
      </c>
      <c r="L37" s="344"/>
      <c r="M37" s="345">
        <v>40</v>
      </c>
      <c r="N37" s="281">
        <f t="shared" si="0"/>
        <v>131.36820585887614</v>
      </c>
    </row>
    <row r="38" spans="1:14">
      <c r="A38" s="119" t="s">
        <v>195</v>
      </c>
      <c r="B38" s="828" t="str">
        <f>VLOOKUP(A38,EQUIPOS!A8:D154,3,FALSE)</f>
        <v xml:space="preserve">Equipo de oxicorte, Capacidad de corte: hasta 6´´ (152mm) </v>
      </c>
      <c r="C38" s="829"/>
      <c r="D38" s="829"/>
      <c r="E38" s="829"/>
      <c r="F38" s="829"/>
      <c r="G38" s="829"/>
      <c r="H38" s="830"/>
      <c r="I38" s="430"/>
      <c r="J38" s="431"/>
      <c r="K38" s="278">
        <f>VLOOKUP(A38,EQUIPOS!A8:D165,4,FALSE)</f>
        <v>17078.201628352494</v>
      </c>
      <c r="L38" s="344"/>
      <c r="M38" s="345">
        <v>40</v>
      </c>
      <c r="N38" s="281">
        <f t="shared" si="0"/>
        <v>426.95504070881236</v>
      </c>
    </row>
    <row r="39" spans="1:14">
      <c r="A39" s="119" t="s">
        <v>204</v>
      </c>
      <c r="B39" s="828" t="str">
        <f>VLOOKUP(A39,EQUIPOS!A9:D154,3,FALSE)</f>
        <v xml:space="preserve">Equipo de soldadura 250 AMP
</v>
      </c>
      <c r="C39" s="829"/>
      <c r="D39" s="829"/>
      <c r="E39" s="829"/>
      <c r="F39" s="829"/>
      <c r="G39" s="829"/>
      <c r="H39" s="830"/>
      <c r="I39" s="430"/>
      <c r="J39" s="431"/>
      <c r="K39" s="278">
        <f>VLOOKUP(A39,EQUIPOS!A9:D166,4,FALSE)</f>
        <v>20989.444667943808</v>
      </c>
      <c r="L39" s="344"/>
      <c r="M39" s="345">
        <v>40</v>
      </c>
      <c r="N39" s="281">
        <f t="shared" si="0"/>
        <v>524.7361166985952</v>
      </c>
    </row>
    <row r="40" spans="1:14">
      <c r="A40" s="119" t="s">
        <v>208</v>
      </c>
      <c r="B40" s="828" t="str">
        <f>VLOOKUP(A40,EQUIPOS!A10:D154,3,FALSE)</f>
        <v>Equipo de soldadura 400</v>
      </c>
      <c r="C40" s="829"/>
      <c r="D40" s="829"/>
      <c r="E40" s="829"/>
      <c r="F40" s="829"/>
      <c r="G40" s="829"/>
      <c r="H40" s="830"/>
      <c r="I40" s="430"/>
      <c r="J40" s="431"/>
      <c r="K40" s="278">
        <f>VLOOKUP(A40,EQUIPOS!A10:D167,4,FALSE)</f>
        <v>22323.553595146874</v>
      </c>
      <c r="L40" s="344"/>
      <c r="M40" s="345">
        <v>40</v>
      </c>
      <c r="N40" s="281">
        <f t="shared" si="0"/>
        <v>558.08883987867182</v>
      </c>
    </row>
    <row r="41" spans="1:14">
      <c r="A41" s="119" t="s">
        <v>210</v>
      </c>
      <c r="B41" s="828" t="str">
        <f>VLOOKUP(A41,EQUIPOS!A11:D155,3,FALSE)</f>
        <v>Equipo de soldadura 600</v>
      </c>
      <c r="C41" s="829"/>
      <c r="D41" s="829"/>
      <c r="E41" s="829"/>
      <c r="F41" s="829"/>
      <c r="G41" s="829"/>
      <c r="H41" s="830"/>
      <c r="I41" s="430"/>
      <c r="J41" s="431"/>
      <c r="K41" s="278">
        <f>VLOOKUP(A41,EQUIPOS!A11:D168,4,FALSE)</f>
        <v>24393.02979246488</v>
      </c>
      <c r="L41" s="344"/>
      <c r="M41" s="345">
        <v>40</v>
      </c>
      <c r="N41" s="281">
        <f t="shared" si="0"/>
        <v>609.82574481162203</v>
      </c>
    </row>
    <row r="42" spans="1:14">
      <c r="B42" s="828"/>
      <c r="C42" s="829"/>
      <c r="D42" s="829"/>
      <c r="E42" s="829"/>
      <c r="F42" s="829"/>
      <c r="G42" s="829"/>
      <c r="H42" s="830"/>
      <c r="I42" s="42"/>
      <c r="J42" s="43"/>
      <c r="K42" s="278"/>
      <c r="L42" s="285"/>
      <c r="M42" s="345"/>
      <c r="N42" s="281"/>
    </row>
    <row r="43" spans="1:14">
      <c r="B43" s="329"/>
      <c r="C43" s="330"/>
      <c r="D43" s="330"/>
      <c r="E43" s="330"/>
      <c r="F43" s="332"/>
      <c r="G43" s="332"/>
      <c r="H43" s="131"/>
      <c r="I43" s="42"/>
      <c r="J43" s="43"/>
      <c r="K43" s="278"/>
      <c r="L43" s="285"/>
      <c r="M43" s="286"/>
      <c r="N43" s="282"/>
    </row>
    <row r="44" spans="1:14">
      <c r="B44" s="835" t="s">
        <v>1036</v>
      </c>
      <c r="C44" s="836"/>
      <c r="D44" s="836"/>
      <c r="E44" s="44"/>
      <c r="F44" s="45"/>
      <c r="G44" s="45"/>
      <c r="H44" s="46"/>
      <c r="I44" s="42"/>
      <c r="J44" s="43"/>
      <c r="K44" s="288"/>
      <c r="L44" s="285"/>
      <c r="M44" s="410">
        <v>0.05</v>
      </c>
      <c r="N44" s="353">
        <f>N81*M44</f>
        <v>88.569684029329693</v>
      </c>
    </row>
    <row r="45" spans="1:14" ht="15.75" thickBot="1">
      <c r="B45" s="828"/>
      <c r="C45" s="829"/>
      <c r="D45" s="829"/>
      <c r="E45" s="829"/>
      <c r="F45" s="829"/>
      <c r="G45" s="829"/>
      <c r="H45" s="830"/>
      <c r="I45" s="837"/>
      <c r="J45" s="838"/>
      <c r="K45" s="47"/>
      <c r="L45" s="839"/>
      <c r="M45" s="840"/>
      <c r="N45" s="111"/>
    </row>
    <row r="46" spans="1:14" ht="15.75" thickBot="1">
      <c r="B46" s="815" t="s">
        <v>1037</v>
      </c>
      <c r="C46" s="816"/>
      <c r="D46" s="816"/>
      <c r="E46" s="816"/>
      <c r="F46" s="816"/>
      <c r="G46" s="816"/>
      <c r="H46" s="816"/>
      <c r="I46" s="816"/>
      <c r="J46" s="816"/>
      <c r="K46" s="816"/>
      <c r="L46" s="816"/>
      <c r="M46" s="817"/>
      <c r="N46" s="403">
        <f>SUM(N36:N44)</f>
        <v>2543.5779114399302</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6" t="s">
        <v>1028</v>
      </c>
      <c r="C50" s="807"/>
      <c r="D50" s="807"/>
      <c r="E50" s="807"/>
      <c r="F50" s="807"/>
      <c r="G50" s="807"/>
      <c r="H50" s="807"/>
      <c r="I50" s="808"/>
      <c r="J50" s="324" t="s">
        <v>1029</v>
      </c>
      <c r="K50" s="91" t="s">
        <v>1030</v>
      </c>
      <c r="L50" s="809" t="s">
        <v>1039</v>
      </c>
      <c r="M50" s="808"/>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28139.081058277581</v>
      </c>
      <c r="N51" s="281">
        <f t="shared" ref="N51:N56" si="1">K51*M51</f>
        <v>140.69540529138791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3187.4195142529979</v>
      </c>
      <c r="N52" s="281">
        <f t="shared" si="1"/>
        <v>15.93709757126499</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12524.695715060565</v>
      </c>
      <c r="N53" s="281">
        <f t="shared" si="1"/>
        <v>62.623478575302826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10180.196468390284</v>
      </c>
      <c r="N54" s="281">
        <f t="shared" si="1"/>
        <v>101.80196468390284</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25343.59910805761</v>
      </c>
      <c r="N55" s="281">
        <f t="shared" si="1"/>
        <v>253.43599108057609</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4577.016332188271</v>
      </c>
      <c r="N56" s="281">
        <f t="shared" si="1"/>
        <v>4577.016332188271</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5" t="s">
        <v>1037</v>
      </c>
      <c r="C59" s="816"/>
      <c r="D59" s="816"/>
      <c r="E59" s="816"/>
      <c r="F59" s="816"/>
      <c r="G59" s="816"/>
      <c r="H59" s="816"/>
      <c r="I59" s="816"/>
      <c r="J59" s="816"/>
      <c r="K59" s="816"/>
      <c r="L59" s="816"/>
      <c r="M59" s="817"/>
      <c r="N59" s="403">
        <f>SUM(N51:N58)</f>
        <v>5151.5102693907056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B64" s="52"/>
      <c r="C64" s="326"/>
      <c r="D64" s="326"/>
      <c r="E64" s="326"/>
      <c r="F64" s="326"/>
      <c r="G64" s="326"/>
      <c r="H64" s="320"/>
      <c r="I64" s="288"/>
      <c r="J64" s="295"/>
      <c r="K64" s="288"/>
      <c r="L64" s="819"/>
      <c r="M64" s="820"/>
      <c r="N64" s="296"/>
    </row>
    <row r="65" spans="1:15">
      <c r="B65" s="52"/>
      <c r="C65" s="53"/>
      <c r="D65" s="53"/>
      <c r="E65" s="53"/>
      <c r="F65" s="53"/>
      <c r="G65" s="53"/>
      <c r="H65" s="320"/>
      <c r="I65" s="288"/>
      <c r="J65" s="295"/>
      <c r="K65" s="288"/>
      <c r="L65" s="819"/>
      <c r="M65" s="820"/>
      <c r="N65" s="296"/>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57968.178882599997</v>
      </c>
      <c r="J76" s="302">
        <v>185</v>
      </c>
      <c r="K76" s="303">
        <f>VLOOKUP(A76,'MANO DE OBRA'!A8:D100,4,FALSE)</f>
        <v>107241.13093281</v>
      </c>
      <c r="L76" s="56"/>
      <c r="M76" s="443">
        <v>320</v>
      </c>
      <c r="N76" s="404">
        <f>K76/M76</f>
        <v>335.12853416503128</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02"/>
      <c r="C80" s="803"/>
      <c r="D80" s="803"/>
      <c r="E80" s="803"/>
      <c r="F80" s="803"/>
      <c r="G80" s="803"/>
      <c r="H80" s="803"/>
      <c r="I80" s="479"/>
      <c r="J80" s="480"/>
      <c r="K80" s="481"/>
      <c r="L80" s="484"/>
      <c r="M80" s="485"/>
      <c r="N80" s="449"/>
    </row>
    <row r="81" spans="1:14" ht="15.75" thickBot="1">
      <c r="B81" s="821" t="s">
        <v>1037</v>
      </c>
      <c r="C81" s="822"/>
      <c r="D81" s="822"/>
      <c r="E81" s="822"/>
      <c r="F81" s="822"/>
      <c r="G81" s="822"/>
      <c r="H81" s="822"/>
      <c r="I81" s="822"/>
      <c r="J81" s="822"/>
      <c r="K81" s="822"/>
      <c r="L81" s="822"/>
      <c r="M81" s="823"/>
      <c r="N81" s="310">
        <f>SUM(N75:N80)</f>
        <v>1771.3936805865937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N46+N59+N70+N81</f>
        <v>9466.4818614172291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1893.2963722834459</v>
      </c>
      <c r="M88" s="850"/>
      <c r="N88" s="57"/>
    </row>
    <row r="89" spans="1:14">
      <c r="B89" s="95" t="s">
        <v>1057</v>
      </c>
      <c r="C89" s="96"/>
      <c r="D89" s="96"/>
      <c r="E89" s="96"/>
      <c r="F89" s="96"/>
      <c r="G89" s="96"/>
      <c r="H89" s="96"/>
      <c r="I89" s="93"/>
      <c r="J89" s="94"/>
      <c r="K89" s="313">
        <v>0.05</v>
      </c>
      <c r="L89" s="849">
        <f>N83*K89</f>
        <v>473.32409307086147</v>
      </c>
      <c r="M89" s="850"/>
      <c r="N89" s="57"/>
    </row>
    <row r="90" spans="1:14" ht="15.75" thickBot="1">
      <c r="B90" s="97" t="s">
        <v>1058</v>
      </c>
      <c r="C90" s="98"/>
      <c r="D90" s="98"/>
      <c r="E90" s="98"/>
      <c r="F90" s="98"/>
      <c r="G90" s="98"/>
      <c r="H90" s="98"/>
      <c r="I90" s="99"/>
      <c r="J90" s="100"/>
      <c r="K90" s="314">
        <v>0.05</v>
      </c>
      <c r="L90" s="851">
        <f>N83*K90</f>
        <v>473.32409307086147</v>
      </c>
      <c r="M90" s="852"/>
      <c r="N90" s="57"/>
    </row>
    <row r="91" spans="1:14" ht="15.75" thickBot="1">
      <c r="B91" s="815" t="s">
        <v>1037</v>
      </c>
      <c r="C91" s="816"/>
      <c r="D91" s="816"/>
      <c r="E91" s="816"/>
      <c r="F91" s="816"/>
      <c r="G91" s="816"/>
      <c r="H91" s="816"/>
      <c r="I91" s="816"/>
      <c r="J91" s="816"/>
      <c r="K91" s="816"/>
      <c r="L91" s="816"/>
      <c r="M91" s="817"/>
      <c r="N91" s="58">
        <f>L88+L89+L90</f>
        <v>2839.9445584251689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12306.426419842399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5" t="s">
        <v>1037</v>
      </c>
      <c r="C56" s="816"/>
      <c r="D56" s="816"/>
      <c r="E56" s="816"/>
      <c r="F56" s="816"/>
      <c r="G56" s="816"/>
      <c r="H56" s="816"/>
      <c r="I56" s="816"/>
      <c r="J56" s="816"/>
      <c r="K56" s="816"/>
      <c r="L56" s="816"/>
      <c r="M56" s="817"/>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8" t="s">
        <v>1045</v>
      </c>
      <c r="M60" s="791"/>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19">
        <f>VLOOKUP(A61,TRANSPORTE!A3:D117,4,FALSE)</f>
        <v>1.0045420699925538</v>
      </c>
      <c r="M61" s="820"/>
      <c r="N61" s="296">
        <f>K61*L61</f>
        <v>1.0045420699925538</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4"/>
      <c r="M66" s="805"/>
      <c r="N66" s="133"/>
    </row>
    <row r="67" spans="1:15" ht="15.75" thickBot="1">
      <c r="B67" s="821" t="s">
        <v>1037</v>
      </c>
      <c r="C67" s="822"/>
      <c r="D67" s="822"/>
      <c r="E67" s="822"/>
      <c r="F67" s="822"/>
      <c r="G67" s="822"/>
      <c r="H67" s="822"/>
      <c r="I67" s="822"/>
      <c r="J67" s="822"/>
      <c r="K67" s="822"/>
      <c r="L67" s="822"/>
      <c r="M67" s="823"/>
      <c r="N67" s="110">
        <f>N61+N62+N63+N64+N65</f>
        <v>1.0045420699925538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1" t="s">
        <v>1047</v>
      </c>
      <c r="C71" s="842"/>
      <c r="D71" s="842"/>
      <c r="E71" s="842"/>
      <c r="F71" s="842"/>
      <c r="G71" s="842"/>
      <c r="H71" s="842"/>
      <c r="I71" s="79" t="s">
        <v>1048</v>
      </c>
      <c r="J71" s="81" t="s">
        <v>1494</v>
      </c>
      <c r="K71" s="80" t="s">
        <v>1050</v>
      </c>
      <c r="L71" s="843" t="s">
        <v>1034</v>
      </c>
      <c r="M71" s="844"/>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2"/>
      <c r="C77" s="803"/>
      <c r="D77" s="803"/>
      <c r="E77" s="803"/>
      <c r="F77" s="803"/>
      <c r="G77" s="803"/>
      <c r="H77" s="803"/>
      <c r="I77" s="132"/>
      <c r="J77" s="132"/>
      <c r="K77" s="132"/>
      <c r="L77" s="903"/>
      <c r="M77" s="903"/>
      <c r="N77" s="133"/>
    </row>
    <row r="78" spans="1:15" ht="15.75" thickBot="1">
      <c r="B78" s="821" t="s">
        <v>1037</v>
      </c>
      <c r="C78" s="822"/>
      <c r="D78" s="822"/>
      <c r="E78" s="822"/>
      <c r="F78" s="822"/>
      <c r="G78" s="822"/>
      <c r="H78" s="822"/>
      <c r="I78" s="822"/>
      <c r="J78" s="822"/>
      <c r="K78" s="822"/>
      <c r="L78" s="822"/>
      <c r="M78" s="823"/>
      <c r="N78" s="469"/>
    </row>
    <row r="79" spans="1:15" ht="15.75" thickBot="1">
      <c r="B79" s="39"/>
      <c r="C79" s="40"/>
      <c r="D79" s="40"/>
      <c r="E79" s="40"/>
      <c r="F79" s="40"/>
      <c r="G79" s="40"/>
      <c r="H79" s="40"/>
      <c r="I79" s="40"/>
      <c r="J79" s="40"/>
      <c r="K79" s="40"/>
      <c r="L79" s="40"/>
      <c r="M79" s="40"/>
      <c r="N79" s="41"/>
    </row>
    <row r="80" spans="1:15" ht="15.75" thickBot="1">
      <c r="B80" s="815" t="s">
        <v>1051</v>
      </c>
      <c r="C80" s="816"/>
      <c r="D80" s="816"/>
      <c r="E80" s="816"/>
      <c r="F80" s="816"/>
      <c r="G80" s="816"/>
      <c r="H80" s="816"/>
      <c r="I80" s="816"/>
      <c r="J80" s="816"/>
      <c r="K80" s="816"/>
      <c r="L80" s="816"/>
      <c r="M80" s="817"/>
      <c r="N80" s="105">
        <f>N43+N56+N67+N78</f>
        <v>1.0045420699925538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0.20090841399851078</v>
      </c>
      <c r="M85" s="850"/>
      <c r="N85" s="57"/>
    </row>
    <row r="86" spans="1:14">
      <c r="B86" s="95" t="s">
        <v>1057</v>
      </c>
      <c r="C86" s="96"/>
      <c r="D86" s="96"/>
      <c r="E86" s="96"/>
      <c r="F86" s="96"/>
      <c r="G86" s="96"/>
      <c r="H86" s="96"/>
      <c r="I86" s="93"/>
      <c r="J86" s="94"/>
      <c r="K86" s="313">
        <v>0.05</v>
      </c>
      <c r="L86" s="849">
        <f>N80*K86</f>
        <v>5.0227103499627695E-2</v>
      </c>
      <c r="M86" s="850"/>
      <c r="N86" s="57"/>
    </row>
    <row r="87" spans="1:14" ht="15.75" thickBot="1">
      <c r="B87" s="97" t="s">
        <v>1058</v>
      </c>
      <c r="C87" s="98"/>
      <c r="D87" s="98"/>
      <c r="E87" s="98"/>
      <c r="F87" s="98"/>
      <c r="G87" s="98"/>
      <c r="H87" s="98"/>
      <c r="I87" s="99"/>
      <c r="J87" s="100"/>
      <c r="K87" s="314">
        <v>0.05</v>
      </c>
      <c r="L87" s="851">
        <f>N80*K87</f>
        <v>5.0227103499627695E-2</v>
      </c>
      <c r="M87" s="852"/>
      <c r="N87" s="57"/>
    </row>
    <row r="88" spans="1:14" ht="15.75" thickBot="1">
      <c r="B88" s="815" t="s">
        <v>1037</v>
      </c>
      <c r="C88" s="816"/>
      <c r="D88" s="816"/>
      <c r="E88" s="816"/>
      <c r="F88" s="816"/>
      <c r="G88" s="816"/>
      <c r="H88" s="816"/>
      <c r="I88" s="816"/>
      <c r="J88" s="816"/>
      <c r="K88" s="816"/>
      <c r="L88" s="816"/>
      <c r="M88" s="817"/>
      <c r="N88" s="58">
        <f>L85+L86+L87</f>
        <v>0.30136262099776612</v>
      </c>
    </row>
    <row r="89" spans="1:14" ht="15.75" thickBot="1">
      <c r="B89" s="39"/>
      <c r="C89" s="40"/>
      <c r="D89" s="40"/>
      <c r="E89" s="40"/>
      <c r="F89" s="40"/>
      <c r="G89" s="40"/>
      <c r="H89" s="40"/>
      <c r="I89" s="40"/>
      <c r="J89" s="40"/>
      <c r="K89" s="40"/>
      <c r="L89" s="40"/>
      <c r="M89" s="40"/>
      <c r="N89" s="41"/>
    </row>
    <row r="90" spans="1:14" ht="15.75" thickBot="1">
      <c r="A90" t="s">
        <v>2122</v>
      </c>
      <c r="B90" s="815" t="s">
        <v>1059</v>
      </c>
      <c r="C90" s="816"/>
      <c r="D90" s="816"/>
      <c r="E90" s="816"/>
      <c r="F90" s="816"/>
      <c r="G90" s="816"/>
      <c r="H90" s="816"/>
      <c r="I90" s="816"/>
      <c r="J90" s="816"/>
      <c r="K90" s="816"/>
      <c r="L90" s="816"/>
      <c r="M90" s="817"/>
      <c r="N90" s="58">
        <f>N80+N88</f>
        <v>1.30590469099032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75" thickBot="1">
      <c r="B121" s="428" t="s">
        <v>2327</v>
      </c>
      <c r="C121" s="429"/>
      <c r="D121" s="429"/>
      <c r="E121" s="268"/>
      <c r="F121" s="268"/>
      <c r="G121" s="268"/>
      <c r="H121" s="268"/>
      <c r="I121" s="268"/>
      <c r="J121" s="965"/>
      <c r="K121" s="965"/>
      <c r="L121" s="965"/>
      <c r="M121" s="965"/>
      <c r="N121" s="96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190</v>
      </c>
      <c r="B36" s="828" t="str">
        <f>VLOOKUP(A36,EQUIPOS!A6:D154,3,FALSE)</f>
        <v>Diferencial de 3 ton</v>
      </c>
      <c r="C36" s="829"/>
      <c r="D36" s="829"/>
      <c r="E36" s="829"/>
      <c r="F36" s="829"/>
      <c r="G36" s="829"/>
      <c r="H36" s="830"/>
      <c r="I36" s="276"/>
      <c r="J36" s="277"/>
      <c r="K36" s="278">
        <f>VLOOKUP(A36,EQUIPOS!A6:D163,4,FALSE)</f>
        <v>8161.3711781609209</v>
      </c>
      <c r="L36" s="279"/>
      <c r="M36" s="345">
        <v>40</v>
      </c>
      <c r="N36" s="281">
        <f t="shared" ref="N36:N41" si="0">K36/M36</f>
        <v>204.03427945402302</v>
      </c>
    </row>
    <row r="37" spans="1:14">
      <c r="A37" s="119" t="s">
        <v>195</v>
      </c>
      <c r="B37" s="828" t="str">
        <f>VLOOKUP(A37,EQUIPOS!A7:D154,3,FALSE)</f>
        <v xml:space="preserve">Equipo de oxicorte, Capacidad de corte: hasta 6´´ (152mm) </v>
      </c>
      <c r="C37" s="829"/>
      <c r="D37" s="829"/>
      <c r="E37" s="829"/>
      <c r="F37" s="829"/>
      <c r="G37" s="829"/>
      <c r="H37" s="830"/>
      <c r="I37" s="430"/>
      <c r="J37" s="431"/>
      <c r="K37" s="278">
        <f>VLOOKUP(A37,EQUIPOS!A7:D164,4,FALSE)</f>
        <v>17078.201628352494</v>
      </c>
      <c r="L37" s="344"/>
      <c r="M37" s="345">
        <v>400</v>
      </c>
      <c r="N37" s="281">
        <f t="shared" si="0"/>
        <v>42.695504070881235</v>
      </c>
    </row>
    <row r="38" spans="1:14">
      <c r="A38" s="119" t="s">
        <v>204</v>
      </c>
      <c r="B38" s="828" t="str">
        <f>VLOOKUP(A38,EQUIPOS!A8:D154,3,FALSE)</f>
        <v xml:space="preserve">Equipo de soldadura 250 AMP
</v>
      </c>
      <c r="C38" s="829"/>
      <c r="D38" s="829"/>
      <c r="E38" s="829"/>
      <c r="F38" s="829"/>
      <c r="G38" s="829"/>
      <c r="H38" s="830"/>
      <c r="I38" s="430"/>
      <c r="J38" s="431"/>
      <c r="K38" s="278">
        <f>VLOOKUP(A38,EQUIPOS!A8:D165,4,FALSE)</f>
        <v>20989.444667943808</v>
      </c>
      <c r="L38" s="344"/>
      <c r="M38" s="345">
        <v>400</v>
      </c>
      <c r="N38" s="281">
        <f t="shared" si="0"/>
        <v>52.473611669859523</v>
      </c>
    </row>
    <row r="39" spans="1:14">
      <c r="A39" s="119" t="s">
        <v>208</v>
      </c>
      <c r="B39" s="828" t="str">
        <f>VLOOKUP(A39,EQUIPOS!A9:D154,3,FALSE)</f>
        <v>Equipo de soldadura 400</v>
      </c>
      <c r="C39" s="829"/>
      <c r="D39" s="829"/>
      <c r="E39" s="829"/>
      <c r="F39" s="829"/>
      <c r="G39" s="829"/>
      <c r="H39" s="830"/>
      <c r="I39" s="430"/>
      <c r="J39" s="431"/>
      <c r="K39" s="278">
        <f>VLOOKUP(A39,EQUIPOS!A9:D166,4,FALSE)</f>
        <v>22323.553595146874</v>
      </c>
      <c r="L39" s="344"/>
      <c r="M39" s="345">
        <v>400</v>
      </c>
      <c r="N39" s="281">
        <f t="shared" si="0"/>
        <v>55.808883987867183</v>
      </c>
    </row>
    <row r="40" spans="1:14">
      <c r="A40" s="119" t="s">
        <v>210</v>
      </c>
      <c r="B40" s="828" t="str">
        <f>VLOOKUP(A40,EQUIPOS!A10:D154,3,FALSE)</f>
        <v>Equipo de soldadura 600</v>
      </c>
      <c r="C40" s="829"/>
      <c r="D40" s="829"/>
      <c r="E40" s="829"/>
      <c r="F40" s="829"/>
      <c r="G40" s="829"/>
      <c r="H40" s="830"/>
      <c r="I40" s="430"/>
      <c r="J40" s="431"/>
      <c r="K40" s="278">
        <f>VLOOKUP(A40,EQUIPOS!A10:D167,4,FALSE)</f>
        <v>24393.02979246488</v>
      </c>
      <c r="L40" s="344"/>
      <c r="M40" s="345">
        <v>400</v>
      </c>
      <c r="N40" s="281">
        <f t="shared" si="0"/>
        <v>60.982574481162203</v>
      </c>
    </row>
    <row r="41" spans="1:14">
      <c r="A41" s="119" t="s">
        <v>243</v>
      </c>
      <c r="B41" s="828" t="str">
        <f>VLOOKUP(A41,EQUIPOS!A11:D155,3,FALSE)</f>
        <v>Grúa 10 ton</v>
      </c>
      <c r="C41" s="829"/>
      <c r="D41" s="829"/>
      <c r="E41" s="829"/>
      <c r="F41" s="829"/>
      <c r="G41" s="829"/>
      <c r="H41" s="830"/>
      <c r="I41" s="430"/>
      <c r="J41" s="431"/>
      <c r="K41" s="278">
        <f>VLOOKUP(A41,EQUIPOS!A11:D168,4,FALSE)</f>
        <v>212443.45198914435</v>
      </c>
      <c r="L41" s="344"/>
      <c r="M41" s="345">
        <v>400</v>
      </c>
      <c r="N41" s="281">
        <f t="shared" si="0"/>
        <v>531.10862997286085</v>
      </c>
    </row>
    <row r="42" spans="1:14">
      <c r="B42" s="828"/>
      <c r="C42" s="829"/>
      <c r="D42" s="829"/>
      <c r="E42" s="829"/>
      <c r="F42" s="829"/>
      <c r="G42" s="829"/>
      <c r="H42" s="830"/>
      <c r="I42" s="42"/>
      <c r="J42" s="43"/>
      <c r="K42" s="278"/>
      <c r="L42" s="285"/>
      <c r="M42" s="345"/>
      <c r="N42" s="281"/>
    </row>
    <row r="43" spans="1:14">
      <c r="B43" s="329"/>
      <c r="C43" s="330"/>
      <c r="D43" s="330"/>
      <c r="E43" s="330"/>
      <c r="F43" s="332"/>
      <c r="G43" s="332"/>
      <c r="H43" s="131"/>
      <c r="I43" s="42"/>
      <c r="J43" s="43"/>
      <c r="K43" s="278"/>
      <c r="L43" s="285"/>
      <c r="M43" s="286"/>
      <c r="N43" s="282"/>
    </row>
    <row r="44" spans="1:14">
      <c r="B44" s="835" t="s">
        <v>1036</v>
      </c>
      <c r="C44" s="836"/>
      <c r="D44" s="836"/>
      <c r="E44" s="44"/>
      <c r="F44" s="45"/>
      <c r="G44" s="45"/>
      <c r="H44" s="46"/>
      <c r="I44" s="42"/>
      <c r="J44" s="43"/>
      <c r="K44" s="288"/>
      <c r="L44" s="285"/>
      <c r="M44" s="410">
        <v>0.05</v>
      </c>
      <c r="N44" s="353">
        <f>N81*M44</f>
        <v>88.569684029329693</v>
      </c>
    </row>
    <row r="45" spans="1:14" ht="15.75" thickBot="1">
      <c r="B45" s="828"/>
      <c r="C45" s="829"/>
      <c r="D45" s="829"/>
      <c r="E45" s="829"/>
      <c r="F45" s="829"/>
      <c r="G45" s="829"/>
      <c r="H45" s="830"/>
      <c r="I45" s="837"/>
      <c r="J45" s="838"/>
      <c r="K45" s="47"/>
      <c r="L45" s="839"/>
      <c r="M45" s="840"/>
      <c r="N45" s="111"/>
    </row>
    <row r="46" spans="1:14" ht="15.75" thickBot="1">
      <c r="B46" s="815" t="s">
        <v>1037</v>
      </c>
      <c r="C46" s="816"/>
      <c r="D46" s="816"/>
      <c r="E46" s="816"/>
      <c r="F46" s="816"/>
      <c r="G46" s="816"/>
      <c r="H46" s="816"/>
      <c r="I46" s="816"/>
      <c r="J46" s="816"/>
      <c r="K46" s="816"/>
      <c r="L46" s="816"/>
      <c r="M46" s="817"/>
      <c r="N46" s="403">
        <f>SUM(N36:N44)</f>
        <v>1035.6731676659838</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6" t="s">
        <v>1028</v>
      </c>
      <c r="C50" s="807"/>
      <c r="D50" s="807"/>
      <c r="E50" s="807"/>
      <c r="F50" s="807"/>
      <c r="G50" s="807"/>
      <c r="H50" s="807"/>
      <c r="I50" s="808"/>
      <c r="J50" s="324" t="s">
        <v>1029</v>
      </c>
      <c r="K50" s="91" t="s">
        <v>1030</v>
      </c>
      <c r="L50" s="809" t="s">
        <v>1039</v>
      </c>
      <c r="M50" s="808"/>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28139.081058277581</v>
      </c>
      <c r="N51" s="281">
        <f>K51*M51</f>
        <v>140.69540529138791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3187.4195142529979</v>
      </c>
      <c r="N52" s="281">
        <f t="shared" ref="N52:N58" si="1">K52*M52</f>
        <v>15.93709757126499</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12524.695715060565</v>
      </c>
      <c r="N53" s="281">
        <f t="shared" si="1"/>
        <v>62.623478575302826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10180.196468390284</v>
      </c>
      <c r="N54" s="281">
        <f t="shared" si="1"/>
        <v>101.80196468390284</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25343.59910805761</v>
      </c>
      <c r="N55" s="281">
        <f t="shared" si="1"/>
        <v>253.43599108057609</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33264</v>
      </c>
      <c r="N56" s="281">
        <f t="shared" si="1"/>
        <v>16.632000000000001</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84856.009642620367</v>
      </c>
      <c r="N57" s="281">
        <f t="shared" si="1"/>
        <v>84.856009642620364</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22500</v>
      </c>
      <c r="N58" s="281">
        <f t="shared" si="1"/>
        <v>22.5</v>
      </c>
    </row>
    <row r="59" spans="1:14" ht="15.75" thickBot="1">
      <c r="B59" s="815" t="s">
        <v>1037</v>
      </c>
      <c r="C59" s="816"/>
      <c r="D59" s="816"/>
      <c r="E59" s="816"/>
      <c r="F59" s="816"/>
      <c r="G59" s="816"/>
      <c r="H59" s="816"/>
      <c r="I59" s="816"/>
      <c r="J59" s="816"/>
      <c r="K59" s="816"/>
      <c r="L59" s="816"/>
      <c r="M59" s="817"/>
      <c r="N59" s="403">
        <f>SUM(N51:N58)</f>
        <v>698.48194684505495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8" t="s">
        <v>1045</v>
      </c>
      <c r="M63" s="791"/>
      <c r="N63" s="82" t="s">
        <v>1035</v>
      </c>
    </row>
    <row r="64" spans="1:14">
      <c r="B64" s="52"/>
      <c r="C64" s="326"/>
      <c r="D64" s="326"/>
      <c r="E64" s="326"/>
      <c r="F64" s="326"/>
      <c r="G64" s="326"/>
      <c r="H64" s="320"/>
      <c r="I64" s="288"/>
      <c r="J64" s="295"/>
      <c r="K64" s="288"/>
      <c r="L64" s="819"/>
      <c r="M64" s="820"/>
      <c r="N64" s="296"/>
    </row>
    <row r="65" spans="1:15">
      <c r="B65" s="52"/>
      <c r="C65" s="53"/>
      <c r="D65" s="53"/>
      <c r="E65" s="53"/>
      <c r="F65" s="53"/>
      <c r="G65" s="53"/>
      <c r="H65" s="320"/>
      <c r="I65" s="288"/>
      <c r="J65" s="295"/>
      <c r="K65" s="288"/>
      <c r="L65" s="819"/>
      <c r="M65" s="820"/>
      <c r="N65" s="296"/>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4"/>
      <c r="M69" s="805"/>
      <c r="N69" s="133"/>
    </row>
    <row r="70" spans="1:15" ht="15.75" thickBot="1">
      <c r="B70" s="821" t="s">
        <v>1037</v>
      </c>
      <c r="C70" s="822"/>
      <c r="D70" s="822"/>
      <c r="E70" s="822"/>
      <c r="F70" s="822"/>
      <c r="G70" s="822"/>
      <c r="H70" s="822"/>
      <c r="I70" s="822"/>
      <c r="J70" s="822"/>
      <c r="K70" s="822"/>
      <c r="L70" s="822"/>
      <c r="M70" s="82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1" t="s">
        <v>1047</v>
      </c>
      <c r="C74" s="842"/>
      <c r="D74" s="842"/>
      <c r="E74" s="842"/>
      <c r="F74" s="842"/>
      <c r="G74" s="842"/>
      <c r="H74" s="842"/>
      <c r="I74" s="79" t="s">
        <v>1048</v>
      </c>
      <c r="J74" s="81" t="s">
        <v>1494</v>
      </c>
      <c r="K74" s="80" t="s">
        <v>1050</v>
      </c>
      <c r="L74" s="843" t="s">
        <v>1034</v>
      </c>
      <c r="M74" s="844"/>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57968.178882599997</v>
      </c>
      <c r="J76" s="302">
        <v>185</v>
      </c>
      <c r="K76" s="303">
        <f>VLOOKUP(A76,'MANO DE OBRA'!A8:D100,4,FALSE)</f>
        <v>107241.13093281</v>
      </c>
      <c r="L76" s="56"/>
      <c r="M76" s="443">
        <v>320</v>
      </c>
      <c r="N76" s="404">
        <f>K76/M76</f>
        <v>335.12853416503128</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02"/>
      <c r="C80" s="803"/>
      <c r="D80" s="803"/>
      <c r="E80" s="803"/>
      <c r="F80" s="803"/>
      <c r="G80" s="803"/>
      <c r="H80" s="803"/>
      <c r="I80" s="479"/>
      <c r="J80" s="480"/>
      <c r="K80" s="483"/>
      <c r="L80" s="484"/>
      <c r="M80" s="485"/>
      <c r="N80" s="404"/>
    </row>
    <row r="81" spans="1:14" ht="15.75" thickBot="1">
      <c r="B81" s="821" t="s">
        <v>1037</v>
      </c>
      <c r="C81" s="822"/>
      <c r="D81" s="822"/>
      <c r="E81" s="822"/>
      <c r="F81" s="822"/>
      <c r="G81" s="822"/>
      <c r="H81" s="822"/>
      <c r="I81" s="822"/>
      <c r="J81" s="822"/>
      <c r="K81" s="822"/>
      <c r="L81" s="822"/>
      <c r="M81" s="823"/>
      <c r="N81" s="310">
        <f>SUM(N75:N80)</f>
        <v>1771.3936805865937</v>
      </c>
    </row>
    <row r="82" spans="1:14" ht="15.75" thickBot="1">
      <c r="B82" s="39"/>
      <c r="C82" s="40"/>
      <c r="D82" s="40"/>
      <c r="E82" s="40"/>
      <c r="F82" s="40"/>
      <c r="G82" s="40"/>
      <c r="H82" s="40"/>
      <c r="I82" s="40"/>
      <c r="J82" s="40"/>
      <c r="K82" s="40"/>
      <c r="L82" s="40"/>
      <c r="M82" s="40"/>
      <c r="N82" s="41"/>
    </row>
    <row r="83" spans="1:14" ht="15.75" thickBot="1">
      <c r="B83" s="815" t="s">
        <v>1051</v>
      </c>
      <c r="C83" s="816"/>
      <c r="D83" s="816"/>
      <c r="E83" s="816"/>
      <c r="F83" s="816"/>
      <c r="G83" s="816"/>
      <c r="H83" s="816"/>
      <c r="I83" s="816"/>
      <c r="J83" s="816"/>
      <c r="K83" s="816"/>
      <c r="L83" s="816"/>
      <c r="M83" s="817"/>
      <c r="N83" s="105">
        <f>N46+N59+N70+N81</f>
        <v>3505.5487950976326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701.10975901952656</v>
      </c>
      <c r="M88" s="850"/>
      <c r="N88" s="57"/>
    </row>
    <row r="89" spans="1:14">
      <c r="B89" s="95" t="s">
        <v>1057</v>
      </c>
      <c r="C89" s="96"/>
      <c r="D89" s="96"/>
      <c r="E89" s="96"/>
      <c r="F89" s="96"/>
      <c r="G89" s="96"/>
      <c r="H89" s="96"/>
      <c r="I89" s="93"/>
      <c r="J89" s="94"/>
      <c r="K89" s="313">
        <v>0.05</v>
      </c>
      <c r="L89" s="849">
        <f>N83*K89</f>
        <v>175.27743975488164</v>
      </c>
      <c r="M89" s="850"/>
      <c r="N89" s="57"/>
    </row>
    <row r="90" spans="1:14" ht="15.75" thickBot="1">
      <c r="B90" s="97" t="s">
        <v>1058</v>
      </c>
      <c r="C90" s="98"/>
      <c r="D90" s="98"/>
      <c r="E90" s="98"/>
      <c r="F90" s="98"/>
      <c r="G90" s="98"/>
      <c r="H90" s="98"/>
      <c r="I90" s="99"/>
      <c r="J90" s="100"/>
      <c r="K90" s="314">
        <v>0.05</v>
      </c>
      <c r="L90" s="851">
        <f>N83*K90</f>
        <v>175.27743975488164</v>
      </c>
      <c r="M90" s="852"/>
      <c r="N90" s="57"/>
    </row>
    <row r="91" spans="1:14" ht="15.75" thickBot="1">
      <c r="B91" s="815" t="s">
        <v>1037</v>
      </c>
      <c r="C91" s="816"/>
      <c r="D91" s="816"/>
      <c r="E91" s="816"/>
      <c r="F91" s="816"/>
      <c r="G91" s="816"/>
      <c r="H91" s="816"/>
      <c r="I91" s="816"/>
      <c r="J91" s="816"/>
      <c r="K91" s="816"/>
      <c r="L91" s="816"/>
      <c r="M91" s="817"/>
      <c r="N91" s="58">
        <f>L88+L89+L90</f>
        <v>1051.66463852929</v>
      </c>
    </row>
    <row r="92" spans="1:14" ht="15.75" thickBot="1">
      <c r="B92" s="39"/>
      <c r="C92" s="40"/>
      <c r="D92" s="40"/>
      <c r="E92" s="40"/>
      <c r="F92" s="40"/>
      <c r="G92" s="40"/>
      <c r="H92" s="40"/>
      <c r="I92" s="40"/>
      <c r="J92" s="40"/>
      <c r="K92" s="40"/>
      <c r="L92" s="40"/>
      <c r="M92" s="40"/>
      <c r="N92" s="41"/>
    </row>
    <row r="93" spans="1:14" ht="15.75" thickBot="1">
      <c r="A93" t="s">
        <v>2122</v>
      </c>
      <c r="B93" s="815" t="s">
        <v>1059</v>
      </c>
      <c r="C93" s="816"/>
      <c r="D93" s="816"/>
      <c r="E93" s="816"/>
      <c r="F93" s="816"/>
      <c r="G93" s="816"/>
      <c r="H93" s="816"/>
      <c r="I93" s="816"/>
      <c r="J93" s="816"/>
      <c r="K93" s="816"/>
      <c r="L93" s="816"/>
      <c r="M93" s="817"/>
      <c r="N93" s="196">
        <f>N83+N91</f>
        <v>4557.2134336269228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75" thickBot="1">
      <c r="B124" s="428" t="s">
        <v>2327</v>
      </c>
      <c r="C124" s="429"/>
      <c r="D124" s="429"/>
      <c r="E124" s="268"/>
      <c r="F124" s="268"/>
      <c r="G124" s="268"/>
      <c r="H124" s="268"/>
      <c r="I124" s="268"/>
      <c r="J124" s="965"/>
      <c r="K124" s="965"/>
      <c r="L124" s="965"/>
      <c r="M124" s="965"/>
      <c r="N124" s="96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42.75" customHeight="1" thickBot="1">
      <c r="A31" t="s">
        <v>1929</v>
      </c>
      <c r="B31" s="86" t="s">
        <v>1212</v>
      </c>
      <c r="C31" s="955" t="s">
        <v>2238</v>
      </c>
      <c r="D31" s="956"/>
      <c r="E31" s="956"/>
      <c r="F31" s="956"/>
      <c r="G31" s="956"/>
      <c r="H31" s="956"/>
      <c r="I31" s="956"/>
      <c r="J31" s="956"/>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188</v>
      </c>
      <c r="B36" s="828" t="str">
        <f>VLOOKUP(A36,EQUIPOS!A6:D154,3,FALSE)</f>
        <v>Diferencial</v>
      </c>
      <c r="C36" s="829"/>
      <c r="D36" s="829"/>
      <c r="E36" s="829"/>
      <c r="F36" s="829"/>
      <c r="G36" s="829"/>
      <c r="H36" s="830"/>
      <c r="I36" s="276"/>
      <c r="J36" s="277"/>
      <c r="K36" s="278">
        <f>VLOOKUP(A36,EQUIPOS!A6:D163,4,FALSE)</f>
        <v>3470.5584642401027</v>
      </c>
      <c r="L36" s="279"/>
      <c r="M36" s="345">
        <v>4</v>
      </c>
      <c r="N36" s="281">
        <f>K36/M36</f>
        <v>867.63961606002567</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957.5100976143749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1825.1497136744006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491369.57897908747</v>
      </c>
      <c r="N48" s="281">
        <f>K48*M48</f>
        <v>4913.6957897908751</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155354.88820586991</v>
      </c>
      <c r="N49" s="281">
        <f>K49*M49</f>
        <v>155354.88820586991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494386.98921231838</v>
      </c>
      <c r="N50" s="281">
        <f>K50*M50</f>
        <v>180451.25106249622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340719.83505815698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19">
        <f>VLOOKUP(A58,TRANSPORTE!A1:D117,4,FALSE)</f>
        <v>4.0181682799702152</v>
      </c>
      <c r="M58" s="820"/>
      <c r="N58" s="296">
        <f>K58*L58</f>
        <v>1.1250871183916604</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f>
        <v>1.1250871183916604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9575.100976143749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352121.21083509352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70424.242167018703</v>
      </c>
      <c r="M82" s="850"/>
      <c r="N82" s="57"/>
    </row>
    <row r="83" spans="1:14">
      <c r="B83" s="95" t="s">
        <v>1057</v>
      </c>
      <c r="C83" s="96"/>
      <c r="D83" s="96"/>
      <c r="E83" s="96"/>
      <c r="F83" s="96"/>
      <c r="G83" s="96"/>
      <c r="H83" s="96"/>
      <c r="I83" s="93"/>
      <c r="J83" s="94"/>
      <c r="K83" s="313">
        <v>0.05</v>
      </c>
      <c r="L83" s="849">
        <f>N77*K83</f>
        <v>17606.060541754676</v>
      </c>
      <c r="M83" s="850"/>
      <c r="N83" s="57"/>
    </row>
    <row r="84" spans="1:14" ht="15.75" thickBot="1">
      <c r="B84" s="97" t="s">
        <v>1058</v>
      </c>
      <c r="C84" s="98"/>
      <c r="D84" s="98"/>
      <c r="E84" s="98"/>
      <c r="F84" s="98"/>
      <c r="G84" s="98"/>
      <c r="H84" s="98"/>
      <c r="I84" s="99"/>
      <c r="J84" s="100"/>
      <c r="K84" s="314">
        <v>0.05</v>
      </c>
      <c r="L84" s="851">
        <f>N77*K84</f>
        <v>17606.060541754676</v>
      </c>
      <c r="M84" s="852"/>
      <c r="N84" s="57"/>
    </row>
    <row r="85" spans="1:14" ht="15.75" thickBot="1">
      <c r="B85" s="815" t="s">
        <v>1037</v>
      </c>
      <c r="C85" s="816"/>
      <c r="D85" s="816"/>
      <c r="E85" s="816"/>
      <c r="F85" s="816"/>
      <c r="G85" s="816"/>
      <c r="H85" s="816"/>
      <c r="I85" s="816"/>
      <c r="J85" s="816"/>
      <c r="K85" s="816"/>
      <c r="L85" s="816"/>
      <c r="M85" s="817"/>
      <c r="N85" s="58">
        <f>L82+L83+L84</f>
        <v>105636.36325052805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457757.57408562157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45" customHeight="1" thickBot="1">
      <c r="A31" t="s">
        <v>1929</v>
      </c>
      <c r="B31" s="86" t="s">
        <v>1213</v>
      </c>
      <c r="C31" s="976" t="s">
        <v>2239</v>
      </c>
      <c r="D31" s="977"/>
      <c r="E31" s="977"/>
      <c r="F31" s="977"/>
      <c r="G31" s="977"/>
      <c r="H31" s="977"/>
      <c r="I31" s="977"/>
      <c r="J31" s="977"/>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188</v>
      </c>
      <c r="B36" s="828" t="str">
        <f>VLOOKUP(A36,EQUIPOS!A6:D154,3,FALSE)</f>
        <v>Diferencial</v>
      </c>
      <c r="C36" s="829"/>
      <c r="D36" s="829"/>
      <c r="E36" s="829"/>
      <c r="F36" s="829"/>
      <c r="G36" s="829"/>
      <c r="H36" s="830"/>
      <c r="I36" s="276"/>
      <c r="J36" s="277"/>
      <c r="K36" s="278">
        <f>VLOOKUP(A36,EQUIPOS!A6:D163,4,FALSE)</f>
        <v>3470.5584642401027</v>
      </c>
      <c r="L36" s="279"/>
      <c r="M36" s="450">
        <v>4</v>
      </c>
      <c r="N36" s="281">
        <f>K36/M36</f>
        <v>867.63961606002567</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957.5100976143749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1825.1497136744006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491369.57897908747</v>
      </c>
      <c r="N48" s="281">
        <f>K48*M48</f>
        <v>9827.3915795817502</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155354.88820586991</v>
      </c>
      <c r="N49" s="281">
        <f>K49*M49</f>
        <v>155354.88820586991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494386.98921231838</v>
      </c>
      <c r="N50" s="281">
        <f>K50*M50</f>
        <v>227418.01503766645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392600.29482311814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19">
        <f>VLOOKUP(A58,TRANSPORTE!A1:D117,4,FALSE)</f>
        <v>4.0181682799702152</v>
      </c>
      <c r="M58" s="820"/>
      <c r="N58" s="296">
        <f>K58*L58</f>
        <v>1.1250871183916604</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f>
        <v>1.1250871183916604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9575.100976143749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404001.67060005467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80800.334120010943</v>
      </c>
      <c r="M82" s="850"/>
      <c r="N82" s="57"/>
    </row>
    <row r="83" spans="1:14">
      <c r="B83" s="95" t="s">
        <v>1057</v>
      </c>
      <c r="C83" s="96"/>
      <c r="D83" s="96"/>
      <c r="E83" s="96"/>
      <c r="F83" s="96"/>
      <c r="G83" s="96"/>
      <c r="H83" s="96"/>
      <c r="I83" s="93"/>
      <c r="J83" s="94"/>
      <c r="K83" s="313">
        <v>0.05</v>
      </c>
      <c r="L83" s="849">
        <f>N77*K83</f>
        <v>20200.083530002736</v>
      </c>
      <c r="M83" s="850"/>
      <c r="N83" s="57"/>
    </row>
    <row r="84" spans="1:14" ht="15.75" thickBot="1">
      <c r="B84" s="97" t="s">
        <v>1058</v>
      </c>
      <c r="C84" s="98"/>
      <c r="D84" s="98"/>
      <c r="E84" s="98"/>
      <c r="F84" s="98"/>
      <c r="G84" s="98"/>
      <c r="H84" s="98"/>
      <c r="I84" s="99"/>
      <c r="J84" s="100"/>
      <c r="K84" s="314">
        <v>0.05</v>
      </c>
      <c r="L84" s="851">
        <f>N77*K84</f>
        <v>20200.083530002736</v>
      </c>
      <c r="M84" s="852"/>
      <c r="N84" s="57"/>
    </row>
    <row r="85" spans="1:14" ht="15.75" thickBot="1">
      <c r="B85" s="815" t="s">
        <v>1037</v>
      </c>
      <c r="C85" s="816"/>
      <c r="D85" s="816"/>
      <c r="E85" s="816"/>
      <c r="F85" s="816"/>
      <c r="G85" s="816"/>
      <c r="H85" s="816"/>
      <c r="I85" s="816"/>
      <c r="J85" s="816"/>
      <c r="K85" s="816"/>
      <c r="L85" s="816"/>
      <c r="M85" s="817"/>
      <c r="N85" s="58">
        <f>L82+L83+L84</f>
        <v>121200.50118001642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525202.1717800711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310</v>
      </c>
      <c r="B36" s="828" t="str">
        <f>VLOOKUP(A36,EQUIPOS!A6:D154,3,FALSE)</f>
        <v>Retroexcavadora A25C</v>
      </c>
      <c r="C36" s="829"/>
      <c r="D36" s="829"/>
      <c r="E36" s="829"/>
      <c r="F36" s="829"/>
      <c r="G36" s="829"/>
      <c r="H36" s="830"/>
      <c r="I36" s="276"/>
      <c r="J36" s="277"/>
      <c r="K36" s="278">
        <f>VLOOKUP(A36,EQUIPOS!A6:D163,4,FALSE)</f>
        <v>272076.5136749681</v>
      </c>
      <c r="L36" s="279"/>
      <c r="M36" s="345">
        <v>3</v>
      </c>
      <c r="N36" s="281">
        <f>K36/M36</f>
        <v>90692.171224989361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1276.6801301525002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91968.851355141858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491369.57897908747</v>
      </c>
      <c r="N48" s="281">
        <f>K48*M48</f>
        <v>9827.3915795817502</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46674.164768275768</v>
      </c>
      <c r="N49" s="281">
        <f>K49*M49</f>
        <v>21470.115793406854</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454161.97890676785</v>
      </c>
      <c r="N50" s="281">
        <f>K50*M50</f>
        <v>454161.97890676785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485459.48627975647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19">
        <f>VLOOKUP(A58,TRANSPORTE!A1:D117,4,FALSE)</f>
        <v>4.0181682799702152</v>
      </c>
      <c r="M58" s="820"/>
      <c r="N58" s="296">
        <f>K58*L58</f>
        <v>1.1250871183916604</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19">
        <f>VLOOKUP(A59,TRANSPORTE!A1:D117,4,FALSE)</f>
        <v>962.35130305286657</v>
      </c>
      <c r="M59" s="820"/>
      <c r="N59" s="296">
        <f>K59*L59</f>
        <v>442.68159940431866</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443.80668652271032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12766.801301525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590638.94562294602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118127.78912458921</v>
      </c>
      <c r="M82" s="850"/>
      <c r="N82" s="57"/>
    </row>
    <row r="83" spans="1:14">
      <c r="B83" s="95" t="s">
        <v>1057</v>
      </c>
      <c r="C83" s="96"/>
      <c r="D83" s="96"/>
      <c r="E83" s="96"/>
      <c r="F83" s="96"/>
      <c r="G83" s="96"/>
      <c r="H83" s="96"/>
      <c r="I83" s="93"/>
      <c r="J83" s="94"/>
      <c r="K83" s="313">
        <v>0.05</v>
      </c>
      <c r="L83" s="849">
        <f>N77*K83</f>
        <v>29531.947281147302</v>
      </c>
      <c r="M83" s="850"/>
      <c r="N83" s="57"/>
    </row>
    <row r="84" spans="1:14" ht="15.75" thickBot="1">
      <c r="B84" s="97" t="s">
        <v>1058</v>
      </c>
      <c r="C84" s="98"/>
      <c r="D84" s="98"/>
      <c r="E84" s="98"/>
      <c r="F84" s="98"/>
      <c r="G84" s="98"/>
      <c r="H84" s="98"/>
      <c r="I84" s="99"/>
      <c r="J84" s="100"/>
      <c r="K84" s="314">
        <v>0.05</v>
      </c>
      <c r="L84" s="851">
        <f>N77*K84</f>
        <v>29531.947281147302</v>
      </c>
      <c r="M84" s="852"/>
      <c r="N84" s="57"/>
    </row>
    <row r="85" spans="1:14" ht="15.75" thickBot="1">
      <c r="B85" s="815" t="s">
        <v>1037</v>
      </c>
      <c r="C85" s="816"/>
      <c r="D85" s="816"/>
      <c r="E85" s="816"/>
      <c r="F85" s="816"/>
      <c r="G85" s="816"/>
      <c r="H85" s="816"/>
      <c r="I85" s="816"/>
      <c r="J85" s="816"/>
      <c r="K85" s="816"/>
      <c r="L85" s="816"/>
      <c r="M85" s="817"/>
      <c r="N85" s="58">
        <f>L82+L83+L84</f>
        <v>177191.6836868838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767830.62930982979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9357.5150255427852</v>
      </c>
      <c r="L36" s="279"/>
      <c r="M36" s="345">
        <v>0.5</v>
      </c>
      <c r="N36" s="281">
        <f>K36/M36</f>
        <v>18715.03005108557</v>
      </c>
    </row>
    <row r="37" spans="1:14">
      <c r="A37" s="119" t="s">
        <v>320</v>
      </c>
      <c r="B37" s="828" t="str">
        <f>VLOOKUP(A37,EQUIPOS!A7:D154,3,FALSE)</f>
        <v>Retroexcavadora sobre llantas, motor 62HP, Profundidad de excavación de 5.41 metros.</v>
      </c>
      <c r="C37" s="829"/>
      <c r="D37" s="829"/>
      <c r="E37" s="829"/>
      <c r="F37" s="829"/>
      <c r="G37" s="829"/>
      <c r="H37" s="830"/>
      <c r="I37" s="430"/>
      <c r="J37" s="431"/>
      <c r="K37" s="278">
        <f>VLOOKUP(A37,EQUIPOS!A7:D164,4,FALSE)</f>
        <v>196499.77873563219</v>
      </c>
      <c r="L37" s="344"/>
      <c r="M37" s="345">
        <v>1.5</v>
      </c>
      <c r="N37" s="281">
        <f>K37/M37</f>
        <v>130999.85249042146</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2553.3602603050003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152268.24280181201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46674.164768275768</v>
      </c>
      <c r="N48" s="281">
        <f>K48*M48</f>
        <v>27071.015565599944</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217650.56445489058</v>
      </c>
      <c r="N49" s="281">
        <f>K49*M49</f>
        <v>217650.56445489058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244721.58002049054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19">
        <f>VLOOKUP(A58,TRANSPORTE!A1:D117,4,FALSE)</f>
        <v>1557.0402084884583</v>
      </c>
      <c r="M58" s="820"/>
      <c r="N58" s="296">
        <f>K58*L58</f>
        <v>1557.0402084884583</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19">
        <f>VLOOKUP(A59,TRANSPORTE!A1:D117,4,FALSE)</f>
        <v>962.35130305286657</v>
      </c>
      <c r="M59" s="820"/>
      <c r="N59" s="296">
        <f>K59*L59</f>
        <v>558.16375577066253</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f>
        <v>2115.2039642591208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25533.60260305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424638.62938961171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84927.725877922348</v>
      </c>
      <c r="M82" s="850"/>
      <c r="N82" s="57"/>
    </row>
    <row r="83" spans="1:14">
      <c r="B83" s="95" t="s">
        <v>1057</v>
      </c>
      <c r="C83" s="96"/>
      <c r="D83" s="96"/>
      <c r="E83" s="96"/>
      <c r="F83" s="96"/>
      <c r="G83" s="96"/>
      <c r="H83" s="96"/>
      <c r="I83" s="93"/>
      <c r="J83" s="94"/>
      <c r="K83" s="313">
        <v>0.05</v>
      </c>
      <c r="L83" s="849">
        <f>N77*K83</f>
        <v>21231.931469480587</v>
      </c>
      <c r="M83" s="850"/>
      <c r="N83" s="57"/>
    </row>
    <row r="84" spans="1:14" ht="15.75" thickBot="1">
      <c r="B84" s="97" t="s">
        <v>1058</v>
      </c>
      <c r="C84" s="98"/>
      <c r="D84" s="98"/>
      <c r="E84" s="98"/>
      <c r="F84" s="98"/>
      <c r="G84" s="98"/>
      <c r="H84" s="98"/>
      <c r="I84" s="99"/>
      <c r="J84" s="100"/>
      <c r="K84" s="314">
        <v>0.05</v>
      </c>
      <c r="L84" s="851">
        <f>N77*K84</f>
        <v>21231.931469480587</v>
      </c>
      <c r="M84" s="852"/>
      <c r="N84" s="57"/>
    </row>
    <row r="85" spans="1:14" ht="15.75" thickBot="1">
      <c r="B85" s="815" t="s">
        <v>1037</v>
      </c>
      <c r="C85" s="816"/>
      <c r="D85" s="816"/>
      <c r="E85" s="816"/>
      <c r="F85" s="816"/>
      <c r="G85" s="816"/>
      <c r="H85" s="816"/>
      <c r="I85" s="816"/>
      <c r="J85" s="816"/>
      <c r="K85" s="816"/>
      <c r="L85" s="816"/>
      <c r="M85" s="817"/>
      <c r="N85" s="58">
        <f>L82+L83+L84</f>
        <v>127391.58881688354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552030.21820649528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9357.5150255427852</v>
      </c>
      <c r="L36" s="279"/>
      <c r="M36" s="345">
        <v>0.5</v>
      </c>
      <c r="N36" s="281">
        <f>K36/M36</f>
        <v>18715.03005108557</v>
      </c>
    </row>
    <row r="37" spans="1:14">
      <c r="A37" s="119" t="s">
        <v>303</v>
      </c>
      <c r="B37" s="828" t="str">
        <f>VLOOKUP(A37,EQUIPOS!A7:D154,3,FALSE)</f>
        <v>Retrocargador, pala de 1,1 m3 de capacidad, profundidad de excavación de 4.400 mm y una altura de 5.680 mm</v>
      </c>
      <c r="C37" s="829"/>
      <c r="D37" s="829"/>
      <c r="E37" s="829"/>
      <c r="F37" s="829"/>
      <c r="G37" s="829"/>
      <c r="H37" s="830"/>
      <c r="I37" s="430"/>
      <c r="J37" s="431"/>
      <c r="K37" s="278">
        <f>VLOOKUP(A37,EQUIPOS!A7:D164,4,FALSE)</f>
        <v>181383.8959610473</v>
      </c>
      <c r="L37" s="344"/>
      <c r="M37" s="345">
        <v>1.5</v>
      </c>
      <c r="N37" s="281">
        <f>K37/M37</f>
        <v>120922.59730736486</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2553.3602603050003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142190.98761875543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46674.164768275768</v>
      </c>
      <c r="N48" s="281">
        <f>K48*M48</f>
        <v>27071.015565599944</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217650.56445489058</v>
      </c>
      <c r="N49" s="281">
        <f>K49*M49</f>
        <v>217650.56445489058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244721.58002049054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19">
        <f>VLOOKUP(A58,TRANSPORTE!A1:D117,4,FALSE)</f>
        <v>1557.0402084884583</v>
      </c>
      <c r="M58" s="820"/>
      <c r="N58" s="296">
        <f>K58*L58</f>
        <v>1557.0402084884583</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19">
        <f>VLOOKUP(A59,TRANSPORTE!A1:D117,4,FALSE)</f>
        <v>962.35130305286657</v>
      </c>
      <c r="M59" s="820"/>
      <c r="N59" s="296">
        <f>K59*L59</f>
        <v>558.16375577066253</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2115.2039642591208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25533.60260305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414561.37420655513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82912.274841311038</v>
      </c>
      <c r="M82" s="850"/>
      <c r="N82" s="57"/>
    </row>
    <row r="83" spans="1:14">
      <c r="B83" s="95" t="s">
        <v>1057</v>
      </c>
      <c r="C83" s="96"/>
      <c r="D83" s="96"/>
      <c r="E83" s="96"/>
      <c r="F83" s="96"/>
      <c r="G83" s="96"/>
      <c r="H83" s="96"/>
      <c r="I83" s="93"/>
      <c r="J83" s="94"/>
      <c r="K83" s="313">
        <v>0.05</v>
      </c>
      <c r="L83" s="849">
        <f>N77*K83</f>
        <v>20728.06871032776</v>
      </c>
      <c r="M83" s="850"/>
      <c r="N83" s="57"/>
    </row>
    <row r="84" spans="1:14" ht="15.75" thickBot="1">
      <c r="B84" s="97" t="s">
        <v>1058</v>
      </c>
      <c r="C84" s="98"/>
      <c r="D84" s="98"/>
      <c r="E84" s="98"/>
      <c r="F84" s="98"/>
      <c r="G84" s="98"/>
      <c r="H84" s="98"/>
      <c r="I84" s="99"/>
      <c r="J84" s="100"/>
      <c r="K84" s="314">
        <v>0.05</v>
      </c>
      <c r="L84" s="851">
        <f>N77*K84</f>
        <v>20728.06871032776</v>
      </c>
      <c r="M84" s="852"/>
      <c r="N84" s="57"/>
    </row>
    <row r="85" spans="1:14" ht="15.75" thickBot="1">
      <c r="B85" s="815" t="s">
        <v>1037</v>
      </c>
      <c r="C85" s="816"/>
      <c r="D85" s="816"/>
      <c r="E85" s="816"/>
      <c r="F85" s="816"/>
      <c r="G85" s="816"/>
      <c r="H85" s="816"/>
      <c r="I85" s="816"/>
      <c r="J85" s="816"/>
      <c r="K85" s="816"/>
      <c r="L85" s="816"/>
      <c r="M85" s="817"/>
      <c r="N85" s="58">
        <f>L82+L83+L84</f>
        <v>124368.41226196656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538929.78646852169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127.66801301525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17510.955945278125</v>
      </c>
      <c r="N48" s="281">
        <f>K48*M48</f>
        <v>17510.955945278125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17510.955945278125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2553.3602603049999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20191.984218598373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4038.3968437196745</v>
      </c>
      <c r="M82" s="850"/>
      <c r="N82" s="57"/>
    </row>
    <row r="83" spans="1:14">
      <c r="B83" s="95" t="s">
        <v>1057</v>
      </c>
      <c r="C83" s="96"/>
      <c r="D83" s="96"/>
      <c r="E83" s="96"/>
      <c r="F83" s="96"/>
      <c r="G83" s="96"/>
      <c r="H83" s="96"/>
      <c r="I83" s="93"/>
      <c r="J83" s="94"/>
      <c r="K83" s="313">
        <v>0.05</v>
      </c>
      <c r="L83" s="849">
        <f>N77*K83</f>
        <v>1009.5992109299186</v>
      </c>
      <c r="M83" s="850"/>
      <c r="N83" s="57"/>
    </row>
    <row r="84" spans="1:14" ht="15.75" thickBot="1">
      <c r="B84" s="97" t="s">
        <v>1058</v>
      </c>
      <c r="C84" s="98"/>
      <c r="D84" s="98"/>
      <c r="E84" s="98"/>
      <c r="F84" s="98"/>
      <c r="G84" s="98"/>
      <c r="H84" s="98"/>
      <c r="I84" s="99"/>
      <c r="J84" s="100"/>
      <c r="K84" s="314">
        <v>0.05</v>
      </c>
      <c r="L84" s="851">
        <f>N77*K84</f>
        <v>1009.5992109299186</v>
      </c>
      <c r="M84" s="852"/>
      <c r="N84" s="57"/>
    </row>
    <row r="85" spans="1:14" ht="15.75" thickBot="1">
      <c r="B85" s="815" t="s">
        <v>1037</v>
      </c>
      <c r="C85" s="816"/>
      <c r="D85" s="816"/>
      <c r="E85" s="816"/>
      <c r="F85" s="816"/>
      <c r="G85" s="816"/>
      <c r="H85" s="816"/>
      <c r="I85" s="816"/>
      <c r="J85" s="816"/>
      <c r="K85" s="816"/>
      <c r="L85" s="816"/>
      <c r="M85" s="817"/>
      <c r="N85" s="58">
        <f>L82+L83+L84</f>
        <v>6057.5952655795118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26249.579484177884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30" customHeight="1" thickBot="1">
      <c r="A31" t="s">
        <v>1929</v>
      </c>
      <c r="B31" s="86" t="s">
        <v>1216</v>
      </c>
      <c r="C31" s="978" t="s">
        <v>2243</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1915.0201952287498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6108.1178810341698</v>
      </c>
      <c r="N49" s="281">
        <f>K49*M49</f>
        <v>7024.3355631892946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488855.07045139506</v>
      </c>
      <c r="N50" s="281">
        <f>K50*M50</f>
        <v>58662.608454167406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8742.7527270535757</v>
      </c>
      <c r="N51" s="281">
        <f>K51*M51</f>
        <v>17485.505454107151</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197495.8114867715</v>
      </c>
      <c r="N52" s="281">
        <f>K52*M52</f>
        <v>98747.905743385752</v>
      </c>
    </row>
    <row r="53" spans="1:14" ht="15.75" thickBot="1">
      <c r="B53" s="815" t="s">
        <v>1037</v>
      </c>
      <c r="C53" s="816"/>
      <c r="D53" s="816"/>
      <c r="E53" s="816"/>
      <c r="F53" s="816"/>
      <c r="G53" s="816"/>
      <c r="H53" s="816"/>
      <c r="I53" s="816"/>
      <c r="J53" s="816"/>
      <c r="K53" s="816"/>
      <c r="L53" s="816"/>
      <c r="M53" s="817"/>
      <c r="N53" s="403">
        <f>SUM(N48:N52)</f>
        <v>251596.77570541791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1500</v>
      </c>
      <c r="M58" s="820"/>
      <c r="N58" s="296">
        <f>K58*L58</f>
        <v>1650.0000000000002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1650.0000000000002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293462.19980522164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58692.439961044329</v>
      </c>
      <c r="M82" s="850"/>
      <c r="N82" s="57"/>
    </row>
    <row r="83" spans="1:14">
      <c r="B83" s="95" t="s">
        <v>1057</v>
      </c>
      <c r="C83" s="96"/>
      <c r="D83" s="96"/>
      <c r="E83" s="96"/>
      <c r="F83" s="96"/>
      <c r="G83" s="96"/>
      <c r="H83" s="96"/>
      <c r="I83" s="93"/>
      <c r="J83" s="94"/>
      <c r="K83" s="313">
        <v>0.05</v>
      </c>
      <c r="L83" s="849">
        <f>N77*K83</f>
        <v>14673.109990261082</v>
      </c>
      <c r="M83" s="850"/>
      <c r="N83" s="57"/>
    </row>
    <row r="84" spans="1:14" ht="15.75" thickBot="1">
      <c r="B84" s="97" t="s">
        <v>1058</v>
      </c>
      <c r="C84" s="98"/>
      <c r="D84" s="98"/>
      <c r="E84" s="98"/>
      <c r="F84" s="98"/>
      <c r="G84" s="98"/>
      <c r="H84" s="98"/>
      <c r="I84" s="99"/>
      <c r="J84" s="100"/>
      <c r="K84" s="314">
        <v>0.05</v>
      </c>
      <c r="L84" s="851">
        <f>N77*K84</f>
        <v>14673.109990261082</v>
      </c>
      <c r="M84" s="852"/>
      <c r="N84" s="57"/>
    </row>
    <row r="85" spans="1:14" ht="15.75" thickBot="1">
      <c r="B85" s="815" t="s">
        <v>1037</v>
      </c>
      <c r="C85" s="816"/>
      <c r="D85" s="816"/>
      <c r="E85" s="816"/>
      <c r="F85" s="816"/>
      <c r="G85" s="816"/>
      <c r="H85" s="816"/>
      <c r="I85" s="816"/>
      <c r="J85" s="816"/>
      <c r="K85" s="816"/>
      <c r="L85" s="816"/>
      <c r="M85" s="817"/>
      <c r="N85" s="58">
        <f>L82+L83+L84</f>
        <v>88038.659941566497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381500.85974678816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27" customHeight="1" thickBot="1">
      <c r="A31" t="s">
        <v>1929</v>
      </c>
      <c r="B31" s="86" t="s">
        <v>1217</v>
      </c>
      <c r="C31" s="978" t="s">
        <v>2244</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1915.0201952287498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6108.1178810341698</v>
      </c>
      <c r="N49" s="281">
        <f>K49*M49</f>
        <v>7024.3355631892946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488855.07045139506</v>
      </c>
      <c r="N50" s="281">
        <f>K50*M50</f>
        <v>58662.608454167406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8742.7527270535757</v>
      </c>
      <c r="N51" s="281">
        <f>K51*M51</f>
        <v>17485.505454107151</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147796.09232809013</v>
      </c>
      <c r="N52" s="281">
        <f>K52*M52</f>
        <v>73898.046164045067</v>
      </c>
    </row>
    <row r="53" spans="1:14" ht="15.75" thickBot="1">
      <c r="B53" s="815" t="s">
        <v>1037</v>
      </c>
      <c r="C53" s="816"/>
      <c r="D53" s="816"/>
      <c r="E53" s="816"/>
      <c r="F53" s="816"/>
      <c r="G53" s="816"/>
      <c r="H53" s="816"/>
      <c r="I53" s="816"/>
      <c r="J53" s="816"/>
      <c r="K53" s="816"/>
      <c r="L53" s="816"/>
      <c r="M53" s="817"/>
      <c r="N53" s="403">
        <f>SUM(N48:N52)</f>
        <v>226746.91612607724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1500</v>
      </c>
      <c r="M58" s="820"/>
      <c r="N58" s="296">
        <f>K58*L58</f>
        <v>1650.0000000000002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1650.0000000000002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268612.34022588097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53722.468045176196</v>
      </c>
      <c r="M82" s="850"/>
      <c r="N82" s="57"/>
    </row>
    <row r="83" spans="1:14">
      <c r="B83" s="95" t="s">
        <v>1057</v>
      </c>
      <c r="C83" s="96"/>
      <c r="D83" s="96"/>
      <c r="E83" s="96"/>
      <c r="F83" s="96"/>
      <c r="G83" s="96"/>
      <c r="H83" s="96"/>
      <c r="I83" s="93"/>
      <c r="J83" s="94"/>
      <c r="K83" s="313">
        <v>0.05</v>
      </c>
      <c r="L83" s="849">
        <f>N77*K83</f>
        <v>13430.617011294049</v>
      </c>
      <c r="M83" s="850"/>
      <c r="N83" s="57"/>
    </row>
    <row r="84" spans="1:14" ht="15.75" thickBot="1">
      <c r="B84" s="97" t="s">
        <v>1058</v>
      </c>
      <c r="C84" s="98"/>
      <c r="D84" s="98"/>
      <c r="E84" s="98"/>
      <c r="F84" s="98"/>
      <c r="G84" s="98"/>
      <c r="H84" s="98"/>
      <c r="I84" s="99"/>
      <c r="J84" s="100"/>
      <c r="K84" s="314">
        <v>0.05</v>
      </c>
      <c r="L84" s="851">
        <f>N77*K84</f>
        <v>13430.617011294049</v>
      </c>
      <c r="M84" s="852"/>
      <c r="N84" s="57"/>
    </row>
    <row r="85" spans="1:14" ht="15.75" thickBot="1">
      <c r="B85" s="815" t="s">
        <v>1037</v>
      </c>
      <c r="C85" s="816"/>
      <c r="D85" s="816"/>
      <c r="E85" s="816"/>
      <c r="F85" s="816"/>
      <c r="G85" s="816"/>
      <c r="H85" s="816"/>
      <c r="I85" s="816"/>
      <c r="J85" s="816"/>
      <c r="K85" s="816"/>
      <c r="L85" s="816"/>
      <c r="M85" s="817"/>
      <c r="N85" s="58">
        <f>L82+L83+L84</f>
        <v>80583.702067764287</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349196.04229364527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27" customHeight="1" thickBot="1">
      <c r="A31" t="s">
        <v>1929</v>
      </c>
      <c r="B31" s="86" t="s">
        <v>1764</v>
      </c>
      <c r="C31" s="978" t="s">
        <v>2245</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1915.0201952287498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6108.1178810341698</v>
      </c>
      <c r="N49" s="281">
        <f>K49*M49</f>
        <v>7024.3355631892946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488855.07045139506</v>
      </c>
      <c r="N50" s="281">
        <f>K50*M50</f>
        <v>58662.608454167406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8742.7527270535757</v>
      </c>
      <c r="N51" s="281">
        <f>K51*M51</f>
        <v>17485.505454107151</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169348.58627131922</v>
      </c>
      <c r="N52" s="281">
        <f>K52*M52</f>
        <v>84674.293135659609</v>
      </c>
    </row>
    <row r="53" spans="1:14" ht="15.75" thickBot="1">
      <c r="B53" s="815" t="s">
        <v>1037</v>
      </c>
      <c r="C53" s="816"/>
      <c r="D53" s="816"/>
      <c r="E53" s="816"/>
      <c r="F53" s="816"/>
      <c r="G53" s="816"/>
      <c r="H53" s="816"/>
      <c r="I53" s="816"/>
      <c r="J53" s="816"/>
      <c r="K53" s="816"/>
      <c r="L53" s="816"/>
      <c r="M53" s="817"/>
      <c r="N53" s="403">
        <f>SUM(N48:N52)</f>
        <v>237523.16309769178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1500</v>
      </c>
      <c r="M58" s="820"/>
      <c r="N58" s="296">
        <f>K58*L58</f>
        <v>1650.0000000000002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1650.0000000000002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279388.58719749551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55877.717439499102</v>
      </c>
      <c r="M82" s="850"/>
      <c r="N82" s="57"/>
    </row>
    <row r="83" spans="1:14">
      <c r="B83" s="95" t="s">
        <v>1057</v>
      </c>
      <c r="C83" s="96"/>
      <c r="D83" s="96"/>
      <c r="E83" s="96"/>
      <c r="F83" s="96"/>
      <c r="G83" s="96"/>
      <c r="H83" s="96"/>
      <c r="I83" s="93"/>
      <c r="J83" s="94"/>
      <c r="K83" s="313">
        <v>0.05</v>
      </c>
      <c r="L83" s="849">
        <f>N77*K83</f>
        <v>13969.429359874775</v>
      </c>
      <c r="M83" s="850"/>
      <c r="N83" s="57"/>
    </row>
    <row r="84" spans="1:14" ht="15.75" thickBot="1">
      <c r="B84" s="97" t="s">
        <v>1058</v>
      </c>
      <c r="C84" s="98"/>
      <c r="D84" s="98"/>
      <c r="E84" s="98"/>
      <c r="F84" s="98"/>
      <c r="G84" s="98"/>
      <c r="H84" s="98"/>
      <c r="I84" s="99"/>
      <c r="J84" s="100"/>
      <c r="K84" s="314">
        <v>0.05</v>
      </c>
      <c r="L84" s="851">
        <f>N77*K84</f>
        <v>13969.429359874775</v>
      </c>
      <c r="M84" s="852"/>
      <c r="N84" s="57"/>
    </row>
    <row r="85" spans="1:14" ht="15.75" thickBot="1">
      <c r="B85" s="815" t="s">
        <v>1037</v>
      </c>
      <c r="C85" s="816"/>
      <c r="D85" s="816"/>
      <c r="E85" s="816"/>
      <c r="F85" s="816"/>
      <c r="G85" s="816"/>
      <c r="H85" s="816"/>
      <c r="I85" s="816"/>
      <c r="J85" s="816"/>
      <c r="K85" s="816"/>
      <c r="L85" s="816"/>
      <c r="M85" s="817"/>
      <c r="N85" s="58">
        <f>L82+L83+L84</f>
        <v>83816.576159248652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363205.16335674416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28.5" customHeight="1" thickBot="1">
      <c r="A31" t="s">
        <v>1929</v>
      </c>
      <c r="B31" s="86" t="s">
        <v>1765</v>
      </c>
      <c r="C31" s="978" t="s">
        <v>2246</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1915.0201952287498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6108.1178810341698</v>
      </c>
      <c r="N49" s="281">
        <f>K49*M49</f>
        <v>7024.3355631892946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488855.07045139506</v>
      </c>
      <c r="N50" s="281">
        <f>K50*M50</f>
        <v>58662.608454167406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8742.7527270535757</v>
      </c>
      <c r="N51" s="281">
        <f>K51*M51</f>
        <v>17485.505454107151</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174563.90092207555</v>
      </c>
      <c r="N52" s="281">
        <f>K52*M52</f>
        <v>87281.950461037777</v>
      </c>
    </row>
    <row r="53" spans="1:14" ht="15.75" thickBot="1">
      <c r="B53" s="815" t="s">
        <v>1037</v>
      </c>
      <c r="C53" s="816"/>
      <c r="D53" s="816"/>
      <c r="E53" s="816"/>
      <c r="F53" s="816"/>
      <c r="G53" s="816"/>
      <c r="H53" s="816"/>
      <c r="I53" s="816"/>
      <c r="J53" s="816"/>
      <c r="K53" s="816"/>
      <c r="L53" s="816"/>
      <c r="M53" s="817"/>
      <c r="N53" s="403">
        <f>SUM(N48:N52)</f>
        <v>240130.82042306993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1500</v>
      </c>
      <c r="M58" s="820"/>
      <c r="N58" s="296">
        <f>K58*L58</f>
        <v>1650.0000000000002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1650.0000000000002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38300.403904574996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281996.24452287366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56399.248904574735</v>
      </c>
      <c r="M82" s="850"/>
      <c r="N82" s="57"/>
    </row>
    <row r="83" spans="1:14">
      <c r="B83" s="95" t="s">
        <v>1057</v>
      </c>
      <c r="C83" s="96"/>
      <c r="D83" s="96"/>
      <c r="E83" s="96"/>
      <c r="F83" s="96"/>
      <c r="G83" s="96"/>
      <c r="H83" s="96"/>
      <c r="I83" s="93"/>
      <c r="J83" s="94"/>
      <c r="K83" s="313">
        <v>0.05</v>
      </c>
      <c r="L83" s="849">
        <f>N77*K83</f>
        <v>14099.812226143684</v>
      </c>
      <c r="M83" s="850"/>
      <c r="N83" s="57"/>
    </row>
    <row r="84" spans="1:14" ht="15.75" thickBot="1">
      <c r="B84" s="97" t="s">
        <v>1058</v>
      </c>
      <c r="C84" s="98"/>
      <c r="D84" s="98"/>
      <c r="E84" s="98"/>
      <c r="F84" s="98"/>
      <c r="G84" s="98"/>
      <c r="H84" s="98"/>
      <c r="I84" s="99"/>
      <c r="J84" s="100"/>
      <c r="K84" s="314">
        <v>0.05</v>
      </c>
      <c r="L84" s="851">
        <f>N77*K84</f>
        <v>14099.812226143684</v>
      </c>
      <c r="M84" s="852"/>
      <c r="N84" s="57"/>
    </row>
    <row r="85" spans="1:14" ht="15.75" thickBot="1">
      <c r="B85" s="815" t="s">
        <v>1037</v>
      </c>
      <c r="C85" s="816"/>
      <c r="D85" s="816"/>
      <c r="E85" s="816"/>
      <c r="F85" s="816"/>
      <c r="G85" s="816"/>
      <c r="H85" s="816"/>
      <c r="I85" s="816"/>
      <c r="J85" s="816"/>
      <c r="K85" s="816"/>
      <c r="L85" s="816"/>
      <c r="M85" s="817"/>
      <c r="N85" s="58">
        <f>L82+L83+L84</f>
        <v>84598.873356862096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366595.11787973577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9691.0422573435517</v>
      </c>
      <c r="L36" s="279"/>
      <c r="M36" s="345">
        <v>1</v>
      </c>
      <c r="N36" s="281">
        <f>K36*M36</f>
        <v>9691.0422573435517</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3191.7003253812504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12882.742582724803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80363.488941119736</v>
      </c>
      <c r="N48" s="281">
        <f t="shared" ref="N48:N53" si="0">K48*M48</f>
        <v>40503.19842632435</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8742.7527270535757</v>
      </c>
      <c r="N49" s="281">
        <f t="shared" si="0"/>
        <v>17485.505454107151</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71.26137527873199</v>
      </c>
      <c r="N50" s="281">
        <f t="shared" si="0"/>
        <v>7910.0126559392511</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60134.420538781407</v>
      </c>
      <c r="N51" s="281">
        <f t="shared" si="0"/>
        <v>24053.768215512566</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61047.584161996012</v>
      </c>
      <c r="N52" s="282">
        <f t="shared" si="0"/>
        <v>23075.986813234493</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505</v>
      </c>
      <c r="N53" s="282">
        <f t="shared" si="0"/>
        <v>78780</v>
      </c>
    </row>
    <row r="54" spans="1:14">
      <c r="B54" s="329"/>
      <c r="C54" s="326"/>
      <c r="D54" s="326"/>
      <c r="E54" s="326"/>
      <c r="F54" s="326"/>
      <c r="G54" s="326"/>
      <c r="H54" s="326"/>
      <c r="I54" s="326"/>
      <c r="J54" s="320"/>
      <c r="K54" s="50"/>
      <c r="L54" s="327"/>
      <c r="M54" s="435"/>
      <c r="N54" s="282"/>
    </row>
    <row r="55" spans="1:14" ht="15.75" thickBot="1">
      <c r="B55" s="821" t="s">
        <v>1037</v>
      </c>
      <c r="C55" s="822"/>
      <c r="D55" s="822"/>
      <c r="E55" s="822"/>
      <c r="F55" s="822"/>
      <c r="G55" s="822"/>
      <c r="H55" s="822"/>
      <c r="I55" s="822"/>
      <c r="J55" s="822"/>
      <c r="K55" s="822"/>
      <c r="L55" s="822"/>
      <c r="M55" s="823"/>
      <c r="N55" s="110">
        <f>SUM(N48:N54)</f>
        <v>191808.4715651178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19">
        <f>VLOOKUP(A60,TRANSPORTE!A1:D117,4,FALSE)</f>
        <v>1500</v>
      </c>
      <c r="M60" s="820"/>
      <c r="N60" s="296">
        <f>K60*L60</f>
        <v>600</v>
      </c>
    </row>
    <row r="61" spans="1:14">
      <c r="A61" t="s">
        <v>1313</v>
      </c>
      <c r="B61" s="52" t="str">
        <f>VLOOKUP(A61,TRANSPORTE!A1:D117,3,FALSE)</f>
        <v>Transporte de arena</v>
      </c>
      <c r="C61" s="53"/>
      <c r="D61" s="53"/>
      <c r="E61" s="53"/>
      <c r="F61" s="53"/>
      <c r="G61" s="53"/>
      <c r="H61" s="320" t="s">
        <v>339</v>
      </c>
      <c r="I61" s="288">
        <v>0.378</v>
      </c>
      <c r="J61" s="295">
        <v>1</v>
      </c>
      <c r="K61" s="288">
        <f>I61*J61</f>
        <v>0.378</v>
      </c>
      <c r="L61" s="819">
        <f>VLOOKUP(A61,TRANSPORTE!A1:D117,4,FALSE)</f>
        <v>1500</v>
      </c>
      <c r="M61" s="820"/>
      <c r="N61" s="296">
        <f t="shared" ref="N61:N62" si="1">K61*L61</f>
        <v>567</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19">
        <f>VLOOKUP(A62,TRANSPORTE!A1:D117,4,FALSE)</f>
        <v>962.35130305286657</v>
      </c>
      <c r="M62" s="820"/>
      <c r="N62" s="296">
        <f t="shared" si="1"/>
        <v>485.02505673864476</v>
      </c>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1652.0250567386447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63834.006507625003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270177.24571220623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54035.449142441248</v>
      </c>
      <c r="M84" s="850"/>
      <c r="N84" s="57"/>
    </row>
    <row r="85" spans="1:14">
      <c r="B85" s="95" t="s">
        <v>1057</v>
      </c>
      <c r="C85" s="96"/>
      <c r="D85" s="96"/>
      <c r="E85" s="96"/>
      <c r="F85" s="96"/>
      <c r="G85" s="96"/>
      <c r="H85" s="96"/>
      <c r="I85" s="93"/>
      <c r="J85" s="94"/>
      <c r="K85" s="313">
        <v>0.05</v>
      </c>
      <c r="L85" s="849">
        <f>N79*K85</f>
        <v>13508.862285610312</v>
      </c>
      <c r="M85" s="850"/>
      <c r="N85" s="57"/>
    </row>
    <row r="86" spans="1:14" ht="15.75" thickBot="1">
      <c r="B86" s="97" t="s">
        <v>1058</v>
      </c>
      <c r="C86" s="98"/>
      <c r="D86" s="98"/>
      <c r="E86" s="98"/>
      <c r="F86" s="98"/>
      <c r="G86" s="98"/>
      <c r="H86" s="98"/>
      <c r="I86" s="99"/>
      <c r="J86" s="100"/>
      <c r="K86" s="314">
        <v>0.05</v>
      </c>
      <c r="L86" s="851">
        <f>N79*K86</f>
        <v>13508.862285610312</v>
      </c>
      <c r="M86" s="852"/>
      <c r="N86" s="57"/>
    </row>
    <row r="87" spans="1:14" ht="15.75" thickBot="1">
      <c r="B87" s="815" t="s">
        <v>1037</v>
      </c>
      <c r="C87" s="816"/>
      <c r="D87" s="816"/>
      <c r="E87" s="816"/>
      <c r="F87" s="816"/>
      <c r="G87" s="816"/>
      <c r="H87" s="816"/>
      <c r="I87" s="816"/>
      <c r="J87" s="816"/>
      <c r="K87" s="816"/>
      <c r="L87" s="816"/>
      <c r="M87" s="817"/>
      <c r="N87" s="58">
        <f>L84+L85+L86</f>
        <v>81053.173713661876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351230.41942586808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1276.6801301525002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2130.7151208340865</v>
      </c>
      <c r="N48" s="281">
        <f>K48*M48</f>
        <v>1065.3575604170433</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494386.98921231838</v>
      </c>
      <c r="N49" s="281">
        <f>K49*M49</f>
        <v>499330.8591044416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8742.7527270535757</v>
      </c>
      <c r="N50" s="281">
        <f>K50*M50</f>
        <v>2622.8258181160727</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21" t="s">
        <v>1037</v>
      </c>
      <c r="C55" s="822"/>
      <c r="D55" s="822"/>
      <c r="E55" s="822"/>
      <c r="F55" s="822"/>
      <c r="G55" s="822"/>
      <c r="H55" s="822"/>
      <c r="I55" s="822"/>
      <c r="J55" s="822"/>
      <c r="K55" s="822"/>
      <c r="L55" s="822"/>
      <c r="M55" s="823"/>
      <c r="N55" s="110">
        <f>SUM(N48:N54)</f>
        <v>503019.04248297471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19">
        <f>VLOOKUP(A60,TRANSPORTE!A1:D117,4,FALSE)</f>
        <v>962.35130305286657</v>
      </c>
      <c r="M60" s="820"/>
      <c r="N60" s="296">
        <f>K60*L60</f>
        <v>971.97481608339524</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971.97481608339524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530801.30003226059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106160.26000645212</v>
      </c>
      <c r="M84" s="850"/>
      <c r="N84" s="57"/>
    </row>
    <row r="85" spans="1:14">
      <c r="B85" s="95" t="s">
        <v>1057</v>
      </c>
      <c r="C85" s="96"/>
      <c r="D85" s="96"/>
      <c r="E85" s="96"/>
      <c r="F85" s="96"/>
      <c r="G85" s="96"/>
      <c r="H85" s="96"/>
      <c r="I85" s="93"/>
      <c r="J85" s="94"/>
      <c r="K85" s="313">
        <v>0.05</v>
      </c>
      <c r="L85" s="849">
        <f>N79*K85</f>
        <v>26540.065001613031</v>
      </c>
      <c r="M85" s="850"/>
      <c r="N85" s="57"/>
    </row>
    <row r="86" spans="1:14" ht="15.75" thickBot="1">
      <c r="B86" s="97" t="s">
        <v>1058</v>
      </c>
      <c r="C86" s="98"/>
      <c r="D86" s="98"/>
      <c r="E86" s="98"/>
      <c r="F86" s="98"/>
      <c r="G86" s="98"/>
      <c r="H86" s="98"/>
      <c r="I86" s="99"/>
      <c r="J86" s="100"/>
      <c r="K86" s="314">
        <v>0.05</v>
      </c>
      <c r="L86" s="851">
        <f>N79*K86</f>
        <v>26540.065001613031</v>
      </c>
      <c r="M86" s="852"/>
      <c r="N86" s="57"/>
    </row>
    <row r="87" spans="1:14" ht="15.75" thickBot="1">
      <c r="B87" s="815" t="s">
        <v>1037</v>
      </c>
      <c r="C87" s="816"/>
      <c r="D87" s="816"/>
      <c r="E87" s="816"/>
      <c r="F87" s="816"/>
      <c r="G87" s="816"/>
      <c r="H87" s="816"/>
      <c r="I87" s="816"/>
      <c r="J87" s="816"/>
      <c r="K87" s="816"/>
      <c r="L87" s="816"/>
      <c r="M87" s="817"/>
      <c r="N87" s="58">
        <f>L84+L85+L86</f>
        <v>159240.39000967817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690041.6900419388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1219</v>
      </c>
      <c r="C31" s="955" t="s">
        <v>2249</v>
      </c>
      <c r="D31" s="956"/>
      <c r="E31" s="956"/>
      <c r="F31" s="956"/>
      <c r="G31" s="956"/>
      <c r="H31" s="956"/>
      <c r="I31" s="956"/>
      <c r="J31" s="98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68.08960694146667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2130.7151208340865</v>
      </c>
      <c r="N48" s="281">
        <f>K48*M48</f>
        <v>106.53575604170433</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58352.886156813103</v>
      </c>
      <c r="N49" s="281">
        <f>K49*M49</f>
        <v>58352.886156813103</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58459.421912854807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1361.7921388293332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59889.303658625606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11977.860731725123</v>
      </c>
      <c r="M84" s="850"/>
      <c r="N84" s="57"/>
    </row>
    <row r="85" spans="1:14">
      <c r="B85" s="95" t="s">
        <v>1057</v>
      </c>
      <c r="C85" s="96"/>
      <c r="D85" s="96"/>
      <c r="E85" s="96"/>
      <c r="F85" s="96"/>
      <c r="G85" s="96"/>
      <c r="H85" s="96"/>
      <c r="I85" s="93"/>
      <c r="J85" s="94"/>
      <c r="K85" s="313">
        <v>0.05</v>
      </c>
      <c r="L85" s="849">
        <f>N79*K85</f>
        <v>2994.4651829312807</v>
      </c>
      <c r="M85" s="850"/>
      <c r="N85" s="57"/>
    </row>
    <row r="86" spans="1:14" ht="15.75" thickBot="1">
      <c r="B86" s="97" t="s">
        <v>1058</v>
      </c>
      <c r="C86" s="98"/>
      <c r="D86" s="98"/>
      <c r="E86" s="98"/>
      <c r="F86" s="98"/>
      <c r="G86" s="98"/>
      <c r="H86" s="98"/>
      <c r="I86" s="99"/>
      <c r="J86" s="100"/>
      <c r="K86" s="314">
        <v>0.05</v>
      </c>
      <c r="L86" s="851">
        <f>N79*K86</f>
        <v>2994.4651829312807</v>
      </c>
      <c r="M86" s="852"/>
      <c r="N86" s="57"/>
    </row>
    <row r="87" spans="1:14" ht="15.75" thickBot="1">
      <c r="B87" s="815" t="s">
        <v>1037</v>
      </c>
      <c r="C87" s="816"/>
      <c r="D87" s="816"/>
      <c r="E87" s="816"/>
      <c r="F87" s="816"/>
      <c r="G87" s="816"/>
      <c r="H87" s="816"/>
      <c r="I87" s="816"/>
      <c r="J87" s="816"/>
      <c r="K87" s="816"/>
      <c r="L87" s="816"/>
      <c r="M87" s="817"/>
      <c r="N87" s="58">
        <f>L84+L85+L86</f>
        <v>17966.791097587684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77856.094756213293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1767</v>
      </c>
      <c r="C31" s="955" t="s">
        <v>2250</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9357.5150255427852</v>
      </c>
      <c r="L36" s="279"/>
      <c r="M36" s="345">
        <v>1.25</v>
      </c>
      <c r="N36" s="281">
        <f>K36/M36</f>
        <v>7486.0120204342284</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1787.3521822135001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9273.3642026477282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39702.766226722102</v>
      </c>
      <c r="N48" s="281">
        <f>K48*M48</f>
        <v>19851.383113361051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2130.7151208340865</v>
      </c>
      <c r="N49" s="281">
        <f>K49*M49</f>
        <v>1065.3575604170433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494386.98921231838</v>
      </c>
      <c r="N50" s="281">
        <f>K50*M50</f>
        <v>499330.8591044416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8742.7527270535757</v>
      </c>
      <c r="N51" s="281">
        <f>K51*M51</f>
        <v>2622.8258181160727</v>
      </c>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522870.42559633579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19">
        <f>VLOOKUP(A58,TRANSPORTE!A1:D117,4,FALSE)</f>
        <v>962.35130305286657</v>
      </c>
      <c r="M58" s="820"/>
      <c r="N58" s="296">
        <f>K58*L58</f>
        <v>971.97481608339524</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19">
        <f>VLOOKUP(A59,TRANSPORTE!A1:D117,4,FALSE)</f>
        <v>1500</v>
      </c>
      <c r="M59" s="820"/>
      <c r="N59" s="296">
        <f>K59*L59</f>
        <v>750</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1721.9748160833951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35747.043644270001</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569612.80825933698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113922.56165186741</v>
      </c>
      <c r="M82" s="850"/>
      <c r="N82" s="57"/>
    </row>
    <row r="83" spans="1:14">
      <c r="B83" s="95" t="s">
        <v>1057</v>
      </c>
      <c r="C83" s="96"/>
      <c r="D83" s="96"/>
      <c r="E83" s="96"/>
      <c r="F83" s="96"/>
      <c r="G83" s="96"/>
      <c r="H83" s="96"/>
      <c r="I83" s="93"/>
      <c r="J83" s="94"/>
      <c r="K83" s="313">
        <v>0.05</v>
      </c>
      <c r="L83" s="849">
        <f>N77*K83</f>
        <v>28480.640412966852</v>
      </c>
      <c r="M83" s="850"/>
      <c r="N83" s="57"/>
    </row>
    <row r="84" spans="1:14" ht="15.75" thickBot="1">
      <c r="B84" s="97" t="s">
        <v>1058</v>
      </c>
      <c r="C84" s="98"/>
      <c r="D84" s="98"/>
      <c r="E84" s="98"/>
      <c r="F84" s="98"/>
      <c r="G84" s="98"/>
      <c r="H84" s="98"/>
      <c r="I84" s="99"/>
      <c r="J84" s="100"/>
      <c r="K84" s="314">
        <v>0.05</v>
      </c>
      <c r="L84" s="851">
        <f>N77*K84</f>
        <v>28480.640412966852</v>
      </c>
      <c r="M84" s="852"/>
      <c r="N84" s="57"/>
    </row>
    <row r="85" spans="1:14" ht="15.75" thickBot="1">
      <c r="B85" s="815" t="s">
        <v>1037</v>
      </c>
      <c r="C85" s="816"/>
      <c r="D85" s="816"/>
      <c r="E85" s="816"/>
      <c r="F85" s="816"/>
      <c r="G85" s="816"/>
      <c r="H85" s="816"/>
      <c r="I85" s="816"/>
      <c r="J85" s="816"/>
      <c r="K85" s="816"/>
      <c r="L85" s="816"/>
      <c r="M85" s="817"/>
      <c r="N85" s="58">
        <f>L82+L83+L84</f>
        <v>170883.84247780108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740496.650737138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1.5" customHeight="1" thickBot="1">
      <c r="A31" t="s">
        <v>1929</v>
      </c>
      <c r="B31" s="86" t="s">
        <v>1768</v>
      </c>
      <c r="C31" s="955" t="s">
        <v>2251</v>
      </c>
      <c r="D31" s="956"/>
      <c r="E31" s="956"/>
      <c r="F31" s="956"/>
      <c r="G31" s="956"/>
      <c r="H31" s="956"/>
      <c r="I31" s="956"/>
      <c r="J31" s="98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9357.5150255427852</v>
      </c>
      <c r="L36" s="279"/>
      <c r="M36" s="345">
        <v>18.75</v>
      </c>
      <c r="N36" s="281">
        <f>K36/M36</f>
        <v>499.06746802894855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102.1344104122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601.20187844114855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39702.766226722102</v>
      </c>
      <c r="N48" s="281">
        <f>K48*M48</f>
        <v>1985.1383113361053</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2130.7151208340865</v>
      </c>
      <c r="N49" s="281">
        <f>K49*M49</f>
        <v>106.53575604170433</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58352.886156813103</v>
      </c>
      <c r="N50" s="281">
        <f>K50*M50</f>
        <v>58352.886156813103</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60444.560224190915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19">
        <f>VLOOKUP(A58,TRANSPORTE!A1:D117,4,FALSE)</f>
        <v>1500</v>
      </c>
      <c r="M58" s="820"/>
      <c r="N58" s="296">
        <f>K58*L58</f>
        <v>75</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2042.6882082439997</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63163.450310876062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12632.690062175214</v>
      </c>
      <c r="M82" s="850"/>
      <c r="N82" s="57"/>
    </row>
    <row r="83" spans="1:14">
      <c r="B83" s="95" t="s">
        <v>1057</v>
      </c>
      <c r="C83" s="96"/>
      <c r="D83" s="96"/>
      <c r="E83" s="96"/>
      <c r="F83" s="96"/>
      <c r="G83" s="96"/>
      <c r="H83" s="96"/>
      <c r="I83" s="93"/>
      <c r="J83" s="94"/>
      <c r="K83" s="313">
        <v>0.05</v>
      </c>
      <c r="L83" s="849">
        <f>N77*K83</f>
        <v>3158.1725155438035</v>
      </c>
      <c r="M83" s="850"/>
      <c r="N83" s="57"/>
    </row>
    <row r="84" spans="1:14" ht="15.75" thickBot="1">
      <c r="B84" s="97" t="s">
        <v>1058</v>
      </c>
      <c r="C84" s="98"/>
      <c r="D84" s="98"/>
      <c r="E84" s="98"/>
      <c r="F84" s="98"/>
      <c r="G84" s="98"/>
      <c r="H84" s="98"/>
      <c r="I84" s="99"/>
      <c r="J84" s="100"/>
      <c r="K84" s="314">
        <v>0.05</v>
      </c>
      <c r="L84" s="851">
        <f>N77*K84</f>
        <v>3158.1725155438035</v>
      </c>
      <c r="M84" s="852"/>
      <c r="N84" s="57"/>
    </row>
    <row r="85" spans="1:14" ht="15.75" thickBot="1">
      <c r="B85" s="815" t="s">
        <v>1037</v>
      </c>
      <c r="C85" s="816"/>
      <c r="D85" s="816"/>
      <c r="E85" s="816"/>
      <c r="F85" s="816"/>
      <c r="G85" s="816"/>
      <c r="H85" s="816"/>
      <c r="I85" s="816"/>
      <c r="J85" s="816"/>
      <c r="K85" s="816"/>
      <c r="L85" s="816"/>
      <c r="M85" s="817"/>
      <c r="N85" s="58">
        <f>L82+L83+L84</f>
        <v>18949.035093262821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82112.48540413889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127.66801301525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494386.98921231838</v>
      </c>
      <c r="N48" s="281">
        <f>K48*M48</f>
        <v>34607.089244862291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8742.7527270535757</v>
      </c>
      <c r="N49" s="281">
        <f>K49*M49</f>
        <v>2622.8258181160727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37229.915062978362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19">
        <f>VLOOKUP(A58,TRANSPORTE!A1:D117,4,FALSE)</f>
        <v>962.35130305286657</v>
      </c>
      <c r="M58" s="820"/>
      <c r="N58" s="296">
        <f>K58*L58</f>
        <v>67.364591213700663</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67.364591213700663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2553.3602603049999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39978.307927512316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7995.6615855024638</v>
      </c>
      <c r="M82" s="850"/>
      <c r="N82" s="57"/>
    </row>
    <row r="83" spans="1:14">
      <c r="B83" s="95" t="s">
        <v>1057</v>
      </c>
      <c r="C83" s="96"/>
      <c r="D83" s="96"/>
      <c r="E83" s="96"/>
      <c r="F83" s="96"/>
      <c r="G83" s="96"/>
      <c r="H83" s="96"/>
      <c r="I83" s="93"/>
      <c r="J83" s="94"/>
      <c r="K83" s="313">
        <v>0.05</v>
      </c>
      <c r="L83" s="849">
        <f>N77*K83</f>
        <v>1998.915396375616</v>
      </c>
      <c r="M83" s="850"/>
      <c r="N83" s="57"/>
    </row>
    <row r="84" spans="1:14" ht="15.75" thickBot="1">
      <c r="B84" s="97" t="s">
        <v>1058</v>
      </c>
      <c r="C84" s="98"/>
      <c r="D84" s="98"/>
      <c r="E84" s="98"/>
      <c r="F84" s="98"/>
      <c r="G84" s="98"/>
      <c r="H84" s="98"/>
      <c r="I84" s="99"/>
      <c r="J84" s="100"/>
      <c r="K84" s="314">
        <v>0.05</v>
      </c>
      <c r="L84" s="851">
        <f>N77*K84</f>
        <v>1998.915396375616</v>
      </c>
      <c r="M84" s="852"/>
      <c r="N84" s="57"/>
    </row>
    <row r="85" spans="1:14" ht="15.75" thickBot="1">
      <c r="B85" s="815" t="s">
        <v>1037</v>
      </c>
      <c r="C85" s="816"/>
      <c r="D85" s="816"/>
      <c r="E85" s="816"/>
      <c r="F85" s="816"/>
      <c r="G85" s="816"/>
      <c r="H85" s="816"/>
      <c r="I85" s="816"/>
      <c r="J85" s="816"/>
      <c r="K85" s="816"/>
      <c r="L85" s="816"/>
      <c r="M85" s="817"/>
      <c r="N85" s="58">
        <f>L82+L83+L84</f>
        <v>11993.492378253695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51971.80030576601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68.08960694146667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40211.77605014162</v>
      </c>
      <c r="N48" s="281">
        <f>K48*M48</f>
        <v>50264.720062677021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50264.720062677021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1361.7921388293332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51694.60180844782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10338.920361689565</v>
      </c>
      <c r="M82" s="850"/>
      <c r="N82" s="57"/>
    </row>
    <row r="83" spans="1:14">
      <c r="B83" s="95" t="s">
        <v>1057</v>
      </c>
      <c r="C83" s="96"/>
      <c r="D83" s="96"/>
      <c r="E83" s="96"/>
      <c r="F83" s="96"/>
      <c r="G83" s="96"/>
      <c r="H83" s="96"/>
      <c r="I83" s="93"/>
      <c r="J83" s="94"/>
      <c r="K83" s="313">
        <v>0.05</v>
      </c>
      <c r="L83" s="849">
        <f>N77*K83</f>
        <v>2584.7300904223912</v>
      </c>
      <c r="M83" s="850"/>
      <c r="N83" s="57"/>
    </row>
    <row r="84" spans="1:14" ht="15.75" thickBot="1">
      <c r="B84" s="97" t="s">
        <v>1058</v>
      </c>
      <c r="C84" s="98"/>
      <c r="D84" s="98"/>
      <c r="E84" s="98"/>
      <c r="F84" s="98"/>
      <c r="G84" s="98"/>
      <c r="H84" s="98"/>
      <c r="I84" s="99"/>
      <c r="J84" s="100"/>
      <c r="K84" s="314">
        <v>0.05</v>
      </c>
      <c r="L84" s="851">
        <f>N77*K84</f>
        <v>2584.7300904223912</v>
      </c>
      <c r="M84" s="852"/>
      <c r="N84" s="57"/>
    </row>
    <row r="85" spans="1:14" ht="15.75" thickBot="1">
      <c r="B85" s="815" t="s">
        <v>1037</v>
      </c>
      <c r="C85" s="816"/>
      <c r="D85" s="816"/>
      <c r="E85" s="816"/>
      <c r="F85" s="816"/>
      <c r="G85" s="816"/>
      <c r="H85" s="816"/>
      <c r="I85" s="816"/>
      <c r="J85" s="816"/>
      <c r="K85" s="816"/>
      <c r="L85" s="816"/>
      <c r="M85" s="817"/>
      <c r="N85" s="58">
        <f>L82+L83+L84</f>
        <v>15508.380542534349</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67202.982350982173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153.2016156183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491369.57897908747</v>
      </c>
      <c r="N48" s="281">
        <f>K48*M48</f>
        <v>982.73915795817493</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494386.98921231838</v>
      </c>
      <c r="N49" s="281">
        <f>K49*M49</f>
        <v>34607.089244862291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8742.7527270535757</v>
      </c>
      <c r="N50" s="281">
        <f>K50*M50</f>
        <v>2622.8258181160727</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38212.654220936536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19">
        <f>VLOOKUP(A58,TRANSPORTE!A1:D117,4,FALSE)</f>
        <v>962.35130305286657</v>
      </c>
      <c r="M58" s="820"/>
      <c r="N58" s="296">
        <f>K58*L58</f>
        <v>69.289293819806403</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69.289293819806403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3064.032312366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41499.177442740642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8299.8354885481294</v>
      </c>
      <c r="M82" s="850"/>
      <c r="N82" s="57"/>
    </row>
    <row r="83" spans="1:14">
      <c r="B83" s="95" t="s">
        <v>1057</v>
      </c>
      <c r="C83" s="96"/>
      <c r="D83" s="96"/>
      <c r="E83" s="96"/>
      <c r="F83" s="96"/>
      <c r="G83" s="96"/>
      <c r="H83" s="96"/>
      <c r="I83" s="93"/>
      <c r="J83" s="94"/>
      <c r="K83" s="313">
        <v>0.05</v>
      </c>
      <c r="L83" s="849">
        <f>N77*K83</f>
        <v>2074.9588721370324</v>
      </c>
      <c r="M83" s="850"/>
      <c r="N83" s="57"/>
    </row>
    <row r="84" spans="1:14" ht="15.75" thickBot="1">
      <c r="B84" s="97" t="s">
        <v>1058</v>
      </c>
      <c r="C84" s="98"/>
      <c r="D84" s="98"/>
      <c r="E84" s="98"/>
      <c r="F84" s="98"/>
      <c r="G84" s="98"/>
      <c r="H84" s="98"/>
      <c r="I84" s="99"/>
      <c r="J84" s="100"/>
      <c r="K84" s="314">
        <v>0.05</v>
      </c>
      <c r="L84" s="851">
        <f>N77*K84</f>
        <v>2074.9588721370324</v>
      </c>
      <c r="M84" s="852"/>
      <c r="N84" s="57"/>
    </row>
    <row r="85" spans="1:14" ht="15.75" thickBot="1">
      <c r="B85" s="815" t="s">
        <v>1037</v>
      </c>
      <c r="C85" s="816"/>
      <c r="D85" s="816"/>
      <c r="E85" s="816"/>
      <c r="F85" s="816"/>
      <c r="G85" s="816"/>
      <c r="H85" s="816"/>
      <c r="I85" s="816"/>
      <c r="J85" s="816"/>
      <c r="K85" s="816"/>
      <c r="L85" s="816"/>
      <c r="M85" s="817"/>
      <c r="N85" s="58">
        <f>L82+L83+L84</f>
        <v>12449.753232822195</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53948.930675562835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85.112008676833341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491369.57897908747</v>
      </c>
      <c r="N48" s="281">
        <f>K48*M48</f>
        <v>982.73915795817493</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40211.77605014162</v>
      </c>
      <c r="N49" s="281">
        <f>K49*M49</f>
        <v>50264.720062677021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51247.459220635195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19">
        <f>VLOOKUP(A58,TRANSPORTE!A1:D117,4,FALSE)</f>
        <v>962.35130305286657</v>
      </c>
      <c r="M58" s="820"/>
      <c r="N58" s="296">
        <f>K58*L58</f>
        <v>1.9247026061057331</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1.9247026061057331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844"/>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1702.2401735366666</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53036.736105454802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10607.34722109096</v>
      </c>
      <c r="M82" s="850"/>
      <c r="N82" s="57"/>
    </row>
    <row r="83" spans="1:14">
      <c r="B83" s="95" t="s">
        <v>1057</v>
      </c>
      <c r="C83" s="96"/>
      <c r="D83" s="96"/>
      <c r="E83" s="96"/>
      <c r="F83" s="96"/>
      <c r="G83" s="96"/>
      <c r="H83" s="96"/>
      <c r="I83" s="93"/>
      <c r="J83" s="94"/>
      <c r="K83" s="313">
        <v>0.05</v>
      </c>
      <c r="L83" s="849">
        <f>N77*K83</f>
        <v>2651.8368052727401</v>
      </c>
      <c r="M83" s="850"/>
      <c r="N83" s="57"/>
    </row>
    <row r="84" spans="1:14" ht="15.75" thickBot="1">
      <c r="B84" s="97" t="s">
        <v>1058</v>
      </c>
      <c r="C84" s="98"/>
      <c r="D84" s="98"/>
      <c r="E84" s="98"/>
      <c r="F84" s="98"/>
      <c r="G84" s="98"/>
      <c r="H84" s="98"/>
      <c r="I84" s="99"/>
      <c r="J84" s="100"/>
      <c r="K84" s="314">
        <v>0.05</v>
      </c>
      <c r="L84" s="851">
        <f>N77*K84</f>
        <v>2651.8368052727401</v>
      </c>
      <c r="M84" s="852"/>
      <c r="N84" s="57"/>
    </row>
    <row r="85" spans="1:14" ht="15.75" thickBot="1">
      <c r="B85" s="815" t="s">
        <v>1037</v>
      </c>
      <c r="C85" s="816"/>
      <c r="D85" s="816"/>
      <c r="E85" s="816"/>
      <c r="F85" s="816"/>
      <c r="G85" s="816"/>
      <c r="H85" s="816"/>
      <c r="I85" s="816"/>
      <c r="J85" s="816"/>
      <c r="K85" s="816"/>
      <c r="L85" s="816"/>
      <c r="M85" s="817"/>
      <c r="N85" s="58">
        <f>L82+L83+L84</f>
        <v>15911.020831636441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68947.756937091239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21.278002169208335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6595.7492918700646</v>
      </c>
      <c r="N48" s="281">
        <f>K48*M48</f>
        <v>7255.3242210570716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7255.3242210570716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425.56004338416665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7702.1622666104467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1540.4324533220895</v>
      </c>
      <c r="M82" s="850"/>
      <c r="N82" s="57"/>
    </row>
    <row r="83" spans="1:14">
      <c r="B83" s="95" t="s">
        <v>1057</v>
      </c>
      <c r="C83" s="96"/>
      <c r="D83" s="96"/>
      <c r="E83" s="96"/>
      <c r="F83" s="96"/>
      <c r="G83" s="96"/>
      <c r="H83" s="96"/>
      <c r="I83" s="93"/>
      <c r="J83" s="94"/>
      <c r="K83" s="313">
        <v>0.05</v>
      </c>
      <c r="L83" s="849">
        <f>N77*K83</f>
        <v>385.10811333052237</v>
      </c>
      <c r="M83" s="850"/>
      <c r="N83" s="57"/>
    </row>
    <row r="84" spans="1:14" ht="15.75" thickBot="1">
      <c r="B84" s="97" t="s">
        <v>1058</v>
      </c>
      <c r="C84" s="98"/>
      <c r="D84" s="98"/>
      <c r="E84" s="98"/>
      <c r="F84" s="98"/>
      <c r="G84" s="98"/>
      <c r="H84" s="98"/>
      <c r="I84" s="99"/>
      <c r="J84" s="100"/>
      <c r="K84" s="314">
        <v>0.05</v>
      </c>
      <c r="L84" s="851">
        <f>N77*K84</f>
        <v>385.10811333052237</v>
      </c>
      <c r="M84" s="852"/>
      <c r="N84" s="57"/>
    </row>
    <row r="85" spans="1:14" ht="15.75" thickBot="1">
      <c r="B85" s="815" t="s">
        <v>1037</v>
      </c>
      <c r="C85" s="816"/>
      <c r="D85" s="816"/>
      <c r="E85" s="816"/>
      <c r="F85" s="816"/>
      <c r="G85" s="816"/>
      <c r="H85" s="816"/>
      <c r="I85" s="816"/>
      <c r="J85" s="816"/>
      <c r="K85" s="816"/>
      <c r="L85" s="816"/>
      <c r="M85" s="817"/>
      <c r="N85" s="58">
        <f>L82+L83+L84</f>
        <v>2310.6486799831341</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10012.810946593581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21.278002169208335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8828.266377388054</v>
      </c>
      <c r="N48" s="281">
        <f>K48*M48</f>
        <v>9711.0930151268603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9711.0930151268603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425.56004338416665</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10157.931060680236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2031.5862121360472</v>
      </c>
      <c r="M82" s="850"/>
      <c r="N82" s="57"/>
    </row>
    <row r="83" spans="1:14">
      <c r="B83" s="95" t="s">
        <v>1057</v>
      </c>
      <c r="C83" s="96"/>
      <c r="D83" s="96"/>
      <c r="E83" s="96"/>
      <c r="F83" s="96"/>
      <c r="G83" s="96"/>
      <c r="H83" s="96"/>
      <c r="I83" s="93"/>
      <c r="J83" s="94"/>
      <c r="K83" s="313">
        <v>0.05</v>
      </c>
      <c r="L83" s="849">
        <f>N77*K83</f>
        <v>507.89655303401179</v>
      </c>
      <c r="M83" s="850"/>
      <c r="N83" s="57"/>
    </row>
    <row r="84" spans="1:14" ht="15.75" thickBot="1">
      <c r="B84" s="97" t="s">
        <v>1058</v>
      </c>
      <c r="C84" s="98"/>
      <c r="D84" s="98"/>
      <c r="E84" s="98"/>
      <c r="F84" s="98"/>
      <c r="G84" s="98"/>
      <c r="H84" s="98"/>
      <c r="I84" s="99"/>
      <c r="J84" s="100"/>
      <c r="K84" s="314">
        <v>0.05</v>
      </c>
      <c r="L84" s="851">
        <f>N77*K84</f>
        <v>507.89655303401179</v>
      </c>
      <c r="M84" s="852"/>
      <c r="N84" s="57"/>
    </row>
    <row r="85" spans="1:14" ht="15.75" thickBot="1">
      <c r="B85" s="815" t="s">
        <v>1037</v>
      </c>
      <c r="C85" s="816"/>
      <c r="D85" s="816"/>
      <c r="E85" s="816"/>
      <c r="F85" s="816"/>
      <c r="G85" s="816"/>
      <c r="H85" s="816"/>
      <c r="I85" s="816"/>
      <c r="J85" s="816"/>
      <c r="K85" s="816"/>
      <c r="L85" s="816"/>
      <c r="M85" s="817"/>
      <c r="N85" s="58">
        <f>L82+L83+L84</f>
        <v>3047.3793182040708</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13205.310378884307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306.40323123659999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69279.291026336403</v>
      </c>
      <c r="N48" s="281">
        <f>K48*M48</f>
        <v>76207.220128970046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76207.220128970046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19">
        <f>VLOOKUP(A58,TRANSPORTE!A1:D117,4,FALSE)</f>
        <v>962.35130305286657</v>
      </c>
      <c r="M58" s="820"/>
      <c r="N58" s="296">
        <f>K58*L58</f>
        <v>1058.5864333581533</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1058.5864333581533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6128.0646247319992</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83700.274418296802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16740.054883659363</v>
      </c>
      <c r="M82" s="850"/>
      <c r="N82" s="57"/>
    </row>
    <row r="83" spans="1:14">
      <c r="B83" s="95" t="s">
        <v>1057</v>
      </c>
      <c r="C83" s="96"/>
      <c r="D83" s="96"/>
      <c r="E83" s="96"/>
      <c r="F83" s="96"/>
      <c r="G83" s="96"/>
      <c r="H83" s="96"/>
      <c r="I83" s="93"/>
      <c r="J83" s="94"/>
      <c r="K83" s="313">
        <v>0.05</v>
      </c>
      <c r="L83" s="849">
        <f>N77*K83</f>
        <v>4185.0137209148406</v>
      </c>
      <c r="M83" s="850"/>
      <c r="N83" s="57"/>
    </row>
    <row r="84" spans="1:14" ht="15.75" thickBot="1">
      <c r="B84" s="97" t="s">
        <v>1058</v>
      </c>
      <c r="C84" s="98"/>
      <c r="D84" s="98"/>
      <c r="E84" s="98"/>
      <c r="F84" s="98"/>
      <c r="G84" s="98"/>
      <c r="H84" s="98"/>
      <c r="I84" s="99"/>
      <c r="J84" s="100"/>
      <c r="K84" s="314">
        <v>0.05</v>
      </c>
      <c r="L84" s="851">
        <f>N77*K84</f>
        <v>4185.0137209148406</v>
      </c>
      <c r="M84" s="852"/>
      <c r="N84" s="57"/>
    </row>
    <row r="85" spans="1:14" ht="15.75" thickBot="1">
      <c r="B85" s="815" t="s">
        <v>1037</v>
      </c>
      <c r="C85" s="816"/>
      <c r="D85" s="816"/>
      <c r="E85" s="816"/>
      <c r="F85" s="816"/>
      <c r="G85" s="816"/>
      <c r="H85" s="816"/>
      <c r="I85" s="816"/>
      <c r="J85" s="816"/>
      <c r="K85" s="816"/>
      <c r="L85" s="816"/>
      <c r="M85" s="817"/>
      <c r="N85" s="58">
        <f>L82+L83+L84</f>
        <v>25110.082325489046</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108810.35674378584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9357.5150255427852</v>
      </c>
      <c r="L36" s="279"/>
      <c r="M36" s="345">
        <v>3</v>
      </c>
      <c r="N36" s="281">
        <f>K36/M36</f>
        <v>3119.1716751809286</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425.5600433841667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3544.7317185650954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69279.291026336403</v>
      </c>
      <c r="N48" s="281">
        <f>K48*M48</f>
        <v>86599.113782920496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86599.113782920496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19">
        <f>VLOOKUP(A60,TRANSPORTE!A1:D117,4,FALSE)</f>
        <v>962.35130305286657</v>
      </c>
      <c r="M60" s="820"/>
      <c r="N60" s="296">
        <f>K60*L60</f>
        <v>1202.9391288160832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1202.9391288160832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4255.6004338416669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95602.385064143338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19120.477012828669</v>
      </c>
      <c r="M84" s="850"/>
      <c r="N84" s="57"/>
    </row>
    <row r="85" spans="1:14">
      <c r="B85" s="95" t="s">
        <v>1057</v>
      </c>
      <c r="C85" s="96"/>
      <c r="D85" s="96"/>
      <c r="E85" s="96"/>
      <c r="F85" s="96"/>
      <c r="G85" s="96"/>
      <c r="H85" s="96"/>
      <c r="I85" s="93"/>
      <c r="J85" s="94"/>
      <c r="K85" s="313">
        <v>0.05</v>
      </c>
      <c r="L85" s="849">
        <f>N79*K85</f>
        <v>4780.1192532071673</v>
      </c>
      <c r="M85" s="850"/>
      <c r="N85" s="57"/>
    </row>
    <row r="86" spans="1:14" ht="15.75" thickBot="1">
      <c r="B86" s="97" t="s">
        <v>1058</v>
      </c>
      <c r="C86" s="98"/>
      <c r="D86" s="98"/>
      <c r="E86" s="98"/>
      <c r="F86" s="98"/>
      <c r="G86" s="98"/>
      <c r="H86" s="98"/>
      <c r="I86" s="99"/>
      <c r="J86" s="100"/>
      <c r="K86" s="314">
        <v>0.05</v>
      </c>
      <c r="L86" s="851">
        <f>N79*K86</f>
        <v>4780.1192532071673</v>
      </c>
      <c r="M86" s="852"/>
      <c r="N86" s="57"/>
    </row>
    <row r="87" spans="1:14" ht="15.75" thickBot="1">
      <c r="B87" s="815" t="s">
        <v>1037</v>
      </c>
      <c r="C87" s="816"/>
      <c r="D87" s="816"/>
      <c r="E87" s="816"/>
      <c r="F87" s="816"/>
      <c r="G87" s="816"/>
      <c r="H87" s="816"/>
      <c r="I87" s="816"/>
      <c r="J87" s="816"/>
      <c r="K87" s="816"/>
      <c r="L87" s="816"/>
      <c r="M87" s="817"/>
      <c r="N87" s="58">
        <f>L84+L85+L86</f>
        <v>28680.715519243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124283.10058338635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197</v>
      </c>
      <c r="B36" s="828" t="str">
        <f>VLOOKUP(A36,EQUIPOS!A6:D154,3,FALSE)</f>
        <v>Equipo de perforación (TRACKDRILL), potencia 40 HP, 2100 golpes / minuto</v>
      </c>
      <c r="C36" s="829"/>
      <c r="D36" s="829"/>
      <c r="E36" s="829"/>
      <c r="F36" s="829"/>
      <c r="G36" s="829"/>
      <c r="H36" s="830"/>
      <c r="I36" s="276"/>
      <c r="J36" s="277"/>
      <c r="K36" s="278">
        <f>VLOOKUP(A36,EQUIPOS!A6:D163,4,FALSE)</f>
        <v>169580.51456896553</v>
      </c>
      <c r="L36" s="279"/>
      <c r="M36" s="345">
        <v>2.5</v>
      </c>
      <c r="N36" s="281">
        <f>K36/M36</f>
        <v>67832.205827586207</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68215.209866631951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32022.826010968474</v>
      </c>
      <c r="N48" s="281">
        <f>K48*M48</f>
        <v>32343.054271078159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32343.054271078159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7660.0807809149992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108218.34491862511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21643.668983725023</v>
      </c>
      <c r="M84" s="850"/>
      <c r="N84" s="57"/>
    </row>
    <row r="85" spans="1:14">
      <c r="B85" s="95" t="s">
        <v>1057</v>
      </c>
      <c r="C85" s="96"/>
      <c r="D85" s="96"/>
      <c r="E85" s="96"/>
      <c r="F85" s="96"/>
      <c r="G85" s="96"/>
      <c r="H85" s="96"/>
      <c r="I85" s="93"/>
      <c r="J85" s="94"/>
      <c r="K85" s="313">
        <v>0.05</v>
      </c>
      <c r="L85" s="849">
        <f>N79*K85</f>
        <v>5410.9172459312558</v>
      </c>
      <c r="M85" s="850"/>
      <c r="N85" s="57"/>
    </row>
    <row r="86" spans="1:14" ht="15.75" thickBot="1">
      <c r="B86" s="97" t="s">
        <v>1058</v>
      </c>
      <c r="C86" s="98"/>
      <c r="D86" s="98"/>
      <c r="E86" s="98"/>
      <c r="F86" s="98"/>
      <c r="G86" s="98"/>
      <c r="H86" s="98"/>
      <c r="I86" s="99"/>
      <c r="J86" s="100"/>
      <c r="K86" s="314">
        <v>0.05</v>
      </c>
      <c r="L86" s="851">
        <f>N79*K86</f>
        <v>5410.9172459312558</v>
      </c>
      <c r="M86" s="852"/>
      <c r="N86" s="57"/>
    </row>
    <row r="87" spans="1:14" ht="15.75" thickBot="1">
      <c r="B87" s="815" t="s">
        <v>1037</v>
      </c>
      <c r="C87" s="816"/>
      <c r="D87" s="816"/>
      <c r="E87" s="816"/>
      <c r="F87" s="816"/>
      <c r="G87" s="816"/>
      <c r="H87" s="816"/>
      <c r="I87" s="816"/>
      <c r="J87" s="816"/>
      <c r="K87" s="816"/>
      <c r="L87" s="816"/>
      <c r="M87" s="817"/>
      <c r="N87" s="58">
        <f>L84+L85+L86</f>
        <v>32465.503475587531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140683.84839421263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197</v>
      </c>
      <c r="B36" s="828" t="str">
        <f>VLOOKUP(A36,EQUIPOS!A6:D154,3,FALSE)</f>
        <v>Equipo de perforación (TRACKDRILL), potencia 40 HP, 2100 golpes / minuto</v>
      </c>
      <c r="C36" s="829"/>
      <c r="D36" s="829"/>
      <c r="E36" s="829"/>
      <c r="F36" s="829"/>
      <c r="G36" s="829"/>
      <c r="H36" s="830"/>
      <c r="I36" s="276"/>
      <c r="J36" s="277"/>
      <c r="K36" s="278">
        <f>VLOOKUP(A36,EQUIPOS!A6:D163,4,FALSE)</f>
        <v>169580.51456896553</v>
      </c>
      <c r="L36" s="279"/>
      <c r="M36" s="345">
        <v>1.25</v>
      </c>
      <c r="N36" s="281">
        <f>K36/M36</f>
        <v>135664.41165517241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1021.344104122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136685.75575929441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32022.826010968474</v>
      </c>
      <c r="N48" s="281">
        <f>K48*M48</f>
        <v>32343.054271078159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32343.054271078159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20426.882082439999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189455.69211281257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37891.138422562515</v>
      </c>
      <c r="M84" s="850"/>
      <c r="N84" s="57"/>
    </row>
    <row r="85" spans="1:14">
      <c r="B85" s="95" t="s">
        <v>1057</v>
      </c>
      <c r="C85" s="96"/>
      <c r="D85" s="96"/>
      <c r="E85" s="96"/>
      <c r="F85" s="96"/>
      <c r="G85" s="96"/>
      <c r="H85" s="96"/>
      <c r="I85" s="93"/>
      <c r="J85" s="94"/>
      <c r="K85" s="313">
        <v>0.05</v>
      </c>
      <c r="L85" s="849">
        <f>N79*K85</f>
        <v>9472.7846056406288</v>
      </c>
      <c r="M85" s="850"/>
      <c r="N85" s="57"/>
    </row>
    <row r="86" spans="1:14" ht="15.75" thickBot="1">
      <c r="B86" s="97" t="s">
        <v>1058</v>
      </c>
      <c r="C86" s="98"/>
      <c r="D86" s="98"/>
      <c r="E86" s="98"/>
      <c r="F86" s="98"/>
      <c r="G86" s="98"/>
      <c r="H86" s="98"/>
      <c r="I86" s="99"/>
      <c r="J86" s="100"/>
      <c r="K86" s="314">
        <v>0.05</v>
      </c>
      <c r="L86" s="851">
        <f>N79*K86</f>
        <v>9472.7846056406288</v>
      </c>
      <c r="M86" s="852"/>
      <c r="N86" s="57"/>
    </row>
    <row r="87" spans="1:14" ht="15.75" thickBot="1">
      <c r="B87" s="815" t="s">
        <v>1037</v>
      </c>
      <c r="C87" s="816"/>
      <c r="D87" s="816"/>
      <c r="E87" s="816"/>
      <c r="F87" s="816"/>
      <c r="G87" s="816"/>
      <c r="H87" s="816"/>
      <c r="I87" s="816"/>
      <c r="J87" s="816"/>
      <c r="K87" s="816"/>
      <c r="L87" s="816"/>
      <c r="M87" s="817"/>
      <c r="N87" s="58">
        <f>L84+L85+L86</f>
        <v>56836.707633843769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246292.39974665633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314</v>
      </c>
      <c r="B36" s="828" t="str">
        <f>VLOOKUP(A36,EQUIPOS!A6:D154,3,FALSE)</f>
        <v xml:space="preserve">Retroexcavadora E-200 sobre orugas
</v>
      </c>
      <c r="C36" s="829"/>
      <c r="D36" s="829"/>
      <c r="E36" s="829"/>
      <c r="F36" s="829"/>
      <c r="G36" s="829"/>
      <c r="H36" s="830"/>
      <c r="I36" s="276"/>
      <c r="J36" s="277"/>
      <c r="K36" s="278">
        <f>VLOOKUP(A36,EQUIPOS!A6:D163,4,FALSE)</f>
        <v>241846.08759259264</v>
      </c>
      <c r="L36" s="279"/>
      <c r="M36" s="345">
        <v>23</v>
      </c>
      <c r="N36" s="281">
        <f>K36/M36</f>
        <v>10515.047286634463</v>
      </c>
    </row>
    <row r="37" spans="1:14">
      <c r="A37" s="119" t="s">
        <v>328</v>
      </c>
      <c r="B37" s="828" t="str">
        <f>VLOOKUP(A37,EQUIPOS!A7:D154,3,FALSE)</f>
        <v xml:space="preserve">Taco metálico o puntal (escamas en concreto)
</v>
      </c>
      <c r="C37" s="829"/>
      <c r="D37" s="829"/>
      <c r="E37" s="829"/>
      <c r="F37" s="829"/>
      <c r="G37" s="829"/>
      <c r="H37" s="830"/>
      <c r="I37" s="430"/>
      <c r="J37" s="431"/>
      <c r="K37" s="278">
        <f>VLOOKUP(A37,EQUIPOS!A7:D164,4,FALSE)</f>
        <v>112.51521072796936</v>
      </c>
      <c r="L37" s="344"/>
      <c r="M37" s="345">
        <v>1</v>
      </c>
      <c r="N37" s="281">
        <f>K37/M37</f>
        <v>112.51521072796936</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1021.344104122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11648.906601484432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5118.6027843066349</v>
      </c>
      <c r="N48" s="281">
        <f>K48*M48</f>
        <v>1791.5109745073221</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16909.306333996261</v>
      </c>
      <c r="N49" s="281">
        <f>K49*M49</f>
        <v>16909.306333996261</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3245.9760043391789</v>
      </c>
      <c r="N50" s="281">
        <f>K50*M50</f>
        <v>12334.708816488879</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506029.06189356948</v>
      </c>
      <c r="N51" s="281">
        <f>K51*M51</f>
        <v>91085.231140842501</v>
      </c>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122120.75726583495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19">
        <f>VLOOKUP(A58,TRANSPORTE!A1:D117,4,FALSE)</f>
        <v>962.35130305286657</v>
      </c>
      <c r="M58" s="820"/>
      <c r="N58" s="296">
        <f>K58*L58</f>
        <v>173.22323454951598</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173.22323454951598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20426.882082439999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154369.76918430888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30873.95383686178</v>
      </c>
      <c r="M82" s="850"/>
      <c r="N82" s="57"/>
    </row>
    <row r="83" spans="1:14">
      <c r="B83" s="95" t="s">
        <v>1057</v>
      </c>
      <c r="C83" s="96"/>
      <c r="D83" s="96"/>
      <c r="E83" s="96"/>
      <c r="F83" s="96"/>
      <c r="G83" s="96"/>
      <c r="H83" s="96"/>
      <c r="I83" s="93"/>
      <c r="J83" s="94"/>
      <c r="K83" s="313">
        <v>0.05</v>
      </c>
      <c r="L83" s="849">
        <f>N77*K83</f>
        <v>7718.4884592154449</v>
      </c>
      <c r="M83" s="850"/>
      <c r="N83" s="57"/>
    </row>
    <row r="84" spans="1:14" ht="15.75" thickBot="1">
      <c r="B84" s="97" t="s">
        <v>1058</v>
      </c>
      <c r="C84" s="98"/>
      <c r="D84" s="98"/>
      <c r="E84" s="98"/>
      <c r="F84" s="98"/>
      <c r="G84" s="98"/>
      <c r="H84" s="98"/>
      <c r="I84" s="99"/>
      <c r="J84" s="100"/>
      <c r="K84" s="314">
        <v>0.05</v>
      </c>
      <c r="L84" s="851">
        <f>N77*K84</f>
        <v>7718.4884592154449</v>
      </c>
      <c r="M84" s="852"/>
      <c r="N84" s="57"/>
    </row>
    <row r="85" spans="1:14" ht="15.75" thickBot="1">
      <c r="B85" s="815" t="s">
        <v>1037</v>
      </c>
      <c r="C85" s="816"/>
      <c r="D85" s="816"/>
      <c r="E85" s="816"/>
      <c r="F85" s="816"/>
      <c r="G85" s="816"/>
      <c r="H85" s="816"/>
      <c r="I85" s="816"/>
      <c r="J85" s="816"/>
      <c r="K85" s="816"/>
      <c r="L85" s="816"/>
      <c r="M85" s="817"/>
      <c r="N85" s="58">
        <f>L82+L83+L84</f>
        <v>46310.930755292662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200680.69993960153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51.067205206099999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5036.1431929126729</v>
      </c>
      <c r="N48" s="281">
        <f>K48*M48</f>
        <v>5036.1431929126729</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1329.5336587717711</v>
      </c>
      <c r="N49" s="281">
        <f>K49*M49</f>
        <v>5318.1346350870845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5" t="s">
        <v>1037</v>
      </c>
      <c r="C53" s="816"/>
      <c r="D53" s="816"/>
      <c r="E53" s="816"/>
      <c r="F53" s="816"/>
      <c r="G53" s="816"/>
      <c r="H53" s="816"/>
      <c r="I53" s="816"/>
      <c r="J53" s="816"/>
      <c r="K53" s="816"/>
      <c r="L53" s="816"/>
      <c r="M53" s="817"/>
      <c r="N53" s="403">
        <f>SUM(N48:N52)</f>
        <v>10354.277827999758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133"/>
    </row>
    <row r="75" spans="1:15" ht="15.75" thickBot="1">
      <c r="B75" s="821" t="s">
        <v>1037</v>
      </c>
      <c r="C75" s="822"/>
      <c r="D75" s="822"/>
      <c r="E75" s="822"/>
      <c r="F75" s="822"/>
      <c r="G75" s="822"/>
      <c r="H75" s="822"/>
      <c r="I75" s="822"/>
      <c r="J75" s="822"/>
      <c r="K75" s="822"/>
      <c r="L75" s="822"/>
      <c r="M75" s="823"/>
      <c r="N75" s="469">
        <f>SUM(N69:N74)</f>
        <v>510.67205206099999</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10916.017085266858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2183.2034170533716</v>
      </c>
      <c r="M82" s="850"/>
      <c r="N82" s="57"/>
    </row>
    <row r="83" spans="1:14">
      <c r="B83" s="95" t="s">
        <v>1057</v>
      </c>
      <c r="C83" s="96"/>
      <c r="D83" s="96"/>
      <c r="E83" s="96"/>
      <c r="F83" s="96"/>
      <c r="G83" s="96"/>
      <c r="H83" s="96"/>
      <c r="I83" s="93"/>
      <c r="J83" s="94"/>
      <c r="K83" s="313">
        <v>0.05</v>
      </c>
      <c r="L83" s="849">
        <f>N77*K83</f>
        <v>545.8008542633429</v>
      </c>
      <c r="M83" s="850"/>
      <c r="N83" s="57"/>
    </row>
    <row r="84" spans="1:14" ht="15.75" thickBot="1">
      <c r="B84" s="97" t="s">
        <v>1058</v>
      </c>
      <c r="C84" s="98"/>
      <c r="D84" s="98"/>
      <c r="E84" s="98"/>
      <c r="F84" s="98"/>
      <c r="G84" s="98"/>
      <c r="H84" s="98"/>
      <c r="I84" s="99"/>
      <c r="J84" s="100"/>
      <c r="K84" s="314">
        <v>0.05</v>
      </c>
      <c r="L84" s="851">
        <f>N77*K84</f>
        <v>545.8008542633429</v>
      </c>
      <c r="M84" s="852"/>
      <c r="N84" s="57"/>
    </row>
    <row r="85" spans="1:14" ht="15.75" thickBot="1">
      <c r="B85" s="815" t="s">
        <v>1037</v>
      </c>
      <c r="C85" s="816"/>
      <c r="D85" s="816"/>
      <c r="E85" s="816"/>
      <c r="F85" s="816"/>
      <c r="G85" s="816"/>
      <c r="H85" s="816"/>
      <c r="I85" s="816"/>
      <c r="J85" s="816"/>
      <c r="K85" s="816"/>
      <c r="L85" s="816"/>
      <c r="M85" s="817"/>
      <c r="N85" s="58">
        <f>L82+L83+L84</f>
        <v>3274.8051255800574</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14190.822210846916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269</v>
      </c>
      <c r="B36" s="828" t="str">
        <f>VLOOKUP(A36,EQUIPOS!A6:D154,3,FALSE)</f>
        <v>Motoniveladora  potencia 215 HP, ancho de cuchilla 4,27 m, peso 18 ton.</v>
      </c>
      <c r="C36" s="829"/>
      <c r="D36" s="829"/>
      <c r="E36" s="829"/>
      <c r="F36" s="829"/>
      <c r="G36" s="829"/>
      <c r="H36" s="830"/>
      <c r="I36" s="276"/>
      <c r="J36" s="277"/>
      <c r="K36" s="278">
        <f>VLOOKUP(A36,EQUIPOS!A6:D163,4,FALSE)</f>
        <v>188125.43233716476</v>
      </c>
      <c r="L36" s="279"/>
      <c r="M36" s="345">
        <v>15</v>
      </c>
      <c r="N36" s="281">
        <f>K36/M36</f>
        <v>12541.695489144318</v>
      </c>
    </row>
    <row r="37" spans="1:14">
      <c r="A37" s="119" t="s">
        <v>365</v>
      </c>
      <c r="B37" s="828" t="str">
        <f>VLOOKUP(A37,EQUIPOS!A7:D154,3,FALSE)</f>
        <v xml:space="preserve">Vibrocompatador, potencia 153 HP, peso 10 Ton. </v>
      </c>
      <c r="C37" s="829"/>
      <c r="D37" s="829"/>
      <c r="E37" s="829"/>
      <c r="F37" s="829"/>
      <c r="G37" s="829"/>
      <c r="H37" s="830"/>
      <c r="I37" s="430"/>
      <c r="J37" s="431"/>
      <c r="K37" s="278">
        <f>VLOOKUP(A37,EQUIPOS!A7:D164,4,FALSE)</f>
        <v>166269.35265325673</v>
      </c>
      <c r="L37" s="344"/>
      <c r="M37" s="345">
        <v>15</v>
      </c>
      <c r="N37" s="281">
        <f>K37/M37</f>
        <v>11084.623510217116</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106.39001084604166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23732.709010207476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39702.766226722102</v>
      </c>
      <c r="N48" s="281">
        <f>K48*M48</f>
        <v>41687.90453805821</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71.26137527873199</v>
      </c>
      <c r="N49" s="281">
        <f>K49*M49</f>
        <v>2137.8412583619597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43825.745796420168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19">
        <f>VLOOKUP(A60,TRANSPORTE!A1:D117,4,FALSE)</f>
        <v>1500</v>
      </c>
      <c r="M60" s="820"/>
      <c r="N60" s="296">
        <f>K60*L60</f>
        <v>1575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1575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2127.800216920833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71261.255023548481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14252.251004709697</v>
      </c>
      <c r="M84" s="850"/>
      <c r="N84" s="57"/>
    </row>
    <row r="85" spans="1:14">
      <c r="B85" s="95" t="s">
        <v>1057</v>
      </c>
      <c r="C85" s="96"/>
      <c r="D85" s="96"/>
      <c r="E85" s="96"/>
      <c r="F85" s="96"/>
      <c r="G85" s="96"/>
      <c r="H85" s="96"/>
      <c r="I85" s="93"/>
      <c r="J85" s="94"/>
      <c r="K85" s="313">
        <v>0.05</v>
      </c>
      <c r="L85" s="849">
        <f>N79*K85</f>
        <v>3563.0627511774242</v>
      </c>
      <c r="M85" s="850"/>
      <c r="N85" s="57"/>
    </row>
    <row r="86" spans="1:14" ht="15.75" thickBot="1">
      <c r="B86" s="97" t="s">
        <v>1058</v>
      </c>
      <c r="C86" s="98"/>
      <c r="D86" s="98"/>
      <c r="E86" s="98"/>
      <c r="F86" s="98"/>
      <c r="G86" s="98"/>
      <c r="H86" s="98"/>
      <c r="I86" s="99"/>
      <c r="J86" s="100"/>
      <c r="K86" s="314">
        <v>0.05</v>
      </c>
      <c r="L86" s="851">
        <f>N79*K86</f>
        <v>3563.0627511774242</v>
      </c>
      <c r="M86" s="852"/>
      <c r="N86" s="57"/>
    </row>
    <row r="87" spans="1:14" ht="15.75" thickBot="1">
      <c r="B87" s="815" t="s">
        <v>1037</v>
      </c>
      <c r="C87" s="816"/>
      <c r="D87" s="816"/>
      <c r="E87" s="816"/>
      <c r="F87" s="816"/>
      <c r="G87" s="816"/>
      <c r="H87" s="816"/>
      <c r="I87" s="816"/>
      <c r="J87" s="816"/>
      <c r="K87" s="816"/>
      <c r="L87" s="816"/>
      <c r="M87" s="817"/>
      <c r="N87" s="58">
        <f>L84+L85+L86</f>
        <v>21378.376507064546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92639.631530613027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2.25" customHeight="1" thickBot="1">
      <c r="A31" t="s">
        <v>1929</v>
      </c>
      <c r="B31" s="86" t="s">
        <v>1228</v>
      </c>
      <c r="C31" s="955" t="s">
        <v>2261</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6108.1178810341698</v>
      </c>
      <c r="N49" s="281">
        <f>K49*M49</f>
        <v>7024.3355631892946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8742.7527270535757</v>
      </c>
      <c r="N50" s="281">
        <f>K50*M50</f>
        <v>17485.505454107151</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197495.8114867715</v>
      </c>
      <c r="N51" s="281">
        <f>K51*M51</f>
        <v>98747.905743385752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192934.1672512505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1500</v>
      </c>
      <c r="M60" s="820"/>
      <c r="N60" s="296">
        <f>K60*L60</f>
        <v>1650.0000000000002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1650.0000000000002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210670.33689117199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42134.067378234402</v>
      </c>
      <c r="M84" s="850"/>
      <c r="N84" s="57"/>
    </row>
    <row r="85" spans="1:14">
      <c r="B85" s="95" t="s">
        <v>1057</v>
      </c>
      <c r="C85" s="96"/>
      <c r="D85" s="96"/>
      <c r="E85" s="96"/>
      <c r="F85" s="96"/>
      <c r="G85" s="96"/>
      <c r="H85" s="96"/>
      <c r="I85" s="93"/>
      <c r="J85" s="94"/>
      <c r="K85" s="313">
        <v>0.05</v>
      </c>
      <c r="L85" s="849">
        <f>N79*K85</f>
        <v>10533.5168445586</v>
      </c>
      <c r="M85" s="850"/>
      <c r="N85" s="57"/>
    </row>
    <row r="86" spans="1:14" ht="15.75" thickBot="1">
      <c r="B86" s="97" t="s">
        <v>1058</v>
      </c>
      <c r="C86" s="98"/>
      <c r="D86" s="98"/>
      <c r="E86" s="98"/>
      <c r="F86" s="98"/>
      <c r="G86" s="98"/>
      <c r="H86" s="98"/>
      <c r="I86" s="99"/>
      <c r="J86" s="100"/>
      <c r="K86" s="314">
        <v>0.05</v>
      </c>
      <c r="L86" s="851">
        <f>N79*K86</f>
        <v>10533.5168445586</v>
      </c>
      <c r="M86" s="852"/>
      <c r="N86" s="57"/>
    </row>
    <row r="87" spans="1:14" ht="15.75" thickBot="1">
      <c r="B87" s="815" t="s">
        <v>1037</v>
      </c>
      <c r="C87" s="816"/>
      <c r="D87" s="816"/>
      <c r="E87" s="816"/>
      <c r="F87" s="816"/>
      <c r="G87" s="816"/>
      <c r="H87" s="816"/>
      <c r="I87" s="816"/>
      <c r="J87" s="816"/>
      <c r="K87" s="816"/>
      <c r="L87" s="816"/>
      <c r="M87" s="817"/>
      <c r="N87" s="58">
        <f>L84+L85+L86</f>
        <v>63201.101067351607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273871.43795852357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1.5" customHeight="1" thickBot="1">
      <c r="A31" t="s">
        <v>1929</v>
      </c>
      <c r="B31" s="86" t="s">
        <v>1776</v>
      </c>
      <c r="C31" s="955" t="s">
        <v>2262</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6108.1178810341698</v>
      </c>
      <c r="N49" s="281">
        <f>K49*M49</f>
        <v>7024.3355631892946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8742.7527270535757</v>
      </c>
      <c r="N50" s="281">
        <f>K50*M50</f>
        <v>17485.505454107151</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147796.09232809013</v>
      </c>
      <c r="N51" s="281">
        <f>K51*M51</f>
        <v>73898.046164045067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168084.3076719098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1500</v>
      </c>
      <c r="M60" s="820"/>
      <c r="N60" s="296">
        <f>K60*L60</f>
        <v>1650.0000000000002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1650.0000000000002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185820.47731183129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37164.095462366262</v>
      </c>
      <c r="M84" s="850"/>
      <c r="N84" s="57"/>
    </row>
    <row r="85" spans="1:14">
      <c r="B85" s="95" t="s">
        <v>1057</v>
      </c>
      <c r="C85" s="96"/>
      <c r="D85" s="96"/>
      <c r="E85" s="96"/>
      <c r="F85" s="96"/>
      <c r="G85" s="96"/>
      <c r="H85" s="96"/>
      <c r="I85" s="93"/>
      <c r="J85" s="94"/>
      <c r="K85" s="313">
        <v>0.05</v>
      </c>
      <c r="L85" s="849">
        <f>N79*K85</f>
        <v>9291.0238655915655</v>
      </c>
      <c r="M85" s="850"/>
      <c r="N85" s="57"/>
    </row>
    <row r="86" spans="1:14" ht="15.75" thickBot="1">
      <c r="B86" s="97" t="s">
        <v>1058</v>
      </c>
      <c r="C86" s="98"/>
      <c r="D86" s="98"/>
      <c r="E86" s="98"/>
      <c r="F86" s="98"/>
      <c r="G86" s="98"/>
      <c r="H86" s="98"/>
      <c r="I86" s="99"/>
      <c r="J86" s="100"/>
      <c r="K86" s="314">
        <v>0.05</v>
      </c>
      <c r="L86" s="851">
        <f>N79*K86</f>
        <v>9291.0238655915655</v>
      </c>
      <c r="M86" s="852"/>
      <c r="N86" s="57"/>
    </row>
    <row r="87" spans="1:14" ht="15.75" thickBot="1">
      <c r="B87" s="815" t="s">
        <v>1037</v>
      </c>
      <c r="C87" s="816"/>
      <c r="D87" s="816"/>
      <c r="E87" s="816"/>
      <c r="F87" s="816"/>
      <c r="G87" s="816"/>
      <c r="H87" s="816"/>
      <c r="I87" s="816"/>
      <c r="J87" s="816"/>
      <c r="K87" s="816"/>
      <c r="L87" s="816"/>
      <c r="M87" s="817"/>
      <c r="N87" s="58">
        <f>L84+L85+L86</f>
        <v>55746.143193549397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241566.62050538068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1777</v>
      </c>
      <c r="C31" s="955" t="s">
        <v>2263</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6108.1178810341698</v>
      </c>
      <c r="N49" s="281">
        <f>K49*M49</f>
        <v>7024.3355631892946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8742.7527270535757</v>
      </c>
      <c r="N50" s="281">
        <f>K50*M50</f>
        <v>17485.505454107151</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169348.58627131922</v>
      </c>
      <c r="N51" s="281">
        <f>K51*M51</f>
        <v>84674.293135659609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178860.55464352435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1500</v>
      </c>
      <c r="M60" s="820"/>
      <c r="N60" s="296">
        <f>K60*L60</f>
        <v>1650.0000000000002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1650.0000000000002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196596.72428344583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39319.344856689168</v>
      </c>
      <c r="M84" s="850"/>
      <c r="N84" s="57"/>
    </row>
    <row r="85" spans="1:14">
      <c r="B85" s="95" t="s">
        <v>1057</v>
      </c>
      <c r="C85" s="96"/>
      <c r="D85" s="96"/>
      <c r="E85" s="96"/>
      <c r="F85" s="96"/>
      <c r="G85" s="96"/>
      <c r="H85" s="96"/>
      <c r="I85" s="93"/>
      <c r="J85" s="94"/>
      <c r="K85" s="313">
        <v>0.05</v>
      </c>
      <c r="L85" s="849">
        <f>N79*K85</f>
        <v>9829.8362141722919</v>
      </c>
      <c r="M85" s="850"/>
      <c r="N85" s="57"/>
    </row>
    <row r="86" spans="1:14" ht="15.75" thickBot="1">
      <c r="B86" s="97" t="s">
        <v>1058</v>
      </c>
      <c r="C86" s="98"/>
      <c r="D86" s="98"/>
      <c r="E86" s="98"/>
      <c r="F86" s="98"/>
      <c r="G86" s="98"/>
      <c r="H86" s="98"/>
      <c r="I86" s="99"/>
      <c r="J86" s="100"/>
      <c r="K86" s="314">
        <v>0.05</v>
      </c>
      <c r="L86" s="851">
        <f>N79*K86</f>
        <v>9829.8362141722919</v>
      </c>
      <c r="M86" s="852"/>
      <c r="N86" s="57"/>
    </row>
    <row r="87" spans="1:14" ht="15.75" thickBot="1">
      <c r="B87" s="815" t="s">
        <v>1037</v>
      </c>
      <c r="C87" s="816"/>
      <c r="D87" s="816"/>
      <c r="E87" s="816"/>
      <c r="F87" s="816"/>
      <c r="G87" s="816"/>
      <c r="H87" s="816"/>
      <c r="I87" s="816"/>
      <c r="J87" s="816"/>
      <c r="K87" s="816"/>
      <c r="L87" s="816"/>
      <c r="M87" s="817"/>
      <c r="N87" s="58">
        <f>L84+L85+L86</f>
        <v>58979.017285033748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255575.74156847957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1778</v>
      </c>
      <c r="C31" s="955" t="s">
        <v>2264</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6108.1178810341698</v>
      </c>
      <c r="N49" s="281">
        <f>K49*M49</f>
        <v>7024.3355631892946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8742.7527270535757</v>
      </c>
      <c r="N50" s="281">
        <f>K50*M50</f>
        <v>17485.505454107151</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174563.90092207555</v>
      </c>
      <c r="N51" s="281">
        <f>K51*M51</f>
        <v>87281.950461037777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181468.21196890253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1500</v>
      </c>
      <c r="M60" s="820"/>
      <c r="N60" s="296">
        <f>K60*L60</f>
        <v>1650.0000000000002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1650.0000000000002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199204.38160882401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39840.876321764808</v>
      </c>
      <c r="M84" s="850"/>
      <c r="N84" s="57"/>
    </row>
    <row r="85" spans="1:14">
      <c r="B85" s="95" t="s">
        <v>1057</v>
      </c>
      <c r="C85" s="96"/>
      <c r="D85" s="96"/>
      <c r="E85" s="96"/>
      <c r="F85" s="96"/>
      <c r="G85" s="96"/>
      <c r="H85" s="96"/>
      <c r="I85" s="93"/>
      <c r="J85" s="94"/>
      <c r="K85" s="313">
        <v>0.05</v>
      </c>
      <c r="L85" s="849">
        <f>N79*K85</f>
        <v>9960.2190804412021</v>
      </c>
      <c r="M85" s="850"/>
      <c r="N85" s="57"/>
    </row>
    <row r="86" spans="1:14" ht="15.75" thickBot="1">
      <c r="B86" s="97" t="s">
        <v>1058</v>
      </c>
      <c r="C86" s="98"/>
      <c r="D86" s="98"/>
      <c r="E86" s="98"/>
      <c r="F86" s="98"/>
      <c r="G86" s="98"/>
      <c r="H86" s="98"/>
      <c r="I86" s="99"/>
      <c r="J86" s="100"/>
      <c r="K86" s="314">
        <v>0.05</v>
      </c>
      <c r="L86" s="851">
        <f>N79*K86</f>
        <v>9960.2190804412021</v>
      </c>
      <c r="M86" s="852"/>
      <c r="N86" s="57"/>
    </row>
    <row r="87" spans="1:14" ht="15.75" thickBot="1">
      <c r="B87" s="815" t="s">
        <v>1037</v>
      </c>
      <c r="C87" s="816"/>
      <c r="D87" s="816"/>
      <c r="E87" s="816"/>
      <c r="F87" s="816"/>
      <c r="G87" s="816"/>
      <c r="H87" s="816"/>
      <c r="I87" s="816"/>
      <c r="J87" s="816"/>
      <c r="K87" s="816"/>
      <c r="L87" s="816"/>
      <c r="M87" s="817"/>
      <c r="N87" s="58">
        <f>L84+L85+L86</f>
        <v>59761.314482647213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258965.69609147124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1229</v>
      </c>
      <c r="C31" s="955" t="s">
        <v>1818</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6108.1178810341698</v>
      </c>
      <c r="N49" s="281">
        <f>K49*M49</f>
        <v>3054.0589405170849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8742.7527270535757</v>
      </c>
      <c r="N50" s="281">
        <f>K50*M50</f>
        <v>8742.7527270535757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88104.510335683706</v>
      </c>
      <c r="N51" s="281">
        <f>K51*M51</f>
        <v>88104.510335683706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169577.74249382268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1500</v>
      </c>
      <c r="M60" s="820"/>
      <c r="N60" s="296">
        <f>K60*L60</f>
        <v>1650.0000000000002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1650.0000000000002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187313.91213374416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37462.782426748832</v>
      </c>
      <c r="M84" s="850"/>
      <c r="N84" s="57"/>
    </row>
    <row r="85" spans="1:14">
      <c r="B85" s="95" t="s">
        <v>1057</v>
      </c>
      <c r="C85" s="96"/>
      <c r="D85" s="96"/>
      <c r="E85" s="96"/>
      <c r="F85" s="96"/>
      <c r="G85" s="96"/>
      <c r="H85" s="96"/>
      <c r="I85" s="93"/>
      <c r="J85" s="94"/>
      <c r="K85" s="313">
        <v>0.05</v>
      </c>
      <c r="L85" s="849">
        <f>N79*K85</f>
        <v>9365.6956066872081</v>
      </c>
      <c r="M85" s="850"/>
      <c r="N85" s="57"/>
    </row>
    <row r="86" spans="1:14" ht="15.75" thickBot="1">
      <c r="B86" s="97" t="s">
        <v>1058</v>
      </c>
      <c r="C86" s="98"/>
      <c r="D86" s="98"/>
      <c r="E86" s="98"/>
      <c r="F86" s="98"/>
      <c r="G86" s="98"/>
      <c r="H86" s="98"/>
      <c r="I86" s="99"/>
      <c r="J86" s="100"/>
      <c r="K86" s="314">
        <v>0.05</v>
      </c>
      <c r="L86" s="851">
        <f>N79*K86</f>
        <v>9365.6956066872081</v>
      </c>
      <c r="M86" s="852"/>
      <c r="N86" s="57"/>
    </row>
    <row r="87" spans="1:14" ht="15.75" thickBot="1">
      <c r="B87" s="815" t="s">
        <v>1037</v>
      </c>
      <c r="C87" s="816"/>
      <c r="D87" s="816"/>
      <c r="E87" s="816"/>
      <c r="F87" s="816"/>
      <c r="G87" s="816"/>
      <c r="H87" s="816"/>
      <c r="I87" s="816"/>
      <c r="J87" s="816"/>
      <c r="K87" s="816"/>
      <c r="L87" s="816"/>
      <c r="M87" s="817"/>
      <c r="N87" s="58">
        <f>L84+L85+L86</f>
        <v>56194.173640123248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243508.08577386741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1779</v>
      </c>
      <c r="C31" s="955" t="s">
        <v>1780</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6108.1178810341698</v>
      </c>
      <c r="N49" s="281">
        <f>K49*M49</f>
        <v>3054.0589405170849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8742.7527270535757</v>
      </c>
      <c r="N50" s="281">
        <f>K50*M50</f>
        <v>8742.7527270535757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88104.510335683706</v>
      </c>
      <c r="N51" s="281">
        <f>K51*M51</f>
        <v>88104.510335683706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169577.74249382268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19">
        <f>VLOOKUP(A60,TRANSPORTE!A1:D117,4,FALSE)</f>
        <v>1500</v>
      </c>
      <c r="M60" s="820"/>
      <c r="N60" s="296">
        <f>K60*L60</f>
        <v>1650.0000000000002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1650.0000000000002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187313.91213374416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37462.782426748832</v>
      </c>
      <c r="M84" s="850"/>
      <c r="N84" s="57"/>
    </row>
    <row r="85" spans="1:14">
      <c r="B85" s="95" t="s">
        <v>1057</v>
      </c>
      <c r="C85" s="96"/>
      <c r="D85" s="96"/>
      <c r="E85" s="96"/>
      <c r="F85" s="96"/>
      <c r="G85" s="96"/>
      <c r="H85" s="96"/>
      <c r="I85" s="93"/>
      <c r="J85" s="94"/>
      <c r="K85" s="313">
        <v>0.05</v>
      </c>
      <c r="L85" s="849">
        <f>N79*K85</f>
        <v>9365.6956066872081</v>
      </c>
      <c r="M85" s="850"/>
      <c r="N85" s="57"/>
    </row>
    <row r="86" spans="1:14" ht="15.75" thickBot="1">
      <c r="B86" s="97" t="s">
        <v>1058</v>
      </c>
      <c r="C86" s="98"/>
      <c r="D86" s="98"/>
      <c r="E86" s="98"/>
      <c r="F86" s="98"/>
      <c r="G86" s="98"/>
      <c r="H86" s="98"/>
      <c r="I86" s="99"/>
      <c r="J86" s="100"/>
      <c r="K86" s="314">
        <v>0.05</v>
      </c>
      <c r="L86" s="851">
        <f>N79*K86</f>
        <v>9365.6956066872081</v>
      </c>
      <c r="M86" s="852"/>
      <c r="N86" s="57"/>
    </row>
    <row r="87" spans="1:14" ht="15.75" thickBot="1">
      <c r="B87" s="815" t="s">
        <v>1037</v>
      </c>
      <c r="C87" s="816"/>
      <c r="D87" s="816"/>
      <c r="E87" s="816"/>
      <c r="F87" s="816"/>
      <c r="G87" s="816"/>
      <c r="H87" s="816"/>
      <c r="I87" s="816"/>
      <c r="J87" s="816"/>
      <c r="K87" s="816"/>
      <c r="L87" s="816"/>
      <c r="M87" s="817"/>
      <c r="N87" s="58">
        <f>L84+L85+L86</f>
        <v>56194.173640123248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243508.08577386741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1781</v>
      </c>
      <c r="C31" s="955" t="s">
        <v>1782</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6108.1178810341698</v>
      </c>
      <c r="N49" s="281">
        <f>K49*M49</f>
        <v>3054.0589405170849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8742.7527270535757</v>
      </c>
      <c r="N50" s="281">
        <f>K50*M50</f>
        <v>8742.7527270535757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88104.510335683706</v>
      </c>
      <c r="N51" s="281">
        <f>K51*M51</f>
        <v>88104.510335683706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169577.74249382268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19">
        <f>VLOOKUP(A60,TRANSPORTE!A1:D117,4,FALSE)</f>
        <v>1500</v>
      </c>
      <c r="M60" s="820"/>
      <c r="N60" s="296">
        <f>K60*L60</f>
        <v>1650.0000000000002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1650.0000000000002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187313.91213374416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37462.782426748832</v>
      </c>
      <c r="M84" s="850"/>
      <c r="N84" s="57"/>
    </row>
    <row r="85" spans="1:14">
      <c r="B85" s="95" t="s">
        <v>1057</v>
      </c>
      <c r="C85" s="96"/>
      <c r="D85" s="96"/>
      <c r="E85" s="96"/>
      <c r="F85" s="96"/>
      <c r="G85" s="96"/>
      <c r="H85" s="96"/>
      <c r="I85" s="93"/>
      <c r="J85" s="94"/>
      <c r="K85" s="313">
        <v>0.05</v>
      </c>
      <c r="L85" s="849">
        <f>N79*K85</f>
        <v>9365.6956066872081</v>
      </c>
      <c r="M85" s="850"/>
      <c r="N85" s="57"/>
    </row>
    <row r="86" spans="1:14" ht="15.75" thickBot="1">
      <c r="B86" s="97" t="s">
        <v>1058</v>
      </c>
      <c r="C86" s="98"/>
      <c r="D86" s="98"/>
      <c r="E86" s="98"/>
      <c r="F86" s="98"/>
      <c r="G86" s="98"/>
      <c r="H86" s="98"/>
      <c r="I86" s="99"/>
      <c r="J86" s="100"/>
      <c r="K86" s="314">
        <v>0.05</v>
      </c>
      <c r="L86" s="851">
        <f>N79*K86</f>
        <v>9365.6956066872081</v>
      </c>
      <c r="M86" s="852"/>
      <c r="N86" s="57"/>
    </row>
    <row r="87" spans="1:14" ht="15.75" thickBot="1">
      <c r="B87" s="815" t="s">
        <v>1037</v>
      </c>
      <c r="C87" s="816"/>
      <c r="D87" s="816"/>
      <c r="E87" s="816"/>
      <c r="F87" s="816"/>
      <c r="G87" s="816"/>
      <c r="H87" s="816"/>
      <c r="I87" s="816"/>
      <c r="J87" s="816"/>
      <c r="K87" s="816"/>
      <c r="L87" s="816"/>
      <c r="M87" s="817"/>
      <c r="N87" s="58">
        <f>L84+L85+L86</f>
        <v>56194.173640123248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243508.08577386741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1783</v>
      </c>
      <c r="C31" s="955" t="s">
        <v>1784</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63342.200445971182</v>
      </c>
      <c r="N48" s="281">
        <f>K48*M48</f>
        <v>69676.4204905683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6108.1178810341698</v>
      </c>
      <c r="N49" s="281">
        <f>K49*M49</f>
        <v>3054.0589405170849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8742.7527270535757</v>
      </c>
      <c r="N50" s="281">
        <f>K50*M50</f>
        <v>8742.7527270535757</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88104.510335683706</v>
      </c>
      <c r="N51" s="281">
        <f>K51*M51</f>
        <v>88104.510335683706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169577.74249382268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19">
        <f>VLOOKUP(A60,TRANSPORTE!A1:D117,4,FALSE)</f>
        <v>1500</v>
      </c>
      <c r="M60" s="820"/>
      <c r="N60" s="296">
        <f>K60*L60</f>
        <v>1650.0000000000002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f>N60+N61+N62+N63+N64</f>
        <v>1650.0000000000002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15320.161561829998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187313.91213374416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37462.782426748832</v>
      </c>
      <c r="M84" s="850"/>
      <c r="N84" s="57"/>
    </row>
    <row r="85" spans="1:14">
      <c r="B85" s="95" t="s">
        <v>1057</v>
      </c>
      <c r="C85" s="96"/>
      <c r="D85" s="96"/>
      <c r="E85" s="96"/>
      <c r="F85" s="96"/>
      <c r="G85" s="96"/>
      <c r="H85" s="96"/>
      <c r="I85" s="93"/>
      <c r="J85" s="94"/>
      <c r="K85" s="313">
        <v>0.05</v>
      </c>
      <c r="L85" s="849">
        <f>N79*K85</f>
        <v>9365.6956066872081</v>
      </c>
      <c r="M85" s="850"/>
      <c r="N85" s="57"/>
    </row>
    <row r="86" spans="1:14" ht="15.75" thickBot="1">
      <c r="B86" s="97" t="s">
        <v>1058</v>
      </c>
      <c r="C86" s="98"/>
      <c r="D86" s="98"/>
      <c r="E86" s="98"/>
      <c r="F86" s="98"/>
      <c r="G86" s="98"/>
      <c r="H86" s="98"/>
      <c r="I86" s="99"/>
      <c r="J86" s="100"/>
      <c r="K86" s="314">
        <v>0.05</v>
      </c>
      <c r="L86" s="851">
        <f>N79*K86</f>
        <v>9365.6956066872081</v>
      </c>
      <c r="M86" s="852"/>
      <c r="N86" s="57"/>
    </row>
    <row r="87" spans="1:14" ht="15.75" thickBot="1">
      <c r="B87" s="815" t="s">
        <v>1037</v>
      </c>
      <c r="C87" s="816"/>
      <c r="D87" s="816"/>
      <c r="E87" s="816"/>
      <c r="F87" s="816"/>
      <c r="G87" s="816"/>
      <c r="H87" s="816"/>
      <c r="I87" s="816"/>
      <c r="J87" s="816"/>
      <c r="K87" s="816"/>
      <c r="L87" s="816"/>
      <c r="M87" s="817"/>
      <c r="N87" s="58">
        <f>L84+L85+L86</f>
        <v>56194.173640123248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243508.08577386741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8.5" customHeight="1" thickBot="1">
      <c r="A31" t="s">
        <v>1929</v>
      </c>
      <c r="B31" s="86" t="s">
        <v>1785</v>
      </c>
      <c r="C31" s="955" t="s">
        <v>1786</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7168.8943530404376</v>
      </c>
      <c r="N48" s="281">
        <f>K48*M48</f>
        <v>9319.5626589525691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9319.5626589525691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10851.57881513557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2170.3157630271139</v>
      </c>
      <c r="M84" s="850"/>
      <c r="N84" s="57"/>
    </row>
    <row r="85" spans="1:14">
      <c r="B85" s="95" t="s">
        <v>1057</v>
      </c>
      <c r="C85" s="96"/>
      <c r="D85" s="96"/>
      <c r="E85" s="96"/>
      <c r="F85" s="96"/>
      <c r="G85" s="96"/>
      <c r="H85" s="96"/>
      <c r="I85" s="93"/>
      <c r="J85" s="94"/>
      <c r="K85" s="313">
        <v>0.05</v>
      </c>
      <c r="L85" s="849">
        <f>N79*K85</f>
        <v>542.57894075677848</v>
      </c>
      <c r="M85" s="850"/>
      <c r="N85" s="57"/>
    </row>
    <row r="86" spans="1:14" ht="15.75" thickBot="1">
      <c r="B86" s="97" t="s">
        <v>1058</v>
      </c>
      <c r="C86" s="98"/>
      <c r="D86" s="98"/>
      <c r="E86" s="98"/>
      <c r="F86" s="98"/>
      <c r="G86" s="98"/>
      <c r="H86" s="98"/>
      <c r="I86" s="99"/>
      <c r="J86" s="100"/>
      <c r="K86" s="314">
        <v>0.05</v>
      </c>
      <c r="L86" s="851">
        <f>N79*K86</f>
        <v>542.57894075677848</v>
      </c>
      <c r="M86" s="852"/>
      <c r="N86" s="57"/>
    </row>
    <row r="87" spans="1:14" ht="15.75" thickBot="1">
      <c r="B87" s="815" t="s">
        <v>1037</v>
      </c>
      <c r="C87" s="816"/>
      <c r="D87" s="816"/>
      <c r="E87" s="816"/>
      <c r="F87" s="816"/>
      <c r="G87" s="816"/>
      <c r="H87" s="816"/>
      <c r="I87" s="816"/>
      <c r="J87" s="816"/>
      <c r="K87" s="816"/>
      <c r="L87" s="816"/>
      <c r="M87" s="817"/>
      <c r="N87" s="58">
        <f>L84+L85+L86</f>
        <v>3255.4736445406711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14107.052459676241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 customHeight="1" thickBot="1">
      <c r="A31" t="s">
        <v>1929</v>
      </c>
      <c r="B31" s="86" t="s">
        <v>1787</v>
      </c>
      <c r="C31" s="955" t="s">
        <v>1788</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15395.511119146626</v>
      </c>
      <c r="N48" s="281">
        <f>K48*M48</f>
        <v>20014.164454890615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20014.164454890615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21546.180611073614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4309.2361222147229</v>
      </c>
      <c r="M84" s="850"/>
      <c r="N84" s="57"/>
    </row>
    <row r="85" spans="1:14">
      <c r="B85" s="95" t="s">
        <v>1057</v>
      </c>
      <c r="C85" s="96"/>
      <c r="D85" s="96"/>
      <c r="E85" s="96"/>
      <c r="F85" s="96"/>
      <c r="G85" s="96"/>
      <c r="H85" s="96"/>
      <c r="I85" s="93"/>
      <c r="J85" s="94"/>
      <c r="K85" s="313">
        <v>0.05</v>
      </c>
      <c r="L85" s="849">
        <f>N79*K85</f>
        <v>1077.3090305536807</v>
      </c>
      <c r="M85" s="850"/>
      <c r="N85" s="57"/>
    </row>
    <row r="86" spans="1:14" ht="15.75" thickBot="1">
      <c r="B86" s="97" t="s">
        <v>1058</v>
      </c>
      <c r="C86" s="98"/>
      <c r="D86" s="98"/>
      <c r="E86" s="98"/>
      <c r="F86" s="98"/>
      <c r="G86" s="98"/>
      <c r="H86" s="98"/>
      <c r="I86" s="99"/>
      <c r="J86" s="100"/>
      <c r="K86" s="314">
        <v>0.05</v>
      </c>
      <c r="L86" s="851">
        <f>N79*K86</f>
        <v>1077.3090305536807</v>
      </c>
      <c r="M86" s="852"/>
      <c r="N86" s="57"/>
    </row>
    <row r="87" spans="1:14" ht="15.75" thickBot="1">
      <c r="B87" s="815" t="s">
        <v>1037</v>
      </c>
      <c r="C87" s="816"/>
      <c r="D87" s="816"/>
      <c r="E87" s="816"/>
      <c r="F87" s="816"/>
      <c r="G87" s="816"/>
      <c r="H87" s="816"/>
      <c r="I87" s="816"/>
      <c r="J87" s="816"/>
      <c r="K87" s="816"/>
      <c r="L87" s="816"/>
      <c r="M87" s="817"/>
      <c r="N87" s="58">
        <f>L84+L85+L86</f>
        <v>6463.8541833220843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28010.034794395699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1789</v>
      </c>
      <c r="C31" s="955" t="s">
        <v>2265</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7168.8943530404376</v>
      </c>
      <c r="N48" s="281">
        <f>K48*M48</f>
        <v>9319.5626589525691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9319.5626589525691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10851.57881513557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2170.3157630271139</v>
      </c>
      <c r="M84" s="850"/>
      <c r="N84" s="57"/>
    </row>
    <row r="85" spans="1:14">
      <c r="B85" s="95" t="s">
        <v>1057</v>
      </c>
      <c r="C85" s="96"/>
      <c r="D85" s="96"/>
      <c r="E85" s="96"/>
      <c r="F85" s="96"/>
      <c r="G85" s="96"/>
      <c r="H85" s="96"/>
      <c r="I85" s="93"/>
      <c r="J85" s="94"/>
      <c r="K85" s="313">
        <v>0.05</v>
      </c>
      <c r="L85" s="849">
        <f>N79*K85</f>
        <v>542.57894075677848</v>
      </c>
      <c r="M85" s="850"/>
      <c r="N85" s="57"/>
    </row>
    <row r="86" spans="1:14" ht="15.75" thickBot="1">
      <c r="B86" s="97" t="s">
        <v>1058</v>
      </c>
      <c r="C86" s="98"/>
      <c r="D86" s="98"/>
      <c r="E86" s="98"/>
      <c r="F86" s="98"/>
      <c r="G86" s="98"/>
      <c r="H86" s="98"/>
      <c r="I86" s="99"/>
      <c r="J86" s="100"/>
      <c r="K86" s="314">
        <v>0.05</v>
      </c>
      <c r="L86" s="851">
        <f>N79*K86</f>
        <v>542.57894075677848</v>
      </c>
      <c r="M86" s="852"/>
      <c r="N86" s="57"/>
    </row>
    <row r="87" spans="1:14" ht="15.75" thickBot="1">
      <c r="B87" s="815" t="s">
        <v>1037</v>
      </c>
      <c r="C87" s="816"/>
      <c r="D87" s="816"/>
      <c r="E87" s="816"/>
      <c r="F87" s="816"/>
      <c r="G87" s="816"/>
      <c r="H87" s="816"/>
      <c r="I87" s="816"/>
      <c r="J87" s="816"/>
      <c r="K87" s="816"/>
      <c r="L87" s="816"/>
      <c r="M87" s="817"/>
      <c r="N87" s="58">
        <f>L84+L85+L86</f>
        <v>3255.4736445406711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14107.052459676241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 customHeight="1" thickBot="1">
      <c r="A31" t="s">
        <v>1929</v>
      </c>
      <c r="B31" s="86" t="s">
        <v>1790</v>
      </c>
      <c r="C31" s="955" t="s">
        <v>2266</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15395.511119146626</v>
      </c>
      <c r="N48" s="281">
        <f>K48*M48</f>
        <v>20014.164454890615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20014.164454890615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1532.016156183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21546.180611073614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4309.2361222147229</v>
      </c>
      <c r="M84" s="850"/>
      <c r="N84" s="57"/>
    </row>
    <row r="85" spans="1:14">
      <c r="B85" s="95" t="s">
        <v>1057</v>
      </c>
      <c r="C85" s="96"/>
      <c r="D85" s="96"/>
      <c r="E85" s="96"/>
      <c r="F85" s="96"/>
      <c r="G85" s="96"/>
      <c r="H85" s="96"/>
      <c r="I85" s="93"/>
      <c r="J85" s="94"/>
      <c r="K85" s="313">
        <v>0.05</v>
      </c>
      <c r="L85" s="849">
        <f>N79*K85</f>
        <v>1077.3090305536807</v>
      </c>
      <c r="M85" s="850"/>
      <c r="N85" s="57"/>
    </row>
    <row r="86" spans="1:14" ht="15.75" thickBot="1">
      <c r="B86" s="97" t="s">
        <v>1058</v>
      </c>
      <c r="C86" s="98"/>
      <c r="D86" s="98"/>
      <c r="E86" s="98"/>
      <c r="F86" s="98"/>
      <c r="G86" s="98"/>
      <c r="H86" s="98"/>
      <c r="I86" s="99"/>
      <c r="J86" s="100"/>
      <c r="K86" s="314">
        <v>0.05</v>
      </c>
      <c r="L86" s="851">
        <f>N79*K86</f>
        <v>1077.3090305536807</v>
      </c>
      <c r="M86" s="852"/>
      <c r="N86" s="57"/>
    </row>
    <row r="87" spans="1:14" ht="15.75" thickBot="1">
      <c r="B87" s="815" t="s">
        <v>1037</v>
      </c>
      <c r="C87" s="816"/>
      <c r="D87" s="816"/>
      <c r="E87" s="816"/>
      <c r="F87" s="816"/>
      <c r="G87" s="816"/>
      <c r="H87" s="816"/>
      <c r="I87" s="816"/>
      <c r="J87" s="816"/>
      <c r="K87" s="816"/>
      <c r="L87" s="816"/>
      <c r="M87" s="817"/>
      <c r="N87" s="58">
        <f>L84+L85+L86</f>
        <v>6463.8541833220843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28010.034794395699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87669.441159003851</v>
      </c>
      <c r="L36" s="279"/>
      <c r="M36" s="345">
        <v>15</v>
      </c>
      <c r="N36" s="281">
        <f>K36/M36</f>
        <v>5844.629410600257</v>
      </c>
    </row>
    <row r="37" spans="1:14">
      <c r="A37" s="119" t="s">
        <v>174</v>
      </c>
      <c r="B37" s="828" t="str">
        <f>VLOOKUP(A37,EQUIPOS!A7:D154,3,FALSE)</f>
        <v>Compactador vibratorio tipo DD-20</v>
      </c>
      <c r="C37" s="829"/>
      <c r="D37" s="829"/>
      <c r="E37" s="829"/>
      <c r="F37" s="829"/>
      <c r="G37" s="829"/>
      <c r="H37" s="830"/>
      <c r="I37" s="430"/>
      <c r="J37" s="431"/>
      <c r="K37" s="278">
        <f>VLOOKUP(A37,EQUIPOS!A7:D164,4,FALSE)</f>
        <v>97485.053828224787</v>
      </c>
      <c r="L37" s="344"/>
      <c r="M37" s="345">
        <v>15</v>
      </c>
      <c r="N37" s="281">
        <f>K37/M37</f>
        <v>6499.0035885483194</v>
      </c>
    </row>
    <row r="38" spans="1:14">
      <c r="A38" s="119" t="s">
        <v>269</v>
      </c>
      <c r="B38" s="828" t="str">
        <f>VLOOKUP(A38,EQUIPOS!A8:D154,3,FALSE)</f>
        <v>Motoniveladora  potencia 215 HP, ancho de cuchilla 4,27 m, peso 18 ton.</v>
      </c>
      <c r="C38" s="829"/>
      <c r="D38" s="829"/>
      <c r="E38" s="829"/>
      <c r="F38" s="829"/>
      <c r="G38" s="829"/>
      <c r="H38" s="830"/>
      <c r="I38" s="337"/>
      <c r="J38" s="339"/>
      <c r="K38" s="278">
        <f>VLOOKUP(A38,EQUIPOS!A8:D165,4,FALSE)</f>
        <v>188125.43233716476</v>
      </c>
      <c r="L38" s="432"/>
      <c r="M38" s="433">
        <v>15</v>
      </c>
      <c r="N38" s="281">
        <f>K38/M38</f>
        <v>12541.695489144318</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N75*M41</f>
        <v>42.556004338416663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SUM(N36:N41)</f>
        <v>24927.88449263131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39702.766226722102</v>
      </c>
      <c r="N48" s="281">
        <f>K48*M48</f>
        <v>51613.596094738736</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71.26137527873199</v>
      </c>
      <c r="N49" s="281">
        <f>K49*M49</f>
        <v>2137.8412583619597</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821" t="s">
        <v>1037</v>
      </c>
      <c r="C53" s="822"/>
      <c r="D53" s="822"/>
      <c r="E53" s="822"/>
      <c r="F53" s="822"/>
      <c r="G53" s="822"/>
      <c r="H53" s="822"/>
      <c r="I53" s="822"/>
      <c r="J53" s="822"/>
      <c r="K53" s="822"/>
      <c r="L53" s="822"/>
      <c r="M53" s="823"/>
      <c r="N53" s="110">
        <f>SUM(N48:N52)</f>
        <v>53751.437353100693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8" t="s">
        <v>1045</v>
      </c>
      <c r="M57" s="791"/>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19">
        <f>VLOOKUP(A58,TRANSPORTE!A1:D117,4,FALSE)</f>
        <v>1500</v>
      </c>
      <c r="M58" s="820"/>
      <c r="N58" s="296">
        <f>K58*L58</f>
        <v>1950</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4"/>
      <c r="M63" s="805"/>
      <c r="N63" s="133"/>
    </row>
    <row r="64" spans="1:14" ht="15.75" thickBot="1">
      <c r="B64" s="821" t="s">
        <v>1037</v>
      </c>
      <c r="C64" s="822"/>
      <c r="D64" s="822"/>
      <c r="E64" s="822"/>
      <c r="F64" s="822"/>
      <c r="G64" s="822"/>
      <c r="H64" s="822"/>
      <c r="I64" s="822"/>
      <c r="J64" s="822"/>
      <c r="K64" s="822"/>
      <c r="L64" s="822"/>
      <c r="M64" s="823"/>
      <c r="N64" s="110">
        <f>N58+N59+N60+N61+N62</f>
        <v>1950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1" t="s">
        <v>1047</v>
      </c>
      <c r="C68" s="842"/>
      <c r="D68" s="842"/>
      <c r="E68" s="842"/>
      <c r="F68" s="842"/>
      <c r="G68" s="842"/>
      <c r="H68" s="842"/>
      <c r="I68" s="79" t="s">
        <v>1048</v>
      </c>
      <c r="J68" s="81" t="s">
        <v>1494</v>
      </c>
      <c r="K68" s="80" t="s">
        <v>1050</v>
      </c>
      <c r="L68" s="843" t="s">
        <v>1034</v>
      </c>
      <c r="M68" s="967"/>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2"/>
      <c r="C74" s="803"/>
      <c r="D74" s="803"/>
      <c r="E74" s="803"/>
      <c r="F74" s="803"/>
      <c r="G74" s="803"/>
      <c r="H74" s="803"/>
      <c r="I74" s="132"/>
      <c r="J74" s="132"/>
      <c r="K74" s="132"/>
      <c r="L74" s="903"/>
      <c r="M74" s="903"/>
      <c r="N74" s="51"/>
    </row>
    <row r="75" spans="1:15" ht="15.75" thickBot="1">
      <c r="B75" s="821" t="s">
        <v>1037</v>
      </c>
      <c r="C75" s="822"/>
      <c r="D75" s="822"/>
      <c r="E75" s="822"/>
      <c r="F75" s="822"/>
      <c r="G75" s="822"/>
      <c r="H75" s="822"/>
      <c r="I75" s="822"/>
      <c r="J75" s="822"/>
      <c r="K75" s="822"/>
      <c r="L75" s="822"/>
      <c r="M75" s="823"/>
      <c r="N75" s="310">
        <f>SUM(N69:N74)</f>
        <v>2127.800216920833</v>
      </c>
    </row>
    <row r="76" spans="1:15" ht="15.75" thickBot="1">
      <c r="B76" s="39"/>
      <c r="C76" s="40"/>
      <c r="D76" s="40"/>
      <c r="E76" s="40"/>
      <c r="F76" s="40"/>
      <c r="G76" s="40"/>
      <c r="H76" s="40"/>
      <c r="I76" s="40"/>
      <c r="J76" s="40"/>
      <c r="K76" s="40"/>
      <c r="L76" s="40"/>
      <c r="M76" s="40"/>
      <c r="N76" s="41"/>
    </row>
    <row r="77" spans="1:15" ht="15.75" thickBot="1">
      <c r="B77" s="815" t="s">
        <v>1051</v>
      </c>
      <c r="C77" s="816"/>
      <c r="D77" s="816"/>
      <c r="E77" s="816"/>
      <c r="F77" s="816"/>
      <c r="G77" s="816"/>
      <c r="H77" s="816"/>
      <c r="I77" s="816"/>
      <c r="J77" s="816"/>
      <c r="K77" s="816"/>
      <c r="L77" s="816"/>
      <c r="M77" s="817"/>
      <c r="N77" s="105">
        <f>N43+N53+N64+N75</f>
        <v>82757.122062652837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16551.424412530567</v>
      </c>
      <c r="M82" s="850"/>
      <c r="N82" s="57"/>
    </row>
    <row r="83" spans="1:14">
      <c r="B83" s="95" t="s">
        <v>1057</v>
      </c>
      <c r="C83" s="96"/>
      <c r="D83" s="96"/>
      <c r="E83" s="96"/>
      <c r="F83" s="96"/>
      <c r="G83" s="96"/>
      <c r="H83" s="96"/>
      <c r="I83" s="93"/>
      <c r="J83" s="94"/>
      <c r="K83" s="313">
        <v>0.05</v>
      </c>
      <c r="L83" s="849">
        <f>N77*K83</f>
        <v>4137.8561031326417</v>
      </c>
      <c r="M83" s="850"/>
      <c r="N83" s="57"/>
    </row>
    <row r="84" spans="1:14" ht="15.75" thickBot="1">
      <c r="B84" s="97" t="s">
        <v>1058</v>
      </c>
      <c r="C84" s="98"/>
      <c r="D84" s="98"/>
      <c r="E84" s="98"/>
      <c r="F84" s="98"/>
      <c r="G84" s="98"/>
      <c r="H84" s="98"/>
      <c r="I84" s="99"/>
      <c r="J84" s="100"/>
      <c r="K84" s="314">
        <v>0.05</v>
      </c>
      <c r="L84" s="851">
        <f>N77*K84</f>
        <v>4137.8561031326417</v>
      </c>
      <c r="M84" s="852"/>
      <c r="N84" s="57"/>
    </row>
    <row r="85" spans="1:14" ht="15.75" thickBot="1">
      <c r="B85" s="815" t="s">
        <v>1037</v>
      </c>
      <c r="C85" s="816"/>
      <c r="D85" s="816"/>
      <c r="E85" s="816"/>
      <c r="F85" s="816"/>
      <c r="G85" s="816"/>
      <c r="H85" s="816"/>
      <c r="I85" s="816"/>
      <c r="J85" s="816"/>
      <c r="K85" s="816"/>
      <c r="L85" s="816"/>
      <c r="M85" s="817"/>
      <c r="N85" s="58">
        <f>L82+L83+L84</f>
        <v>24827.136618795852</v>
      </c>
    </row>
    <row r="86" spans="1:14" ht="15.75" thickBot="1">
      <c r="B86" s="39"/>
      <c r="C86" s="40"/>
      <c r="D86" s="40"/>
      <c r="E86" s="40"/>
      <c r="F86" s="40"/>
      <c r="G86" s="40"/>
      <c r="H86" s="40"/>
      <c r="I86" s="40"/>
      <c r="J86" s="40"/>
      <c r="K86" s="40"/>
      <c r="L86" s="40"/>
      <c r="M86" s="40"/>
      <c r="N86" s="41"/>
    </row>
    <row r="87" spans="1:14" ht="15.75" thickBot="1">
      <c r="A87" t="s">
        <v>2122</v>
      </c>
      <c r="B87" s="815" t="s">
        <v>1059</v>
      </c>
      <c r="C87" s="816"/>
      <c r="D87" s="816"/>
      <c r="E87" s="816"/>
      <c r="F87" s="816"/>
      <c r="G87" s="816"/>
      <c r="H87" s="816"/>
      <c r="I87" s="816"/>
      <c r="J87" s="816"/>
      <c r="K87" s="816"/>
      <c r="L87" s="816"/>
      <c r="M87" s="817"/>
      <c r="N87" s="196">
        <f>N77+N85</f>
        <v>107584.25868144869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75" thickBot="1">
      <c r="B118" s="428" t="s">
        <v>2327</v>
      </c>
      <c r="C118" s="429"/>
      <c r="D118" s="429"/>
      <c r="E118" s="268"/>
      <c r="F118" s="268"/>
      <c r="G118" s="268"/>
      <c r="H118" s="268"/>
      <c r="I118" s="268"/>
      <c r="J118" s="965"/>
      <c r="K118" s="965"/>
      <c r="L118" s="965"/>
      <c r="M118" s="965"/>
      <c r="N118"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102.1344104122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12698.777074670039</v>
      </c>
      <c r="N48" s="281">
        <f>K48*M48</f>
        <v>8889.1439522690271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8889.1439522690271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51"/>
    </row>
    <row r="77" spans="1:15" ht="15.75" thickBot="1">
      <c r="B77" s="821" t="s">
        <v>1037</v>
      </c>
      <c r="C77" s="822"/>
      <c r="D77" s="822"/>
      <c r="E77" s="822"/>
      <c r="F77" s="822"/>
      <c r="G77" s="822"/>
      <c r="H77" s="822"/>
      <c r="I77" s="822"/>
      <c r="J77" s="822"/>
      <c r="K77" s="822"/>
      <c r="L77" s="822"/>
      <c r="M77" s="823"/>
      <c r="N77" s="310">
        <f>SUM(N71:N76)</f>
        <v>2042.688208244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11033.966570925228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2206.7933141850458</v>
      </c>
      <c r="M84" s="850"/>
      <c r="N84" s="57"/>
    </row>
    <row r="85" spans="1:14">
      <c r="B85" s="95" t="s">
        <v>1057</v>
      </c>
      <c r="C85" s="96"/>
      <c r="D85" s="96"/>
      <c r="E85" s="96"/>
      <c r="F85" s="96"/>
      <c r="G85" s="96"/>
      <c r="H85" s="96"/>
      <c r="I85" s="93"/>
      <c r="J85" s="94"/>
      <c r="K85" s="313">
        <v>0.05</v>
      </c>
      <c r="L85" s="849">
        <f>N79*K85</f>
        <v>551.69832854626145</v>
      </c>
      <c r="M85" s="850"/>
      <c r="N85" s="57"/>
    </row>
    <row r="86" spans="1:14" ht="15.75" thickBot="1">
      <c r="B86" s="97" t="s">
        <v>1058</v>
      </c>
      <c r="C86" s="98"/>
      <c r="D86" s="98"/>
      <c r="E86" s="98"/>
      <c r="F86" s="98"/>
      <c r="G86" s="98"/>
      <c r="H86" s="98"/>
      <c r="I86" s="99"/>
      <c r="J86" s="100"/>
      <c r="K86" s="314">
        <v>0.05</v>
      </c>
      <c r="L86" s="851">
        <f>N79*K86</f>
        <v>551.69832854626145</v>
      </c>
      <c r="M86" s="852"/>
      <c r="N86" s="57"/>
    </row>
    <row r="87" spans="1:14" ht="15.75" thickBot="1">
      <c r="B87" s="815" t="s">
        <v>1037</v>
      </c>
      <c r="C87" s="816"/>
      <c r="D87" s="816"/>
      <c r="E87" s="816"/>
      <c r="F87" s="816"/>
      <c r="G87" s="816"/>
      <c r="H87" s="816"/>
      <c r="I87" s="816"/>
      <c r="J87" s="816"/>
      <c r="K87" s="816"/>
      <c r="L87" s="816"/>
      <c r="M87" s="817"/>
      <c r="N87" s="58">
        <f>L84+L85+L86</f>
        <v>3310.1899712775689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58">
        <f>N79+N87</f>
        <v>14344.156542202796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510.67205206099999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39778.099680588195</v>
      </c>
      <c r="N48" s="281">
        <f>K48*M48</f>
        <v>7955.6199361176396</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3557.9786657024042</v>
      </c>
      <c r="N49" s="281">
        <f>K49*M49</f>
        <v>3735.8775989875244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1" t="s">
        <v>1037</v>
      </c>
      <c r="C55" s="822"/>
      <c r="D55" s="822"/>
      <c r="E55" s="822"/>
      <c r="F55" s="822"/>
      <c r="G55" s="822"/>
      <c r="H55" s="822"/>
      <c r="I55" s="822"/>
      <c r="J55" s="822"/>
      <c r="K55" s="822"/>
      <c r="L55" s="822"/>
      <c r="M55" s="823"/>
      <c r="N55" s="110">
        <f>SUM(N48:N54)</f>
        <v>11691.497535105163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4"/>
      <c r="M65" s="805"/>
      <c r="N65" s="133"/>
    </row>
    <row r="66" spans="1:15" ht="15.7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2"/>
      <c r="C76" s="803"/>
      <c r="D76" s="803"/>
      <c r="E76" s="803"/>
      <c r="F76" s="803"/>
      <c r="G76" s="803"/>
      <c r="H76" s="803"/>
      <c r="I76" s="132"/>
      <c r="J76" s="132"/>
      <c r="K76" s="132"/>
      <c r="L76" s="903"/>
      <c r="M76" s="903"/>
      <c r="N76" s="133"/>
    </row>
    <row r="77" spans="1:15" ht="15.75" thickBot="1">
      <c r="B77" s="821" t="s">
        <v>1037</v>
      </c>
      <c r="C77" s="822"/>
      <c r="D77" s="822"/>
      <c r="E77" s="822"/>
      <c r="F77" s="822"/>
      <c r="G77" s="822"/>
      <c r="H77" s="822"/>
      <c r="I77" s="822"/>
      <c r="J77" s="822"/>
      <c r="K77" s="822"/>
      <c r="L77" s="822"/>
      <c r="M77" s="823"/>
      <c r="N77" s="469">
        <f>SUM(N71:N76)</f>
        <v>10213.44104122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22415.610628386163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4483.1221256772324</v>
      </c>
      <c r="M84" s="850"/>
      <c r="N84" s="57"/>
    </row>
    <row r="85" spans="1:14">
      <c r="B85" s="95" t="s">
        <v>1057</v>
      </c>
      <c r="C85" s="96"/>
      <c r="D85" s="96"/>
      <c r="E85" s="96"/>
      <c r="F85" s="96"/>
      <c r="G85" s="96"/>
      <c r="H85" s="96"/>
      <c r="I85" s="93"/>
      <c r="J85" s="94"/>
      <c r="K85" s="313">
        <v>0.05</v>
      </c>
      <c r="L85" s="849">
        <f>N79*K85</f>
        <v>1120.7805314193081</v>
      </c>
      <c r="M85" s="850"/>
      <c r="N85" s="57"/>
    </row>
    <row r="86" spans="1:14" ht="15.75" thickBot="1">
      <c r="B86" s="97" t="s">
        <v>1058</v>
      </c>
      <c r="C86" s="98"/>
      <c r="D86" s="98"/>
      <c r="E86" s="98"/>
      <c r="F86" s="98"/>
      <c r="G86" s="98"/>
      <c r="H86" s="98"/>
      <c r="I86" s="99"/>
      <c r="J86" s="100"/>
      <c r="K86" s="314">
        <v>0.05</v>
      </c>
      <c r="L86" s="851">
        <f>N79*K86</f>
        <v>1120.7805314193081</v>
      </c>
      <c r="M86" s="852"/>
      <c r="N86" s="57"/>
    </row>
    <row r="87" spans="1:14" ht="15.75" thickBot="1">
      <c r="B87" s="815" t="s">
        <v>1037</v>
      </c>
      <c r="C87" s="816"/>
      <c r="D87" s="816"/>
      <c r="E87" s="816"/>
      <c r="F87" s="816"/>
      <c r="G87" s="816"/>
      <c r="H87" s="816"/>
      <c r="I87" s="816"/>
      <c r="J87" s="816"/>
      <c r="K87" s="816"/>
      <c r="L87" s="816"/>
      <c r="M87" s="817"/>
      <c r="N87" s="58">
        <f>L84+L85+L86</f>
        <v>6724.683188515849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29140.293816902013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8.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1500</v>
      </c>
      <c r="N36" s="281">
        <f>K36/M36</f>
        <v>40.940356081311201</v>
      </c>
    </row>
    <row r="37" spans="1:14">
      <c r="A37" s="119" t="s">
        <v>361</v>
      </c>
      <c r="B37" s="828" t="str">
        <f>VLOOKUP(A37,EQUIPOS!A7:D154,3,FALSE)</f>
        <v>Vehículo delineador</v>
      </c>
      <c r="C37" s="829"/>
      <c r="D37" s="829"/>
      <c r="E37" s="829"/>
      <c r="F37" s="829"/>
      <c r="G37" s="829"/>
      <c r="H37" s="830"/>
      <c r="I37" s="430"/>
      <c r="J37" s="431"/>
      <c r="K37" s="278">
        <f>VLOOKUP(A37,EQUIPOS!A7:D164,4,FALSE)</f>
        <v>171360.66593869735</v>
      </c>
      <c r="L37" s="344"/>
      <c r="M37" s="345">
        <v>1500</v>
      </c>
      <c r="N37" s="281">
        <f>K37/M37</f>
        <v>114.24044395913157</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0.21278002169208332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155.39358006213484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6208.9018260712337</v>
      </c>
      <c r="N48" s="281">
        <f>K48*M48</f>
        <v>285.60948399927673</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117773.67492316035</v>
      </c>
      <c r="N49" s="281">
        <f>K49*M49</f>
        <v>1648.8314489242448</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30235.183511119143</v>
      </c>
      <c r="N50" s="281">
        <f>K50*M50</f>
        <v>13.001128909781231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1947.4420618333029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21.278002169208332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2124.113644064646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424.8227288129292</v>
      </c>
      <c r="M84" s="850"/>
      <c r="N84" s="57"/>
    </row>
    <row r="85" spans="1:14">
      <c r="B85" s="95" t="s">
        <v>1057</v>
      </c>
      <c r="C85" s="96"/>
      <c r="D85" s="96"/>
      <c r="E85" s="96"/>
      <c r="F85" s="96"/>
      <c r="G85" s="96"/>
      <c r="H85" s="96"/>
      <c r="I85" s="93"/>
      <c r="J85" s="94"/>
      <c r="K85" s="313">
        <v>0.05</v>
      </c>
      <c r="L85" s="849">
        <f>N79*K85</f>
        <v>106.2056822032323</v>
      </c>
      <c r="M85" s="850"/>
      <c r="N85" s="57"/>
    </row>
    <row r="86" spans="1:14" ht="15.75" thickBot="1">
      <c r="B86" s="97" t="s">
        <v>1058</v>
      </c>
      <c r="C86" s="98"/>
      <c r="D86" s="98"/>
      <c r="E86" s="98"/>
      <c r="F86" s="98"/>
      <c r="G86" s="98"/>
      <c r="H86" s="98"/>
      <c r="I86" s="99"/>
      <c r="J86" s="100"/>
      <c r="K86" s="314">
        <v>0.05</v>
      </c>
      <c r="L86" s="851">
        <f>N79*K86</f>
        <v>106.2056822032323</v>
      </c>
      <c r="M86" s="852"/>
      <c r="N86" s="57"/>
    </row>
    <row r="87" spans="1:14" ht="15.75" thickBot="1">
      <c r="B87" s="815" t="s">
        <v>1037</v>
      </c>
      <c r="C87" s="816"/>
      <c r="D87" s="816"/>
      <c r="E87" s="816"/>
      <c r="F87" s="816"/>
      <c r="G87" s="816"/>
      <c r="H87" s="816"/>
      <c r="I87" s="816"/>
      <c r="J87" s="816"/>
      <c r="K87" s="816"/>
      <c r="L87" s="816"/>
      <c r="M87" s="817"/>
      <c r="N87" s="58">
        <f>L84+L85+L86</f>
        <v>637.2340932193938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2761.3477372840398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1200</v>
      </c>
      <c r="N36" s="281">
        <f>K36/M36</f>
        <v>51.175445101639006</v>
      </c>
    </row>
    <row r="37" spans="1:14">
      <c r="A37" s="119" t="s">
        <v>201</v>
      </c>
      <c r="B37" s="828" t="str">
        <f>VLOOKUP(A37,EQUIPOS!A7:D154,3,FALSE)</f>
        <v>Equipo autopropulsado para pintura termoplástica</v>
      </c>
      <c r="C37" s="829"/>
      <c r="D37" s="829"/>
      <c r="E37" s="829"/>
      <c r="F37" s="829"/>
      <c r="G37" s="829"/>
      <c r="H37" s="830"/>
      <c r="I37" s="430"/>
      <c r="J37" s="431"/>
      <c r="K37" s="278">
        <f>VLOOKUP(A37,EQUIPOS!A7:D164,4,FALSE)</f>
        <v>118482.53529693488</v>
      </c>
      <c r="L37" s="344"/>
      <c r="M37" s="345">
        <v>1200</v>
      </c>
      <c r="N37" s="281">
        <f>K37/M37</f>
        <v>98.735446080779056</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0.37236503796114584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150.2832562203792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6208.9018260712337</v>
      </c>
      <c r="N48" s="281">
        <f>K48*M48</f>
        <v>670.5613972156932</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9704.7812933164569</v>
      </c>
      <c r="N49" s="281">
        <f>K49*M49</f>
        <v>756.97294087868363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1427.5343380943768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37.236503796114583</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1615.0540981108707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323.01081962217415</v>
      </c>
      <c r="M84" s="850"/>
      <c r="N84" s="57"/>
    </row>
    <row r="85" spans="1:14">
      <c r="B85" s="95" t="s">
        <v>1057</v>
      </c>
      <c r="C85" s="96"/>
      <c r="D85" s="96"/>
      <c r="E85" s="96"/>
      <c r="F85" s="96"/>
      <c r="G85" s="96"/>
      <c r="H85" s="96"/>
      <c r="I85" s="93"/>
      <c r="J85" s="94"/>
      <c r="K85" s="313">
        <v>0.05</v>
      </c>
      <c r="L85" s="849">
        <f>N79*K85</f>
        <v>80.752704905543538</v>
      </c>
      <c r="M85" s="850"/>
      <c r="N85" s="57"/>
    </row>
    <row r="86" spans="1:14" ht="15.75" thickBot="1">
      <c r="B86" s="97" t="s">
        <v>1058</v>
      </c>
      <c r="C86" s="98"/>
      <c r="D86" s="98"/>
      <c r="E86" s="98"/>
      <c r="F86" s="98"/>
      <c r="G86" s="98"/>
      <c r="H86" s="98"/>
      <c r="I86" s="99"/>
      <c r="J86" s="100"/>
      <c r="K86" s="314">
        <v>0.05</v>
      </c>
      <c r="L86" s="851">
        <f>N79*K86</f>
        <v>80.752704905543538</v>
      </c>
      <c r="M86" s="852"/>
      <c r="N86" s="57"/>
    </row>
    <row r="87" spans="1:14" ht="15.75" thickBot="1">
      <c r="B87" s="815" t="s">
        <v>1037</v>
      </c>
      <c r="C87" s="816"/>
      <c r="D87" s="816"/>
      <c r="E87" s="816"/>
      <c r="F87" s="816"/>
      <c r="G87" s="816"/>
      <c r="H87" s="816"/>
      <c r="I87" s="816"/>
      <c r="J87" s="816"/>
      <c r="K87" s="816"/>
      <c r="L87" s="816"/>
      <c r="M87" s="817"/>
      <c r="N87" s="58">
        <f>L84+L85+L86</f>
        <v>484.51622943326117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2099.5703275441319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199</v>
      </c>
      <c r="B36" s="828" t="str">
        <f>VLOOKUP(A36,EQUIPOS!A6:D154,3,FALSE)</f>
        <v xml:space="preserve">Equipo de pintura (Compresor), Presión máxima de trabajo 3300 psi.
</v>
      </c>
      <c r="C36" s="829"/>
      <c r="D36" s="829"/>
      <c r="E36" s="829"/>
      <c r="F36" s="829"/>
      <c r="G36" s="829"/>
      <c r="H36" s="830"/>
      <c r="I36" s="276"/>
      <c r="J36" s="277"/>
      <c r="K36" s="278">
        <f>VLOOKUP(A36,EQUIPOS!A6:D163,4,FALSE)</f>
        <v>17335.379252873565</v>
      </c>
      <c r="L36" s="279"/>
      <c r="M36" s="345">
        <v>6.1</v>
      </c>
      <c r="N36" s="281">
        <f>K36/M36</f>
        <v>2841.8654512907483</v>
      </c>
    </row>
    <row r="37" spans="1:14">
      <c r="A37" s="119" t="s">
        <v>138</v>
      </c>
      <c r="B37" s="828" t="str">
        <f>VLOOKUP(A37,EQUIPOS!A7:D154,3,FALSE)</f>
        <v>Camioneta D-300</v>
      </c>
      <c r="C37" s="829"/>
      <c r="D37" s="829"/>
      <c r="E37" s="829"/>
      <c r="F37" s="829"/>
      <c r="G37" s="829"/>
      <c r="H37" s="830"/>
      <c r="I37" s="430"/>
      <c r="J37" s="431"/>
      <c r="K37" s="278">
        <f>VLOOKUP(A37,EQUIPOS!A7:D164,4,FALSE)</f>
        <v>61410.534121966804</v>
      </c>
      <c r="L37" s="344"/>
      <c r="M37" s="345">
        <v>6.1</v>
      </c>
      <c r="N37" s="281">
        <f>K37/M37</f>
        <v>10067.300675732264</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73.252138615307373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12982.41826563832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6208.9018260712337</v>
      </c>
      <c r="N48" s="281">
        <f>K48*M48</f>
        <v>2371.8004975592112</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30235.183511119143</v>
      </c>
      <c r="N49" s="281">
        <f>K49*M49</f>
        <v>1511.7591755559572</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117773.67492316035</v>
      </c>
      <c r="N50" s="281">
        <f>K50*M50</f>
        <v>14132.840990779241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18016.400663894408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844"/>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7325.2138615307376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38324.032791063466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7664.8065582126937</v>
      </c>
      <c r="M84" s="850"/>
      <c r="N84" s="57"/>
    </row>
    <row r="85" spans="1:14">
      <c r="B85" s="95" t="s">
        <v>1057</v>
      </c>
      <c r="C85" s="96"/>
      <c r="D85" s="96"/>
      <c r="E85" s="96"/>
      <c r="F85" s="96"/>
      <c r="G85" s="96"/>
      <c r="H85" s="96"/>
      <c r="I85" s="93"/>
      <c r="J85" s="94"/>
      <c r="K85" s="313">
        <v>0.05</v>
      </c>
      <c r="L85" s="849">
        <f>N79*K85</f>
        <v>1916.2016395531734</v>
      </c>
      <c r="M85" s="850"/>
      <c r="N85" s="57"/>
    </row>
    <row r="86" spans="1:14" ht="15.75" thickBot="1">
      <c r="B86" s="97" t="s">
        <v>1058</v>
      </c>
      <c r="C86" s="98"/>
      <c r="D86" s="98"/>
      <c r="E86" s="98"/>
      <c r="F86" s="98"/>
      <c r="G86" s="98"/>
      <c r="H86" s="98"/>
      <c r="I86" s="99"/>
      <c r="J86" s="100"/>
      <c r="K86" s="314">
        <v>0.05</v>
      </c>
      <c r="L86" s="851">
        <f>N79*K86</f>
        <v>1916.2016395531734</v>
      </c>
      <c r="M86" s="852"/>
      <c r="N86" s="57"/>
    </row>
    <row r="87" spans="1:14" ht="15.75" thickBot="1">
      <c r="B87" s="815" t="s">
        <v>1037</v>
      </c>
      <c r="C87" s="816"/>
      <c r="D87" s="816"/>
      <c r="E87" s="816"/>
      <c r="F87" s="816"/>
      <c r="G87" s="816"/>
      <c r="H87" s="816"/>
      <c r="I87" s="816"/>
      <c r="J87" s="816"/>
      <c r="K87" s="816"/>
      <c r="L87" s="816"/>
      <c r="M87" s="817"/>
      <c r="N87" s="58">
        <f>L84+L85+L86</f>
        <v>11497.20983731904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49821.242628382504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6</v>
      </c>
      <c r="N36" s="281">
        <f>K36/M36</f>
        <v>10235.089020327801</v>
      </c>
    </row>
    <row r="37" spans="1:14">
      <c r="A37" s="119" t="s">
        <v>1795</v>
      </c>
      <c r="B37" s="828" t="str">
        <f>VLOOKUP(A37,EQUIPOS!A7:D154,3,FALSE)</f>
        <v>Caldera para pintura termoplástica</v>
      </c>
      <c r="C37" s="829"/>
      <c r="D37" s="829"/>
      <c r="E37" s="829"/>
      <c r="F37" s="829"/>
      <c r="G37" s="829"/>
      <c r="H37" s="830"/>
      <c r="I37" s="430"/>
      <c r="J37" s="431"/>
      <c r="K37" s="278">
        <f>VLOOKUP(A37,EQUIPOS!A7:D164,4,FALSE)</f>
        <v>63822.913818646237</v>
      </c>
      <c r="L37" s="344"/>
      <c r="M37" s="345">
        <v>6</v>
      </c>
      <c r="N37" s="281">
        <f>K37/M37</f>
        <v>10637.152303107707</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85.112008676833327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20957.353332112343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6208.9018260712337</v>
      </c>
      <c r="N48" s="281">
        <f>K48*M48</f>
        <v>5588.0116434641104</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9704.7812933164569</v>
      </c>
      <c r="N49" s="281">
        <f>K49*M49</f>
        <v>6308.1078406556971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11896.119484119808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8511.200867683332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41364.673683915491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8272.9347367830978</v>
      </c>
      <c r="M84" s="850"/>
      <c r="N84" s="57"/>
    </row>
    <row r="85" spans="1:14">
      <c r="B85" s="95" t="s">
        <v>1057</v>
      </c>
      <c r="C85" s="96"/>
      <c r="D85" s="96"/>
      <c r="E85" s="96"/>
      <c r="F85" s="96"/>
      <c r="G85" s="96"/>
      <c r="H85" s="96"/>
      <c r="I85" s="93"/>
      <c r="J85" s="94"/>
      <c r="K85" s="313">
        <v>0.05</v>
      </c>
      <c r="L85" s="849">
        <f>N79*K85</f>
        <v>2068.2336841957745</v>
      </c>
      <c r="M85" s="850"/>
      <c r="N85" s="57"/>
    </row>
    <row r="86" spans="1:14" ht="15.75" thickBot="1">
      <c r="B86" s="97" t="s">
        <v>1058</v>
      </c>
      <c r="C86" s="98"/>
      <c r="D86" s="98"/>
      <c r="E86" s="98"/>
      <c r="F86" s="98"/>
      <c r="G86" s="98"/>
      <c r="H86" s="98"/>
      <c r="I86" s="99"/>
      <c r="J86" s="100"/>
      <c r="K86" s="314">
        <v>0.05</v>
      </c>
      <c r="L86" s="851">
        <f>N79*K86</f>
        <v>2068.2336841957745</v>
      </c>
      <c r="M86" s="852"/>
      <c r="N86" s="57"/>
    </row>
    <row r="87" spans="1:14" ht="15.75" thickBot="1">
      <c r="B87" s="815" t="s">
        <v>1037</v>
      </c>
      <c r="C87" s="816"/>
      <c r="D87" s="816"/>
      <c r="E87" s="816"/>
      <c r="F87" s="816"/>
      <c r="G87" s="816"/>
      <c r="H87" s="816"/>
      <c r="I87" s="816"/>
      <c r="J87" s="816"/>
      <c r="K87" s="816"/>
      <c r="L87" s="816"/>
      <c r="M87" s="817"/>
      <c r="N87" s="58">
        <f>L84+L85+L86</f>
        <v>12409.402105174648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53774.075789090137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250</v>
      </c>
      <c r="N36" s="281">
        <f>K36/M36</f>
        <v>245.64213648786722</v>
      </c>
    </row>
    <row r="37" spans="1:14">
      <c r="A37" s="119" t="s">
        <v>251</v>
      </c>
      <c r="B37" s="828" t="str">
        <f>VLOOKUP(A37,EQUIPOS!A7:D154,3,FALSE)</f>
        <v>Maquina térmica pegatachas</v>
      </c>
      <c r="C37" s="829"/>
      <c r="D37" s="829"/>
      <c r="E37" s="829"/>
      <c r="F37" s="829"/>
      <c r="G37" s="829"/>
      <c r="H37" s="830"/>
      <c r="I37" s="430"/>
      <c r="J37" s="431"/>
      <c r="K37" s="278">
        <f>VLOOKUP(A37,EQUIPOS!A7:D164,4,FALSE)</f>
        <v>35495.870051085571</v>
      </c>
      <c r="L37" s="344"/>
      <c r="M37" s="345">
        <v>250</v>
      </c>
      <c r="N37" s="281">
        <f>K37/M37</f>
        <v>141.98348020434227</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1.0213441041219999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388.64696079633154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9704.7812933164569</v>
      </c>
      <c r="N48" s="281">
        <f>K48*M48</f>
        <v>776.38250346531652</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8330.4547700837684</v>
      </c>
      <c r="N49" s="281">
        <f>K49*M49</f>
        <v>8330.4547700837684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9106.8372735490848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102.1344104122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9597.6186447576165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1919.5237289515235</v>
      </c>
      <c r="M84" s="850"/>
      <c r="N84" s="57"/>
    </row>
    <row r="85" spans="1:14">
      <c r="B85" s="95" t="s">
        <v>1057</v>
      </c>
      <c r="C85" s="96"/>
      <c r="D85" s="96"/>
      <c r="E85" s="96"/>
      <c r="F85" s="96"/>
      <c r="G85" s="96"/>
      <c r="H85" s="96"/>
      <c r="I85" s="93"/>
      <c r="J85" s="94"/>
      <c r="K85" s="313">
        <v>0.05</v>
      </c>
      <c r="L85" s="849">
        <f>N79*K85</f>
        <v>479.88093223788087</v>
      </c>
      <c r="M85" s="850"/>
      <c r="N85" s="57"/>
    </row>
    <row r="86" spans="1:14" ht="15.75" thickBot="1">
      <c r="B86" s="97" t="s">
        <v>1058</v>
      </c>
      <c r="C86" s="98"/>
      <c r="D86" s="98"/>
      <c r="E86" s="98"/>
      <c r="F86" s="98"/>
      <c r="G86" s="98"/>
      <c r="H86" s="98"/>
      <c r="I86" s="99"/>
      <c r="J86" s="100"/>
      <c r="K86" s="314">
        <v>0.05</v>
      </c>
      <c r="L86" s="851">
        <f>N79*K86</f>
        <v>479.88093223788087</v>
      </c>
      <c r="M86" s="852"/>
      <c r="N86" s="57"/>
    </row>
    <row r="87" spans="1:14" ht="15.75" thickBot="1">
      <c r="B87" s="815" t="s">
        <v>1037</v>
      </c>
      <c r="C87" s="816"/>
      <c r="D87" s="816"/>
      <c r="E87" s="816"/>
      <c r="F87" s="816"/>
      <c r="G87" s="816"/>
      <c r="H87" s="816"/>
      <c r="I87" s="816"/>
      <c r="J87" s="816"/>
      <c r="K87" s="816"/>
      <c r="L87" s="816"/>
      <c r="M87" s="817"/>
      <c r="N87" s="58">
        <f>L84+L85+L86</f>
        <v>2879.2855934272857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12476.904238184903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3.75</v>
      </c>
      <c r="N36" s="281">
        <f>K36/M36</f>
        <v>16376.142432524481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85.112008676833327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16461.254441201316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150873.5657204845</v>
      </c>
      <c r="N48" s="281">
        <f>K48*M48</f>
        <v>150873.5657204845</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250018.4991261375</v>
      </c>
      <c r="N49" s="281">
        <f>K49*M49</f>
        <v>250018.4991261375</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494386.98921231838</v>
      </c>
      <c r="N50" s="281">
        <f>K50*M50</f>
        <v>14831.609676369551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415723.67452299153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8511.200867683332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440696.1298318762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88139.225966375248</v>
      </c>
      <c r="M84" s="850"/>
      <c r="N84" s="57"/>
    </row>
    <row r="85" spans="1:14">
      <c r="B85" s="95" t="s">
        <v>1057</v>
      </c>
      <c r="C85" s="96"/>
      <c r="D85" s="96"/>
      <c r="E85" s="96"/>
      <c r="F85" s="96"/>
      <c r="G85" s="96"/>
      <c r="H85" s="96"/>
      <c r="I85" s="93"/>
      <c r="J85" s="94"/>
      <c r="K85" s="313">
        <v>0.05</v>
      </c>
      <c r="L85" s="849">
        <f>N79*K85</f>
        <v>22034.806491593812</v>
      </c>
      <c r="M85" s="850"/>
      <c r="N85" s="57"/>
    </row>
    <row r="86" spans="1:14" ht="15.75" thickBot="1">
      <c r="B86" s="97" t="s">
        <v>1058</v>
      </c>
      <c r="C86" s="98"/>
      <c r="D86" s="98"/>
      <c r="E86" s="98"/>
      <c r="F86" s="98"/>
      <c r="G86" s="98"/>
      <c r="H86" s="98"/>
      <c r="I86" s="99"/>
      <c r="J86" s="100"/>
      <c r="K86" s="314">
        <v>0.05</v>
      </c>
      <c r="L86" s="851">
        <f>N79*K86</f>
        <v>22034.806491593812</v>
      </c>
      <c r="M86" s="852"/>
      <c r="N86" s="57"/>
    </row>
    <row r="87" spans="1:14" ht="15.75" thickBot="1">
      <c r="B87" s="815" t="s">
        <v>1037</v>
      </c>
      <c r="C87" s="816"/>
      <c r="D87" s="816"/>
      <c r="E87" s="816"/>
      <c r="F87" s="816"/>
      <c r="G87" s="816"/>
      <c r="H87" s="816"/>
      <c r="I87" s="816"/>
      <c r="J87" s="816"/>
      <c r="K87" s="816"/>
      <c r="L87" s="816"/>
      <c r="M87" s="817"/>
      <c r="N87" s="58">
        <f>L84+L85+L86</f>
        <v>132208.83894956287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572904.96878143912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8.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3.75</v>
      </c>
      <c r="N36" s="281">
        <f>K36/M36</f>
        <v>16376.142432524481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85.112008676833327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16461.254441201316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150873.5657204845</v>
      </c>
      <c r="N48" s="281">
        <f>K48*M48</f>
        <v>150873.5657204845</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242372.15355872954</v>
      </c>
      <c r="N49" s="281">
        <f>K49*M49</f>
        <v>242372.15355872954</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494386.98921231838</v>
      </c>
      <c r="N50" s="281">
        <f>K50*M50</f>
        <v>14831.609676369551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408077.32895558357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8511.200867683332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433049.78426446824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86609.956852893651</v>
      </c>
      <c r="M84" s="850"/>
      <c r="N84" s="57"/>
    </row>
    <row r="85" spans="1:14">
      <c r="B85" s="95" t="s">
        <v>1057</v>
      </c>
      <c r="C85" s="96"/>
      <c r="D85" s="96"/>
      <c r="E85" s="96"/>
      <c r="F85" s="96"/>
      <c r="G85" s="96"/>
      <c r="H85" s="96"/>
      <c r="I85" s="93"/>
      <c r="J85" s="94"/>
      <c r="K85" s="313">
        <v>0.05</v>
      </c>
      <c r="L85" s="849">
        <f>N79*K85</f>
        <v>21652.489213223413</v>
      </c>
      <c r="M85" s="850"/>
      <c r="N85" s="57"/>
    </row>
    <row r="86" spans="1:14" ht="15.75" thickBot="1">
      <c r="B86" s="97" t="s">
        <v>1058</v>
      </c>
      <c r="C86" s="98"/>
      <c r="D86" s="98"/>
      <c r="E86" s="98"/>
      <c r="F86" s="98"/>
      <c r="G86" s="98"/>
      <c r="H86" s="98"/>
      <c r="I86" s="99"/>
      <c r="J86" s="100"/>
      <c r="K86" s="314">
        <v>0.05</v>
      </c>
      <c r="L86" s="851">
        <f>N79*K86</f>
        <v>21652.489213223413</v>
      </c>
      <c r="M86" s="852"/>
      <c r="N86" s="57"/>
    </row>
    <row r="87" spans="1:14" ht="15.75" thickBot="1">
      <c r="B87" s="815" t="s">
        <v>1037</v>
      </c>
      <c r="C87" s="816"/>
      <c r="D87" s="816"/>
      <c r="E87" s="816"/>
      <c r="F87" s="816"/>
      <c r="G87" s="816"/>
      <c r="H87" s="816"/>
      <c r="I87" s="816"/>
      <c r="J87" s="816"/>
      <c r="K87" s="816"/>
      <c r="L87" s="816"/>
      <c r="M87" s="817"/>
      <c r="N87" s="58">
        <f>L84+L85+L86</f>
        <v>129914.93527934047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562964.71954380872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3</v>
      </c>
      <c r="N36" s="281">
        <f>K36/M36</f>
        <v>20470.178040655603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42.55600433841667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20512.73404499402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135343.67600795513</v>
      </c>
      <c r="N48" s="281">
        <f>K48*M48</f>
        <v>135343.67600795513</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494386.98921231838</v>
      </c>
      <c r="N49" s="281">
        <f>K49*M49</f>
        <v>29663.219352739103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165006.89536069424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4255.6004338416669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189775.22983952993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37955.045967905986</v>
      </c>
      <c r="M84" s="850"/>
      <c r="N84" s="57"/>
    </row>
    <row r="85" spans="1:14">
      <c r="B85" s="95" t="s">
        <v>1057</v>
      </c>
      <c r="C85" s="96"/>
      <c r="D85" s="96"/>
      <c r="E85" s="96"/>
      <c r="F85" s="96"/>
      <c r="G85" s="96"/>
      <c r="H85" s="96"/>
      <c r="I85" s="93"/>
      <c r="J85" s="94"/>
      <c r="K85" s="313">
        <v>0.05</v>
      </c>
      <c r="L85" s="849">
        <f>N79*K85</f>
        <v>9488.7614919764965</v>
      </c>
      <c r="M85" s="850"/>
      <c r="N85" s="57"/>
    </row>
    <row r="86" spans="1:14" ht="15.75" thickBot="1">
      <c r="B86" s="97" t="s">
        <v>1058</v>
      </c>
      <c r="C86" s="98"/>
      <c r="D86" s="98"/>
      <c r="E86" s="98"/>
      <c r="F86" s="98"/>
      <c r="G86" s="98"/>
      <c r="H86" s="98"/>
      <c r="I86" s="99"/>
      <c r="J86" s="100"/>
      <c r="K86" s="314">
        <v>0.05</v>
      </c>
      <c r="L86" s="851">
        <f>N79*K86</f>
        <v>9488.7614919764965</v>
      </c>
      <c r="M86" s="852"/>
      <c r="N86" s="57"/>
    </row>
    <row r="87" spans="1:14" ht="15.75" thickBot="1">
      <c r="B87" s="815" t="s">
        <v>1037</v>
      </c>
      <c r="C87" s="816"/>
      <c r="D87" s="816"/>
      <c r="E87" s="816"/>
      <c r="F87" s="816"/>
      <c r="G87" s="816"/>
      <c r="H87" s="816"/>
      <c r="I87" s="816"/>
      <c r="J87" s="816"/>
      <c r="K87" s="816"/>
      <c r="L87" s="816"/>
      <c r="M87" s="817"/>
      <c r="N87" s="58">
        <f>L84+L85+L86</f>
        <v>56932.568951858979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246707.79879138892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135</v>
      </c>
      <c r="B36" s="828" t="str">
        <f>VLOOKUP(A36,EQUIPOS!A6:D154,3,FALSE)</f>
        <v>Camión 350</v>
      </c>
      <c r="C36" s="829"/>
      <c r="D36" s="829"/>
      <c r="E36" s="829"/>
      <c r="F36" s="829"/>
      <c r="G36" s="829"/>
      <c r="H36" s="830"/>
      <c r="I36" s="276"/>
      <c r="J36" s="277"/>
      <c r="K36" s="278">
        <f>VLOOKUP(A36,EQUIPOS!A6:D163,4,FALSE)</f>
        <v>71181.944386973191</v>
      </c>
      <c r="L36" s="279"/>
      <c r="M36" s="345">
        <v>6.25</v>
      </c>
      <c r="N36" s="281">
        <f>K36/M36</f>
        <v>11389.111101915711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306.40323123659999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11695.51433315231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177046.85084071592</v>
      </c>
      <c r="N48" s="281">
        <f>K48*M48</f>
        <v>44261.712710178981</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447764.74344603141</v>
      </c>
      <c r="N49" s="281">
        <f>K49*M49</f>
        <v>108417.61342518921</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152679.3261353682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6128.0646247320001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170502.90509325251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34100.581018650504</v>
      </c>
      <c r="M84" s="850"/>
      <c r="N84" s="57"/>
    </row>
    <row r="85" spans="1:14">
      <c r="B85" s="95" t="s">
        <v>1057</v>
      </c>
      <c r="C85" s="96"/>
      <c r="D85" s="96"/>
      <c r="E85" s="96"/>
      <c r="F85" s="96"/>
      <c r="G85" s="96"/>
      <c r="H85" s="96"/>
      <c r="I85" s="93"/>
      <c r="J85" s="94"/>
      <c r="K85" s="313">
        <v>0.05</v>
      </c>
      <c r="L85" s="849">
        <f>N79*K85</f>
        <v>8525.145254662626</v>
      </c>
      <c r="M85" s="850"/>
      <c r="N85" s="57"/>
    </row>
    <row r="86" spans="1:14" ht="15.75" thickBot="1">
      <c r="B86" s="97" t="s">
        <v>1058</v>
      </c>
      <c r="C86" s="98"/>
      <c r="D86" s="98"/>
      <c r="E86" s="98"/>
      <c r="F86" s="98"/>
      <c r="G86" s="98"/>
      <c r="H86" s="98"/>
      <c r="I86" s="99"/>
      <c r="J86" s="100"/>
      <c r="K86" s="314">
        <v>0.05</v>
      </c>
      <c r="L86" s="851">
        <f>N79*K86</f>
        <v>8525.145254662626</v>
      </c>
      <c r="M86" s="852"/>
      <c r="N86" s="57"/>
    </row>
    <row r="87" spans="1:14" ht="15.75" thickBot="1">
      <c r="B87" s="815" t="s">
        <v>1037</v>
      </c>
      <c r="C87" s="816"/>
      <c r="D87" s="816"/>
      <c r="E87" s="816"/>
      <c r="F87" s="816"/>
      <c r="G87" s="816"/>
      <c r="H87" s="816"/>
      <c r="I87" s="816"/>
      <c r="J87" s="816"/>
      <c r="K87" s="816"/>
      <c r="L87" s="816"/>
      <c r="M87" s="817"/>
      <c r="N87" s="58">
        <f>L84+L85+L86</f>
        <v>51150.871527975753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221653.77662122826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34.044803470733335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92372.048695232908</v>
      </c>
      <c r="N48" s="281">
        <f>K48*M48</f>
        <v>92372.048695232908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92372.048695232908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3404.4803470733332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95810.573845776977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19162.114769155396</v>
      </c>
      <c r="M84" s="850"/>
      <c r="N84" s="57"/>
    </row>
    <row r="85" spans="1:14">
      <c r="B85" s="95" t="s">
        <v>1057</v>
      </c>
      <c r="C85" s="96"/>
      <c r="D85" s="96"/>
      <c r="E85" s="96"/>
      <c r="F85" s="96"/>
      <c r="G85" s="96"/>
      <c r="H85" s="96"/>
      <c r="I85" s="93"/>
      <c r="J85" s="94"/>
      <c r="K85" s="313">
        <v>0.05</v>
      </c>
      <c r="L85" s="849">
        <f>N79*K85</f>
        <v>4790.528692288849</v>
      </c>
      <c r="M85" s="850"/>
      <c r="N85" s="57"/>
    </row>
    <row r="86" spans="1:14" ht="15.75" thickBot="1">
      <c r="B86" s="97" t="s">
        <v>1058</v>
      </c>
      <c r="C86" s="98"/>
      <c r="D86" s="98"/>
      <c r="E86" s="98"/>
      <c r="F86" s="98"/>
      <c r="G86" s="98"/>
      <c r="H86" s="98"/>
      <c r="I86" s="99"/>
      <c r="J86" s="100"/>
      <c r="K86" s="314">
        <v>0.05</v>
      </c>
      <c r="L86" s="851">
        <f>N79*K86</f>
        <v>4790.528692288849</v>
      </c>
      <c r="M86" s="852"/>
      <c r="N86" s="57"/>
    </row>
    <row r="87" spans="1:14" ht="15.75" thickBot="1">
      <c r="B87" s="815" t="s">
        <v>1037</v>
      </c>
      <c r="C87" s="816"/>
      <c r="D87" s="816"/>
      <c r="E87" s="816"/>
      <c r="F87" s="816"/>
      <c r="G87" s="816"/>
      <c r="H87" s="816"/>
      <c r="I87" s="816"/>
      <c r="J87" s="816"/>
      <c r="K87" s="816"/>
      <c r="L87" s="816"/>
      <c r="M87" s="817"/>
      <c r="N87" s="58">
        <f>L84+L85+L86</f>
        <v>28743.172153733092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124553.74599951007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35.218762211103453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69016.641957451924</v>
      </c>
      <c r="N48" s="281">
        <f>K48*M48</f>
        <v>69016.641957451924</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69016.641957451924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3521.8762211103449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72573.736940773379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14514.747388154676</v>
      </c>
      <c r="M84" s="850"/>
      <c r="N84" s="57"/>
    </row>
    <row r="85" spans="1:14">
      <c r="B85" s="95" t="s">
        <v>1057</v>
      </c>
      <c r="C85" s="96"/>
      <c r="D85" s="96"/>
      <c r="E85" s="96"/>
      <c r="F85" s="96"/>
      <c r="G85" s="96"/>
      <c r="H85" s="96"/>
      <c r="I85" s="93"/>
      <c r="J85" s="94"/>
      <c r="K85" s="313">
        <v>0.05</v>
      </c>
      <c r="L85" s="849">
        <f>N79*K85</f>
        <v>3628.6868470386689</v>
      </c>
      <c r="M85" s="850"/>
      <c r="N85" s="57"/>
    </row>
    <row r="86" spans="1:14" ht="15.75" thickBot="1">
      <c r="B86" s="97" t="s">
        <v>1058</v>
      </c>
      <c r="C86" s="98"/>
      <c r="D86" s="98"/>
      <c r="E86" s="98"/>
      <c r="F86" s="98"/>
      <c r="G86" s="98"/>
      <c r="H86" s="98"/>
      <c r="I86" s="99"/>
      <c r="J86" s="100"/>
      <c r="K86" s="314">
        <v>0.05</v>
      </c>
      <c r="L86" s="851">
        <f>N79*K86</f>
        <v>3628.6868470386689</v>
      </c>
      <c r="M86" s="852"/>
      <c r="N86" s="57"/>
    </row>
    <row r="87" spans="1:14" ht="15.75" thickBot="1">
      <c r="B87" s="815" t="s">
        <v>1037</v>
      </c>
      <c r="C87" s="816"/>
      <c r="D87" s="816"/>
      <c r="E87" s="816"/>
      <c r="F87" s="816"/>
      <c r="G87" s="816"/>
      <c r="H87" s="816"/>
      <c r="I87" s="816"/>
      <c r="J87" s="816"/>
      <c r="K87" s="816"/>
      <c r="L87" s="816"/>
      <c r="M87" s="817"/>
      <c r="N87" s="58">
        <f>L84+L85+L86</f>
        <v>21772.121082232014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94345.858023005392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35.218762211103453</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41581.012475140116</v>
      </c>
      <c r="N48" s="281">
        <f>K48*M48</f>
        <v>41581.012475140116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41581.012475140116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3521.8762211103449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45138.107458461564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9027.6214916923127</v>
      </c>
      <c r="M84" s="850"/>
      <c r="N84" s="57"/>
    </row>
    <row r="85" spans="1:14">
      <c r="B85" s="95" t="s">
        <v>1057</v>
      </c>
      <c r="C85" s="96"/>
      <c r="D85" s="96"/>
      <c r="E85" s="96"/>
      <c r="F85" s="96"/>
      <c r="G85" s="96"/>
      <c r="H85" s="96"/>
      <c r="I85" s="93"/>
      <c r="J85" s="94"/>
      <c r="K85" s="313">
        <v>0.05</v>
      </c>
      <c r="L85" s="849">
        <f>N79*K85</f>
        <v>2256.9053729230782</v>
      </c>
      <c r="M85" s="850"/>
      <c r="N85" s="57"/>
    </row>
    <row r="86" spans="1:14" ht="15.75" thickBot="1">
      <c r="B86" s="97" t="s">
        <v>1058</v>
      </c>
      <c r="C86" s="98"/>
      <c r="D86" s="98"/>
      <c r="E86" s="98"/>
      <c r="F86" s="98"/>
      <c r="G86" s="98"/>
      <c r="H86" s="98"/>
      <c r="I86" s="99"/>
      <c r="J86" s="100"/>
      <c r="K86" s="314">
        <v>0.05</v>
      </c>
      <c r="L86" s="851">
        <f>N79*K86</f>
        <v>2256.9053729230782</v>
      </c>
      <c r="M86" s="852"/>
      <c r="N86" s="57"/>
    </row>
    <row r="87" spans="1:14" ht="15.75" thickBot="1">
      <c r="B87" s="815" t="s">
        <v>1037</v>
      </c>
      <c r="C87" s="816"/>
      <c r="D87" s="816"/>
      <c r="E87" s="816"/>
      <c r="F87" s="816"/>
      <c r="G87" s="816"/>
      <c r="H87" s="816"/>
      <c r="I87" s="816"/>
      <c r="J87" s="816"/>
      <c r="K87" s="816"/>
      <c r="L87" s="816"/>
      <c r="M87" s="817"/>
      <c r="N87" s="58">
        <f>L84+L85+L86</f>
        <v>13541.432237538469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58679.539696000036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363</v>
      </c>
      <c r="B36" s="828" t="str">
        <f>VLOOKUP(A36,EQUIPOS!A6:D154,3,FALSE)</f>
        <v>Vibrador de concreto, Motor de 3 hp a 18.000 rpm Mangueras de 4 mt</v>
      </c>
      <c r="C36" s="829"/>
      <c r="D36" s="829"/>
      <c r="E36" s="829"/>
      <c r="F36" s="829"/>
      <c r="G36" s="829"/>
      <c r="H36" s="830"/>
      <c r="I36" s="276"/>
      <c r="J36" s="277"/>
      <c r="K36" s="278">
        <f>VLOOKUP(A36,EQUIPOS!A6:D163,4,FALSE)</f>
        <v>9464.6723690932322</v>
      </c>
      <c r="L36" s="279"/>
      <c r="M36" s="345">
        <v>1.25</v>
      </c>
      <c r="N36" s="281">
        <f>K36/M36</f>
        <v>7571.7378952745858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N77*M41</f>
        <v>510.67205206099999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8082.4099473355855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3245.9760043391789</v>
      </c>
      <c r="N48" s="281">
        <f>K48*M48</f>
        <v>31161.369641656114</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506029.06189356948</v>
      </c>
      <c r="N49" s="281">
        <f>K49*M49</f>
        <v>60723.487427228334</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40944.750195865723</v>
      </c>
      <c r="N50" s="281">
        <f>K50*M50</f>
        <v>20472.375097932862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112357.23216681731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25533.60260305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145973.24471720291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29194.648943440581</v>
      </c>
      <c r="M84" s="850"/>
      <c r="N84" s="57"/>
    </row>
    <row r="85" spans="1:14">
      <c r="B85" s="95" t="s">
        <v>1057</v>
      </c>
      <c r="C85" s="96"/>
      <c r="D85" s="96"/>
      <c r="E85" s="96"/>
      <c r="F85" s="96"/>
      <c r="G85" s="96"/>
      <c r="H85" s="96"/>
      <c r="I85" s="93"/>
      <c r="J85" s="94"/>
      <c r="K85" s="313">
        <v>0.05</v>
      </c>
      <c r="L85" s="849">
        <f>N79*K85</f>
        <v>7298.6622358601453</v>
      </c>
      <c r="M85" s="850"/>
      <c r="N85" s="57"/>
    </row>
    <row r="86" spans="1:14" ht="15.75" thickBot="1">
      <c r="B86" s="97" t="s">
        <v>1058</v>
      </c>
      <c r="C86" s="98"/>
      <c r="D86" s="98"/>
      <c r="E86" s="98"/>
      <c r="F86" s="98"/>
      <c r="G86" s="98"/>
      <c r="H86" s="98"/>
      <c r="I86" s="99"/>
      <c r="J86" s="100"/>
      <c r="K86" s="314">
        <v>0.05</v>
      </c>
      <c r="L86" s="851">
        <f>N79*K86</f>
        <v>7298.6622358601453</v>
      </c>
      <c r="M86" s="852"/>
      <c r="N86" s="57"/>
    </row>
    <row r="87" spans="1:14" ht="15.75" thickBot="1">
      <c r="B87" s="815" t="s">
        <v>1037</v>
      </c>
      <c r="C87" s="816"/>
      <c r="D87" s="816"/>
      <c r="E87" s="816"/>
      <c r="F87" s="816"/>
      <c r="G87" s="816"/>
      <c r="H87" s="816"/>
      <c r="I87" s="816"/>
      <c r="J87" s="816"/>
      <c r="K87" s="816"/>
      <c r="L87" s="816"/>
      <c r="M87" s="817"/>
      <c r="N87" s="58">
        <f>L84+L85+L86</f>
        <v>43791.973415160872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189765.21813236378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7.2953150294428575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13751.409389501596</v>
      </c>
      <c r="N48" s="281">
        <f>K48*M48</f>
        <v>13751.409389501596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13751.409389501596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729.53150294428576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14488.236207475326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2897.6472414950654</v>
      </c>
      <c r="M84" s="850"/>
      <c r="N84" s="57"/>
    </row>
    <row r="85" spans="1:14">
      <c r="B85" s="95" t="s">
        <v>1057</v>
      </c>
      <c r="C85" s="96"/>
      <c r="D85" s="96"/>
      <c r="E85" s="96"/>
      <c r="F85" s="96"/>
      <c r="G85" s="96"/>
      <c r="H85" s="96"/>
      <c r="I85" s="93"/>
      <c r="J85" s="94"/>
      <c r="K85" s="313">
        <v>0.05</v>
      </c>
      <c r="L85" s="849">
        <f>N79*K85</f>
        <v>724.41181037376634</v>
      </c>
      <c r="M85" s="850"/>
      <c r="N85" s="57"/>
    </row>
    <row r="86" spans="1:14" ht="15.75" thickBot="1">
      <c r="B86" s="97" t="s">
        <v>1058</v>
      </c>
      <c r="C86" s="98"/>
      <c r="D86" s="98"/>
      <c r="E86" s="98"/>
      <c r="F86" s="98"/>
      <c r="G86" s="98"/>
      <c r="H86" s="98"/>
      <c r="I86" s="99"/>
      <c r="J86" s="100"/>
      <c r="K86" s="314">
        <v>0.05</v>
      </c>
      <c r="L86" s="851">
        <f>N79*K86</f>
        <v>724.41181037376634</v>
      </c>
      <c r="M86" s="852"/>
      <c r="N86" s="57"/>
    </row>
    <row r="87" spans="1:14" ht="15.75" thickBot="1">
      <c r="B87" s="815" t="s">
        <v>1037</v>
      </c>
      <c r="C87" s="816"/>
      <c r="D87" s="816"/>
      <c r="E87" s="816"/>
      <c r="F87" s="816"/>
      <c r="G87" s="816"/>
      <c r="H87" s="816"/>
      <c r="I87" s="816"/>
      <c r="J87" s="816"/>
      <c r="K87" s="816"/>
      <c r="L87" s="816"/>
      <c r="M87" s="817"/>
      <c r="N87" s="58">
        <f>L84+L85+L86</f>
        <v>4346.4708622425978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18834.707069717922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4"/>
      <c r="C1" s="916"/>
      <c r="D1" s="917"/>
      <c r="E1" s="917"/>
      <c r="F1" s="917"/>
      <c r="G1" s="917"/>
      <c r="H1" s="917"/>
      <c r="I1" s="917"/>
      <c r="J1" s="918"/>
      <c r="K1" s="919" t="s">
        <v>1017</v>
      </c>
      <c r="L1" s="921" t="s">
        <v>2304</v>
      </c>
      <c r="M1" s="922"/>
      <c r="N1" s="923"/>
    </row>
    <row r="2" spans="2:14" ht="24.7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160</v>
      </c>
      <c r="N36" s="281">
        <f>K36/M36</f>
        <v>383.81583826229252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19.1502019522875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402.96604021458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53883.779907189768</v>
      </c>
      <c r="N48" s="281">
        <f>K48*M48</f>
        <v>53883.779907189768</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494386.98921231838</v>
      </c>
      <c r="N49" s="281">
        <f>K49*M49</f>
        <v>14831.609676369551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68715.389583559314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1915.0201952287498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71033.375819002642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14206.67516380053</v>
      </c>
      <c r="M84" s="850"/>
      <c r="N84" s="57"/>
    </row>
    <row r="85" spans="1:14">
      <c r="B85" s="95" t="s">
        <v>1057</v>
      </c>
      <c r="C85" s="96"/>
      <c r="D85" s="96"/>
      <c r="E85" s="96"/>
      <c r="F85" s="96"/>
      <c r="G85" s="96"/>
      <c r="H85" s="96"/>
      <c r="I85" s="93"/>
      <c r="J85" s="94"/>
      <c r="K85" s="313">
        <v>0.05</v>
      </c>
      <c r="L85" s="849">
        <f>N79*K85</f>
        <v>3551.6687909501325</v>
      </c>
      <c r="M85" s="850"/>
      <c r="N85" s="57"/>
    </row>
    <row r="86" spans="1:14" ht="15.75" thickBot="1">
      <c r="B86" s="97" t="s">
        <v>1058</v>
      </c>
      <c r="C86" s="98"/>
      <c r="D86" s="98"/>
      <c r="E86" s="98"/>
      <c r="F86" s="98"/>
      <c r="G86" s="98"/>
      <c r="H86" s="98"/>
      <c r="I86" s="99"/>
      <c r="J86" s="100"/>
      <c r="K86" s="314">
        <v>0.05</v>
      </c>
      <c r="L86" s="851">
        <f>N79*K86</f>
        <v>3551.6687909501325</v>
      </c>
      <c r="M86" s="852"/>
      <c r="N86" s="57"/>
    </row>
    <row r="87" spans="1:14" ht="15.75" thickBot="1">
      <c r="B87" s="815" t="s">
        <v>1037</v>
      </c>
      <c r="C87" s="816"/>
      <c r="D87" s="816"/>
      <c r="E87" s="816"/>
      <c r="F87" s="816"/>
      <c r="G87" s="816"/>
      <c r="H87" s="816"/>
      <c r="I87" s="816"/>
      <c r="J87" s="816"/>
      <c r="K87" s="816"/>
      <c r="L87" s="816"/>
      <c r="M87" s="817"/>
      <c r="N87" s="58">
        <f>L84+L85+L86</f>
        <v>21310.012745700798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92343.388564703433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68.08960694146667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8856.7709274995468</v>
      </c>
      <c r="N48" s="281">
        <f>K48*M48</f>
        <v>354.27083709998186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15395.511119146626</v>
      </c>
      <c r="N49" s="281">
        <f>K49*M49</f>
        <v>6158.2044476586507</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463</v>
      </c>
      <c r="N50" s="281">
        <f>K50*M50</f>
        <v>1389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7901.4752847586324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680.89606941466661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8650.4609611147662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1730.0921922229534</v>
      </c>
      <c r="M84" s="850"/>
      <c r="N84" s="57"/>
    </row>
    <row r="85" spans="1:14">
      <c r="B85" s="95" t="s">
        <v>1057</v>
      </c>
      <c r="C85" s="96"/>
      <c r="D85" s="96"/>
      <c r="E85" s="96"/>
      <c r="F85" s="96"/>
      <c r="G85" s="96"/>
      <c r="H85" s="96"/>
      <c r="I85" s="93"/>
      <c r="J85" s="94"/>
      <c r="K85" s="313">
        <v>0.05</v>
      </c>
      <c r="L85" s="849">
        <f>N79*K85</f>
        <v>432.52304805573834</v>
      </c>
      <c r="M85" s="850"/>
      <c r="N85" s="57"/>
    </row>
    <row r="86" spans="1:14" ht="15.75" thickBot="1">
      <c r="B86" s="97" t="s">
        <v>1058</v>
      </c>
      <c r="C86" s="98"/>
      <c r="D86" s="98"/>
      <c r="E86" s="98"/>
      <c r="F86" s="98"/>
      <c r="G86" s="98"/>
      <c r="H86" s="98"/>
      <c r="I86" s="99"/>
      <c r="J86" s="100"/>
      <c r="K86" s="314">
        <v>0.05</v>
      </c>
      <c r="L86" s="851">
        <f>N79*K86</f>
        <v>432.52304805573834</v>
      </c>
      <c r="M86" s="852"/>
      <c r="N86" s="57"/>
    </row>
    <row r="87" spans="1:14" ht="15.75" thickBot="1">
      <c r="B87" s="815" t="s">
        <v>1037</v>
      </c>
      <c r="C87" s="816"/>
      <c r="D87" s="816"/>
      <c r="E87" s="816"/>
      <c r="F87" s="816"/>
      <c r="G87" s="816"/>
      <c r="H87" s="816"/>
      <c r="I87" s="816"/>
      <c r="J87" s="816"/>
      <c r="K87" s="816"/>
      <c r="L87" s="816"/>
      <c r="M87" s="817"/>
      <c r="N87" s="58">
        <f>L84+L85+L86</f>
        <v>2595.1382883344299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11245.599249449197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68.08960694146667</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40234.32</v>
      </c>
      <c r="N48" s="281">
        <f>K48*M48</f>
        <v>16093.728000000001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463</v>
      </c>
      <c r="N49" s="281">
        <f>K49*M49</f>
        <v>1389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17482.728000000003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680.89606941466661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18231.713676356136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3646.3427352712274</v>
      </c>
      <c r="M84" s="850"/>
      <c r="N84" s="57"/>
    </row>
    <row r="85" spans="1:14">
      <c r="B85" s="95" t="s">
        <v>1057</v>
      </c>
      <c r="C85" s="96"/>
      <c r="D85" s="96"/>
      <c r="E85" s="96"/>
      <c r="F85" s="96"/>
      <c r="G85" s="96"/>
      <c r="H85" s="96"/>
      <c r="I85" s="93"/>
      <c r="J85" s="94"/>
      <c r="K85" s="313">
        <v>0.05</v>
      </c>
      <c r="L85" s="849">
        <f>N79*K85</f>
        <v>911.58568381780685</v>
      </c>
      <c r="M85" s="850"/>
      <c r="N85" s="57"/>
    </row>
    <row r="86" spans="1:14" ht="15.75" thickBot="1">
      <c r="B86" s="97" t="s">
        <v>1058</v>
      </c>
      <c r="C86" s="98"/>
      <c r="D86" s="98"/>
      <c r="E86" s="98"/>
      <c r="F86" s="98"/>
      <c r="G86" s="98"/>
      <c r="H86" s="98"/>
      <c r="I86" s="99"/>
      <c r="J86" s="100"/>
      <c r="K86" s="314">
        <v>0.05</v>
      </c>
      <c r="L86" s="851">
        <f>N79*K86</f>
        <v>911.58568381780685</v>
      </c>
      <c r="M86" s="852"/>
      <c r="N86" s="57"/>
    </row>
    <row r="87" spans="1:14" ht="15.75" thickBot="1">
      <c r="B87" s="815" t="s">
        <v>1037</v>
      </c>
      <c r="C87" s="816"/>
      <c r="D87" s="816"/>
      <c r="E87" s="816"/>
      <c r="F87" s="816"/>
      <c r="G87" s="816"/>
      <c r="H87" s="816"/>
      <c r="I87" s="816"/>
      <c r="J87" s="816"/>
      <c r="K87" s="816"/>
      <c r="L87" s="816"/>
      <c r="M87" s="817"/>
      <c r="N87" s="58">
        <f>L84+L85+L86</f>
        <v>5469.5141029068409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23701.227779262976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272.35842776586668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8856.7709274995468</v>
      </c>
      <c r="N48" s="281">
        <f>K48*M48</f>
        <v>708.54167419996372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15395.511119146626</v>
      </c>
      <c r="N49" s="281">
        <f>K49*M49</f>
        <v>6158.2044476586507</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463</v>
      </c>
      <c r="N50" s="281">
        <f>K50*M50</f>
        <v>1389</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18324.35364310251</v>
      </c>
      <c r="N51" s="281">
        <f>K51*M51</f>
        <v>27486.530464653762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35742.27658651238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51"/>
    </row>
    <row r="77" spans="1:15" ht="15.75" thickBot="1">
      <c r="B77" s="815" t="s">
        <v>1037</v>
      </c>
      <c r="C77" s="816"/>
      <c r="D77" s="816"/>
      <c r="E77" s="816"/>
      <c r="F77" s="816"/>
      <c r="G77" s="816"/>
      <c r="H77" s="816"/>
      <c r="I77" s="816"/>
      <c r="J77" s="816"/>
      <c r="K77" s="816"/>
      <c r="L77" s="816"/>
      <c r="M77" s="817"/>
      <c r="N77" s="310">
        <f>SUM(N71:N76)</f>
        <v>2723.5842776586665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38738.219291936912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7747.6438583873824</v>
      </c>
      <c r="M84" s="850"/>
      <c r="N84" s="57"/>
    </row>
    <row r="85" spans="1:14">
      <c r="B85" s="95" t="s">
        <v>1057</v>
      </c>
      <c r="C85" s="96"/>
      <c r="D85" s="96"/>
      <c r="E85" s="96"/>
      <c r="F85" s="96"/>
      <c r="G85" s="96"/>
      <c r="H85" s="96"/>
      <c r="I85" s="93"/>
      <c r="J85" s="94"/>
      <c r="K85" s="313">
        <v>0.05</v>
      </c>
      <c r="L85" s="849">
        <f>N79*K85</f>
        <v>1936.9109645968456</v>
      </c>
      <c r="M85" s="850"/>
      <c r="N85" s="57"/>
    </row>
    <row r="86" spans="1:14" ht="15.75" thickBot="1">
      <c r="B86" s="97" t="s">
        <v>1058</v>
      </c>
      <c r="C86" s="98"/>
      <c r="D86" s="98"/>
      <c r="E86" s="98"/>
      <c r="F86" s="98"/>
      <c r="G86" s="98"/>
      <c r="H86" s="98"/>
      <c r="I86" s="99"/>
      <c r="J86" s="100"/>
      <c r="K86" s="314">
        <v>0.05</v>
      </c>
      <c r="L86" s="851">
        <f>N79*K86</f>
        <v>1936.9109645968456</v>
      </c>
      <c r="M86" s="852"/>
      <c r="N86" s="57"/>
    </row>
    <row r="87" spans="1:14" ht="15.75" thickBot="1">
      <c r="B87" s="815" t="s">
        <v>1037</v>
      </c>
      <c r="C87" s="816"/>
      <c r="D87" s="816"/>
      <c r="E87" s="816"/>
      <c r="F87" s="816"/>
      <c r="G87" s="816"/>
      <c r="H87" s="816"/>
      <c r="I87" s="816"/>
      <c r="J87" s="816"/>
      <c r="K87" s="816"/>
      <c r="L87" s="816"/>
      <c r="M87" s="817"/>
      <c r="N87" s="58">
        <f>L84+L85+L86</f>
        <v>11621.465787581074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50359.685079517985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272.35842776586668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40234.32</v>
      </c>
      <c r="N48" s="281">
        <f>K48*M48</f>
        <v>16093.728000000001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463</v>
      </c>
      <c r="N49" s="281">
        <f>K49*M49</f>
        <v>1389</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18324.35364310251</v>
      </c>
      <c r="N50" s="281">
        <f>K50*M50</f>
        <v>27486.530464653762</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44969.258464653765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2723.5842776586665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47965.201170078297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9593.0402340156597</v>
      </c>
      <c r="M84" s="850"/>
      <c r="N84" s="57"/>
    </row>
    <row r="85" spans="1:14">
      <c r="B85" s="95" t="s">
        <v>1057</v>
      </c>
      <c r="C85" s="96"/>
      <c r="D85" s="96"/>
      <c r="E85" s="96"/>
      <c r="F85" s="96"/>
      <c r="G85" s="96"/>
      <c r="H85" s="96"/>
      <c r="I85" s="93"/>
      <c r="J85" s="94"/>
      <c r="K85" s="313">
        <v>0.05</v>
      </c>
      <c r="L85" s="849">
        <f>N79*K85</f>
        <v>2398.2600585039149</v>
      </c>
      <c r="M85" s="850"/>
      <c r="N85" s="57"/>
    </row>
    <row r="86" spans="1:14" ht="15.75" thickBot="1">
      <c r="B86" s="97" t="s">
        <v>1058</v>
      </c>
      <c r="C86" s="98"/>
      <c r="D86" s="98"/>
      <c r="E86" s="98"/>
      <c r="F86" s="98"/>
      <c r="G86" s="98"/>
      <c r="H86" s="98"/>
      <c r="I86" s="99"/>
      <c r="J86" s="100"/>
      <c r="K86" s="314">
        <v>0.05</v>
      </c>
      <c r="L86" s="851">
        <f>N79*K86</f>
        <v>2398.2600585039149</v>
      </c>
      <c r="M86" s="852"/>
      <c r="N86" s="57"/>
    </row>
    <row r="87" spans="1:14" ht="15.75" thickBot="1">
      <c r="B87" s="815" t="s">
        <v>1037</v>
      </c>
      <c r="C87" s="816"/>
      <c r="D87" s="816"/>
      <c r="E87" s="816"/>
      <c r="F87" s="816"/>
      <c r="G87" s="816"/>
      <c r="H87" s="816"/>
      <c r="I87" s="816"/>
      <c r="J87" s="816"/>
      <c r="K87" s="816"/>
      <c r="L87" s="816"/>
      <c r="M87" s="817"/>
      <c r="N87" s="58">
        <f>L84+L85+L86</f>
        <v>14389.560351023489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62354.761521101784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241</v>
      </c>
      <c r="B36" s="828" t="str">
        <f>VLOOKUP(A36,EQUIPOS!A6:D154,3,FALSE)</f>
        <v>Grúa (capacidad 15 ton)</v>
      </c>
      <c r="C36" s="829"/>
      <c r="D36" s="829"/>
      <c r="E36" s="829"/>
      <c r="F36" s="829"/>
      <c r="G36" s="829"/>
      <c r="H36" s="830"/>
      <c r="I36" s="276"/>
      <c r="J36" s="277"/>
      <c r="K36" s="278">
        <f>VLOOKUP(A36,EQUIPOS!A6:D163,4,FALSE)</f>
        <v>204057.05038952746</v>
      </c>
      <c r="L36" s="279"/>
      <c r="M36" s="345">
        <v>0.75</v>
      </c>
      <c r="N36" s="281">
        <f>K36/M36</f>
        <v>272076.06718603661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0.2</v>
      </c>
      <c r="N41" s="353">
        <f>N77*M41</f>
        <v>8511.2008676833339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280587.26805371995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18926.003254384377</v>
      </c>
      <c r="N48" s="281">
        <f>K48*M48</f>
        <v>18926.003254384377</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18926.003254384377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42556.004338416664</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342069.27564652101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68413.855129304211</v>
      </c>
      <c r="M84" s="850"/>
      <c r="N84" s="57"/>
    </row>
    <row r="85" spans="1:14">
      <c r="B85" s="95" t="s">
        <v>1057</v>
      </c>
      <c r="C85" s="96"/>
      <c r="D85" s="96"/>
      <c r="E85" s="96"/>
      <c r="F85" s="96"/>
      <c r="G85" s="96"/>
      <c r="H85" s="96"/>
      <c r="I85" s="93"/>
      <c r="J85" s="94"/>
      <c r="K85" s="313">
        <v>0.05</v>
      </c>
      <c r="L85" s="849">
        <f>N79*K85</f>
        <v>17103.463782326053</v>
      </c>
      <c r="M85" s="850"/>
      <c r="N85" s="57"/>
    </row>
    <row r="86" spans="1:14" ht="15.75" thickBot="1">
      <c r="B86" s="97" t="s">
        <v>1058</v>
      </c>
      <c r="C86" s="98"/>
      <c r="D86" s="98"/>
      <c r="E86" s="98"/>
      <c r="F86" s="98"/>
      <c r="G86" s="98"/>
      <c r="H86" s="98"/>
      <c r="I86" s="99"/>
      <c r="J86" s="100"/>
      <c r="K86" s="314">
        <v>0.05</v>
      </c>
      <c r="L86" s="851">
        <f>N79*K86</f>
        <v>17103.463782326053</v>
      </c>
      <c r="M86" s="852"/>
      <c r="N86" s="57"/>
    </row>
    <row r="87" spans="1:14" ht="15.75" thickBot="1">
      <c r="B87" s="815" t="s">
        <v>1037</v>
      </c>
      <c r="C87" s="816"/>
      <c r="D87" s="816"/>
      <c r="E87" s="816"/>
      <c r="F87" s="816"/>
      <c r="G87" s="816"/>
      <c r="H87" s="816"/>
      <c r="I87" s="816"/>
      <c r="J87" s="816"/>
      <c r="K87" s="816"/>
      <c r="L87" s="816"/>
      <c r="M87" s="817"/>
      <c r="N87" s="58">
        <f>L84+L85+L86</f>
        <v>102620.78269395632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444690.05834047735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0.2</v>
      </c>
      <c r="N41" s="353">
        <f>N77*M41</f>
        <v>6383.4006507624999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18926.003254384377</v>
      </c>
      <c r="N48" s="281">
        <f>K48*M48</f>
        <v>18926.003254384377</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18926.003254384377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51"/>
    </row>
    <row r="77" spans="1:15" ht="15.75" thickBot="1">
      <c r="B77" s="815" t="s">
        <v>1037</v>
      </c>
      <c r="C77" s="816"/>
      <c r="D77" s="816"/>
      <c r="E77" s="816"/>
      <c r="F77" s="816"/>
      <c r="G77" s="816"/>
      <c r="H77" s="816"/>
      <c r="I77" s="816"/>
      <c r="J77" s="816"/>
      <c r="K77" s="816"/>
      <c r="L77" s="816"/>
      <c r="M77" s="817"/>
      <c r="N77" s="310">
        <f>SUM(N71:N76)</f>
        <v>31917.003253812498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57226.40715895938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11445.281431791876</v>
      </c>
      <c r="M84" s="850"/>
      <c r="N84" s="57"/>
    </row>
    <row r="85" spans="1:14">
      <c r="B85" s="95" t="s">
        <v>1057</v>
      </c>
      <c r="C85" s="96"/>
      <c r="D85" s="96"/>
      <c r="E85" s="96"/>
      <c r="F85" s="96"/>
      <c r="G85" s="96"/>
      <c r="H85" s="96"/>
      <c r="I85" s="93"/>
      <c r="J85" s="94"/>
      <c r="K85" s="313">
        <v>0.05</v>
      </c>
      <c r="L85" s="849">
        <f>N79*K85</f>
        <v>2861.3203579479691</v>
      </c>
      <c r="M85" s="850"/>
      <c r="N85" s="57"/>
    </row>
    <row r="86" spans="1:14" ht="15.75" thickBot="1">
      <c r="B86" s="97" t="s">
        <v>1058</v>
      </c>
      <c r="C86" s="98"/>
      <c r="D86" s="98"/>
      <c r="E86" s="98"/>
      <c r="F86" s="98"/>
      <c r="G86" s="98"/>
      <c r="H86" s="98"/>
      <c r="I86" s="99"/>
      <c r="J86" s="100"/>
      <c r="K86" s="314">
        <v>0.05</v>
      </c>
      <c r="L86" s="851">
        <f>N79*K86</f>
        <v>2861.3203579479691</v>
      </c>
      <c r="M86" s="852"/>
      <c r="N86" s="57"/>
    </row>
    <row r="87" spans="1:14" ht="15.75" thickBot="1">
      <c r="B87" s="815" t="s">
        <v>1037</v>
      </c>
      <c r="C87" s="816"/>
      <c r="D87" s="816"/>
      <c r="E87" s="816"/>
      <c r="F87" s="816"/>
      <c r="G87" s="816"/>
      <c r="H87" s="816"/>
      <c r="I87" s="816"/>
      <c r="J87" s="816"/>
      <c r="K87" s="816"/>
      <c r="L87" s="816"/>
      <c r="M87" s="817"/>
      <c r="N87" s="58">
        <f>L84+L85+L86</f>
        <v>17167.922147687816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74394.329306647196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2553.3602603049999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18926.003254384377</v>
      </c>
      <c r="N48" s="281">
        <f>K48*M48</f>
        <v>18926.003254384377</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18926.003254384377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51"/>
    </row>
    <row r="77" spans="1:15" ht="15.75" thickBot="1">
      <c r="B77" s="815" t="s">
        <v>1037</v>
      </c>
      <c r="C77" s="816"/>
      <c r="D77" s="816"/>
      <c r="E77" s="816"/>
      <c r="F77" s="816"/>
      <c r="G77" s="816"/>
      <c r="H77" s="816"/>
      <c r="I77" s="816"/>
      <c r="J77" s="816"/>
      <c r="K77" s="816"/>
      <c r="L77" s="816"/>
      <c r="M77" s="817"/>
      <c r="N77" s="310">
        <f>SUM(N71:N76)</f>
        <v>17022.401735366668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38501.765250056043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7700.3530500112092</v>
      </c>
      <c r="M84" s="850"/>
      <c r="N84" s="57"/>
    </row>
    <row r="85" spans="1:14">
      <c r="B85" s="95" t="s">
        <v>1057</v>
      </c>
      <c r="C85" s="96"/>
      <c r="D85" s="96"/>
      <c r="E85" s="96"/>
      <c r="F85" s="96"/>
      <c r="G85" s="96"/>
      <c r="H85" s="96"/>
      <c r="I85" s="93"/>
      <c r="J85" s="94"/>
      <c r="K85" s="313">
        <v>0.05</v>
      </c>
      <c r="L85" s="849">
        <f>N79*K85</f>
        <v>1925.0882625028023</v>
      </c>
      <c r="M85" s="850"/>
      <c r="N85" s="57"/>
    </row>
    <row r="86" spans="1:14" ht="15.75" thickBot="1">
      <c r="B86" s="97" t="s">
        <v>1058</v>
      </c>
      <c r="C86" s="98"/>
      <c r="D86" s="98"/>
      <c r="E86" s="98"/>
      <c r="F86" s="98"/>
      <c r="G86" s="98"/>
      <c r="H86" s="98"/>
      <c r="I86" s="99"/>
      <c r="J86" s="100"/>
      <c r="K86" s="314">
        <v>0.05</v>
      </c>
      <c r="L86" s="851">
        <f>N79*K86</f>
        <v>1925.0882625028023</v>
      </c>
      <c r="M86" s="852"/>
      <c r="N86" s="57"/>
    </row>
    <row r="87" spans="1:14" ht="15.75" thickBot="1">
      <c r="B87" s="815" t="s">
        <v>1037</v>
      </c>
      <c r="C87" s="816"/>
      <c r="D87" s="816"/>
      <c r="E87" s="816"/>
      <c r="F87" s="816"/>
      <c r="G87" s="816"/>
      <c r="H87" s="816"/>
      <c r="I87" s="816"/>
      <c r="J87" s="816"/>
      <c r="K87" s="816"/>
      <c r="L87" s="816"/>
      <c r="M87" s="817"/>
      <c r="N87" s="58">
        <f>L84+L85+L86</f>
        <v>11550.529575016813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50052.294825072859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1915.0201952287498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18926.003254384377</v>
      </c>
      <c r="N48" s="281">
        <f>K48*M48</f>
        <v>18926.003254384377</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18926.003254384377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12766.801301525</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33607.824751138127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6721.5649502276256</v>
      </c>
      <c r="M84" s="850"/>
      <c r="N84" s="57"/>
    </row>
    <row r="85" spans="1:14">
      <c r="B85" s="95" t="s">
        <v>1057</v>
      </c>
      <c r="C85" s="96"/>
      <c r="D85" s="96"/>
      <c r="E85" s="96"/>
      <c r="F85" s="96"/>
      <c r="G85" s="96"/>
      <c r="H85" s="96"/>
      <c r="I85" s="93"/>
      <c r="J85" s="94"/>
      <c r="K85" s="313">
        <v>0.05</v>
      </c>
      <c r="L85" s="849">
        <f>N79*K85</f>
        <v>1680.3912375569064</v>
      </c>
      <c r="M85" s="850"/>
      <c r="N85" s="57"/>
    </row>
    <row r="86" spans="1:14" ht="15.75" thickBot="1">
      <c r="B86" s="97" t="s">
        <v>1058</v>
      </c>
      <c r="C86" s="98"/>
      <c r="D86" s="98"/>
      <c r="E86" s="98"/>
      <c r="F86" s="98"/>
      <c r="G86" s="98"/>
      <c r="H86" s="98"/>
      <c r="I86" s="99"/>
      <c r="J86" s="100"/>
      <c r="K86" s="314">
        <v>0.05</v>
      </c>
      <c r="L86" s="851">
        <f>N79*K86</f>
        <v>1680.3912375569064</v>
      </c>
      <c r="M86" s="852"/>
      <c r="N86" s="57"/>
    </row>
    <row r="87" spans="1:14" ht="15.75" thickBot="1">
      <c r="B87" s="815" t="s">
        <v>1037</v>
      </c>
      <c r="C87" s="816"/>
      <c r="D87" s="816"/>
      <c r="E87" s="816"/>
      <c r="F87" s="816"/>
      <c r="G87" s="816"/>
      <c r="H87" s="816"/>
      <c r="I87" s="816"/>
      <c r="J87" s="816"/>
      <c r="K87" s="816"/>
      <c r="L87" s="816"/>
      <c r="M87" s="817"/>
      <c r="N87" s="58">
        <f>L84+L85+L86</f>
        <v>10082.347425341439</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43690.172176479566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10728.404455063024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38883.260411016687</v>
      </c>
      <c r="N48" s="281">
        <f>K48*M48</f>
        <v>81654.846863135041</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18926.003254384377</v>
      </c>
      <c r="N49" s="281">
        <f>K49*M49</f>
        <v>18926.003254384377</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100580.85011751941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71522.696367086828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182831.95093966927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36566.390187933859</v>
      </c>
      <c r="M84" s="850"/>
      <c r="N84" s="57"/>
    </row>
    <row r="85" spans="1:14">
      <c r="B85" s="95" t="s">
        <v>1057</v>
      </c>
      <c r="C85" s="96"/>
      <c r="D85" s="96"/>
      <c r="E85" s="96"/>
      <c r="F85" s="96"/>
      <c r="G85" s="96"/>
      <c r="H85" s="96"/>
      <c r="I85" s="93"/>
      <c r="J85" s="94"/>
      <c r="K85" s="313">
        <v>0.05</v>
      </c>
      <c r="L85" s="849">
        <f>N79*K85</f>
        <v>9141.5975469834648</v>
      </c>
      <c r="M85" s="850"/>
      <c r="N85" s="57"/>
    </row>
    <row r="86" spans="1:14" ht="15.75" thickBot="1">
      <c r="B86" s="97" t="s">
        <v>1058</v>
      </c>
      <c r="C86" s="98"/>
      <c r="D86" s="98"/>
      <c r="E86" s="98"/>
      <c r="F86" s="98"/>
      <c r="G86" s="98"/>
      <c r="H86" s="98"/>
      <c r="I86" s="99"/>
      <c r="J86" s="100"/>
      <c r="K86" s="314">
        <v>0.05</v>
      </c>
      <c r="L86" s="851">
        <f>N79*K86</f>
        <v>9141.5975469834648</v>
      </c>
      <c r="M86" s="852"/>
      <c r="N86" s="57"/>
    </row>
    <row r="87" spans="1:14" ht="15.75" thickBot="1">
      <c r="B87" s="815" t="s">
        <v>1037</v>
      </c>
      <c r="C87" s="816"/>
      <c r="D87" s="816"/>
      <c r="E87" s="816"/>
      <c r="F87" s="816"/>
      <c r="G87" s="816"/>
      <c r="H87" s="816"/>
      <c r="I87" s="816"/>
      <c r="J87" s="816"/>
      <c r="K87" s="816"/>
      <c r="L87" s="816"/>
      <c r="M87" s="817"/>
      <c r="N87" s="58">
        <f>L84+L85+L86</f>
        <v>54849.585281900792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237681.53622157007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10728.404455063024</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38883.260411016687</v>
      </c>
      <c r="N48" s="281">
        <f>K48*M48</f>
        <v>77766.520822033373</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18926.003254384377</v>
      </c>
      <c r="N49" s="281">
        <f>K49*M49</f>
        <v>18926.003254384377</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96692.524076417758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71522.696367086828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178943.62489856762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35788.724979713523</v>
      </c>
      <c r="M84" s="850"/>
      <c r="N84" s="57"/>
    </row>
    <row r="85" spans="1:14">
      <c r="B85" s="95" t="s">
        <v>1057</v>
      </c>
      <c r="C85" s="96"/>
      <c r="D85" s="96"/>
      <c r="E85" s="96"/>
      <c r="F85" s="96"/>
      <c r="G85" s="96"/>
      <c r="H85" s="96"/>
      <c r="I85" s="93"/>
      <c r="J85" s="94"/>
      <c r="K85" s="313">
        <v>0.05</v>
      </c>
      <c r="L85" s="849">
        <f>N79*K85</f>
        <v>8947.1812449283807</v>
      </c>
      <c r="M85" s="850"/>
      <c r="N85" s="57"/>
    </row>
    <row r="86" spans="1:14" ht="15.75" thickBot="1">
      <c r="B86" s="97" t="s">
        <v>1058</v>
      </c>
      <c r="C86" s="98"/>
      <c r="D86" s="98"/>
      <c r="E86" s="98"/>
      <c r="F86" s="98"/>
      <c r="G86" s="98"/>
      <c r="H86" s="98"/>
      <c r="I86" s="99"/>
      <c r="J86" s="100"/>
      <c r="K86" s="314">
        <v>0.05</v>
      </c>
      <c r="L86" s="851">
        <f>N79*K86</f>
        <v>8947.1812449283807</v>
      </c>
      <c r="M86" s="852"/>
      <c r="N86" s="57"/>
    </row>
    <row r="87" spans="1:14" ht="15.75" thickBot="1">
      <c r="B87" s="815" t="s">
        <v>1037</v>
      </c>
      <c r="C87" s="816"/>
      <c r="D87" s="816"/>
      <c r="E87" s="816"/>
      <c r="F87" s="816"/>
      <c r="G87" s="816"/>
      <c r="H87" s="816"/>
      <c r="I87" s="816"/>
      <c r="J87" s="816"/>
      <c r="K87" s="816"/>
      <c r="L87" s="816"/>
      <c r="M87" s="817"/>
      <c r="N87" s="58">
        <f>L84+L85+L86</f>
        <v>53683.087469570288</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232626.7123681379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4479.5794040438586</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38883.260411016687</v>
      </c>
      <c r="N48" s="281">
        <f>K48*M48</f>
        <v>50937.071138431864</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18926.003254384377</v>
      </c>
      <c r="N49" s="281">
        <f>K49*M49</f>
        <v>18926.003254384377</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69863.074392816241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44795.794040438588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119138.44783729869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23827.68956745974</v>
      </c>
      <c r="M84" s="850"/>
      <c r="N84" s="57"/>
    </row>
    <row r="85" spans="1:14">
      <c r="B85" s="95" t="s">
        <v>1057</v>
      </c>
      <c r="C85" s="96"/>
      <c r="D85" s="96"/>
      <c r="E85" s="96"/>
      <c r="F85" s="96"/>
      <c r="G85" s="96"/>
      <c r="H85" s="96"/>
      <c r="I85" s="93"/>
      <c r="J85" s="94"/>
      <c r="K85" s="313">
        <v>0.05</v>
      </c>
      <c r="L85" s="849">
        <f>N79*K85</f>
        <v>5956.922391864935</v>
      </c>
      <c r="M85" s="850"/>
      <c r="N85" s="57"/>
    </row>
    <row r="86" spans="1:14" ht="15.75" thickBot="1">
      <c r="B86" s="97" t="s">
        <v>1058</v>
      </c>
      <c r="C86" s="98"/>
      <c r="D86" s="98"/>
      <c r="E86" s="98"/>
      <c r="F86" s="98"/>
      <c r="G86" s="98"/>
      <c r="H86" s="98"/>
      <c r="I86" s="99"/>
      <c r="J86" s="100"/>
      <c r="K86" s="314">
        <v>0.05</v>
      </c>
      <c r="L86" s="851">
        <f>N79*K86</f>
        <v>5956.922391864935</v>
      </c>
      <c r="M86" s="852"/>
      <c r="N86" s="57"/>
    </row>
    <row r="87" spans="1:14" ht="15.75" thickBot="1">
      <c r="B87" s="815" t="s">
        <v>1037</v>
      </c>
      <c r="C87" s="816"/>
      <c r="D87" s="816"/>
      <c r="E87" s="816"/>
      <c r="F87" s="816"/>
      <c r="G87" s="816"/>
      <c r="H87" s="816"/>
      <c r="I87" s="816"/>
      <c r="J87" s="816"/>
      <c r="K87" s="816"/>
      <c r="L87" s="816"/>
      <c r="M87" s="817"/>
      <c r="N87" s="58">
        <f>L84+L85+L86</f>
        <v>35741.534351189614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154879.9821884883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3754.9415592720588</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38883.260411016687</v>
      </c>
      <c r="N48" s="281">
        <f>K48*M48</f>
        <v>42771.586452118361</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18926.003254384377</v>
      </c>
      <c r="N49" s="281">
        <f>K49*M49</f>
        <v>18926.003254384377</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61697.589706502738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37549.415592720587</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103001.94685849539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20600.389371699079</v>
      </c>
      <c r="M84" s="850"/>
      <c r="N84" s="57"/>
    </row>
    <row r="85" spans="1:14">
      <c r="B85" s="95" t="s">
        <v>1057</v>
      </c>
      <c r="C85" s="96"/>
      <c r="D85" s="96"/>
      <c r="E85" s="96"/>
      <c r="F85" s="96"/>
      <c r="G85" s="96"/>
      <c r="H85" s="96"/>
      <c r="I85" s="93"/>
      <c r="J85" s="94"/>
      <c r="K85" s="313">
        <v>0.05</v>
      </c>
      <c r="L85" s="849">
        <f>N79*K85</f>
        <v>5150.0973429247697</v>
      </c>
      <c r="M85" s="850"/>
      <c r="N85" s="57"/>
    </row>
    <row r="86" spans="1:14" ht="15.75" thickBot="1">
      <c r="B86" s="97" t="s">
        <v>1058</v>
      </c>
      <c r="C86" s="98"/>
      <c r="D86" s="98"/>
      <c r="E86" s="98"/>
      <c r="F86" s="98"/>
      <c r="G86" s="98"/>
      <c r="H86" s="98"/>
      <c r="I86" s="99"/>
      <c r="J86" s="100"/>
      <c r="K86" s="314">
        <v>0.05</v>
      </c>
      <c r="L86" s="851">
        <f>N79*K86</f>
        <v>5150.0973429247697</v>
      </c>
      <c r="M86" s="852"/>
      <c r="N86" s="57"/>
    </row>
    <row r="87" spans="1:14" ht="15.75" thickBot="1">
      <c r="B87" s="815" t="s">
        <v>1037</v>
      </c>
      <c r="C87" s="816"/>
      <c r="D87" s="816"/>
      <c r="E87" s="816"/>
      <c r="F87" s="816"/>
      <c r="G87" s="816"/>
      <c r="H87" s="816"/>
      <c r="I87" s="816"/>
      <c r="J87" s="816"/>
      <c r="K87" s="816"/>
      <c r="L87" s="816"/>
      <c r="M87" s="817"/>
      <c r="N87" s="58">
        <f>L84+L85+L86</f>
        <v>30900.584057548615</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133902.53091604399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255.33602603049999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38883.260411016687</v>
      </c>
      <c r="N48" s="281">
        <f>K48*M48</f>
        <v>1944.1630205508345</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71.26137527873199</v>
      </c>
      <c r="N49" s="281">
        <f>K49*M49</f>
        <v>356.30687639365993</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7832.6431627794846</v>
      </c>
      <c r="N50" s="281">
        <f>K50*M50</f>
        <v>7832.6431627794846</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10133.113059723979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2553.3602603049999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12941.809346059479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2588.3618692118962</v>
      </c>
      <c r="M84" s="850"/>
      <c r="N84" s="57"/>
    </row>
    <row r="85" spans="1:14">
      <c r="B85" s="95" t="s">
        <v>1057</v>
      </c>
      <c r="C85" s="96"/>
      <c r="D85" s="96"/>
      <c r="E85" s="96"/>
      <c r="F85" s="96"/>
      <c r="G85" s="96"/>
      <c r="H85" s="96"/>
      <c r="I85" s="93"/>
      <c r="J85" s="94"/>
      <c r="K85" s="313">
        <v>0.05</v>
      </c>
      <c r="L85" s="849">
        <f>N79*K85</f>
        <v>647.09046730297405</v>
      </c>
      <c r="M85" s="850"/>
      <c r="N85" s="57"/>
    </row>
    <row r="86" spans="1:14" ht="15.75" thickBot="1">
      <c r="B86" s="97" t="s">
        <v>1058</v>
      </c>
      <c r="C86" s="98"/>
      <c r="D86" s="98"/>
      <c r="E86" s="98"/>
      <c r="F86" s="98"/>
      <c r="G86" s="98"/>
      <c r="H86" s="98"/>
      <c r="I86" s="99"/>
      <c r="J86" s="100"/>
      <c r="K86" s="314">
        <v>0.05</v>
      </c>
      <c r="L86" s="851">
        <f>N79*K86</f>
        <v>647.09046730297405</v>
      </c>
      <c r="M86" s="852"/>
      <c r="N86" s="57"/>
    </row>
    <row r="87" spans="1:14" ht="15.75" thickBot="1">
      <c r="B87" s="815" t="s">
        <v>1037</v>
      </c>
      <c r="C87" s="816"/>
      <c r="D87" s="816"/>
      <c r="E87" s="816"/>
      <c r="F87" s="816"/>
      <c r="G87" s="816"/>
      <c r="H87" s="816"/>
      <c r="I87" s="816"/>
      <c r="J87" s="816"/>
      <c r="K87" s="816"/>
      <c r="L87" s="816"/>
      <c r="M87" s="817"/>
      <c r="N87" s="58">
        <f>L84+L85+L86</f>
        <v>3882.5428038178443</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16824.352149877323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102.1344104122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1358.0382088832639</v>
      </c>
      <c r="N48" s="281">
        <f>K48*M48</f>
        <v>1358.0382088832639</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27265.620201289697</v>
      </c>
      <c r="N49" s="281">
        <f>K49*M49</f>
        <v>1363.2810100644849</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38883.260411016687</v>
      </c>
      <c r="N50" s="281">
        <f>K50*M50</f>
        <v>2916.2445308262513</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71.26137527873199</v>
      </c>
      <c r="N51" s="281">
        <f>K51*M51</f>
        <v>356.30687639365993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5993.8706261676598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1021.344104122</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7117.3491407018601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1423.4698281403721</v>
      </c>
      <c r="M84" s="850"/>
      <c r="N84" s="57"/>
    </row>
    <row r="85" spans="1:14">
      <c r="B85" s="95" t="s">
        <v>1057</v>
      </c>
      <c r="C85" s="96"/>
      <c r="D85" s="96"/>
      <c r="E85" s="96"/>
      <c r="F85" s="96"/>
      <c r="G85" s="96"/>
      <c r="H85" s="96"/>
      <c r="I85" s="93"/>
      <c r="J85" s="94"/>
      <c r="K85" s="313">
        <v>0.05</v>
      </c>
      <c r="L85" s="849">
        <f>N79*K85</f>
        <v>355.86745703509303</v>
      </c>
      <c r="M85" s="850"/>
      <c r="N85" s="57"/>
    </row>
    <row r="86" spans="1:14" ht="15.75" thickBot="1">
      <c r="B86" s="97" t="s">
        <v>1058</v>
      </c>
      <c r="C86" s="98"/>
      <c r="D86" s="98"/>
      <c r="E86" s="98"/>
      <c r="F86" s="98"/>
      <c r="G86" s="98"/>
      <c r="H86" s="98"/>
      <c r="I86" s="99"/>
      <c r="J86" s="100"/>
      <c r="K86" s="314">
        <v>0.05</v>
      </c>
      <c r="L86" s="851">
        <f>N79*K86</f>
        <v>355.86745703509303</v>
      </c>
      <c r="M86" s="852"/>
      <c r="N86" s="57"/>
    </row>
    <row r="87" spans="1:14" ht="15.75" thickBot="1">
      <c r="B87" s="815" t="s">
        <v>1037</v>
      </c>
      <c r="C87" s="816"/>
      <c r="D87" s="816"/>
      <c r="E87" s="816"/>
      <c r="F87" s="816"/>
      <c r="G87" s="816"/>
      <c r="H87" s="816"/>
      <c r="I87" s="816"/>
      <c r="J87" s="816"/>
      <c r="K87" s="816"/>
      <c r="L87" s="816"/>
      <c r="M87" s="817"/>
      <c r="N87" s="58">
        <f>L84+L85+L86</f>
        <v>2135.2047422105584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9252.553882912418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253</v>
      </c>
      <c r="B36" s="828" t="str">
        <f>VLOOKUP(A36,EQUIPOS!A6:D154,3,FALSE)</f>
        <v>Máquina hidrosembradora</v>
      </c>
      <c r="C36" s="829"/>
      <c r="D36" s="829"/>
      <c r="E36" s="829"/>
      <c r="F36" s="829"/>
      <c r="G36" s="829"/>
      <c r="H36" s="830"/>
      <c r="I36" s="276"/>
      <c r="J36" s="277"/>
      <c r="K36" s="278">
        <f>VLOOKUP(A36,EQUIPOS!A6:D163,4,FALSE)</f>
        <v>37578.740916347386</v>
      </c>
      <c r="L36" s="279"/>
      <c r="M36" s="345">
        <v>350</v>
      </c>
      <c r="N36" s="281">
        <f>K36/M36</f>
        <v>107.36783118956396</v>
      </c>
    </row>
    <row r="37" spans="1:14">
      <c r="A37" s="119" t="s">
        <v>138</v>
      </c>
      <c r="B37" s="828" t="str">
        <f>VLOOKUP(A37,EQUIPOS!A7:D154,3,FALSE)</f>
        <v>Camioneta D-300</v>
      </c>
      <c r="C37" s="829"/>
      <c r="D37" s="829"/>
      <c r="E37" s="829"/>
      <c r="F37" s="829"/>
      <c r="G37" s="829"/>
      <c r="H37" s="830"/>
      <c r="I37" s="430"/>
      <c r="J37" s="431"/>
      <c r="K37" s="278">
        <f>VLOOKUP(A37,EQUIPOS!A7:D164,4,FALSE)</f>
        <v>61410.534121966804</v>
      </c>
      <c r="L37" s="344"/>
      <c r="M37" s="345">
        <v>350</v>
      </c>
      <c r="N37" s="281">
        <f>K37/M37</f>
        <v>175.45866891990516</v>
      </c>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4.5595718934017855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287.38607200287089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1358.0382088832639</v>
      </c>
      <c r="N48" s="281">
        <f>K48*M48</f>
        <v>1358.0382088832639</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3051.0048815765681</v>
      </c>
      <c r="N49" s="281">
        <f>K49*M49</f>
        <v>1220.4019526306272</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71.26137527873199</v>
      </c>
      <c r="N50" s="281">
        <f>K50*M50</f>
        <v>356.30687639365993</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27265.620201289697</v>
      </c>
      <c r="N51" s="281">
        <f>K51*M51</f>
        <v>1363.2810100644849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4298.0280479720359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91.191437868035706</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4676.6055578429423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935.32111156858855</v>
      </c>
      <c r="M84" s="850"/>
      <c r="N84" s="57"/>
    </row>
    <row r="85" spans="1:14">
      <c r="B85" s="95" t="s">
        <v>1057</v>
      </c>
      <c r="C85" s="96"/>
      <c r="D85" s="96"/>
      <c r="E85" s="96"/>
      <c r="F85" s="96"/>
      <c r="G85" s="96"/>
      <c r="H85" s="96"/>
      <c r="I85" s="93"/>
      <c r="J85" s="94"/>
      <c r="K85" s="313">
        <v>0.05</v>
      </c>
      <c r="L85" s="849">
        <f>N79*K85</f>
        <v>233.83027789214714</v>
      </c>
      <c r="M85" s="850"/>
      <c r="N85" s="57"/>
    </row>
    <row r="86" spans="1:14" ht="15.75" thickBot="1">
      <c r="B86" s="97" t="s">
        <v>1058</v>
      </c>
      <c r="C86" s="98"/>
      <c r="D86" s="98"/>
      <c r="E86" s="98"/>
      <c r="F86" s="98"/>
      <c r="G86" s="98"/>
      <c r="H86" s="98"/>
      <c r="I86" s="99"/>
      <c r="J86" s="100"/>
      <c r="K86" s="314">
        <v>0.05</v>
      </c>
      <c r="L86" s="851">
        <f>N79*K86</f>
        <v>233.83027789214714</v>
      </c>
      <c r="M86" s="852"/>
      <c r="N86" s="57"/>
    </row>
    <row r="87" spans="1:14" ht="15.75" thickBot="1">
      <c r="B87" s="815" t="s">
        <v>1037</v>
      </c>
      <c r="C87" s="816"/>
      <c r="D87" s="816"/>
      <c r="E87" s="816"/>
      <c r="F87" s="816"/>
      <c r="G87" s="816"/>
      <c r="H87" s="816"/>
      <c r="I87" s="816"/>
      <c r="J87" s="816"/>
      <c r="K87" s="816"/>
      <c r="L87" s="816"/>
      <c r="M87" s="817"/>
      <c r="N87" s="58">
        <f>L84+L85+L86</f>
        <v>1402.9816673528826</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6079.5872251958244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1810</v>
      </c>
      <c r="C31" s="955" t="s">
        <v>2155</v>
      </c>
      <c r="D31" s="956"/>
      <c r="E31" s="956"/>
      <c r="F31" s="956"/>
      <c r="G31" s="956"/>
      <c r="H31" s="956"/>
      <c r="I31" s="956"/>
      <c r="J31" s="95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8000</v>
      </c>
      <c r="N36" s="281">
        <f>K36/M36</f>
        <v>7.6763167652458506</v>
      </c>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25.533602603049999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33.20991936829585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5397.4994467546549</v>
      </c>
      <c r="N48" s="281">
        <f>K48*M48</f>
        <v>5667.3744190923881</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22791.423853432167</v>
      </c>
      <c r="N49" s="281">
        <f>K49*M49</f>
        <v>22791.423853432167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866.33471946001316</v>
      </c>
      <c r="N50" s="281">
        <f>K50*M50</f>
        <v>1732.6694389200263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30191.46771144458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2553.3602603049999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32778.037891117878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6555.6075782235757</v>
      </c>
      <c r="M84" s="850"/>
      <c r="N84" s="57"/>
    </row>
    <row r="85" spans="1:14">
      <c r="B85" s="95" t="s">
        <v>1057</v>
      </c>
      <c r="C85" s="96"/>
      <c r="D85" s="96"/>
      <c r="E85" s="96"/>
      <c r="F85" s="96"/>
      <c r="G85" s="96"/>
      <c r="H85" s="96"/>
      <c r="I85" s="93"/>
      <c r="J85" s="94"/>
      <c r="K85" s="313">
        <v>0.05</v>
      </c>
      <c r="L85" s="849">
        <f>N79*K85</f>
        <v>1638.9018945558939</v>
      </c>
      <c r="M85" s="850"/>
      <c r="N85" s="57"/>
    </row>
    <row r="86" spans="1:14" ht="15.75" thickBot="1">
      <c r="B86" s="97" t="s">
        <v>1058</v>
      </c>
      <c r="C86" s="98"/>
      <c r="D86" s="98"/>
      <c r="E86" s="98"/>
      <c r="F86" s="98"/>
      <c r="G86" s="98"/>
      <c r="H86" s="98"/>
      <c r="I86" s="99"/>
      <c r="J86" s="100"/>
      <c r="K86" s="314">
        <v>0.05</v>
      </c>
      <c r="L86" s="851">
        <f>N79*K86</f>
        <v>1638.9018945558939</v>
      </c>
      <c r="M86" s="852"/>
      <c r="N86" s="57"/>
    </row>
    <row r="87" spans="1:14" ht="15.75" thickBot="1">
      <c r="B87" s="815" t="s">
        <v>1037</v>
      </c>
      <c r="C87" s="816"/>
      <c r="D87" s="816"/>
      <c r="E87" s="816"/>
      <c r="F87" s="816"/>
      <c r="G87" s="816"/>
      <c r="H87" s="816"/>
      <c r="I87" s="816"/>
      <c r="J87" s="816"/>
      <c r="K87" s="816"/>
      <c r="L87" s="816"/>
      <c r="M87" s="817"/>
      <c r="N87" s="58">
        <f>L84+L85+L86</f>
        <v>9833.411367335364</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42611.449258453242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8.5" customHeight="1" thickBot="1">
      <c r="A31" t="s">
        <v>1929</v>
      </c>
      <c r="B31" s="86" t="s">
        <v>1811</v>
      </c>
      <c r="C31" s="955" t="s">
        <v>2158</v>
      </c>
      <c r="D31" s="956"/>
      <c r="E31" s="956"/>
      <c r="F31" s="956"/>
      <c r="G31" s="956"/>
      <c r="H31" s="956"/>
      <c r="I31" s="956"/>
      <c r="J31" s="95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61410.534121966804</v>
      </c>
      <c r="L36" s="279"/>
      <c r="M36" s="345">
        <v>8000</v>
      </c>
      <c r="N36" s="281">
        <f>K36/M36</f>
        <v>7.6763167652458506</v>
      </c>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25.533602603049999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33.20991936829585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12918.486074850838</v>
      </c>
      <c r="N48" s="281">
        <f>K48*M48</f>
        <v>13564.41037859338</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22791.423853432167</v>
      </c>
      <c r="N49" s="281">
        <f>K49*M49</f>
        <v>22791.423853432167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866.33471946001316</v>
      </c>
      <c r="N50" s="281">
        <f>K50*M50</f>
        <v>1732.6694389200263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38088.503670945574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2553.3602603049999</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40675.073850618872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8135.0147701237747</v>
      </c>
      <c r="M84" s="850"/>
      <c r="N84" s="57"/>
    </row>
    <row r="85" spans="1:14">
      <c r="B85" s="95" t="s">
        <v>1057</v>
      </c>
      <c r="C85" s="96"/>
      <c r="D85" s="96"/>
      <c r="E85" s="96"/>
      <c r="F85" s="96"/>
      <c r="G85" s="96"/>
      <c r="H85" s="96"/>
      <c r="I85" s="93"/>
      <c r="J85" s="94"/>
      <c r="K85" s="313">
        <v>0.05</v>
      </c>
      <c r="L85" s="849">
        <f>N79*K85</f>
        <v>2033.7536925309437</v>
      </c>
      <c r="M85" s="850"/>
      <c r="N85" s="57"/>
    </row>
    <row r="86" spans="1:14" ht="15.75" thickBot="1">
      <c r="B86" s="97" t="s">
        <v>1058</v>
      </c>
      <c r="C86" s="98"/>
      <c r="D86" s="98"/>
      <c r="E86" s="98"/>
      <c r="F86" s="98"/>
      <c r="G86" s="98"/>
      <c r="H86" s="98"/>
      <c r="I86" s="99"/>
      <c r="J86" s="100"/>
      <c r="K86" s="314">
        <v>0.05</v>
      </c>
      <c r="L86" s="851">
        <f>N79*K86</f>
        <v>2033.7536925309437</v>
      </c>
      <c r="M86" s="852"/>
      <c r="N86" s="57"/>
    </row>
    <row r="87" spans="1:14" ht="15.75" thickBot="1">
      <c r="B87" s="815" t="s">
        <v>1037</v>
      </c>
      <c r="C87" s="816"/>
      <c r="D87" s="816"/>
      <c r="E87" s="816"/>
      <c r="F87" s="816"/>
      <c r="G87" s="816"/>
      <c r="H87" s="816"/>
      <c r="I87" s="816"/>
      <c r="J87" s="816"/>
      <c r="K87" s="816"/>
      <c r="L87" s="816"/>
      <c r="M87" s="817"/>
      <c r="N87" s="58">
        <f>L84+L85+L86</f>
        <v>12202.522155185661</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52877.596005804531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119</v>
      </c>
      <c r="B36" s="828" t="str">
        <f>VLOOKUP(A36,EQUIPOS!A6:D154,3,FALSE)</f>
        <v xml:space="preserve">Bomba de concreto, Producción: 30 m3/h, POTENCIA: 67 HP, MAX PRESION DE CONCRETO: 1150 PSI
</v>
      </c>
      <c r="C36" s="829"/>
      <c r="D36" s="829"/>
      <c r="E36" s="829"/>
      <c r="F36" s="829"/>
      <c r="G36" s="829"/>
      <c r="H36" s="830"/>
      <c r="I36" s="276"/>
      <c r="J36" s="277"/>
      <c r="K36" s="278">
        <f>VLOOKUP(A36,EQUIPOS!A6:D163,4,FALSE)</f>
        <v>62879.929195402307</v>
      </c>
      <c r="L36" s="279"/>
      <c r="M36" s="345">
        <v>100</v>
      </c>
      <c r="N36" s="281">
        <f>K36/M36</f>
        <v>628.79929195402303</v>
      </c>
    </row>
    <row r="37" spans="1:14">
      <c r="A37" s="119" t="s">
        <v>138</v>
      </c>
      <c r="B37" s="828" t="str">
        <f>VLOOKUP(A37,EQUIPOS!A7:D154,3,FALSE)</f>
        <v>Camioneta D-300</v>
      </c>
      <c r="C37" s="829"/>
      <c r="D37" s="829"/>
      <c r="E37" s="829"/>
      <c r="F37" s="829"/>
      <c r="G37" s="829"/>
      <c r="H37" s="830"/>
      <c r="I37" s="430"/>
      <c r="J37" s="431"/>
      <c r="K37" s="278">
        <f>VLOOKUP(A37,EQUIPOS!A7:D164,4,FALSE)</f>
        <v>61410.534121966804</v>
      </c>
      <c r="L37" s="344"/>
      <c r="M37" s="345">
        <v>1000</v>
      </c>
      <c r="N37" s="281">
        <f>K37/M37</f>
        <v>61.410534121966805</v>
      </c>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3.8300403904575</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694.03986646644739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513906.4979208099</v>
      </c>
      <c r="N48" s="281">
        <f>K48*M48</f>
        <v>51390.649792080992</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3063.5</v>
      </c>
      <c r="N49" s="281">
        <f>K49*M49</f>
        <v>3369.8500000000004</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7089.0205315494477</v>
      </c>
      <c r="N50" s="281">
        <f>K50*M50</f>
        <v>7089.0205315494477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61849.520323630437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383.00403904575001</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62926.564229142634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12585.312845828528</v>
      </c>
      <c r="M84" s="850"/>
      <c r="N84" s="57"/>
    </row>
    <row r="85" spans="1:14">
      <c r="B85" s="95" t="s">
        <v>1057</v>
      </c>
      <c r="C85" s="96"/>
      <c r="D85" s="96"/>
      <c r="E85" s="96"/>
      <c r="F85" s="96"/>
      <c r="G85" s="96"/>
      <c r="H85" s="96"/>
      <c r="I85" s="93"/>
      <c r="J85" s="94"/>
      <c r="K85" s="313">
        <v>0.05</v>
      </c>
      <c r="L85" s="849">
        <f>N79*K85</f>
        <v>3146.3282114571321</v>
      </c>
      <c r="M85" s="850"/>
      <c r="N85" s="57"/>
    </row>
    <row r="86" spans="1:14" ht="15.75" thickBot="1">
      <c r="B86" s="97" t="s">
        <v>1058</v>
      </c>
      <c r="C86" s="98"/>
      <c r="D86" s="98"/>
      <c r="E86" s="98"/>
      <c r="F86" s="98"/>
      <c r="G86" s="98"/>
      <c r="H86" s="98"/>
      <c r="I86" s="99"/>
      <c r="J86" s="100"/>
      <c r="K86" s="314">
        <v>0.05</v>
      </c>
      <c r="L86" s="851">
        <f>N79*K86</f>
        <v>3146.3282114571321</v>
      </c>
      <c r="M86" s="852"/>
      <c r="N86" s="57"/>
    </row>
    <row r="87" spans="1:14" ht="15.75" thickBot="1">
      <c r="B87" s="815" t="s">
        <v>1037</v>
      </c>
      <c r="C87" s="816"/>
      <c r="D87" s="816"/>
      <c r="E87" s="816"/>
      <c r="F87" s="816"/>
      <c r="G87" s="816"/>
      <c r="H87" s="816"/>
      <c r="I87" s="816"/>
      <c r="J87" s="816"/>
      <c r="K87" s="816"/>
      <c r="L87" s="816"/>
      <c r="M87" s="817"/>
      <c r="N87" s="58">
        <f>L84+L85+L86</f>
        <v>18877.969268742792</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81804.533497885423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255.33602603049999</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38883.260411016687</v>
      </c>
      <c r="N48" s="281">
        <f>K48*M48</f>
        <v>19441.630205508343</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24176.948592780085</v>
      </c>
      <c r="N49" s="281">
        <f>K49*M49</f>
        <v>24176.948592780085</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5" t="s">
        <v>1037</v>
      </c>
      <c r="C55" s="816"/>
      <c r="D55" s="816"/>
      <c r="E55" s="816"/>
      <c r="F55" s="816"/>
      <c r="G55" s="816"/>
      <c r="H55" s="816"/>
      <c r="I55" s="816"/>
      <c r="J55" s="816"/>
      <c r="K55" s="816"/>
      <c r="L55" s="816"/>
      <c r="M55" s="817"/>
      <c r="N55" s="403">
        <f>SUM(N48:N54)</f>
        <v>43618.578798288429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7"/>
      <c r="M65" s="988"/>
      <c r="N65" s="494"/>
    </row>
    <row r="66" spans="1:15" ht="15.7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1" t="s">
        <v>1047</v>
      </c>
      <c r="C70" s="842"/>
      <c r="D70" s="842"/>
      <c r="E70" s="842"/>
      <c r="F70" s="842"/>
      <c r="G70" s="842"/>
      <c r="H70" s="842"/>
      <c r="I70" s="79" t="s">
        <v>1048</v>
      </c>
      <c r="J70" s="81" t="s">
        <v>1494</v>
      </c>
      <c r="K70" s="80" t="s">
        <v>1050</v>
      </c>
      <c r="L70" s="843" t="s">
        <v>1034</v>
      </c>
      <c r="M70" s="967"/>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3"/>
      <c r="C76" s="984"/>
      <c r="D76" s="984"/>
      <c r="E76" s="984"/>
      <c r="F76" s="984"/>
      <c r="G76" s="984"/>
      <c r="H76" s="984"/>
      <c r="I76" s="175"/>
      <c r="J76" s="175"/>
      <c r="K76" s="175"/>
      <c r="L76" s="985"/>
      <c r="M76" s="986"/>
      <c r="N76" s="494"/>
    </row>
    <row r="77" spans="1:15" ht="15.75" thickBot="1">
      <c r="B77" s="815" t="s">
        <v>1037</v>
      </c>
      <c r="C77" s="816"/>
      <c r="D77" s="816"/>
      <c r="E77" s="816"/>
      <c r="F77" s="816"/>
      <c r="G77" s="816"/>
      <c r="H77" s="816"/>
      <c r="I77" s="816"/>
      <c r="J77" s="816"/>
      <c r="K77" s="816"/>
      <c r="L77" s="816"/>
      <c r="M77" s="817"/>
      <c r="N77" s="310">
        <f>SUM(N71:N76)</f>
        <v>5106.7205206099998</v>
      </c>
    </row>
    <row r="78" spans="1:15" ht="15.75" thickBot="1">
      <c r="B78" s="39"/>
      <c r="C78" s="40"/>
      <c r="D78" s="40"/>
      <c r="E78" s="40"/>
      <c r="F78" s="40"/>
      <c r="G78" s="40"/>
      <c r="H78" s="40"/>
      <c r="I78" s="40"/>
      <c r="J78" s="40"/>
      <c r="K78" s="40"/>
      <c r="L78" s="40"/>
      <c r="M78" s="40"/>
      <c r="N78" s="41"/>
    </row>
    <row r="79" spans="1:15" ht="15.75" thickBot="1">
      <c r="B79" s="815" t="s">
        <v>1051</v>
      </c>
      <c r="C79" s="816"/>
      <c r="D79" s="816"/>
      <c r="E79" s="816"/>
      <c r="F79" s="816"/>
      <c r="G79" s="816"/>
      <c r="H79" s="816"/>
      <c r="I79" s="816"/>
      <c r="J79" s="816"/>
      <c r="K79" s="816"/>
      <c r="L79" s="816"/>
      <c r="M79" s="817"/>
      <c r="N79" s="105">
        <f>N43+N55+N66+N77</f>
        <v>48980.635344928924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9796.1270689857847</v>
      </c>
      <c r="M84" s="850"/>
      <c r="N84" s="57"/>
    </row>
    <row r="85" spans="1:14">
      <c r="B85" s="95" t="s">
        <v>1057</v>
      </c>
      <c r="C85" s="96"/>
      <c r="D85" s="96"/>
      <c r="E85" s="96"/>
      <c r="F85" s="96"/>
      <c r="G85" s="96"/>
      <c r="H85" s="96"/>
      <c r="I85" s="93"/>
      <c r="J85" s="94"/>
      <c r="K85" s="313">
        <v>0.05</v>
      </c>
      <c r="L85" s="849">
        <f>N79*K85</f>
        <v>2449.0317672464462</v>
      </c>
      <c r="M85" s="850"/>
      <c r="N85" s="57"/>
    </row>
    <row r="86" spans="1:14" ht="15.75" thickBot="1">
      <c r="B86" s="97" t="s">
        <v>1058</v>
      </c>
      <c r="C86" s="98"/>
      <c r="D86" s="98"/>
      <c r="E86" s="98"/>
      <c r="F86" s="98"/>
      <c r="G86" s="98"/>
      <c r="H86" s="98"/>
      <c r="I86" s="99"/>
      <c r="J86" s="100"/>
      <c r="K86" s="314">
        <v>0.05</v>
      </c>
      <c r="L86" s="851">
        <f>N79*K86</f>
        <v>2449.0317672464462</v>
      </c>
      <c r="M86" s="852"/>
      <c r="N86" s="57"/>
    </row>
    <row r="87" spans="1:14" ht="15.75" thickBot="1">
      <c r="B87" s="815" t="s">
        <v>1037</v>
      </c>
      <c r="C87" s="816"/>
      <c r="D87" s="816"/>
      <c r="E87" s="816"/>
      <c r="F87" s="816"/>
      <c r="G87" s="816"/>
      <c r="H87" s="816"/>
      <c r="I87" s="816"/>
      <c r="J87" s="816"/>
      <c r="K87" s="816"/>
      <c r="L87" s="816"/>
      <c r="M87" s="817"/>
      <c r="N87" s="58">
        <f>L84+L85+L86</f>
        <v>14694.190603478677</v>
      </c>
    </row>
    <row r="88" spans="1:14" ht="15.75" thickBot="1">
      <c r="B88" s="39"/>
      <c r="C88" s="40"/>
      <c r="D88" s="40"/>
      <c r="E88" s="40"/>
      <c r="F88" s="40"/>
      <c r="G88" s="40"/>
      <c r="H88" s="40"/>
      <c r="I88" s="40"/>
      <c r="J88" s="40"/>
      <c r="K88" s="40"/>
      <c r="L88" s="40"/>
      <c r="M88" s="40"/>
      <c r="N88" s="41"/>
    </row>
    <row r="89" spans="1:14" ht="15.75" thickBot="1">
      <c r="A89" t="s">
        <v>2122</v>
      </c>
      <c r="B89" s="815" t="s">
        <v>1059</v>
      </c>
      <c r="C89" s="816"/>
      <c r="D89" s="816"/>
      <c r="E89" s="816"/>
      <c r="F89" s="816"/>
      <c r="G89" s="816"/>
      <c r="H89" s="816"/>
      <c r="I89" s="816"/>
      <c r="J89" s="816"/>
      <c r="K89" s="816"/>
      <c r="L89" s="816"/>
      <c r="M89" s="817"/>
      <c r="N89" s="196">
        <f>N79+N87</f>
        <v>63674.825948407597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7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N76*M41</f>
        <v>85112.008676833342</v>
      </c>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1313.2453444223465</v>
      </c>
      <c r="N48" s="281">
        <f>K48*M48</f>
        <v>1444569.8788645812</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5" t="s">
        <v>1037</v>
      </c>
      <c r="C54" s="816"/>
      <c r="D54" s="816"/>
      <c r="E54" s="816"/>
      <c r="F54" s="816"/>
      <c r="G54" s="816"/>
      <c r="H54" s="816"/>
      <c r="I54" s="816"/>
      <c r="J54" s="816"/>
      <c r="K54" s="816"/>
      <c r="L54" s="816"/>
      <c r="M54" s="817"/>
      <c r="N54" s="403">
        <f>SUM(N48:N53)</f>
        <v>1444569.8788645812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7"/>
      <c r="M64" s="988"/>
      <c r="N64" s="494"/>
    </row>
    <row r="65" spans="1:15" ht="15.75" thickBot="1">
      <c r="B65" s="815" t="s">
        <v>1037</v>
      </c>
      <c r="C65" s="816"/>
      <c r="D65" s="816"/>
      <c r="E65" s="816"/>
      <c r="F65" s="816"/>
      <c r="G65" s="816"/>
      <c r="H65" s="816"/>
      <c r="I65" s="816"/>
      <c r="J65" s="816"/>
      <c r="K65" s="816"/>
      <c r="L65" s="816"/>
      <c r="M65" s="817"/>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1" t="s">
        <v>1047</v>
      </c>
      <c r="C69" s="842"/>
      <c r="D69" s="842"/>
      <c r="E69" s="842"/>
      <c r="F69" s="842"/>
      <c r="G69" s="842"/>
      <c r="H69" s="842"/>
      <c r="I69" s="79" t="s">
        <v>1048</v>
      </c>
      <c r="J69" s="81" t="s">
        <v>1494</v>
      </c>
      <c r="K69" s="80" t="s">
        <v>1050</v>
      </c>
      <c r="L69" s="843" t="s">
        <v>1034</v>
      </c>
      <c r="M69" s="967"/>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3"/>
      <c r="C75" s="984"/>
      <c r="D75" s="984"/>
      <c r="E75" s="984"/>
      <c r="F75" s="984"/>
      <c r="G75" s="984"/>
      <c r="H75" s="984"/>
      <c r="I75" s="175"/>
      <c r="J75" s="175"/>
      <c r="K75" s="175"/>
      <c r="L75" s="985"/>
      <c r="M75" s="986"/>
      <c r="N75" s="51"/>
    </row>
    <row r="76" spans="1:15" ht="15.75" thickBot="1">
      <c r="B76" s="815" t="s">
        <v>1037</v>
      </c>
      <c r="C76" s="816"/>
      <c r="D76" s="816"/>
      <c r="E76" s="816"/>
      <c r="F76" s="816"/>
      <c r="G76" s="816"/>
      <c r="H76" s="816"/>
      <c r="I76" s="816"/>
      <c r="J76" s="816"/>
      <c r="K76" s="816"/>
      <c r="L76" s="816"/>
      <c r="M76" s="817"/>
      <c r="N76" s="310">
        <f>SUM(N70:N75)</f>
        <v>1702240.1735366667</v>
      </c>
    </row>
    <row r="77" spans="1:15" ht="15.75" thickBot="1">
      <c r="B77" s="39"/>
      <c r="C77" s="40"/>
      <c r="D77" s="40"/>
      <c r="E77" s="40"/>
      <c r="F77" s="40"/>
      <c r="G77" s="40"/>
      <c r="H77" s="40"/>
      <c r="I77" s="40"/>
      <c r="J77" s="40"/>
      <c r="K77" s="40"/>
      <c r="L77" s="40"/>
      <c r="M77" s="40"/>
      <c r="N77" s="41"/>
    </row>
    <row r="78" spans="1:15" ht="15.75" thickBot="1">
      <c r="B78" s="815" t="s">
        <v>1051</v>
      </c>
      <c r="C78" s="816"/>
      <c r="D78" s="816"/>
      <c r="E78" s="816"/>
      <c r="F78" s="816"/>
      <c r="G78" s="816"/>
      <c r="H78" s="816"/>
      <c r="I78" s="816"/>
      <c r="J78" s="816"/>
      <c r="K78" s="816"/>
      <c r="L78" s="816"/>
      <c r="M78" s="817"/>
      <c r="N78" s="105">
        <f>N43+N54+N65+N76</f>
        <v>3231922.0610780809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646384.4122156162</v>
      </c>
      <c r="M83" s="850"/>
      <c r="N83" s="57"/>
    </row>
    <row r="84" spans="1:14">
      <c r="B84" s="95" t="s">
        <v>1057</v>
      </c>
      <c r="C84" s="96"/>
      <c r="D84" s="96"/>
      <c r="E84" s="96"/>
      <c r="F84" s="96"/>
      <c r="G84" s="96"/>
      <c r="H84" s="96"/>
      <c r="I84" s="93"/>
      <c r="J84" s="94"/>
      <c r="K84" s="313">
        <v>0.05</v>
      </c>
      <c r="L84" s="849">
        <f>N78*K84</f>
        <v>161596.10305390405</v>
      </c>
      <c r="M84" s="850"/>
      <c r="N84" s="57"/>
    </row>
    <row r="85" spans="1:14" ht="15.75" thickBot="1">
      <c r="B85" s="97" t="s">
        <v>1058</v>
      </c>
      <c r="C85" s="98"/>
      <c r="D85" s="98"/>
      <c r="E85" s="98"/>
      <c r="F85" s="98"/>
      <c r="G85" s="98"/>
      <c r="H85" s="98"/>
      <c r="I85" s="99"/>
      <c r="J85" s="100"/>
      <c r="K85" s="314">
        <v>0.05</v>
      </c>
      <c r="L85" s="851">
        <f>N78*K85</f>
        <v>161596.10305390405</v>
      </c>
      <c r="M85" s="852"/>
      <c r="N85" s="57"/>
    </row>
    <row r="86" spans="1:14" ht="15.75" thickBot="1">
      <c r="B86" s="815" t="s">
        <v>1037</v>
      </c>
      <c r="C86" s="816"/>
      <c r="D86" s="816"/>
      <c r="E86" s="816"/>
      <c r="F86" s="816"/>
      <c r="G86" s="816"/>
      <c r="H86" s="816"/>
      <c r="I86" s="816"/>
      <c r="J86" s="816"/>
      <c r="K86" s="816"/>
      <c r="L86" s="816"/>
      <c r="M86" s="817"/>
      <c r="N86" s="58">
        <f>L83+L84+L85</f>
        <v>969576.61832342425</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4201498.6794015048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28.5" customHeight="1" thickBot="1">
      <c r="A31" t="s">
        <v>1929</v>
      </c>
      <c r="B31" s="113" t="s">
        <v>1250</v>
      </c>
      <c r="C31" s="989" t="s">
        <v>2299</v>
      </c>
      <c r="D31" s="990"/>
      <c r="E31" s="990"/>
      <c r="F31" s="990"/>
      <c r="G31" s="990"/>
      <c r="H31" s="990"/>
      <c r="I31" s="990"/>
      <c r="J31" s="990"/>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77" t="s">
        <v>373</v>
      </c>
      <c r="B36" s="828" t="str">
        <f>VLOOKUP(A36,EQUIPOS!A6:D154,3,FALSE)</f>
        <v>Volqueta 6 m3</v>
      </c>
      <c r="C36" s="829"/>
      <c r="D36" s="829"/>
      <c r="E36" s="829"/>
      <c r="F36" s="829"/>
      <c r="G36" s="829"/>
      <c r="H36" s="830"/>
      <c r="I36" s="276"/>
      <c r="J36" s="277"/>
      <c r="K36" s="278">
        <f>VLOOKUP(A36,EQUIPOS!A6:D161,4,FALSE)</f>
        <v>63048.702011494264</v>
      </c>
      <c r="L36" s="279"/>
      <c r="M36" s="464">
        <v>81</v>
      </c>
      <c r="N36" s="281">
        <f>K36/M36</f>
        <v>778.37903717894153</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105">
        <f>SUM(N36:N42)</f>
        <v>778.37903717894153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0"/>
      <c r="C53" s="811"/>
      <c r="D53" s="811"/>
      <c r="E53" s="811"/>
      <c r="F53" s="811"/>
      <c r="G53" s="811"/>
      <c r="H53" s="811"/>
      <c r="I53" s="812"/>
      <c r="J53" s="48"/>
      <c r="K53" s="50"/>
      <c r="L53" s="813"/>
      <c r="M53" s="814"/>
      <c r="N53" s="51"/>
    </row>
    <row r="54" spans="2:14" ht="15.7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7"/>
      <c r="M64" s="988"/>
      <c r="N64" s="494"/>
    </row>
    <row r="65" spans="2:15" ht="15.75" thickBot="1">
      <c r="B65" s="815" t="s">
        <v>1037</v>
      </c>
      <c r="C65" s="816"/>
      <c r="D65" s="816"/>
      <c r="E65" s="816"/>
      <c r="F65" s="816"/>
      <c r="G65" s="816"/>
      <c r="H65" s="816"/>
      <c r="I65" s="816"/>
      <c r="J65" s="816"/>
      <c r="K65" s="816"/>
      <c r="L65" s="816"/>
      <c r="M65" s="817"/>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3"/>
      <c r="C75" s="984"/>
      <c r="D75" s="984"/>
      <c r="E75" s="984"/>
      <c r="F75" s="984"/>
      <c r="G75" s="984"/>
      <c r="H75" s="984"/>
      <c r="I75" s="175"/>
      <c r="J75" s="175"/>
      <c r="K75" s="175"/>
      <c r="L75" s="985"/>
      <c r="M75" s="986"/>
      <c r="N75" s="51"/>
    </row>
    <row r="76" spans="2:15" ht="15.75" thickBot="1">
      <c r="B76" s="815" t="s">
        <v>1037</v>
      </c>
      <c r="C76" s="816"/>
      <c r="D76" s="816"/>
      <c r="E76" s="816"/>
      <c r="F76" s="816"/>
      <c r="G76" s="816"/>
      <c r="H76" s="816"/>
      <c r="I76" s="816"/>
      <c r="J76" s="816"/>
      <c r="K76" s="816"/>
      <c r="L76" s="816"/>
      <c r="M76" s="817"/>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778.37903717894153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155.67580743578833</v>
      </c>
      <c r="M83" s="850"/>
      <c r="N83" s="57"/>
    </row>
    <row r="84" spans="1:14">
      <c r="B84" s="95" t="s">
        <v>1057</v>
      </c>
      <c r="C84" s="96"/>
      <c r="D84" s="96"/>
      <c r="E84" s="96"/>
      <c r="F84" s="96"/>
      <c r="G84" s="96"/>
      <c r="H84" s="96"/>
      <c r="I84" s="93"/>
      <c r="J84" s="94"/>
      <c r="K84" s="313">
        <v>0.05</v>
      </c>
      <c r="L84" s="849">
        <f>N78*K84</f>
        <v>38.918951858947082</v>
      </c>
      <c r="M84" s="850"/>
      <c r="N84" s="57"/>
    </row>
    <row r="85" spans="1:14" ht="15.75" thickBot="1">
      <c r="B85" s="97" t="s">
        <v>1058</v>
      </c>
      <c r="C85" s="98"/>
      <c r="D85" s="98"/>
      <c r="E85" s="98"/>
      <c r="F85" s="98"/>
      <c r="G85" s="98"/>
      <c r="H85" s="98"/>
      <c r="I85" s="99"/>
      <c r="J85" s="100"/>
      <c r="K85" s="314">
        <v>0.05</v>
      </c>
      <c r="L85" s="851">
        <f>N78*K85</f>
        <v>38.918951858947082</v>
      </c>
      <c r="M85" s="852"/>
      <c r="N85" s="57"/>
    </row>
    <row r="86" spans="1:14" ht="15.75" thickBot="1">
      <c r="B86" s="815" t="s">
        <v>1037</v>
      </c>
      <c r="C86" s="816"/>
      <c r="D86" s="816"/>
      <c r="E86" s="816"/>
      <c r="F86" s="816"/>
      <c r="G86" s="816"/>
      <c r="H86" s="816"/>
      <c r="I86" s="816"/>
      <c r="J86" s="816"/>
      <c r="K86" s="816"/>
      <c r="L86" s="816"/>
      <c r="M86" s="817"/>
      <c r="N86" s="58">
        <f>L83+L84+L85</f>
        <v>233.51371115368249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1011.892748332624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75" thickBot="1">
      <c r="B28" s="39"/>
      <c r="C28" s="40"/>
      <c r="D28" s="40"/>
      <c r="E28" s="40"/>
      <c r="F28" s="40"/>
      <c r="G28" s="40"/>
      <c r="H28" s="40"/>
      <c r="I28" s="40"/>
      <c r="J28" s="40"/>
      <c r="K28" s="40"/>
      <c r="L28" s="40"/>
      <c r="M28" s="40"/>
      <c r="N28" s="41"/>
    </row>
    <row r="29" spans="1:14" ht="26.25"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41.25" customHeight="1" thickBot="1">
      <c r="A31" t="s">
        <v>1929</v>
      </c>
      <c r="B31" s="113" t="s">
        <v>1251</v>
      </c>
      <c r="C31" s="989" t="s">
        <v>2302</v>
      </c>
      <c r="D31" s="990"/>
      <c r="E31" s="990"/>
      <c r="F31" s="990"/>
      <c r="G31" s="990"/>
      <c r="H31" s="990"/>
      <c r="I31" s="990"/>
      <c r="J31" s="990"/>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373</v>
      </c>
      <c r="B36" s="828" t="str">
        <f>VLOOKUP(A36,EQUIPOS!A6:D154,3,FALSE)</f>
        <v>Volqueta 6 m3</v>
      </c>
      <c r="C36" s="829"/>
      <c r="D36" s="829"/>
      <c r="E36" s="829"/>
      <c r="F36" s="829"/>
      <c r="G36" s="829"/>
      <c r="H36" s="830"/>
      <c r="I36" s="276"/>
      <c r="J36" s="277"/>
      <c r="K36" s="278">
        <f>VLOOKUP(A36,EQUIPOS!A6:D161,4,FALSE)</f>
        <v>63048.702011494264</v>
      </c>
      <c r="L36" s="279"/>
      <c r="M36" s="292">
        <v>66</v>
      </c>
      <c r="N36" s="281">
        <f>K36/M36</f>
        <v>955.28336381051918</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105">
        <f>SUM(N36:N42)</f>
        <v>955.28336381051918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0"/>
      <c r="C53" s="811"/>
      <c r="D53" s="811"/>
      <c r="E53" s="811"/>
      <c r="F53" s="811"/>
      <c r="G53" s="811"/>
      <c r="H53" s="811"/>
      <c r="I53" s="812"/>
      <c r="J53" s="48"/>
      <c r="K53" s="50"/>
      <c r="L53" s="813"/>
      <c r="M53" s="814"/>
      <c r="N53" s="51"/>
    </row>
    <row r="54" spans="2:14" ht="15.7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7"/>
      <c r="M64" s="988"/>
      <c r="N64" s="494"/>
    </row>
    <row r="65" spans="2:15" ht="15.75" thickBot="1">
      <c r="B65" s="815" t="s">
        <v>1037</v>
      </c>
      <c r="C65" s="816"/>
      <c r="D65" s="816"/>
      <c r="E65" s="816"/>
      <c r="F65" s="816"/>
      <c r="G65" s="816"/>
      <c r="H65" s="816"/>
      <c r="I65" s="816"/>
      <c r="J65" s="816"/>
      <c r="K65" s="816"/>
      <c r="L65" s="816"/>
      <c r="M65" s="817"/>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3"/>
      <c r="C75" s="984"/>
      <c r="D75" s="984"/>
      <c r="E75" s="984"/>
      <c r="F75" s="984"/>
      <c r="G75" s="984"/>
      <c r="H75" s="984"/>
      <c r="I75" s="175"/>
      <c r="J75" s="175"/>
      <c r="K75" s="175"/>
      <c r="L75" s="985"/>
      <c r="M75" s="986"/>
      <c r="N75" s="51"/>
    </row>
    <row r="76" spans="2:15" ht="15.75" thickBot="1">
      <c r="B76" s="815" t="s">
        <v>1037</v>
      </c>
      <c r="C76" s="816"/>
      <c r="D76" s="816"/>
      <c r="E76" s="816"/>
      <c r="F76" s="816"/>
      <c r="G76" s="816"/>
      <c r="H76" s="816"/>
      <c r="I76" s="816"/>
      <c r="J76" s="816"/>
      <c r="K76" s="816"/>
      <c r="L76" s="816"/>
      <c r="M76" s="817"/>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955.28336381051918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191.05667276210386</v>
      </c>
      <c r="M83" s="850"/>
      <c r="N83" s="57"/>
    </row>
    <row r="84" spans="1:14">
      <c r="B84" s="95" t="s">
        <v>1057</v>
      </c>
      <c r="C84" s="96"/>
      <c r="D84" s="96"/>
      <c r="E84" s="96"/>
      <c r="F84" s="96"/>
      <c r="G84" s="96"/>
      <c r="H84" s="96"/>
      <c r="I84" s="93"/>
      <c r="J84" s="94"/>
      <c r="K84" s="313">
        <v>0.05</v>
      </c>
      <c r="L84" s="849">
        <f>N78*K84</f>
        <v>47.764168190525965</v>
      </c>
      <c r="M84" s="850"/>
      <c r="N84" s="57"/>
    </row>
    <row r="85" spans="1:14" ht="15.75" thickBot="1">
      <c r="B85" s="97" t="s">
        <v>1058</v>
      </c>
      <c r="C85" s="98"/>
      <c r="D85" s="98"/>
      <c r="E85" s="98"/>
      <c r="F85" s="98"/>
      <c r="G85" s="98"/>
      <c r="H85" s="98"/>
      <c r="I85" s="99"/>
      <c r="J85" s="100"/>
      <c r="K85" s="314">
        <v>0.05</v>
      </c>
      <c r="L85" s="851">
        <f>N78*K85</f>
        <v>47.764168190525965</v>
      </c>
      <c r="M85" s="852"/>
      <c r="N85" s="57"/>
    </row>
    <row r="86" spans="1:14" ht="15.75" thickBot="1">
      <c r="B86" s="815" t="s">
        <v>1037</v>
      </c>
      <c r="C86" s="816"/>
      <c r="D86" s="816"/>
      <c r="E86" s="816"/>
      <c r="F86" s="816"/>
      <c r="G86" s="816"/>
      <c r="H86" s="816"/>
      <c r="I86" s="816"/>
      <c r="J86" s="816"/>
      <c r="K86" s="816"/>
      <c r="L86" s="816"/>
      <c r="M86" s="817"/>
      <c r="N86" s="58">
        <f>L83+L84+L85</f>
        <v>286.58500914315579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1241.8683729536749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75" thickBot="1">
      <c r="B6" s="906"/>
      <c r="C6" s="913"/>
      <c r="D6" s="914"/>
      <c r="E6" s="914"/>
      <c r="F6" s="914"/>
      <c r="G6" s="914"/>
      <c r="H6" s="914"/>
      <c r="I6" s="914"/>
      <c r="J6" s="915"/>
      <c r="K6" s="908"/>
      <c r="L6" s="910"/>
      <c r="M6" s="910"/>
      <c r="N6" s="912"/>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6"/>
      <c r="H25" s="89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3" t="s">
        <v>1026</v>
      </c>
      <c r="C27" s="994"/>
      <c r="D27" s="994"/>
      <c r="E27" s="994"/>
      <c r="F27" s="994"/>
      <c r="G27" s="994"/>
      <c r="H27" s="994"/>
      <c r="I27" s="994"/>
      <c r="J27" s="994"/>
      <c r="K27" s="994"/>
      <c r="L27" s="994"/>
      <c r="M27" s="994"/>
      <c r="N27" s="995"/>
    </row>
    <row r="28" spans="1:14" ht="15.75" thickBot="1">
      <c r="B28" s="39"/>
      <c r="C28" s="40"/>
      <c r="D28" s="40"/>
      <c r="E28" s="40"/>
      <c r="F28" s="40"/>
      <c r="G28" s="40"/>
      <c r="H28" s="40"/>
      <c r="I28" s="40"/>
      <c r="J28" s="40"/>
      <c r="K28" s="40"/>
      <c r="L28" s="40"/>
      <c r="M28" s="40"/>
      <c r="N28" s="41"/>
    </row>
    <row r="29" spans="1:14" ht="26.25" thickBot="1">
      <c r="B29" s="77" t="s">
        <v>1027</v>
      </c>
      <c r="C29" s="991" t="s">
        <v>1028</v>
      </c>
      <c r="D29" s="992"/>
      <c r="E29" s="992"/>
      <c r="F29" s="992"/>
      <c r="G29" s="992"/>
      <c r="H29" s="992"/>
      <c r="I29" s="992"/>
      <c r="J29" s="78"/>
      <c r="K29" s="351" t="s">
        <v>2321</v>
      </c>
      <c r="L29" s="996" t="s">
        <v>1029</v>
      </c>
      <c r="M29" s="99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373</v>
      </c>
      <c r="B36" s="828" t="str">
        <f>VLOOKUP(A36,EQUIPOS!A6:D154,3,FALSE)</f>
        <v>Volqueta 6 m3</v>
      </c>
      <c r="C36" s="829"/>
      <c r="D36" s="829"/>
      <c r="E36" s="829"/>
      <c r="F36" s="829"/>
      <c r="G36" s="829"/>
      <c r="H36" s="830"/>
      <c r="I36" s="276"/>
      <c r="J36" s="277"/>
      <c r="K36" s="278">
        <f>VLOOKUP(A36,EQUIPOS!A6:D161,4,FALSE)</f>
        <v>63048.702011494264</v>
      </c>
      <c r="L36" s="279"/>
      <c r="M36" s="292">
        <v>66</v>
      </c>
      <c r="N36" s="281">
        <f>K36/M36</f>
        <v>955.28336381051918</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75" thickBot="1">
      <c r="B42" s="828"/>
      <c r="C42" s="829"/>
      <c r="D42" s="829"/>
      <c r="E42" s="829"/>
      <c r="F42" s="829"/>
      <c r="G42" s="829"/>
      <c r="H42" s="830"/>
      <c r="I42" s="837"/>
      <c r="J42" s="838"/>
      <c r="K42" s="47"/>
      <c r="L42" s="839"/>
      <c r="M42" s="840"/>
      <c r="N42" s="111"/>
    </row>
    <row r="43" spans="1:14" ht="15.75" thickBot="1">
      <c r="B43" s="815" t="s">
        <v>1037</v>
      </c>
      <c r="C43" s="816"/>
      <c r="D43" s="816"/>
      <c r="E43" s="816"/>
      <c r="F43" s="816"/>
      <c r="G43" s="816"/>
      <c r="H43" s="816"/>
      <c r="I43" s="816"/>
      <c r="J43" s="816"/>
      <c r="K43" s="816"/>
      <c r="L43" s="816"/>
      <c r="M43" s="817"/>
      <c r="N43" s="105">
        <f>SUM(N36:N42)</f>
        <v>955.28336381051918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0"/>
      <c r="C53" s="811"/>
      <c r="D53" s="811"/>
      <c r="E53" s="811"/>
      <c r="F53" s="811"/>
      <c r="G53" s="811"/>
      <c r="H53" s="811"/>
      <c r="I53" s="812"/>
      <c r="J53" s="48"/>
      <c r="K53" s="50"/>
      <c r="L53" s="813"/>
      <c r="M53" s="814"/>
      <c r="N53" s="51"/>
    </row>
    <row r="54" spans="2:14" ht="15.7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7"/>
      <c r="M64" s="988"/>
      <c r="N64" s="494"/>
    </row>
    <row r="65" spans="2:15" ht="15.75" thickBot="1">
      <c r="B65" s="815" t="s">
        <v>1037</v>
      </c>
      <c r="C65" s="816"/>
      <c r="D65" s="816"/>
      <c r="E65" s="816"/>
      <c r="F65" s="816"/>
      <c r="G65" s="816"/>
      <c r="H65" s="816"/>
      <c r="I65" s="816"/>
      <c r="J65" s="816"/>
      <c r="K65" s="816"/>
      <c r="L65" s="816"/>
      <c r="M65" s="817"/>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3"/>
      <c r="C75" s="984"/>
      <c r="D75" s="984"/>
      <c r="E75" s="984"/>
      <c r="F75" s="984"/>
      <c r="G75" s="984"/>
      <c r="H75" s="984"/>
      <c r="I75" s="175"/>
      <c r="J75" s="175"/>
      <c r="K75" s="175"/>
      <c r="L75" s="985"/>
      <c r="M75" s="986"/>
      <c r="N75" s="51"/>
    </row>
    <row r="76" spans="2:15" ht="15.75" thickBot="1">
      <c r="B76" s="815" t="s">
        <v>1037</v>
      </c>
      <c r="C76" s="816"/>
      <c r="D76" s="816"/>
      <c r="E76" s="816"/>
      <c r="F76" s="816"/>
      <c r="G76" s="816"/>
      <c r="H76" s="816"/>
      <c r="I76" s="816"/>
      <c r="J76" s="816"/>
      <c r="K76" s="816"/>
      <c r="L76" s="816"/>
      <c r="M76" s="817"/>
      <c r="N76" s="310"/>
    </row>
    <row r="77" spans="2:15" ht="15.75" thickBot="1">
      <c r="B77" s="39"/>
      <c r="C77" s="40"/>
      <c r="D77" s="40"/>
      <c r="E77" s="40"/>
      <c r="F77" s="40"/>
      <c r="G77" s="40"/>
      <c r="H77" s="40"/>
      <c r="I77" s="40"/>
      <c r="J77" s="40"/>
      <c r="K77" s="40"/>
      <c r="L77" s="40"/>
      <c r="M77" s="40"/>
      <c r="N77" s="41"/>
    </row>
    <row r="78" spans="2:15" ht="15.75" thickBot="1">
      <c r="B78" s="815" t="s">
        <v>1051</v>
      </c>
      <c r="C78" s="816"/>
      <c r="D78" s="816"/>
      <c r="E78" s="816"/>
      <c r="F78" s="816"/>
      <c r="G78" s="816"/>
      <c r="H78" s="816"/>
      <c r="I78" s="816"/>
      <c r="J78" s="816"/>
      <c r="K78" s="816"/>
      <c r="L78" s="816"/>
      <c r="M78" s="817"/>
      <c r="N78" s="105">
        <f>N43+N54+N65+N76</f>
        <v>955.28336381051918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191.05667276210386</v>
      </c>
      <c r="M83" s="850"/>
      <c r="N83" s="57"/>
    </row>
    <row r="84" spans="1:14">
      <c r="B84" s="95" t="s">
        <v>1057</v>
      </c>
      <c r="C84" s="96"/>
      <c r="D84" s="96"/>
      <c r="E84" s="96"/>
      <c r="F84" s="96"/>
      <c r="G84" s="96"/>
      <c r="H84" s="96"/>
      <c r="I84" s="93"/>
      <c r="J84" s="94"/>
      <c r="K84" s="313">
        <v>0.05</v>
      </c>
      <c r="L84" s="849">
        <f>N78*K84</f>
        <v>47.764168190525965</v>
      </c>
      <c r="M84" s="850"/>
      <c r="N84" s="57"/>
    </row>
    <row r="85" spans="1:14" ht="15.75" thickBot="1">
      <c r="B85" s="97" t="s">
        <v>1058</v>
      </c>
      <c r="C85" s="98"/>
      <c r="D85" s="98"/>
      <c r="E85" s="98"/>
      <c r="F85" s="98"/>
      <c r="G85" s="98"/>
      <c r="H85" s="98"/>
      <c r="I85" s="99"/>
      <c r="J85" s="100"/>
      <c r="K85" s="314">
        <v>0.05</v>
      </c>
      <c r="L85" s="851">
        <f>N78*K85</f>
        <v>47.764168190525965</v>
      </c>
      <c r="M85" s="852"/>
      <c r="N85" s="57"/>
    </row>
    <row r="86" spans="1:14" ht="15.75" thickBot="1">
      <c r="B86" s="815" t="s">
        <v>1037</v>
      </c>
      <c r="C86" s="816"/>
      <c r="D86" s="816"/>
      <c r="E86" s="816"/>
      <c r="F86" s="816"/>
      <c r="G86" s="816"/>
      <c r="H86" s="816"/>
      <c r="I86" s="816"/>
      <c r="J86" s="816"/>
      <c r="K86" s="816"/>
      <c r="L86" s="816"/>
      <c r="M86" s="817"/>
      <c r="N86" s="58">
        <f>L83+L84+L85</f>
        <v>286.58500914315579</v>
      </c>
    </row>
    <row r="87" spans="1:14" ht="15.75" thickBot="1">
      <c r="B87" s="39"/>
      <c r="C87" s="40"/>
      <c r="D87" s="40"/>
      <c r="E87" s="40"/>
      <c r="F87" s="40"/>
      <c r="G87" s="40"/>
      <c r="H87" s="40"/>
      <c r="I87" s="40"/>
      <c r="J87" s="40"/>
      <c r="K87" s="40"/>
      <c r="L87" s="40"/>
      <c r="M87" s="40"/>
      <c r="N87" s="41"/>
    </row>
    <row r="88" spans="1:14" ht="15.75" thickBot="1">
      <c r="A88" t="s">
        <v>2122</v>
      </c>
      <c r="B88" s="815" t="s">
        <v>1059</v>
      </c>
      <c r="C88" s="816"/>
      <c r="D88" s="816"/>
      <c r="E88" s="816"/>
      <c r="F88" s="816"/>
      <c r="G88" s="816"/>
      <c r="H88" s="816"/>
      <c r="I88" s="816"/>
      <c r="J88" s="816"/>
      <c r="K88" s="816"/>
      <c r="L88" s="816"/>
      <c r="M88" s="817"/>
      <c r="N88" s="196">
        <f>N78+N86</f>
        <v>1241.8683729536749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75" thickBot="1">
      <c r="B119" s="428" t="s">
        <v>2327</v>
      </c>
      <c r="C119" s="429"/>
      <c r="D119" s="429"/>
      <c r="E119" s="268"/>
      <c r="F119" s="268"/>
      <c r="G119" s="268"/>
      <c r="H119" s="268"/>
      <c r="I119" s="268"/>
      <c r="J119" s="965"/>
      <c r="K119" s="965"/>
      <c r="L119" s="965"/>
      <c r="M119" s="965"/>
      <c r="N119" s="96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2019-12-12T16:34:58Z</dcterms:modified>
</cp:coreProperties>
</file>