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E3CD93B6-A3EF-4C19-B617-DA6D3DC97B3B}" xr6:coauthVersionLast="44" xr6:coauthVersionMax="44" xr10:uidLastSave="{00000000-0000-0000-0000-000000000000}"/>
  <bookViews>
    <workbookView xWindow="3540" yWindow="3540"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J58" i="244"/>
  <c r="B58" i="244"/>
  <c r="B57" i="244"/>
  <c r="K44" i="244"/>
  <c r="B44" i="244"/>
  <c r="N58" i="244" l="1"/>
  <c r="P58" i="244"/>
  <c r="N44" i="244"/>
  <c r="P44" i="244"/>
  <c r="K79" i="244"/>
  <c r="N79" i="244" l="1"/>
  <c r="I79" i="244"/>
  <c r="P79" i="244" s="1"/>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J57" i="244"/>
  <c r="M56" i="244"/>
  <c r="J56" i="244"/>
  <c r="B56" i="244"/>
  <c r="M55" i="244"/>
  <c r="J55" i="244"/>
  <c r="B55" i="244"/>
  <c r="M54" i="244"/>
  <c r="J54" i="244"/>
  <c r="B54" i="244"/>
  <c r="M53" i="244"/>
  <c r="J53" i="244"/>
  <c r="B53" i="244"/>
  <c r="M52" i="244"/>
  <c r="J52" i="244"/>
  <c r="B52" i="244"/>
  <c r="K43" i="244"/>
  <c r="B43" i="244"/>
  <c r="K42" i="244"/>
  <c r="B42" i="244"/>
  <c r="K41" i="244"/>
  <c r="B41" i="244"/>
  <c r="K40" i="244"/>
  <c r="B40" i="244"/>
  <c r="K39" i="244"/>
  <c r="B39" i="244"/>
  <c r="K38" i="244"/>
  <c r="B38" i="244"/>
  <c r="K37" i="244"/>
  <c r="B37" i="244"/>
  <c r="K36" i="244"/>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B38" i="227"/>
  <c r="K37" i="227"/>
  <c r="B37" i="227"/>
  <c r="K36" i="227"/>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J53" i="217"/>
  <c r="B53" i="217"/>
  <c r="K40" i="217"/>
  <c r="B40" i="217"/>
  <c r="K39" i="217"/>
  <c r="B39" i="217"/>
  <c r="K38" i="217"/>
  <c r="B38" i="217"/>
  <c r="K37" i="217"/>
  <c r="B37" i="217"/>
  <c r="K36" i="217"/>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B70" i="142"/>
  <c r="K69" i="142"/>
  <c r="B69" i="142"/>
  <c r="K58" i="142"/>
  <c r="B58" i="142"/>
  <c r="M49" i="142"/>
  <c r="J49" i="142"/>
  <c r="B49" i="142"/>
  <c r="M48" i="142"/>
  <c r="J48" i="142"/>
  <c r="B48" i="142"/>
  <c r="K37" i="142"/>
  <c r="B37" i="142"/>
  <c r="K36" i="142"/>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J50" i="138"/>
  <c r="B50" i="138"/>
  <c r="M49" i="138"/>
  <c r="J49" i="138"/>
  <c r="B49" i="138"/>
  <c r="M48" i="138"/>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J48" i="127"/>
  <c r="B48" i="127"/>
  <c r="K37" i="127"/>
  <c r="B37" i="127"/>
  <c r="K36" i="127"/>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J49" i="98"/>
  <c r="B49" i="98"/>
  <c r="M48" i="98"/>
  <c r="J48" i="98"/>
  <c r="B48" i="98"/>
  <c r="K38" i="98"/>
  <c r="B38" i="98"/>
  <c r="K37" i="98"/>
  <c r="B37" i="98"/>
  <c r="K36" i="98"/>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J49" i="96"/>
  <c r="B49" i="96"/>
  <c r="M48" i="96"/>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J48" i="92"/>
  <c r="B48" i="92"/>
  <c r="K38" i="92"/>
  <c r="B38" i="92"/>
  <c r="K37" i="92"/>
  <c r="B37" i="92"/>
  <c r="K36" i="92"/>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J49" i="86"/>
  <c r="B49" i="86"/>
  <c r="M48" i="86"/>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3" i="279" l="1"/>
  <c r="N46" i="279" s="1"/>
  <c r="N77" i="323"/>
  <c r="N77" i="328"/>
  <c r="N41" i="328" s="1"/>
  <c r="N43" i="328" s="1"/>
  <c r="N77" i="337"/>
  <c r="N41" i="337" s="1"/>
  <c r="N75" i="302"/>
  <c r="N41" i="302" s="1"/>
  <c r="N43" i="302" s="1"/>
  <c r="N48" i="86"/>
  <c r="P48" i="86"/>
  <c r="N48" i="92"/>
  <c r="N54" i="92" s="1"/>
  <c r="O49" i="92"/>
  <c r="N49" i="96"/>
  <c r="P49" i="96"/>
  <c r="N49" i="98"/>
  <c r="P49" i="98"/>
  <c r="N49" i="138"/>
  <c r="P49" i="138"/>
  <c r="N49" i="142"/>
  <c r="P49" i="142"/>
  <c r="N54" i="244"/>
  <c r="P54" i="244"/>
  <c r="N57" i="244"/>
  <c r="P57" i="244"/>
  <c r="N48" i="96"/>
  <c r="N54" i="96" s="1"/>
  <c r="P48" i="96"/>
  <c r="N48" i="98"/>
  <c r="N54" i="98" s="1"/>
  <c r="P48" i="98"/>
  <c r="N48" i="100"/>
  <c r="N54" i="100" s="1"/>
  <c r="P48" i="100"/>
  <c r="N48" i="138"/>
  <c r="P48" i="138"/>
  <c r="N48" i="142"/>
  <c r="P48" i="142"/>
  <c r="N53" i="244"/>
  <c r="P53" i="244"/>
  <c r="N48" i="127"/>
  <c r="N54" i="127" s="1"/>
  <c r="P48" i="127"/>
  <c r="N52" i="244"/>
  <c r="P52" i="244"/>
  <c r="N56" i="244"/>
  <c r="P56" i="244"/>
  <c r="N49" i="86"/>
  <c r="N54" i="86" s="1"/>
  <c r="P49" i="86"/>
  <c r="N50" i="138"/>
  <c r="P50" i="138"/>
  <c r="N53" i="217"/>
  <c r="N58" i="217" s="1"/>
  <c r="P53" i="217"/>
  <c r="N55" i="244"/>
  <c r="P55" i="244"/>
  <c r="N37" i="98"/>
  <c r="P37" i="98"/>
  <c r="N36" i="142"/>
  <c r="P36" i="142"/>
  <c r="N36" i="217"/>
  <c r="P36" i="217"/>
  <c r="N38" i="217"/>
  <c r="P38" i="217"/>
  <c r="N40" i="217"/>
  <c r="P40" i="217"/>
  <c r="N36" i="92"/>
  <c r="P36" i="92"/>
  <c r="N38" i="92"/>
  <c r="P38" i="92"/>
  <c r="N36" i="127"/>
  <c r="P36" i="127"/>
  <c r="N36" i="227"/>
  <c r="P36" i="227"/>
  <c r="N38" i="227"/>
  <c r="P38" i="227"/>
  <c r="N36" i="244"/>
  <c r="P36" i="244"/>
  <c r="N38" i="244"/>
  <c r="P38" i="244"/>
  <c r="N40" i="244"/>
  <c r="P40" i="244"/>
  <c r="N42" i="244"/>
  <c r="P42" i="244"/>
  <c r="N36" i="98"/>
  <c r="P36" i="98"/>
  <c r="N38" i="98"/>
  <c r="P38" i="98"/>
  <c r="N37" i="142"/>
  <c r="P37" i="142"/>
  <c r="N37" i="217"/>
  <c r="P37" i="217"/>
  <c r="N39" i="217"/>
  <c r="P39" i="217"/>
  <c r="N37" i="92"/>
  <c r="P37" i="92"/>
  <c r="N37" i="127"/>
  <c r="N43" i="127" s="1"/>
  <c r="N77" i="127" s="1"/>
  <c r="P37" i="127"/>
  <c r="N37" i="227"/>
  <c r="P37" i="227"/>
  <c r="N37" i="244"/>
  <c r="P37" i="244"/>
  <c r="N39" i="244"/>
  <c r="P39" i="244"/>
  <c r="N41" i="244"/>
  <c r="P41" i="244"/>
  <c r="N43" i="244"/>
  <c r="P43" i="244"/>
  <c r="N76" i="26"/>
  <c r="N42" i="26" s="1"/>
  <c r="N79" i="50"/>
  <c r="N42" i="50" s="1"/>
  <c r="N76" i="67"/>
  <c r="N41" i="67" s="1"/>
  <c r="N76" i="68"/>
  <c r="N41" i="68" s="1"/>
  <c r="N75" i="75"/>
  <c r="N41" i="75" s="1"/>
  <c r="N43" i="75" s="1"/>
  <c r="N76" i="80"/>
  <c r="N41" i="80" s="1"/>
  <c r="N76" i="82"/>
  <c r="N41" i="82" s="1"/>
  <c r="N76" i="84"/>
  <c r="N41" i="84" s="1"/>
  <c r="N76" i="86"/>
  <c r="N41" i="86" s="1"/>
  <c r="N76" i="88"/>
  <c r="N41" i="88" s="1"/>
  <c r="N76" i="90"/>
  <c r="N41" i="90" s="1"/>
  <c r="N76" i="94"/>
  <c r="N41" i="94" s="1"/>
  <c r="N76" i="102"/>
  <c r="N41" i="102" s="1"/>
  <c r="N43" i="102" s="1"/>
  <c r="N76" i="105"/>
  <c r="N41" i="105" s="1"/>
  <c r="N76" i="108"/>
  <c r="N41" i="108" s="1"/>
  <c r="N80" i="164"/>
  <c r="N46" i="164" s="1"/>
  <c r="N83" i="165"/>
  <c r="N49" i="165" s="1"/>
  <c r="N81" i="170"/>
  <c r="N47" i="170" s="1"/>
  <c r="N81" i="176"/>
  <c r="N47" i="176" s="1"/>
  <c r="N81" i="171"/>
  <c r="N47" i="171" s="1"/>
  <c r="N81" i="178"/>
  <c r="N47" i="178" s="1"/>
  <c r="N49" i="178" s="1"/>
  <c r="N80" i="179"/>
  <c r="N46" i="179" s="1"/>
  <c r="N80" i="180"/>
  <c r="N46" i="180" s="1"/>
  <c r="N80" i="177"/>
  <c r="N46" i="177" s="1"/>
  <c r="N80" i="181"/>
  <c r="N46" i="181" s="1"/>
  <c r="N80" i="183"/>
  <c r="N46" i="183" s="1"/>
  <c r="N80" i="184"/>
  <c r="N46" i="184" s="1"/>
  <c r="N81" i="185"/>
  <c r="N47" i="185" s="1"/>
  <c r="N81" i="186"/>
  <c r="N47" i="186" s="1"/>
  <c r="N49" i="186" s="1"/>
  <c r="N80" i="188"/>
  <c r="N46" i="188" s="1"/>
  <c r="N81" i="187"/>
  <c r="N47" i="187" s="1"/>
  <c r="N76" i="231"/>
  <c r="N40" i="231" s="1"/>
  <c r="N77" i="233"/>
  <c r="N41" i="233" s="1"/>
  <c r="N76" i="243"/>
  <c r="N40" i="243" s="1"/>
  <c r="N77" i="259"/>
  <c r="N41" i="259" s="1"/>
  <c r="N81" i="267"/>
  <c r="N41" i="267" s="1"/>
  <c r="N43" i="267" s="1"/>
  <c r="N75" i="283"/>
  <c r="N41" i="283" s="1"/>
  <c r="N43" i="283" s="1"/>
  <c r="N75" i="292"/>
  <c r="N41" i="292" s="1"/>
  <c r="N43" i="292" s="1"/>
  <c r="N77" i="347"/>
  <c r="N41" i="347" s="1"/>
  <c r="N43" i="347" s="1"/>
  <c r="N76" i="63"/>
  <c r="N41" i="63" s="1"/>
  <c r="N43" i="63" s="1"/>
  <c r="N76" i="95"/>
  <c r="N41" i="95" s="1"/>
  <c r="N76" i="97"/>
  <c r="N41" i="97" s="1"/>
  <c r="N76" i="99"/>
  <c r="N41" i="99" s="1"/>
  <c r="N76" i="103"/>
  <c r="N41" i="103" s="1"/>
  <c r="N81" i="154"/>
  <c r="N47" i="154" s="1"/>
  <c r="N49" i="154" s="1"/>
  <c r="N73" i="229"/>
  <c r="N40" i="229" s="1"/>
  <c r="N77" i="258"/>
  <c r="N41" i="258" s="1"/>
  <c r="N77" i="262"/>
  <c r="N41" i="262" s="1"/>
  <c r="N78" i="270"/>
  <c r="N41" i="270" s="1"/>
  <c r="N78" i="271"/>
  <c r="N41" i="271" s="1"/>
  <c r="N75" i="286"/>
  <c r="N41" i="286" s="1"/>
  <c r="N43" i="286" s="1"/>
  <c r="N75" i="291"/>
  <c r="N41" i="291" s="1"/>
  <c r="N43" i="291" s="1"/>
  <c r="N77" i="334"/>
  <c r="N41" i="334" s="1"/>
  <c r="N43" i="334" s="1"/>
  <c r="N77" i="348"/>
  <c r="N41" i="348" s="1"/>
  <c r="N43" i="348" s="1"/>
  <c r="N77" i="354"/>
  <c r="N41" i="354" s="1"/>
  <c r="N43" i="354" s="1"/>
  <c r="N77" i="363"/>
  <c r="N41" i="363" s="1"/>
  <c r="N69" i="142"/>
  <c r="P69" i="142"/>
  <c r="N43" i="31"/>
  <c r="N70" i="142"/>
  <c r="P70" i="142"/>
  <c r="N53" i="325"/>
  <c r="N76" i="65"/>
  <c r="N41" i="65" s="1"/>
  <c r="N43" i="65" s="1"/>
  <c r="N76" i="92"/>
  <c r="N41" i="92" s="1"/>
  <c r="N76" i="96"/>
  <c r="N41" i="96" s="1"/>
  <c r="N76" i="98"/>
  <c r="N41" i="98" s="1"/>
  <c r="N76" i="101"/>
  <c r="N41" i="101" s="1"/>
  <c r="N76" i="107"/>
  <c r="N41" i="107" s="1"/>
  <c r="N75" i="133"/>
  <c r="N41" i="133" s="1"/>
  <c r="N43" i="133" s="1"/>
  <c r="N76" i="134"/>
  <c r="N41" i="134" s="1"/>
  <c r="N76" i="135"/>
  <c r="N41" i="135" s="1"/>
  <c r="N76" i="136"/>
  <c r="N41" i="136" s="1"/>
  <c r="N76" i="137"/>
  <c r="N41" i="137" s="1"/>
  <c r="N76" i="146"/>
  <c r="N41" i="146" s="1"/>
  <c r="N76" i="144"/>
  <c r="N41" i="144" s="1"/>
  <c r="N84" i="220"/>
  <c r="N46" i="220" s="1"/>
  <c r="N83" i="221"/>
  <c r="N46" i="221" s="1"/>
  <c r="N48" i="221" s="1"/>
  <c r="N72" i="227"/>
  <c r="N41" i="227" s="1"/>
  <c r="N76" i="242"/>
  <c r="N40" i="242" s="1"/>
  <c r="N42" i="242" s="1"/>
  <c r="N78" i="273"/>
  <c r="N41" i="273" s="1"/>
  <c r="N81" i="282"/>
  <c r="N44" i="282" s="1"/>
  <c r="N75" i="289"/>
  <c r="N41" i="289" s="1"/>
  <c r="N43" i="289" s="1"/>
  <c r="N75" i="293"/>
  <c r="N41" i="293" s="1"/>
  <c r="N43" i="293" s="1"/>
  <c r="N77" i="295"/>
  <c r="N41" i="295" s="1"/>
  <c r="N43" i="295" s="1"/>
  <c r="N43" i="306"/>
  <c r="N75" i="325"/>
  <c r="N41" i="325" s="1"/>
  <c r="N77" i="329"/>
  <c r="N41" i="329" s="1"/>
  <c r="N76" i="24"/>
  <c r="N42" i="24" s="1"/>
  <c r="N76" i="25"/>
  <c r="N42" i="25" s="1"/>
  <c r="N76" i="61"/>
  <c r="N42" i="61" s="1"/>
  <c r="N76" i="64"/>
  <c r="N41" i="64" s="1"/>
  <c r="N43" i="64" s="1"/>
  <c r="N75" i="72"/>
  <c r="N41" i="72" s="1"/>
  <c r="N43" i="72" s="1"/>
  <c r="N77" i="72" s="1"/>
  <c r="L84" i="72" s="1"/>
  <c r="N75" i="74"/>
  <c r="N41" i="74" s="1"/>
  <c r="N43" i="74" s="1"/>
  <c r="N77" i="74" s="1"/>
  <c r="N76" i="79"/>
  <c r="N41" i="79" s="1"/>
  <c r="N76" i="81"/>
  <c r="N41" i="81" s="1"/>
  <c r="N76" i="83"/>
  <c r="N41" i="83" s="1"/>
  <c r="N76" i="85"/>
  <c r="N41" i="85" s="1"/>
  <c r="N76" i="87"/>
  <c r="N41" i="87" s="1"/>
  <c r="N76" i="89"/>
  <c r="N41" i="89" s="1"/>
  <c r="N76" i="91"/>
  <c r="N41" i="91" s="1"/>
  <c r="N43" i="91" s="1"/>
  <c r="N76" i="100"/>
  <c r="N41" i="100" s="1"/>
  <c r="N43" i="100" s="1"/>
  <c r="N76" i="106"/>
  <c r="N41" i="106" s="1"/>
  <c r="N80" i="160"/>
  <c r="N46" i="160" s="1"/>
  <c r="N77" i="193"/>
  <c r="N43" i="193" s="1"/>
  <c r="N78" i="232"/>
  <c r="N41" i="232" s="1"/>
  <c r="N76" i="234"/>
  <c r="N40" i="234" s="1"/>
  <c r="N81" i="244"/>
  <c r="N45" i="244" s="1"/>
  <c r="N87" i="246"/>
  <c r="N45" i="246" s="1"/>
  <c r="N47" i="246" s="1"/>
  <c r="N77" i="250"/>
  <c r="N41" i="250" s="1"/>
  <c r="N77" i="254"/>
  <c r="N41" i="254" s="1"/>
  <c r="N91" i="260"/>
  <c r="N47" i="260" s="1"/>
  <c r="N81" i="266"/>
  <c r="N41" i="266" s="1"/>
  <c r="N78" i="272"/>
  <c r="N41" i="272" s="1"/>
  <c r="N81" i="280"/>
  <c r="N44" i="280" s="1"/>
  <c r="N75" i="290"/>
  <c r="N41" i="290" s="1"/>
  <c r="N43" i="290" s="1"/>
  <c r="N77" i="294"/>
  <c r="N41" i="294" s="1"/>
  <c r="N75" i="299"/>
  <c r="N41" i="299" s="1"/>
  <c r="N43" i="299" s="1"/>
  <c r="N77" i="321"/>
  <c r="N77" i="342"/>
  <c r="N41" i="342" s="1"/>
  <c r="N43" i="342" s="1"/>
  <c r="N77" i="364"/>
  <c r="N41" i="364" s="1"/>
  <c r="N77" i="365"/>
  <c r="N41" i="365" s="1"/>
  <c r="N77" i="362"/>
  <c r="N41" i="362" s="1"/>
  <c r="N61" i="221"/>
  <c r="N43" i="22"/>
  <c r="N43" i="50"/>
  <c r="N76" i="56"/>
  <c r="N42" i="56" s="1"/>
  <c r="N43" i="56" s="1"/>
  <c r="N76" i="19"/>
  <c r="N42" i="19" s="1"/>
  <c r="N43" i="29"/>
  <c r="N43" i="236"/>
  <c r="N43" i="238"/>
  <c r="N43" i="27"/>
  <c r="N43" i="30"/>
  <c r="N43" i="235"/>
  <c r="L84" i="11"/>
  <c r="L57" i="227"/>
  <c r="N57" i="227" s="1"/>
  <c r="N62" i="227" s="1"/>
  <c r="L61" i="150"/>
  <c r="L64" i="188"/>
  <c r="L58" i="75"/>
  <c r="N58" i="75" s="1"/>
  <c r="N64" i="75" s="1"/>
  <c r="L65" i="155"/>
  <c r="N65" i="155" s="1"/>
  <c r="L65" i="186"/>
  <c r="L65" i="187"/>
  <c r="N65" i="187" s="1"/>
  <c r="L65" i="154"/>
  <c r="N65" i="154" s="1"/>
  <c r="L65" i="170"/>
  <c r="N65" i="170" s="1"/>
  <c r="L64" i="160"/>
  <c r="N64" i="160" s="1"/>
  <c r="L65" i="182"/>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43" i="309" s="1"/>
  <c r="N77" i="312"/>
  <c r="N41" i="312" s="1"/>
  <c r="N76" i="213"/>
  <c r="N42" i="213" s="1"/>
  <c r="N44" i="213" s="1"/>
  <c r="N77" i="253"/>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76" i="53"/>
  <c r="N76" i="58"/>
  <c r="N42" i="58" s="1"/>
  <c r="N43" i="58" s="1"/>
  <c r="N78" i="58" s="1"/>
  <c r="L83" i="58" s="1"/>
  <c r="N76" i="139"/>
  <c r="N41" i="139" s="1"/>
  <c r="N43" i="139" s="1"/>
  <c r="N76" i="142"/>
  <c r="N41" i="142" s="1"/>
  <c r="N76" i="148"/>
  <c r="N41" i="148" s="1"/>
  <c r="N43" i="148" s="1"/>
  <c r="N76" i="141"/>
  <c r="N41" i="141" s="1"/>
  <c r="N43" i="141" s="1"/>
  <c r="N76" i="145"/>
  <c r="N41" i="145" s="1"/>
  <c r="N43" i="145" s="1"/>
  <c r="N43" i="36"/>
  <c r="N76" i="21"/>
  <c r="N42" i="21" s="1"/>
  <c r="N43" i="21" s="1"/>
  <c r="N78"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3" i="99"/>
  <c r="N48" i="160"/>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L85" i="67" s="1"/>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P75" i="244" s="1"/>
  <c r="I76" i="244"/>
  <c r="P76" i="244" s="1"/>
  <c r="I77" i="244"/>
  <c r="P77" i="244" s="1"/>
  <c r="I78" i="244"/>
  <c r="P78" i="244" s="1"/>
  <c r="N74" i="247"/>
  <c r="N77" i="247" s="1"/>
  <c r="N43" i="247" s="1"/>
  <c r="N45" i="247" s="1"/>
  <c r="I74" i="247"/>
  <c r="N73" i="248"/>
  <c r="I73" i="248"/>
  <c r="N74" i="248"/>
  <c r="I74" i="248"/>
  <c r="N75" i="248"/>
  <c r="I75" i="248"/>
  <c r="N76" i="248"/>
  <c r="I76" i="248"/>
  <c r="N43" i="333"/>
  <c r="N86" i="252"/>
  <c r="N45"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97"/>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4"/>
  <c r="N43" i="96"/>
  <c r="I70" i="96"/>
  <c r="I71" i="96"/>
  <c r="N43" i="106"/>
  <c r="I70" i="106"/>
  <c r="I71" i="106"/>
  <c r="I70" i="107"/>
  <c r="I71" i="107"/>
  <c r="I70" i="108"/>
  <c r="I71" i="108"/>
  <c r="N43" i="134"/>
  <c r="N43" i="136"/>
  <c r="I69" i="149"/>
  <c r="I70" i="149"/>
  <c r="I70" i="148"/>
  <c r="I71" i="148"/>
  <c r="I69" i="145"/>
  <c r="I70" i="145"/>
  <c r="I69" i="144"/>
  <c r="I70" i="144"/>
  <c r="N61" i="150"/>
  <c r="I75" i="154"/>
  <c r="I76" i="154"/>
  <c r="I77" i="154"/>
  <c r="N77" i="157"/>
  <c r="N81" i="157" s="1"/>
  <c r="N47" i="157" s="1"/>
  <c r="N49" i="157" s="1"/>
  <c r="I77" i="157"/>
  <c r="N49" i="170"/>
  <c r="N49" i="171"/>
  <c r="N48" i="179"/>
  <c r="N48" i="177"/>
  <c r="N75" i="182"/>
  <c r="I75" i="182"/>
  <c r="N76" i="182"/>
  <c r="I76" i="182"/>
  <c r="N77" i="182"/>
  <c r="I77" i="182"/>
  <c r="N48" i="164"/>
  <c r="I74" i="164"/>
  <c r="I75" i="164"/>
  <c r="I76" i="164"/>
  <c r="I75" i="170"/>
  <c r="I76" i="170"/>
  <c r="I77" i="170"/>
  <c r="N65" i="182"/>
  <c r="N48" i="188"/>
  <c r="N64" i="188"/>
  <c r="I74" i="188"/>
  <c r="I75" i="188"/>
  <c r="I76" i="188"/>
  <c r="N76" i="212"/>
  <c r="N42" i="212" s="1"/>
  <c r="N44" i="212" s="1"/>
  <c r="I71" i="212"/>
  <c r="I70" i="216"/>
  <c r="I71" i="216"/>
  <c r="I78" i="220"/>
  <c r="I79" i="220"/>
  <c r="N43" i="232"/>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82"/>
  <c r="N43" i="84"/>
  <c r="N43" i="85"/>
  <c r="N43" i="88"/>
  <c r="N43" i="90"/>
  <c r="N43" i="95"/>
  <c r="N43" i="101"/>
  <c r="N43" i="103"/>
  <c r="N43" i="107"/>
  <c r="N43" i="108"/>
  <c r="N43" i="135"/>
  <c r="N43" i="209"/>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P70" i="127" s="1"/>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6"/>
  <c r="N48" i="180"/>
  <c r="N48" i="181"/>
  <c r="N48" i="183"/>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7" i="252"/>
  <c r="N43" i="254"/>
  <c r="N65" i="186"/>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43" i="265"/>
  <c r="N43" i="266"/>
  <c r="N81" i="268"/>
  <c r="N41" i="268" s="1"/>
  <c r="N43" i="268" s="1"/>
  <c r="N43" i="271"/>
  <c r="N43" i="272"/>
  <c r="N46" i="280"/>
  <c r="N46" i="282"/>
  <c r="N53" i="286"/>
  <c r="I70" i="213"/>
  <c r="P70" i="213" s="1"/>
  <c r="I71" i="213"/>
  <c r="P71" i="213" s="1"/>
  <c r="N76" i="215"/>
  <c r="N42" i="215" s="1"/>
  <c r="N44" i="215" s="1"/>
  <c r="I71" i="215"/>
  <c r="N80" i="217"/>
  <c r="N46" i="217" s="1"/>
  <c r="I75" i="217"/>
  <c r="P75" i="217" s="1"/>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2"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43" i="312"/>
  <c r="N53" i="133"/>
  <c r="N53" i="135"/>
  <c r="N53" i="209"/>
  <c r="N50" i="228"/>
  <c r="N58" i="248"/>
  <c r="N55" i="254"/>
  <c r="N56" i="271"/>
  <c r="N56" i="273"/>
  <c r="N81" i="249"/>
  <c r="N43" i="249" s="1"/>
  <c r="N45" i="249" s="1"/>
  <c r="N64" i="249"/>
  <c r="N65" i="249"/>
  <c r="I73" i="249"/>
  <c r="I74" i="249"/>
  <c r="I75" i="249"/>
  <c r="I76" i="249"/>
  <c r="I80" i="246"/>
  <c r="I81" i="246"/>
  <c r="I83" i="246"/>
  <c r="I84" i="246"/>
  <c r="N54" i="106"/>
  <c r="N54" i="34"/>
  <c r="N54" i="37"/>
  <c r="N78" i="37" s="1"/>
  <c r="L85" i="37" s="1"/>
  <c r="N54" i="44"/>
  <c r="N54" i="105"/>
  <c r="N53" i="139"/>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78" i="226"/>
  <c r="L83" i="226" s="1"/>
  <c r="N78" i="225"/>
  <c r="L84" i="225" s="1"/>
  <c r="N78" i="224"/>
  <c r="L83" i="224" s="1"/>
  <c r="N62" i="220"/>
  <c r="N48" i="220"/>
  <c r="I74" i="218"/>
  <c r="I74" i="217"/>
  <c r="P74" i="217" s="1"/>
  <c r="N76" i="216"/>
  <c r="N42" i="216" s="1"/>
  <c r="N44" i="216" s="1"/>
  <c r="N78" i="216" s="1"/>
  <c r="L85" i="216" s="1"/>
  <c r="I70" i="215"/>
  <c r="I70" i="214"/>
  <c r="I70" i="212"/>
  <c r="N54" i="43"/>
  <c r="N53" i="75"/>
  <c r="N61" i="165"/>
  <c r="N54" i="243"/>
  <c r="N59" i="245"/>
  <c r="N55" i="262"/>
  <c r="N55" i="264"/>
  <c r="N55" i="329"/>
  <c r="N55" i="336"/>
  <c r="N53" i="136"/>
  <c r="N59" i="155"/>
  <c r="N54" i="38"/>
  <c r="N56" i="232"/>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N54" i="36"/>
  <c r="N54" i="39"/>
  <c r="N54" i="45"/>
  <c r="N54" i="68"/>
  <c r="N54" i="71"/>
  <c r="N54" i="79"/>
  <c r="N54" i="81"/>
  <c r="N54" i="83"/>
  <c r="N54" i="85"/>
  <c r="N54" i="87"/>
  <c r="N54" i="89"/>
  <c r="N54" i="91"/>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N79" i="364" s="1"/>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L83" i="7"/>
  <c r="N76" i="12"/>
  <c r="N42" i="12" s="1"/>
  <c r="N43" i="12" s="1"/>
  <c r="I70" i="12"/>
  <c r="N78" i="31" l="1"/>
  <c r="L83" i="31" s="1"/>
  <c r="L83" i="51"/>
  <c r="L84" i="63"/>
  <c r="L83" i="65"/>
  <c r="N78" i="43"/>
  <c r="L85" i="43" s="1"/>
  <c r="L84" i="253"/>
  <c r="L85" i="51"/>
  <c r="N81" i="248"/>
  <c r="N43" i="248" s="1"/>
  <c r="N45" i="248" s="1"/>
  <c r="N83" i="248" s="1"/>
  <c r="L88" i="248" s="1"/>
  <c r="N81" i="50"/>
  <c r="L87" i="50" s="1"/>
  <c r="N78" i="39"/>
  <c r="L85" i="39" s="1"/>
  <c r="L84" i="65"/>
  <c r="N43" i="98"/>
  <c r="N78" i="42"/>
  <c r="L85" i="42" s="1"/>
  <c r="L84" i="208"/>
  <c r="L83" i="289"/>
  <c r="L84" i="289"/>
  <c r="L86" i="323"/>
  <c r="N59" i="244"/>
  <c r="N80" i="275"/>
  <c r="L87" i="275" s="1"/>
  <c r="N79" i="306"/>
  <c r="L86" i="306" s="1"/>
  <c r="L84" i="67"/>
  <c r="N78" i="22"/>
  <c r="L84" i="22" s="1"/>
  <c r="L83" i="47"/>
  <c r="N93" i="260"/>
  <c r="L98" i="260" s="1"/>
  <c r="N78" i="34"/>
  <c r="L83" i="34" s="1"/>
  <c r="N47" i="244"/>
  <c r="N43" i="227"/>
  <c r="N43" i="92"/>
  <c r="L84" i="74"/>
  <c r="L82" i="74"/>
  <c r="L83" i="74"/>
  <c r="N48" i="217"/>
  <c r="L83" i="67"/>
  <c r="N78" i="25"/>
  <c r="L85" i="25" s="1"/>
  <c r="N79" i="333"/>
  <c r="L84" i="333" s="1"/>
  <c r="N43" i="142"/>
  <c r="N53" i="138"/>
  <c r="N53" i="142"/>
  <c r="L84" i="78"/>
  <c r="L83" i="78"/>
  <c r="L86" i="356"/>
  <c r="L84" i="226"/>
  <c r="N86" i="226" s="1"/>
  <c r="N88" i="226" s="1"/>
  <c r="D187" i="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356"/>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L59" i="96"/>
  <c r="L59" i="97"/>
  <c r="N59" i="97" s="1"/>
  <c r="N65"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L59" i="99"/>
  <c r="N59" i="99" s="1"/>
  <c r="N65" i="99" s="1"/>
  <c r="N78" i="99" s="1"/>
  <c r="L85" i="99" s="1"/>
  <c r="L59" i="95"/>
  <c r="N59" i="95" s="1"/>
  <c r="N65" i="95" s="1"/>
  <c r="N78" i="95" s="1"/>
  <c r="L59" i="94"/>
  <c r="N59" i="94" s="1"/>
  <c r="N65" i="94" s="1"/>
  <c r="L59" i="92"/>
  <c r="L59" i="287"/>
  <c r="N59" i="287" s="1"/>
  <c r="N64" i="287" s="1"/>
  <c r="L59" i="286"/>
  <c r="N59" i="286" s="1"/>
  <c r="N6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N75" i="229" s="1"/>
  <c r="L80" i="229" s="1"/>
  <c r="L63" i="217"/>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L61" i="294"/>
  <c r="N61" i="294" s="1"/>
  <c r="L64" i="267"/>
  <c r="N64" i="267" s="1"/>
  <c r="N70" i="267" s="1"/>
  <c r="N83" i="267" s="1"/>
  <c r="L88"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L67" i="165"/>
  <c r="N67" i="165" s="1"/>
  <c r="N72" i="165" s="1"/>
  <c r="N85" i="165" s="1"/>
  <c r="L91"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64"/>
  <c r="L85" i="360"/>
  <c r="N79" i="336"/>
  <c r="L86" i="336" s="1"/>
  <c r="L85" i="347"/>
  <c r="L88" i="219"/>
  <c r="L89" i="219"/>
  <c r="L87" i="219"/>
  <c r="L83" i="21"/>
  <c r="L85" i="21"/>
  <c r="L84" i="21"/>
  <c r="L85" i="7"/>
  <c r="N86" i="7" s="1"/>
  <c r="N88" i="7" s="1"/>
  <c r="D3" i="5" s="1"/>
  <c r="L83" i="43"/>
  <c r="L84" i="46"/>
  <c r="L84" i="339"/>
  <c r="N83" i="282"/>
  <c r="L90" i="282" s="1"/>
  <c r="N79" i="256"/>
  <c r="L84" i="256" s="1"/>
  <c r="N78" i="35"/>
  <c r="N77" i="284"/>
  <c r="L84" i="284" s="1"/>
  <c r="L88" i="218"/>
  <c r="L85" i="253"/>
  <c r="N87" i="253" s="1"/>
  <c r="N89" i="253" s="1"/>
  <c r="D213" i="5" s="1"/>
  <c r="N78" i="33"/>
  <c r="L83" i="33" s="1"/>
  <c r="L84" i="64"/>
  <c r="N86" i="64" s="1"/>
  <c r="N88" i="64" s="1"/>
  <c r="D55" i="5" s="1"/>
  <c r="N78" i="53"/>
  <c r="L85" i="53" s="1"/>
  <c r="N78" i="107"/>
  <c r="L85" i="107" s="1"/>
  <c r="L84" i="348"/>
  <c r="L86" i="328"/>
  <c r="N80" i="272"/>
  <c r="L85" i="272" s="1"/>
  <c r="L85" i="32"/>
  <c r="L84" i="31"/>
  <c r="L84" i="32"/>
  <c r="N78" i="97"/>
  <c r="L84" i="97" s="1"/>
  <c r="L85" i="31"/>
  <c r="N74" i="227"/>
  <c r="L79" i="227" s="1"/>
  <c r="N79" i="261"/>
  <c r="L84" i="261" s="1"/>
  <c r="L82" i="305"/>
  <c r="L83" i="305"/>
  <c r="N79" i="295"/>
  <c r="L86" i="295" s="1"/>
  <c r="L87" i="281"/>
  <c r="N78" i="243"/>
  <c r="L83" i="243" s="1"/>
  <c r="N78" i="94"/>
  <c r="L85" i="94" s="1"/>
  <c r="L85" i="128"/>
  <c r="N78" i="231"/>
  <c r="L84" i="231" s="1"/>
  <c r="N79" i="332"/>
  <c r="L84" i="332" s="1"/>
  <c r="N78" i="9"/>
  <c r="L84" i="9" s="1"/>
  <c r="N80" i="273"/>
  <c r="L86" i="273" s="1"/>
  <c r="N78" i="19"/>
  <c r="L85" i="19" s="1"/>
  <c r="N79" i="334"/>
  <c r="L84" i="334" s="1"/>
  <c r="L83" i="132"/>
  <c r="L85" i="132"/>
  <c r="L84" i="127"/>
  <c r="L82" i="127"/>
  <c r="L83" i="22"/>
  <c r="L85" i="22"/>
  <c r="L83" i="130"/>
  <c r="L85" i="130"/>
  <c r="L85" i="58"/>
  <c r="L84" i="58"/>
  <c r="L85" i="47"/>
  <c r="N86" i="47" s="1"/>
  <c r="N88" i="47" s="1"/>
  <c r="D39" i="5" s="1"/>
  <c r="L83" i="72"/>
  <c r="L86" i="360"/>
  <c r="L86" i="348"/>
  <c r="L85" i="131"/>
  <c r="N78" i="79"/>
  <c r="L83" i="79" s="1"/>
  <c r="N78" i="68"/>
  <c r="L84" i="130"/>
  <c r="L85" i="208"/>
  <c r="N86" i="208" s="1"/>
  <c r="N88" i="208" s="1"/>
  <c r="D119" i="5" s="1"/>
  <c r="N79" i="342"/>
  <c r="L85" i="342" s="1"/>
  <c r="N78" i="40"/>
  <c r="L84" i="40" s="1"/>
  <c r="L87" i="277"/>
  <c r="L86" i="277"/>
  <c r="L85" i="250"/>
  <c r="L84" i="250"/>
  <c r="N78" i="45"/>
  <c r="L85" i="45" s="1"/>
  <c r="N78" i="36"/>
  <c r="N80" i="274"/>
  <c r="L86" i="274" s="1"/>
  <c r="N79" i="259"/>
  <c r="L84" i="259" s="1"/>
  <c r="N77" i="283"/>
  <c r="N85" i="279"/>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88" i="252"/>
  <c r="L93" i="252" s="1"/>
  <c r="L84" i="37"/>
  <c r="L84" i="43"/>
  <c r="L84" i="57"/>
  <c r="L86" i="347"/>
  <c r="L85" i="371"/>
  <c r="L86" i="343"/>
  <c r="L86" i="321"/>
  <c r="L85" i="328"/>
  <c r="L84" i="323"/>
  <c r="L86" i="250"/>
  <c r="L85" i="224"/>
  <c r="L84" i="132"/>
  <c r="L83" i="131"/>
  <c r="L83" i="127"/>
  <c r="L83" i="129"/>
  <c r="L84" i="129"/>
  <c r="L85" i="129"/>
  <c r="L84" i="52"/>
  <c r="L85" i="52"/>
  <c r="L83" i="52"/>
  <c r="N79" i="337"/>
  <c r="N83" i="280"/>
  <c r="N78" i="44"/>
  <c r="N86" i="11"/>
  <c r="N88" i="11" s="1"/>
  <c r="D319" i="5" s="1"/>
  <c r="L85" i="14"/>
  <c r="L85" i="16"/>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6" i="332"/>
  <c r="L84" i="322"/>
  <c r="L85" i="322"/>
  <c r="L84" i="321"/>
  <c r="L85" i="281"/>
  <c r="L83" i="225"/>
  <c r="L85" i="225"/>
  <c r="N79" i="193"/>
  <c r="L85" i="193" s="1"/>
  <c r="L84" i="216"/>
  <c r="L83" i="216"/>
  <c r="L83" i="128"/>
  <c r="L83" i="125"/>
  <c r="L84" i="125"/>
  <c r="L84" i="124"/>
  <c r="N86" i="63"/>
  <c r="N88" i="63" s="1"/>
  <c r="D54" i="5" s="1"/>
  <c r="L85" i="110"/>
  <c r="L86" i="364"/>
  <c r="L84" i="364"/>
  <c r="L85"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51"/>
  <c r="N88" i="51" s="1"/>
  <c r="D43" i="5" s="1"/>
  <c r="L84" i="38"/>
  <c r="N86" i="28"/>
  <c r="N88" i="28" s="1"/>
  <c r="D20" i="5" s="1"/>
  <c r="L85" i="18"/>
  <c r="L83" i="18"/>
  <c r="L85" i="15"/>
  <c r="L83" i="15"/>
  <c r="N78" i="12"/>
  <c r="L85" i="12" s="1"/>
  <c r="N79" i="311" l="1"/>
  <c r="L84" i="311" s="1"/>
  <c r="N70" i="266"/>
  <c r="N83" i="266" s="1"/>
  <c r="L86" i="363"/>
  <c r="L85" i="34"/>
  <c r="N86" i="121"/>
  <c r="N88" i="121" s="1"/>
  <c r="D111" i="5" s="1"/>
  <c r="L84" i="39"/>
  <c r="N86" i="65"/>
  <c r="N88" i="65" s="1"/>
  <c r="D56" i="5" s="1"/>
  <c r="L86" i="50"/>
  <c r="L85" i="332"/>
  <c r="L83" i="39"/>
  <c r="N86" i="39" s="1"/>
  <c r="N88" i="39" s="1"/>
  <c r="D30" i="5" s="1"/>
  <c r="L88" i="50"/>
  <c r="L86" i="241"/>
  <c r="L83" i="30"/>
  <c r="L86" i="275"/>
  <c r="L85" i="306"/>
  <c r="L85" i="333"/>
  <c r="L85" i="275"/>
  <c r="N86" i="67"/>
  <c r="N88" i="67" s="1"/>
  <c r="D58" i="5" s="1"/>
  <c r="L84" i="42"/>
  <c r="L83" i="42"/>
  <c r="N87" i="327"/>
  <c r="N89" i="327" s="1"/>
  <c r="D281" i="5" s="1"/>
  <c r="N85" i="289"/>
  <c r="N87" i="289" s="1"/>
  <c r="D245" i="5" s="1"/>
  <c r="N83" i="244"/>
  <c r="L90" i="244" s="1"/>
  <c r="N79" i="318"/>
  <c r="L86" i="318" s="1"/>
  <c r="N69" i="172"/>
  <c r="N70" i="171"/>
  <c r="N83" i="171" s="1"/>
  <c r="L90" i="171" s="1"/>
  <c r="L84" i="25"/>
  <c r="N69" i="184"/>
  <c r="N82" i="184" s="1"/>
  <c r="L88" i="184" s="1"/>
  <c r="L83" i="25"/>
  <c r="N86" i="25" s="1"/>
  <c r="N88" i="25" s="1"/>
  <c r="D17" i="5" s="1"/>
  <c r="N86" i="21"/>
  <c r="N88" i="21" s="1"/>
  <c r="D13" i="5" s="1"/>
  <c r="L100" i="260"/>
  <c r="N86" i="123"/>
  <c r="N88" i="123" s="1"/>
  <c r="D114" i="5" s="1"/>
  <c r="L84" i="306"/>
  <c r="L83" i="24"/>
  <c r="N79" i="315"/>
  <c r="L84" i="315" s="1"/>
  <c r="L82" i="284"/>
  <c r="N79" i="314"/>
  <c r="L84" i="314" s="1"/>
  <c r="N77" i="287"/>
  <c r="L84" i="287" s="1"/>
  <c r="L84" i="298"/>
  <c r="N82" i="174"/>
  <c r="L89" i="174" s="1"/>
  <c r="N85" i="78"/>
  <c r="N87" i="78" s="1"/>
  <c r="D69" i="5" s="1"/>
  <c r="N86" i="58"/>
  <c r="N88" i="58" s="1"/>
  <c r="D49" i="5" s="1"/>
  <c r="N87" i="323"/>
  <c r="N89" i="323" s="1"/>
  <c r="D279" i="5" s="1"/>
  <c r="L83" i="286"/>
  <c r="N87" i="339"/>
  <c r="N89" i="339" s="1"/>
  <c r="D292" i="5" s="1"/>
  <c r="L86" i="251"/>
  <c r="N87" i="328"/>
  <c r="N89" i="328" s="1"/>
  <c r="D282" i="5" s="1"/>
  <c r="L85" i="363"/>
  <c r="N87" i="363" s="1"/>
  <c r="N89" i="363" s="1"/>
  <c r="D313" i="5" s="1"/>
  <c r="N86" i="224"/>
  <c r="N88" i="224" s="1"/>
  <c r="D185" i="5" s="1"/>
  <c r="L84" i="34"/>
  <c r="N86" i="34" s="1"/>
  <c r="N88" i="34" s="1"/>
  <c r="D26" i="5" s="1"/>
  <c r="N87" i="356"/>
  <c r="N89" i="356" s="1"/>
  <c r="D308" i="5" s="1"/>
  <c r="N85" i="74"/>
  <c r="N87" i="74" s="1"/>
  <c r="D65" i="5" s="1"/>
  <c r="N87" i="371"/>
  <c r="N89" i="371" s="1"/>
  <c r="D293" i="5" s="1"/>
  <c r="L88" i="282"/>
  <c r="L83" i="302"/>
  <c r="L87" i="274"/>
  <c r="L85" i="254"/>
  <c r="L89" i="282"/>
  <c r="L82" i="75"/>
  <c r="L92" i="221"/>
  <c r="L91" i="221"/>
  <c r="N86" i="43"/>
  <c r="N88" i="43" s="1"/>
  <c r="D34" i="5" s="1"/>
  <c r="L85" i="336"/>
  <c r="L99" i="260"/>
  <c r="L85" i="138"/>
  <c r="L84" i="30"/>
  <c r="L84" i="27"/>
  <c r="L86" i="333"/>
  <c r="N58" i="142"/>
  <c r="N64" i="142" s="1"/>
  <c r="N78" i="142" s="1"/>
  <c r="L83" i="142" s="1"/>
  <c r="P58" i="142"/>
  <c r="N63" i="217"/>
  <c r="N69" i="217" s="1"/>
  <c r="N82" i="217" s="1"/>
  <c r="L89" i="217" s="1"/>
  <c r="P63" i="217"/>
  <c r="N59" i="96"/>
  <c r="N65" i="96" s="1"/>
  <c r="N78" i="96" s="1"/>
  <c r="L85" i="96" s="1"/>
  <c r="P59" i="96"/>
  <c r="N59" i="98"/>
  <c r="N65" i="98" s="1"/>
  <c r="N78" i="98" s="1"/>
  <c r="L83" i="98" s="1"/>
  <c r="P59" i="98"/>
  <c r="N70" i="176"/>
  <c r="N83" i="176" s="1"/>
  <c r="L88" i="176" s="1"/>
  <c r="N69" i="180"/>
  <c r="N82" i="180" s="1"/>
  <c r="L89" i="180" s="1"/>
  <c r="N59" i="92"/>
  <c r="N65" i="92" s="1"/>
  <c r="N78" i="92" s="1"/>
  <c r="P59" i="92"/>
  <c r="N59" i="100"/>
  <c r="N65" i="100" s="1"/>
  <c r="N78" i="100" s="1"/>
  <c r="L85" i="100" s="1"/>
  <c r="P59" i="100"/>
  <c r="N87" i="340"/>
  <c r="N89" i="340" s="1"/>
  <c r="D294" i="5" s="1"/>
  <c r="N87" i="321"/>
  <c r="N89" i="321" s="1"/>
  <c r="D277" i="5" s="1"/>
  <c r="L83" i="147"/>
  <c r="L85" i="147"/>
  <c r="N79" i="316"/>
  <c r="L85" i="316" s="1"/>
  <c r="L83" i="26"/>
  <c r="N69" i="183"/>
  <c r="N82" i="183" s="1"/>
  <c r="L88" i="183" s="1"/>
  <c r="N64" i="297"/>
  <c r="N77" i="297" s="1"/>
  <c r="L82" i="297" s="1"/>
  <c r="N69" i="164"/>
  <c r="N82" i="164" s="1"/>
  <c r="L87" i="164" s="1"/>
  <c r="L85" i="105"/>
  <c r="L85" i="41"/>
  <c r="N85" i="303"/>
  <c r="N87" i="303" s="1"/>
  <c r="D259" i="5" s="1"/>
  <c r="N86" i="130"/>
  <c r="N88" i="130" s="1"/>
  <c r="D121" i="5" s="1"/>
  <c r="L87" i="232"/>
  <c r="L86" i="232"/>
  <c r="L84" i="215"/>
  <c r="L85" i="215"/>
  <c r="L83" i="38"/>
  <c r="N86" i="38" s="1"/>
  <c r="N88" i="38" s="1"/>
  <c r="D29" i="5" s="1"/>
  <c r="L85" i="69"/>
  <c r="N86" i="124"/>
  <c r="N88" i="124" s="1"/>
  <c r="D113" i="5" s="1"/>
  <c r="L83" i="75"/>
  <c r="L85" i="241"/>
  <c r="L82" i="302"/>
  <c r="L84" i="346"/>
  <c r="N83" i="155"/>
  <c r="L88" i="155" s="1"/>
  <c r="N79" i="313"/>
  <c r="L85" i="313" s="1"/>
  <c r="N79" i="317"/>
  <c r="L86" i="317" s="1"/>
  <c r="L84" i="26"/>
  <c r="L86" i="256"/>
  <c r="L83" i="59"/>
  <c r="L83" i="105"/>
  <c r="N85" i="72"/>
  <c r="N87" i="72" s="1"/>
  <c r="D63" i="5" s="1"/>
  <c r="L83" i="284"/>
  <c r="N85" i="284" s="1"/>
  <c r="N87" i="284" s="1"/>
  <c r="D241" i="5" s="1"/>
  <c r="L83" i="102"/>
  <c r="L82" i="286"/>
  <c r="L84" i="102"/>
  <c r="N90" i="218"/>
  <c r="N92" i="218" s="1"/>
  <c r="D180" i="5" s="1"/>
  <c r="N90" i="219"/>
  <c r="N92" i="219" s="1"/>
  <c r="D181" i="5" s="1"/>
  <c r="L86" i="254"/>
  <c r="N70" i="178"/>
  <c r="N83" i="178" s="1"/>
  <c r="L90" i="178" s="1"/>
  <c r="N70" i="168"/>
  <c r="N83" i="168" s="1"/>
  <c r="L90" i="168" s="1"/>
  <c r="N69" i="179"/>
  <c r="N82" i="179" s="1"/>
  <c r="L87" i="179" s="1"/>
  <c r="N69" i="177"/>
  <c r="N82" i="177" s="1"/>
  <c r="L89" i="177" s="1"/>
  <c r="N70" i="268"/>
  <c r="N83" i="268" s="1"/>
  <c r="L90" i="268" s="1"/>
  <c r="N86" i="46"/>
  <c r="N88" i="46" s="1"/>
  <c r="D38" i="5" s="1"/>
  <c r="N87" i="343"/>
  <c r="N89" i="343" s="1"/>
  <c r="D296" i="5" s="1"/>
  <c r="N86" i="131"/>
  <c r="N88" i="131" s="1"/>
  <c r="D122" i="5" s="1"/>
  <c r="L84" i="342"/>
  <c r="L84" i="103"/>
  <c r="L85" i="240"/>
  <c r="L84" i="135"/>
  <c r="L84" i="262"/>
  <c r="L86" i="262"/>
  <c r="L85" i="262"/>
  <c r="L84" i="24"/>
  <c r="L85" i="232"/>
  <c r="L85" i="213"/>
  <c r="L84" i="147"/>
  <c r="L83" i="215"/>
  <c r="L84" i="19"/>
  <c r="L83" i="19"/>
  <c r="N79" i="239"/>
  <c r="L86" i="239" s="1"/>
  <c r="N77" i="285"/>
  <c r="L82" i="285" s="1"/>
  <c r="L84" i="365"/>
  <c r="N86" i="132"/>
  <c r="N88" i="132" s="1"/>
  <c r="D123" i="5" s="1"/>
  <c r="L86" i="240"/>
  <c r="L86" i="365"/>
  <c r="L85" i="135"/>
  <c r="L82" i="298"/>
  <c r="L84" i="251"/>
  <c r="L85" i="27"/>
  <c r="N66" i="294"/>
  <c r="N79" i="294" s="1"/>
  <c r="L85" i="294" s="1"/>
  <c r="N70" i="157"/>
  <c r="N83" i="157" s="1"/>
  <c r="L90" i="157"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4" i="336"/>
  <c r="N87" i="336" s="1"/>
  <c r="N89" i="336" s="1"/>
  <c r="D290" i="5" s="1"/>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9" i="244"/>
  <c r="L84" i="139"/>
  <c r="L85" i="85"/>
  <c r="L82" i="290"/>
  <c r="L85" i="295"/>
  <c r="L85" i="79"/>
  <c r="L83" i="291"/>
  <c r="L82" i="190"/>
  <c r="N83" i="182"/>
  <c r="L89" i="182" s="1"/>
  <c r="L84" i="209"/>
  <c r="L85" i="84"/>
  <c r="L85" i="265"/>
  <c r="L85" i="87"/>
  <c r="L83" i="106"/>
  <c r="L87" i="273"/>
  <c r="L84" i="312"/>
  <c r="L84" i="83"/>
  <c r="L82" i="292"/>
  <c r="L85" i="139"/>
  <c r="L82" i="299"/>
  <c r="L90" i="154"/>
  <c r="L85" i="233"/>
  <c r="L84" i="299"/>
  <c r="L84" i="295"/>
  <c r="L84" i="79"/>
  <c r="L83" i="91"/>
  <c r="L85" i="134"/>
  <c r="L84" i="291"/>
  <c r="L83" i="61"/>
  <c r="L84" i="88"/>
  <c r="L80" i="227"/>
  <c r="N79" i="150"/>
  <c r="L84" i="150" s="1"/>
  <c r="L83" i="143"/>
  <c r="L84" i="136"/>
  <c r="L84" i="265"/>
  <c r="N86" i="31"/>
  <c r="N88" i="31" s="1"/>
  <c r="D23" i="5" s="1"/>
  <c r="L84" i="91"/>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9" i="170"/>
  <c r="L88" i="170"/>
  <c r="L92" i="165"/>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N87" i="332"/>
  <c r="N89" i="332" s="1"/>
  <c r="D286" i="5" s="1"/>
  <c r="L85" i="44"/>
  <c r="L83" i="44"/>
  <c r="L84" i="44"/>
  <c r="L84" i="337"/>
  <c r="L86" i="337"/>
  <c r="L85" i="337"/>
  <c r="L90" i="280"/>
  <c r="L88" i="280"/>
  <c r="L89" i="280"/>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5" i="311"/>
  <c r="L86" i="311"/>
  <c r="L85" i="319"/>
  <c r="L86" i="319"/>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15"/>
  <c r="N88" i="15" s="1"/>
  <c r="D7" i="5" s="1"/>
  <c r="L83" i="12"/>
  <c r="L84" i="12"/>
  <c r="N86" i="30" l="1"/>
  <c r="N88" i="30" s="1"/>
  <c r="D22" i="5" s="1"/>
  <c r="N86" i="24"/>
  <c r="N88" i="24" s="1"/>
  <c r="D16" i="5" s="1"/>
  <c r="N87" i="306"/>
  <c r="N89" i="306" s="1"/>
  <c r="D262" i="5" s="1"/>
  <c r="N88" i="275"/>
  <c r="N90" i="275" s="1"/>
  <c r="D233" i="5" s="1"/>
  <c r="L85" i="315"/>
  <c r="N89" i="50"/>
  <c r="N91" i="50" s="1"/>
  <c r="D42" i="5" s="1"/>
  <c r="N86" i="42"/>
  <c r="N88" i="42" s="1"/>
  <c r="D33" i="5" s="1"/>
  <c r="N87" i="241"/>
  <c r="N89" i="241" s="1"/>
  <c r="D201" i="5" s="1"/>
  <c r="N87" i="346"/>
  <c r="N89" i="346" s="1"/>
  <c r="D299" i="5" s="1"/>
  <c r="L83" i="297"/>
  <c r="L84" i="297"/>
  <c r="L86" i="315"/>
  <c r="L85" i="314"/>
  <c r="L86" i="314"/>
  <c r="L87" i="184"/>
  <c r="L84" i="313"/>
  <c r="N101" i="260"/>
  <c r="N103" i="260" s="1"/>
  <c r="D219" i="5" s="1"/>
  <c r="L88" i="174"/>
  <c r="L88" i="244"/>
  <c r="L85" i="318"/>
  <c r="L89" i="268"/>
  <c r="N88" i="274"/>
  <c r="N90" i="274" s="1"/>
  <c r="D232" i="5" s="1"/>
  <c r="L84" i="318"/>
  <c r="L89" i="183"/>
  <c r="L89" i="184"/>
  <c r="L88" i="171"/>
  <c r="L89" i="171"/>
  <c r="N87" i="333"/>
  <c r="N89" i="333" s="1"/>
  <c r="D287" i="5" s="1"/>
  <c r="L82" i="287"/>
  <c r="L83" i="287"/>
  <c r="N86" i="140"/>
  <c r="N88" i="140" s="1"/>
  <c r="D132" i="5" s="1"/>
  <c r="N87" i="342"/>
  <c r="N89" i="342" s="1"/>
  <c r="D295" i="5" s="1"/>
  <c r="L83" i="96"/>
  <c r="L84" i="239"/>
  <c r="L89" i="179"/>
  <c r="L86" i="316"/>
  <c r="N86" i="27"/>
  <c r="N88" i="27" s="1"/>
  <c r="D19" i="5" s="1"/>
  <c r="L88" i="164"/>
  <c r="L87" i="174"/>
  <c r="N90" i="174" s="1"/>
  <c r="N92" i="174" s="1"/>
  <c r="D154" i="5" s="1"/>
  <c r="L88" i="180"/>
  <c r="N85" i="286"/>
  <c r="N87" i="286" s="1"/>
  <c r="D243" i="5" s="1"/>
  <c r="L84" i="316"/>
  <c r="L88" i="178"/>
  <c r="N85" i="298"/>
  <c r="N87" i="298" s="1"/>
  <c r="D254" i="5" s="1"/>
  <c r="N85" i="302"/>
  <c r="N87" i="302" s="1"/>
  <c r="L89" i="178"/>
  <c r="L87" i="180"/>
  <c r="N85" i="75"/>
  <c r="N87" i="75" s="1"/>
  <c r="D66" i="5" s="1"/>
  <c r="L88" i="268"/>
  <c r="N91" i="268" s="1"/>
  <c r="N93" i="268" s="1"/>
  <c r="D227" i="5" s="1"/>
  <c r="N86" i="213"/>
  <c r="N88" i="213" s="1"/>
  <c r="D175" i="5" s="1"/>
  <c r="N86" i="102"/>
  <c r="N88" i="102" s="1"/>
  <c r="D92" i="5" s="1"/>
  <c r="N86" i="26"/>
  <c r="N88" i="26" s="1"/>
  <c r="D18" i="5" s="1"/>
  <c r="N93" i="221"/>
  <c r="N95" i="221" s="1"/>
  <c r="D184" i="5" s="1"/>
  <c r="N86" i="147"/>
  <c r="N88" i="147" s="1"/>
  <c r="D137" i="5" s="1"/>
  <c r="N91" i="282"/>
  <c r="N93" i="282" s="1"/>
  <c r="D239" i="5" s="1"/>
  <c r="N87" i="251"/>
  <c r="N89" i="251" s="1"/>
  <c r="D211" i="5" s="1"/>
  <c r="L85" i="142"/>
  <c r="L87" i="183"/>
  <c r="L90" i="176"/>
  <c r="L89" i="176"/>
  <c r="L83" i="100"/>
  <c r="L84" i="142"/>
  <c r="N86" i="41"/>
  <c r="N88" i="41" s="1"/>
  <c r="D32" i="5" s="1"/>
  <c r="L84" i="96"/>
  <c r="L86" i="313"/>
  <c r="N87" i="240"/>
  <c r="N89" i="240" s="1"/>
  <c r="D200" i="5" s="1"/>
  <c r="L83" i="285"/>
  <c r="N87" i="254"/>
  <c r="N89" i="254" s="1"/>
  <c r="D214" i="5" s="1"/>
  <c r="L84" i="100"/>
  <c r="N86" i="100" s="1"/>
  <c r="N88" i="100" s="1"/>
  <c r="D90" i="5" s="1"/>
  <c r="N86" i="59"/>
  <c r="N88" i="59" s="1"/>
  <c r="D50" i="5" s="1"/>
  <c r="N87" i="262"/>
  <c r="N89" i="262" s="1"/>
  <c r="D221" i="5" s="1"/>
  <c r="L88" i="179"/>
  <c r="N90" i="179" s="1"/>
  <c r="N92" i="179" s="1"/>
  <c r="D158" i="5" s="1"/>
  <c r="L88" i="157"/>
  <c r="N86" i="138"/>
  <c r="N88" i="138" s="1"/>
  <c r="D129" i="5" s="1"/>
  <c r="N86" i="105"/>
  <c r="N88" i="105" s="1"/>
  <c r="D95" i="5" s="1"/>
  <c r="L89" i="164"/>
  <c r="N90" i="164" s="1"/>
  <c r="N92" i="164" s="1"/>
  <c r="D149" i="5" s="1"/>
  <c r="L87" i="189"/>
  <c r="L85" i="98"/>
  <c r="L87" i="217"/>
  <c r="L84" i="98"/>
  <c r="N86" i="215"/>
  <c r="N88" i="215" s="1"/>
  <c r="D177" i="5" s="1"/>
  <c r="L88" i="217"/>
  <c r="L85" i="92"/>
  <c r="L84" i="92"/>
  <c r="L83" i="92"/>
  <c r="N86" i="53"/>
  <c r="N88" i="53" s="1"/>
  <c r="D45" i="5" s="1"/>
  <c r="N86" i="80"/>
  <c r="N88" i="80" s="1"/>
  <c r="D71" i="5" s="1"/>
  <c r="N86" i="231"/>
  <c r="N88" i="231" s="1"/>
  <c r="D191" i="5" s="1"/>
  <c r="N87" i="256"/>
  <c r="N89" i="256" s="1"/>
  <c r="D215" i="5" s="1"/>
  <c r="N86" i="99"/>
  <c r="N88" i="99" s="1"/>
  <c r="D89" i="5" s="1"/>
  <c r="N87" i="264"/>
  <c r="N89" i="264" s="1"/>
  <c r="D223" i="5" s="1"/>
  <c r="N86" i="135"/>
  <c r="N88" i="135" s="1"/>
  <c r="D126" i="5" s="1"/>
  <c r="N85" i="325"/>
  <c r="N87" i="325" s="1"/>
  <c r="D280" i="5" s="1"/>
  <c r="L85" i="317"/>
  <c r="L84" i="285"/>
  <c r="L89" i="155"/>
  <c r="L88" i="177"/>
  <c r="N86" i="88"/>
  <c r="N88" i="88" s="1"/>
  <c r="D79" i="5" s="1"/>
  <c r="L84" i="294"/>
  <c r="N82" i="227"/>
  <c r="N84" i="227" s="1"/>
  <c r="D188" i="5" s="1"/>
  <c r="L86" i="294"/>
  <c r="N86" i="69"/>
  <c r="N88" i="69" s="1"/>
  <c r="D60" i="5" s="1"/>
  <c r="L84" i="317"/>
  <c r="L83" i="60"/>
  <c r="L87" i="177"/>
  <c r="N90" i="177" s="1"/>
  <c r="N92" i="177" s="1"/>
  <c r="N86" i="209"/>
  <c r="N88" i="209" s="1"/>
  <c r="D131" i="5" s="1"/>
  <c r="L90" i="155"/>
  <c r="N86" i="83"/>
  <c r="N88" i="83" s="1"/>
  <c r="D74" i="5" s="1"/>
  <c r="N86" i="103"/>
  <c r="N88" i="103" s="1"/>
  <c r="D93" i="5" s="1"/>
  <c r="N86" i="19"/>
  <c r="N88" i="19" s="1"/>
  <c r="D11" i="5" s="1"/>
  <c r="N88" i="232"/>
  <c r="N90" i="232" s="1"/>
  <c r="D192" i="5" s="1"/>
  <c r="N86" i="29"/>
  <c r="N88" i="29" s="1"/>
  <c r="D21" i="5" s="1"/>
  <c r="N87" i="238"/>
  <c r="N89" i="238" s="1"/>
  <c r="D198" i="5" s="1"/>
  <c r="N86" i="33"/>
  <c r="N88" i="33" s="1"/>
  <c r="D25" i="5" s="1"/>
  <c r="N91" i="249"/>
  <c r="N93" i="249" s="1"/>
  <c r="D209" i="5" s="1"/>
  <c r="N86" i="149"/>
  <c r="N88" i="149" s="1"/>
  <c r="D135" i="5" s="1"/>
  <c r="N87" i="365"/>
  <c r="N89" i="365" s="1"/>
  <c r="D315" i="5" s="1"/>
  <c r="N87" i="235"/>
  <c r="N89" i="235" s="1"/>
  <c r="D195" i="5" s="1"/>
  <c r="L85" i="239"/>
  <c r="N87" i="239" s="1"/>
  <c r="N89" i="239" s="1"/>
  <c r="D199" i="5" s="1"/>
  <c r="L89" i="189"/>
  <c r="L89" i="157"/>
  <c r="N91" i="157" s="1"/>
  <c r="N93" i="157" s="1"/>
  <c r="D145" i="5" s="1"/>
  <c r="N86" i="9"/>
  <c r="N88" i="9" s="1"/>
  <c r="D4" i="5" s="1"/>
  <c r="N87" i="295"/>
  <c r="N89" i="295" s="1"/>
  <c r="D251" i="5" s="1"/>
  <c r="N86" i="214"/>
  <c r="N88" i="214" s="1"/>
  <c r="D176" i="5" s="1"/>
  <c r="N87" i="353"/>
  <c r="N89" i="353" s="1"/>
  <c r="D305" i="5" s="1"/>
  <c r="L85" i="60"/>
  <c r="L80" i="228"/>
  <c r="N85" i="291"/>
  <c r="N87" i="291" s="1"/>
  <c r="D247" i="5" s="1"/>
  <c r="L81" i="228"/>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7" i="318"/>
  <c r="N89" i="318" s="1"/>
  <c r="D27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1"/>
  <c r="N89" i="311" s="1"/>
  <c r="D267"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315" l="1"/>
  <c r="N89" i="315" s="1"/>
  <c r="D271" i="5" s="1"/>
  <c r="N87" i="313"/>
  <c r="N89" i="313" s="1"/>
  <c r="D269" i="5" s="1"/>
  <c r="N90" i="184"/>
  <c r="N92" i="184" s="1"/>
  <c r="D164" i="5" s="1"/>
  <c r="N91" i="171"/>
  <c r="N93" i="171" s="1"/>
  <c r="D156" i="5" s="1"/>
  <c r="N86" i="96"/>
  <c r="N88" i="96" s="1"/>
  <c r="D86" i="5" s="1"/>
  <c r="N90" i="180"/>
  <c r="N92" i="180" s="1"/>
  <c r="D159" i="5" s="1"/>
  <c r="N85" i="287"/>
  <c r="N87" i="287" s="1"/>
  <c r="D244" i="5" s="1"/>
  <c r="N90" i="183"/>
  <c r="N92" i="183" s="1"/>
  <c r="D163" i="5" s="1"/>
  <c r="N91" i="176"/>
  <c r="N93" i="176" s="1"/>
  <c r="D155" i="5" s="1"/>
  <c r="N85" i="285"/>
  <c r="N87" i="285" s="1"/>
  <c r="D242" i="5" s="1"/>
  <c r="D160" i="5"/>
  <c r="N87" i="316"/>
  <c r="N89" i="316" s="1"/>
  <c r="D272" i="5" s="1"/>
  <c r="N91" i="178"/>
  <c r="N93" i="178" s="1"/>
  <c r="D157" i="5" s="1"/>
  <c r="N90" i="189"/>
  <c r="N92" i="189" s="1"/>
  <c r="D169" i="5" s="1"/>
  <c r="N86" i="142"/>
  <c r="N88" i="142" s="1"/>
  <c r="D134" i="5" s="1"/>
  <c r="N91" i="155"/>
  <c r="N93" i="155" s="1"/>
  <c r="D144" i="5" s="1"/>
  <c r="N87" i="294"/>
  <c r="N89" i="294" s="1"/>
  <c r="D250" i="5" s="1"/>
  <c r="N86" i="98"/>
  <c r="N88" i="98" s="1"/>
  <c r="D88" i="5" s="1"/>
  <c r="N90" i="172"/>
  <c r="N92" i="172" s="1"/>
  <c r="D153" i="5" s="1"/>
  <c r="N90" i="217"/>
  <c r="N92" i="217" s="1"/>
  <c r="D179" i="5" s="1"/>
  <c r="N86" i="92"/>
  <c r="N88" i="92" s="1"/>
  <c r="D83" i="5" s="1"/>
  <c r="N87" i="317"/>
  <c r="N89" i="317" s="1"/>
  <c r="D273" i="5" s="1"/>
  <c r="N91" i="158"/>
  <c r="N93" i="158" s="1"/>
  <c r="D146" i="5" s="1"/>
  <c r="N82" i="228"/>
  <c r="N84" i="228" s="1"/>
  <c r="D189" i="5" s="1"/>
  <c r="N86" i="60"/>
  <c r="N88" i="60" s="1"/>
  <c r="D51" i="5" s="1"/>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<sst xmlns="http://schemas.openxmlformats.org/spreadsheetml/2006/main" count="38555" uniqueCount="2343">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</sst>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5">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3"/>
      <color rgb="FF000000"/>
      <name val="Calibri"/>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167" fontId="0" fillId="0" borderId="0" xfId="0" applyNumberFormat="1" applyFill="1" applyProtection="1"/>
    <xf numFmtId="4" fontId="5" fillId="18" borderId="0" xfId="2" applyNumberFormat="1" applyFont="1" applyFill="1" applyBorder="1" applyProtection="1"/>
    <xf numFmtId="4" fontId="44" fillId="18" borderId="0" xfId="2" applyNumberFormat="1" applyFont="1" applyFill="1" applyBorder="1" applyProtection="1"/>
    <xf numFmtId="4" fontId="3" fillId="18" borderId="0" xfId="3" applyNumberFormat="1" applyFill="1" applyBorder="1" applyProtection="1"/>
    <xf numFmtId="164" fontId="5" fillId="3" borderId="3" xfId="9" applyFont="1" applyFill="1" applyBorder="1" applyProtection="1">
      <protection locked="0"/>
    </xf>
    <xf numFmtId="164" fontId="5" fillId="29" borderId="3" xfId="9" applyFont="1" applyFill="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6" fontId="7" fillId="25" borderId="6" xfId="11" applyFont="1" applyFill="1" applyBorder="1" applyProtection="1"/>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CASANARE</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2"/>
      <c r="B32" s="662"/>
      <c r="C32" s="662"/>
      <c r="D32" s="662"/>
      <c r="E32" s="662"/>
      <c r="F32" s="662"/>
      <c r="G32" s="662"/>
      <c r="H32" s="662"/>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2"/>
      <c r="B33" s="662"/>
      <c r="C33" s="662"/>
      <c r="D33" s="662"/>
      <c r="E33" s="662"/>
      <c r="F33" s="662"/>
      <c r="G33" s="662"/>
      <c r="H33" s="662"/>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2"/>
      <c r="B34" s="662"/>
      <c r="C34" s="662"/>
      <c r="D34" s="662"/>
      <c r="E34" s="662"/>
      <c r="F34" s="662"/>
      <c r="G34" s="662"/>
      <c r="H34" s="662"/>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2"/>
      <c r="B35" s="662"/>
      <c r="C35" s="662"/>
      <c r="D35" s="662"/>
      <c r="E35" s="662"/>
      <c r="F35" s="662"/>
      <c r="G35" s="662"/>
      <c r="H35" s="662"/>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2"/>
      <c r="B36" s="662"/>
      <c r="C36" s="662"/>
      <c r="D36" s="662"/>
      <c r="E36" s="662"/>
      <c r="F36" s="662"/>
      <c r="G36" s="662"/>
      <c r="H36" s="662"/>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2"/>
      <c r="B37" s="662"/>
      <c r="C37" s="662"/>
      <c r="D37" s="662"/>
      <c r="E37" s="662"/>
      <c r="F37" s="662"/>
      <c r="G37" s="662"/>
      <c r="H37" s="662"/>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2"/>
      <c r="B38" s="662"/>
      <c r="C38" s="662"/>
      <c r="D38" s="662"/>
      <c r="E38" s="662"/>
      <c r="F38" s="662"/>
      <c r="G38" s="662"/>
      <c r="H38" s="662"/>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2" activePane="bottomRight" state="frozen"/>
      <selection activeCell="D20" sqref="D20"/>
      <selection pane="topRight" activeCell="D20" sqref="D20"/>
      <selection pane="bottomLeft" activeCell="D20" sqref="D20"/>
      <selection pane="bottomRight" activeCell="E37" sqref="E37"/>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1" customWidth="1"/>
    <col min="6" max="7" width="11.42578125" customWidth="1"/>
    <col min="8" max="8" width="1.28515625" customWidth="1"/>
    <col min="10" max="10" width="34.42578125" customWidth="1"/>
  </cols>
  <sheetData>
    <row r="1" spans="1:10" ht="96" customHeight="1" thickTop="1" thickBot="1">
      <c r="A1" s="663" t="s">
        <v>1933</v>
      </c>
      <c r="B1" s="664"/>
      <c r="C1" s="664"/>
      <c r="D1" s="665"/>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3208997.7855873536</v>
      </c>
      <c r="G3" t="s">
        <v>1064</v>
      </c>
      <c r="J3" s="1"/>
    </row>
    <row r="4" spans="1:10" ht="54" thickTop="1" thickBot="1">
      <c r="A4" s="137" t="s">
        <v>1069</v>
      </c>
      <c r="B4" s="138" t="s">
        <v>1253</v>
      </c>
      <c r="C4" s="136" t="s">
        <v>1068</v>
      </c>
      <c r="D4" s="183">
        <f>VLOOKUP('200.2'!A88,'200.2'!A37:N108,14,FALSE)</f>
        <v>198524.39283505172</v>
      </c>
      <c r="J4" s="1"/>
    </row>
    <row r="5" spans="1:10" ht="54" thickTop="1" thickBot="1">
      <c r="A5" s="137" t="s">
        <v>1070</v>
      </c>
      <c r="B5" s="138" t="s">
        <v>1254</v>
      </c>
      <c r="C5" s="139" t="s">
        <v>1071</v>
      </c>
      <c r="D5" s="183">
        <f>VLOOKUP('201.1'!A88,'201.1'!A38:N109,14,FALSE)</f>
        <v>167242.98060599976</v>
      </c>
    </row>
    <row r="6" spans="1:10" ht="54" thickTop="1" thickBot="1">
      <c r="A6" s="137" t="s">
        <v>1072</v>
      </c>
      <c r="B6" s="138" t="s">
        <v>1255</v>
      </c>
      <c r="C6" s="139" t="s">
        <v>1071</v>
      </c>
      <c r="D6" s="183">
        <f>VLOOKUP('201.2'!A88,'201.2'!A39:N110,14,FALSE)</f>
        <v>145565.85135276598</v>
      </c>
    </row>
    <row r="7" spans="1:10" ht="70.5" customHeight="1" thickTop="1" thickBot="1">
      <c r="A7" s="137" t="s">
        <v>1073</v>
      </c>
      <c r="B7" s="138" t="s">
        <v>1256</v>
      </c>
      <c r="C7" s="139" t="s">
        <v>1071</v>
      </c>
      <c r="D7" s="183">
        <f>VLOOKUP('201.3'!A88,'201.3'!A40:N111,14,FALSE)</f>
        <v>41980.38795979468</v>
      </c>
    </row>
    <row r="8" spans="1:10" ht="54" thickTop="1" thickBot="1">
      <c r="A8" s="137" t="s">
        <v>1074</v>
      </c>
      <c r="B8" s="138" t="s">
        <v>1257</v>
      </c>
      <c r="C8" s="139" t="s">
        <v>1071</v>
      </c>
      <c r="D8" s="184">
        <f>VLOOKUP('201.4'!A88,'201.4'!A41:N112,14,FALSE)</f>
        <v>66593.347155735144</v>
      </c>
    </row>
    <row r="9" spans="1:10" ht="54" thickTop="1" thickBot="1">
      <c r="A9" s="137" t="s">
        <v>1075</v>
      </c>
      <c r="B9" s="138" t="s">
        <v>1254</v>
      </c>
      <c r="C9" s="139" t="s">
        <v>1929</v>
      </c>
      <c r="D9" s="184">
        <f>VLOOKUP('201.5'!A88,'201.5'!A42:N113,14,FALSE)</f>
        <v>167242.98060599976</v>
      </c>
    </row>
    <row r="10" spans="1:10" ht="54" thickTop="1" thickBot="1">
      <c r="A10" s="137" t="s">
        <v>1076</v>
      </c>
      <c r="B10" s="138" t="s">
        <v>1255</v>
      </c>
      <c r="C10" s="139" t="s">
        <v>1929</v>
      </c>
      <c r="D10" s="184">
        <f>VLOOKUP('201.6'!A88,'201.6'!A43:N114,14,FALSE)</f>
        <v>145565.85135276598</v>
      </c>
    </row>
    <row r="11" spans="1:10" ht="54" thickTop="1" thickBot="1">
      <c r="A11" s="137" t="s">
        <v>1077</v>
      </c>
      <c r="B11" s="138" t="s">
        <v>1255</v>
      </c>
      <c r="C11" s="139" t="s">
        <v>388</v>
      </c>
      <c r="D11" s="184">
        <f>VLOOKUP('201.7'!A88,'201.7'!A44:N115,14,FALSE)</f>
        <v>142825.28879878126</v>
      </c>
    </row>
    <row r="12" spans="1:10" ht="54" thickTop="1" thickBot="1">
      <c r="A12" s="137" t="s">
        <v>1078</v>
      </c>
      <c r="B12" s="138" t="s">
        <v>1258</v>
      </c>
      <c r="C12" s="139" t="s">
        <v>233</v>
      </c>
      <c r="D12" s="184">
        <f>VLOOKUP('201.8'!A88,'201.8'!A45:N116,14,FALSE)</f>
        <v>17650.111763605513</v>
      </c>
    </row>
    <row r="13" spans="1:10" ht="54" thickTop="1" thickBot="1">
      <c r="A13" s="137" t="s">
        <v>1079</v>
      </c>
      <c r="B13" s="138" t="s">
        <v>1259</v>
      </c>
      <c r="C13" s="139" t="s">
        <v>233</v>
      </c>
      <c r="D13" s="184">
        <f>VLOOKUP('201.9'!A88,'201.9'!A46:N117,14,FALSE)</f>
        <v>17311.385359236148</v>
      </c>
    </row>
    <row r="14" spans="1:10" ht="54" thickTop="1" thickBot="1">
      <c r="A14" s="137" t="s">
        <v>1080</v>
      </c>
      <c r="B14" s="138" t="s">
        <v>1260</v>
      </c>
      <c r="C14" s="139" t="s">
        <v>144</v>
      </c>
      <c r="D14" s="184">
        <f>VLOOKUP('201.10'!A88,'201.10'!A47:N118,14,FALSE)</f>
        <v>7338.7578719001331</v>
      </c>
    </row>
    <row r="15" spans="1:10" ht="54" thickTop="1" thickBot="1">
      <c r="A15" s="137" t="s">
        <v>1081</v>
      </c>
      <c r="B15" s="138" t="s">
        <v>1261</v>
      </c>
      <c r="C15" s="139" t="s">
        <v>1082</v>
      </c>
      <c r="D15" s="184">
        <f>VLOOKUP('201.11'!A88,'201.11'!A48:N119,14,FALSE)</f>
        <v>1574.4924794787594</v>
      </c>
    </row>
    <row r="16" spans="1:10" ht="54" thickTop="1" thickBot="1">
      <c r="A16" s="137" t="s">
        <v>1083</v>
      </c>
      <c r="B16" s="138" t="s">
        <v>1262</v>
      </c>
      <c r="C16" s="139" t="s">
        <v>1929</v>
      </c>
      <c r="D16" s="184">
        <f>VLOOKUP('201.12'!A88,'201.12'!A49:N120,14,FALSE)</f>
        <v>88323.875187820449</v>
      </c>
    </row>
    <row r="17" spans="1:4" ht="64.5" thickTop="1" thickBot="1">
      <c r="A17" s="140" t="s">
        <v>1084</v>
      </c>
      <c r="B17" s="141" t="s">
        <v>1263</v>
      </c>
      <c r="C17" s="139" t="s">
        <v>1929</v>
      </c>
      <c r="D17" s="184">
        <f>VLOOKUP('201.13'!A88,'201.13'!A50:N121,14,FALSE)</f>
        <v>121744.38603687979</v>
      </c>
    </row>
    <row r="18" spans="1:4" ht="54" thickTop="1" thickBot="1">
      <c r="A18" s="137" t="s">
        <v>1085</v>
      </c>
      <c r="B18" s="138" t="s">
        <v>1264</v>
      </c>
      <c r="C18" s="139" t="s">
        <v>144</v>
      </c>
      <c r="D18" s="184">
        <f>VLOOKUP('201.14'!A88,'201.14'!A51:N122,14,FALSE)</f>
        <v>44379.912591256914</v>
      </c>
    </row>
    <row r="19" spans="1:4" ht="54" thickTop="1" thickBot="1">
      <c r="A19" s="137" t="s">
        <v>1086</v>
      </c>
      <c r="B19" s="138" t="s">
        <v>1265</v>
      </c>
      <c r="C19" s="139" t="s">
        <v>144</v>
      </c>
      <c r="D19" s="184">
        <f>VLOOKUP('201.15'!A88,'201.15'!A52:N123,14,FALSE)</f>
        <v>54068.92860761562</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96880.188774416994</v>
      </c>
    </row>
    <row r="22" spans="1:4" ht="54" thickTop="1" thickBot="1">
      <c r="A22" s="137" t="s">
        <v>1089</v>
      </c>
      <c r="B22" s="138" t="s">
        <v>1268</v>
      </c>
      <c r="C22" s="139" t="s">
        <v>1929</v>
      </c>
      <c r="D22" s="184">
        <f>VLOOKUP('201.18'!A88,'201.18'!A55:N126,14,FALSE)</f>
        <v>96880.188774416994</v>
      </c>
    </row>
    <row r="23" spans="1:4" ht="54" thickTop="1" thickBot="1">
      <c r="A23" s="137" t="s">
        <v>1090</v>
      </c>
      <c r="B23" s="138" t="s">
        <v>1269</v>
      </c>
      <c r="C23" s="139" t="s">
        <v>144</v>
      </c>
      <c r="D23" s="184">
        <f>VLOOKUP('201.19'!A88,'201.19'!A56:N127,14,FALSE)</f>
        <v>4282.5985358414837</v>
      </c>
    </row>
    <row r="24" spans="1:4" ht="54" thickTop="1" thickBot="1">
      <c r="A24" s="137" t="s">
        <v>1091</v>
      </c>
      <c r="B24" s="138" t="s">
        <v>1270</v>
      </c>
      <c r="C24" s="139" t="s">
        <v>144</v>
      </c>
      <c r="D24" s="184">
        <f>VLOOKUP('201.20'!A88,'201.20'!A57:N128,14,FALSE)</f>
        <v>817.15718413601167</v>
      </c>
    </row>
    <row r="25" spans="1:4" ht="54" thickTop="1" thickBot="1">
      <c r="A25" s="137" t="s">
        <v>1092</v>
      </c>
      <c r="B25" s="138" t="s">
        <v>1271</v>
      </c>
      <c r="C25" s="139" t="s">
        <v>144</v>
      </c>
      <c r="D25" s="184">
        <f>VLOOKUP('201.21'!A88,'201.21'!A58:N129,14,FALSE)</f>
        <v>5326.7306229798105</v>
      </c>
    </row>
    <row r="26" spans="1:4" ht="54" thickTop="1" thickBot="1">
      <c r="A26" s="137" t="s">
        <v>1509</v>
      </c>
      <c r="B26" s="138" t="s">
        <v>1497</v>
      </c>
      <c r="C26" s="139" t="s">
        <v>1929</v>
      </c>
      <c r="D26" s="184">
        <f>VLOOKUP('203.1'!A88,'203.1'!A59:N130,14,FALSE)</f>
        <v>985849.62004035595</v>
      </c>
    </row>
    <row r="27" spans="1:4" ht="54" thickTop="1" thickBot="1">
      <c r="A27" s="137" t="s">
        <v>1510</v>
      </c>
      <c r="B27" s="138" t="s">
        <v>1501</v>
      </c>
      <c r="C27" s="139" t="s">
        <v>1929</v>
      </c>
      <c r="D27" s="184">
        <f>VLOOKUP('203.2'!A88,'203.2'!A60:N131,14,FALSE)</f>
        <v>1190891.1000504449</v>
      </c>
    </row>
    <row r="28" spans="1:4" ht="54" thickTop="1" thickBot="1">
      <c r="A28" s="137" t="s">
        <v>1511</v>
      </c>
      <c r="B28" s="138" t="s">
        <v>1502</v>
      </c>
      <c r="C28" s="139" t="s">
        <v>1929</v>
      </c>
      <c r="D28" s="184">
        <f>VLOOKUP('203.3'!A88,'203.3'!A61:N132,14,FALSE)</f>
        <v>1337349.3000576512</v>
      </c>
    </row>
    <row r="29" spans="1:4" ht="54" thickTop="1" thickBot="1">
      <c r="A29" s="137" t="s">
        <v>1512</v>
      </c>
      <c r="B29" s="138" t="s">
        <v>1503</v>
      </c>
      <c r="C29" s="139" t="s">
        <v>1929</v>
      </c>
      <c r="D29" s="184">
        <f>VLOOKUP('203.4'!A88,'203.4'!A62:N133,14,FALSE)</f>
        <v>611558.39501363621</v>
      </c>
    </row>
    <row r="30" spans="1:4" ht="54" thickTop="1" thickBot="1">
      <c r="A30" s="137" t="s">
        <v>1513</v>
      </c>
      <c r="B30" s="138" t="s">
        <v>1504</v>
      </c>
      <c r="C30" s="139" t="s">
        <v>1929</v>
      </c>
      <c r="D30" s="184">
        <f>VLOOKUP('203.5'!A88,'203.5'!A63:N134,14,FALSE)</f>
        <v>707537.5108492421</v>
      </c>
    </row>
    <row r="31" spans="1:4" ht="54" thickTop="1" thickBot="1">
      <c r="A31" s="137" t="s">
        <v>1514</v>
      </c>
      <c r="B31" s="138" t="s">
        <v>1505</v>
      </c>
      <c r="C31" s="139" t="s">
        <v>1929</v>
      </c>
      <c r="D31" s="184">
        <f>VLOOKUP('203.6'!A88,'203.6'!A64:N135,14,FALSE)</f>
        <v>768615.13001735532</v>
      </c>
    </row>
    <row r="32" spans="1:4" ht="54" thickTop="1" thickBot="1">
      <c r="A32" s="137" t="s">
        <v>1515</v>
      </c>
      <c r="B32" s="138" t="s">
        <v>1506</v>
      </c>
      <c r="C32" s="139" t="s">
        <v>1929</v>
      </c>
      <c r="D32" s="184">
        <f>VLOOKUP('203.7'!A88,'203.7'!A65:N136,14,FALSE)</f>
        <v>281030.37196959555</v>
      </c>
    </row>
    <row r="33" spans="1:4" ht="54" thickTop="1" thickBot="1">
      <c r="A33" s="137" t="s">
        <v>1516</v>
      </c>
      <c r="B33" s="138" t="s">
        <v>1955</v>
      </c>
      <c r="C33" s="139" t="s">
        <v>1929</v>
      </c>
      <c r="D33" s="184">
        <f>VLOOKUP('203.8'!A88,'203.8'!A66:N137,14,FALSE)</f>
        <v>418155.57591045229</v>
      </c>
    </row>
    <row r="34" spans="1:4" ht="54" thickTop="1" thickBot="1">
      <c r="A34" s="137" t="s">
        <v>1517</v>
      </c>
      <c r="B34" s="138" t="s">
        <v>1508</v>
      </c>
      <c r="C34" s="139" t="s">
        <v>1929</v>
      </c>
      <c r="D34" s="184">
        <f>VLOOKUP('203.9'!A88,'203.9'!A67:N138,14,FALSE)</f>
        <v>443653.70097114914</v>
      </c>
    </row>
    <row r="35" spans="1:4" ht="54" thickTop="1" thickBot="1">
      <c r="A35" s="137" t="s">
        <v>1518</v>
      </c>
      <c r="B35" s="138" t="s">
        <v>1498</v>
      </c>
      <c r="C35" s="139" t="s">
        <v>1929</v>
      </c>
      <c r="D35" s="184">
        <f>VLOOKUP('203.10'!A88,'203.10'!A68:N139,14,FALSE)</f>
        <v>219693.70397719662</v>
      </c>
    </row>
    <row r="36" spans="1:4" ht="54" thickTop="1" thickBot="1">
      <c r="A36" s="137" t="s">
        <v>1519</v>
      </c>
      <c r="B36" s="138" t="s">
        <v>1499</v>
      </c>
      <c r="C36" s="139" t="s">
        <v>1929</v>
      </c>
      <c r="D36" s="184">
        <f>VLOOKUP('203.11'!A88,'203.11'!A69:N140,14,FALSE)</f>
        <v>313845.06429851067</v>
      </c>
    </row>
    <row r="37" spans="1:4" ht="54" thickTop="1" thickBot="1">
      <c r="A37" s="137" t="s">
        <v>1520</v>
      </c>
      <c r="B37" s="225" t="s">
        <v>1500</v>
      </c>
      <c r="C37" s="139" t="s">
        <v>1929</v>
      </c>
      <c r="D37" s="184">
        <f>VLOOKUP('203.12'!A88,'203.12'!A70:N141,14,FALSE)</f>
        <v>327090.84355082072</v>
      </c>
    </row>
    <row r="38" spans="1:4" ht="54" thickTop="1" thickBot="1">
      <c r="A38" s="137" t="s">
        <v>1093</v>
      </c>
      <c r="B38" s="138" t="s">
        <v>1272</v>
      </c>
      <c r="C38" s="139" t="s">
        <v>388</v>
      </c>
      <c r="D38" s="184">
        <f>VLOOKUP('210.1.1'!A88,'210.1.1'!A71:N142,14,FALSE)</f>
        <v>10744.748164711647</v>
      </c>
    </row>
    <row r="39" spans="1:4" ht="54" thickTop="1" thickBot="1">
      <c r="A39" s="137" t="s">
        <v>1094</v>
      </c>
      <c r="B39" s="138" t="s">
        <v>1273</v>
      </c>
      <c r="C39" s="139" t="s">
        <v>388</v>
      </c>
      <c r="D39" s="184">
        <f>VLOOKUP('210.1.2'!A88,'210.1.2'!A72:N143,14,FALSE)</f>
        <v>2906.2845599862339</v>
      </c>
    </row>
    <row r="40" spans="1:4" ht="54" thickTop="1" thickBot="1">
      <c r="A40" s="137" t="s">
        <v>1095</v>
      </c>
      <c r="B40" s="138" t="s">
        <v>1274</v>
      </c>
      <c r="C40" s="139" t="s">
        <v>388</v>
      </c>
      <c r="D40" s="184">
        <f>VLOOKUP('210.2.1'!A90,'210.2.1'!A73:N144,14,FALSE)</f>
        <v>28843.581523899295</v>
      </c>
    </row>
    <row r="41" spans="1:4" ht="54" thickTop="1" thickBot="1">
      <c r="A41" s="137" t="s">
        <v>1096</v>
      </c>
      <c r="B41" s="138" t="s">
        <v>1275</v>
      </c>
      <c r="C41" s="139" t="s">
        <v>388</v>
      </c>
      <c r="D41" s="184">
        <f>VLOOKUP('210.2.2'!A88,'210.2.2'!A74:N145,14,FALSE)</f>
        <v>10744.748164711647</v>
      </c>
    </row>
    <row r="42" spans="1:4" ht="54" thickTop="1" thickBot="1">
      <c r="A42" s="137" t="s">
        <v>1097</v>
      </c>
      <c r="B42" s="138" t="s">
        <v>1276</v>
      </c>
      <c r="C42" s="139" t="s">
        <v>388</v>
      </c>
      <c r="D42" s="184">
        <f>VLOOKUP('210.2.3'!A91,'210.2.3'!A91:N146,14,FALSE)</f>
        <v>21005.117919173888</v>
      </c>
    </row>
    <row r="43" spans="1:4" ht="54" thickTop="1" thickBot="1">
      <c r="A43" s="137" t="s">
        <v>1098</v>
      </c>
      <c r="B43" s="138" t="s">
        <v>1277</v>
      </c>
      <c r="C43" s="139" t="s">
        <v>388</v>
      </c>
      <c r="D43" s="184">
        <f>VLOOKUP('210.2.4'!A88,'210.2.4'!A88:N147,14,FALSE)</f>
        <v>2906.2845599862339</v>
      </c>
    </row>
    <row r="44" spans="1:4" ht="54" thickTop="1" thickBot="1">
      <c r="A44" s="137" t="s">
        <v>1099</v>
      </c>
      <c r="B44" s="138" t="s">
        <v>1278</v>
      </c>
      <c r="C44" s="139" t="s">
        <v>388</v>
      </c>
      <c r="D44" s="184">
        <f>VLOOKUP('211.1'!A88,'211.1'!A88:N148,14,FALSE)</f>
        <v>10263.180610322972</v>
      </c>
    </row>
    <row r="45" spans="1:4" ht="54" thickTop="1" thickBot="1">
      <c r="A45" s="137" t="s">
        <v>1100</v>
      </c>
      <c r="B45" s="138" t="s">
        <v>1279</v>
      </c>
      <c r="C45" s="139" t="s">
        <v>388</v>
      </c>
      <c r="D45" s="184">
        <f>VLOOKUP('220.1'!A88,'220.1'!A88:N149,14,FALSE)</f>
        <v>13558.047157954032</v>
      </c>
    </row>
    <row r="46" spans="1:4" ht="54" thickTop="1" thickBot="1">
      <c r="A46" s="137" t="s">
        <v>1101</v>
      </c>
      <c r="B46" s="138" t="s">
        <v>1280</v>
      </c>
      <c r="C46" s="139" t="s">
        <v>388</v>
      </c>
      <c r="D46" s="184">
        <f>VLOOKUP('221.1'!A88,'221.1'!A88:N150,14,FALSE)</f>
        <v>9084.3269737303162</v>
      </c>
    </row>
    <row r="47" spans="1:4" ht="54" thickTop="1" thickBot="1">
      <c r="A47" s="137" t="s">
        <v>1102</v>
      </c>
      <c r="B47" s="138" t="s">
        <v>1281</v>
      </c>
      <c r="C47" s="139" t="s">
        <v>388</v>
      </c>
      <c r="D47" s="184">
        <f>VLOOKUP('221.2'!A88,'221.2'!A88:N151,14,FALSE)</f>
        <v>6136.2905752628831</v>
      </c>
    </row>
    <row r="48" spans="1:4" ht="64.5" thickTop="1" thickBot="1">
      <c r="A48" s="137" t="s">
        <v>1525</v>
      </c>
      <c r="B48" s="138" t="s">
        <v>1522</v>
      </c>
      <c r="C48" s="139" t="s">
        <v>233</v>
      </c>
      <c r="D48" s="184">
        <f>VLOOKUP('223.1'!A88,'223.1'!A88:N152,14,FALSE)</f>
        <v>8632.0149617424358</v>
      </c>
    </row>
    <row r="49" spans="1:4" ht="54" thickTop="1" thickBot="1">
      <c r="A49" s="137" t="s">
        <v>1526</v>
      </c>
      <c r="B49" s="138" t="s">
        <v>1523</v>
      </c>
      <c r="C49" s="139" t="s">
        <v>233</v>
      </c>
      <c r="D49" s="184">
        <f>VLOOKUP('223.2'!A88,'223.2'!A88:N153,14,FALSE)</f>
        <v>16248.844961742438</v>
      </c>
    </row>
    <row r="50" spans="1:4" ht="54" thickTop="1" thickBot="1">
      <c r="A50" s="137" t="s">
        <v>1527</v>
      </c>
      <c r="B50" s="138" t="s">
        <v>1524</v>
      </c>
      <c r="C50" s="139" t="s">
        <v>388</v>
      </c>
      <c r="D50" s="184">
        <f>VLOOKUP('223.3.1'!A88,'223.3.1'!A88:N154,14,FALSE)</f>
        <v>51712</v>
      </c>
    </row>
    <row r="51" spans="1:4" ht="64.5" thickTop="1" thickBot="1">
      <c r="A51" s="137" t="s">
        <v>1528</v>
      </c>
      <c r="B51" s="138" t="s">
        <v>1530</v>
      </c>
      <c r="C51" s="139" t="s">
        <v>388</v>
      </c>
      <c r="D51" s="184">
        <f>VLOOKUP('223.3.2'!A88,'223.3.2'!A88:N155,14,FALSE)</f>
        <v>59052.533942474933</v>
      </c>
    </row>
    <row r="52" spans="1:4" ht="54" thickTop="1" thickBot="1">
      <c r="A52" s="137" t="s">
        <v>1529</v>
      </c>
      <c r="B52" s="138" t="s">
        <v>1531</v>
      </c>
      <c r="C52" s="139" t="s">
        <v>388</v>
      </c>
      <c r="D52" s="184">
        <f>VLOOKUP('223.3.3'!A88,'223.3.3'!A88:N156,14,FALSE)</f>
        <v>79751.78394247494</v>
      </c>
    </row>
    <row r="53" spans="1:4" ht="54" thickTop="1" thickBot="1">
      <c r="A53" s="143" t="s">
        <v>1103</v>
      </c>
      <c r="B53" s="144" t="s">
        <v>2062</v>
      </c>
      <c r="C53" s="139" t="s">
        <v>233</v>
      </c>
      <c r="D53" s="184">
        <f>VLOOKUP('230.1'!A88,'230.1'!A88:N157,14,FALSE)</f>
        <v>2882.9323608755058</v>
      </c>
    </row>
    <row r="54" spans="1:4" ht="54" thickTop="1" thickBot="1">
      <c r="A54" s="143" t="s">
        <v>1104</v>
      </c>
      <c r="B54" s="144" t="s">
        <v>1282</v>
      </c>
      <c r="C54" s="139" t="s">
        <v>233</v>
      </c>
      <c r="D54" s="184">
        <f>VLOOKUP('231.1'!A88,'231.1'!A88:N159,14,FALSE)</f>
        <v>7988.6449617424369</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11118.004961742437</v>
      </c>
    </row>
    <row r="57" spans="1:4" ht="54" thickTop="1" thickBot="1">
      <c r="A57" s="143" t="s">
        <v>1535</v>
      </c>
      <c r="B57" s="144" t="s">
        <v>1536</v>
      </c>
      <c r="C57" s="139" t="s">
        <v>233</v>
      </c>
      <c r="D57" s="184">
        <f>VLOOKUP('233.10'!A88,'233.10'!A88:N162,14,FALSE)</f>
        <v>15892.254961742437</v>
      </c>
    </row>
    <row r="58" spans="1:4" ht="54" thickTop="1" thickBot="1">
      <c r="A58" s="143" t="s">
        <v>1106</v>
      </c>
      <c r="B58" s="144" t="s">
        <v>1537</v>
      </c>
      <c r="C58" s="139" t="s">
        <v>233</v>
      </c>
      <c r="D58" s="184">
        <f>VLOOKUP('234.1'!A88,'234.1'!A88:N163,14,FALSE)</f>
        <v>1278.5718817724567</v>
      </c>
    </row>
    <row r="59" spans="1:4" ht="54" thickTop="1" thickBot="1">
      <c r="A59" s="143" t="s">
        <v>1540</v>
      </c>
      <c r="B59" s="144" t="s">
        <v>1541</v>
      </c>
      <c r="C59" s="139" t="s">
        <v>388</v>
      </c>
      <c r="D59" s="184">
        <f>VLOOKUP('235.1'!A88,'235.1'!A88:N164,14,FALSE)</f>
        <v>61483.760722061816</v>
      </c>
    </row>
    <row r="60" spans="1:4" ht="54" thickTop="1" thickBot="1">
      <c r="A60" s="145" t="s">
        <v>1542</v>
      </c>
      <c r="B60" s="144" t="s">
        <v>1543</v>
      </c>
      <c r="C60" s="139" t="s">
        <v>388</v>
      </c>
      <c r="D60" s="184">
        <f>VLOOKUP('235.10'!A88,'235.10'!A88:N165,14,FALSE)</f>
        <v>15273.094055395155</v>
      </c>
    </row>
    <row r="61" spans="1:4" ht="54" thickTop="1" thickBot="1">
      <c r="A61" s="145" t="s">
        <v>1544</v>
      </c>
      <c r="B61" s="144" t="s">
        <v>1545</v>
      </c>
      <c r="C61" s="139" t="s">
        <v>377</v>
      </c>
      <c r="D61" s="184">
        <f>VLOOKUP('235.11'!A88,'235.11'!A88:N166,14,FALSE)</f>
        <v>577.63333333333333</v>
      </c>
    </row>
    <row r="62" spans="1:4" ht="54" thickTop="1" thickBot="1">
      <c r="A62" s="145" t="s">
        <v>1546</v>
      </c>
      <c r="B62" s="144" t="s">
        <v>1957</v>
      </c>
      <c r="C62" s="139" t="s">
        <v>388</v>
      </c>
      <c r="D62" s="184">
        <f>VLOOKUP('236.1'!A88,'236.1'!A88:N167,14,FALSE)</f>
        <v>116153.09405539517</v>
      </c>
    </row>
    <row r="63" spans="1:4" ht="54" thickTop="1" thickBot="1">
      <c r="A63" s="145" t="s">
        <v>1549</v>
      </c>
      <c r="B63" s="144" t="s">
        <v>1958</v>
      </c>
      <c r="C63" s="139" t="s">
        <v>388</v>
      </c>
      <c r="D63" s="184">
        <f>VLOOKUP('236.10'!A87,'236.10'!A87:N168,14,FALSE)</f>
        <v>15273.094055395155</v>
      </c>
    </row>
    <row r="64" spans="1:4" ht="54" thickTop="1" thickBot="1">
      <c r="A64" s="145" t="s">
        <v>1550</v>
      </c>
      <c r="B64" s="146" t="s">
        <v>1551</v>
      </c>
      <c r="C64" s="180" t="s">
        <v>377</v>
      </c>
      <c r="D64" s="184">
        <f>VLOOKUP('236.11'!A88,'236.11'!A88:N169,14,FALSE)</f>
        <v>1261</v>
      </c>
    </row>
    <row r="65" spans="1:4" ht="54" thickTop="1" thickBot="1">
      <c r="A65" s="143" t="s">
        <v>1107</v>
      </c>
      <c r="B65" s="144" t="s">
        <v>1283</v>
      </c>
      <c r="C65" s="139" t="s">
        <v>233</v>
      </c>
      <c r="D65" s="184">
        <f>VLOOKUP('310.1'!A87,'310.1'!A87:N170,14,FALSE)</f>
        <v>1010.6272585083179</v>
      </c>
    </row>
    <row r="66" spans="1:4" ht="54" thickTop="1" thickBot="1">
      <c r="A66" s="143" t="s">
        <v>1108</v>
      </c>
      <c r="B66" s="144" t="s">
        <v>1284</v>
      </c>
      <c r="C66" s="139" t="s">
        <v>388</v>
      </c>
      <c r="D66" s="184">
        <f>VLOOKUP('311.1'!A87,'311.1'!A87:N171,14,FALSE)</f>
        <v>49287.656487529573</v>
      </c>
    </row>
    <row r="67" spans="1:4" ht="54" thickTop="1" thickBot="1">
      <c r="A67" s="143" t="s">
        <v>1109</v>
      </c>
      <c r="B67" s="144" t="s">
        <v>1285</v>
      </c>
      <c r="C67" s="139" t="s">
        <v>1082</v>
      </c>
      <c r="D67" s="184">
        <f>VLOOKUP('312.1'!A88,'312.1'!A88:N172,14,FALSE)</f>
        <v>6444.1</v>
      </c>
    </row>
    <row r="68" spans="1:4" ht="54" thickTop="1" thickBot="1">
      <c r="A68" s="143" t="s">
        <v>1110</v>
      </c>
      <c r="B68" s="144" t="s">
        <v>1286</v>
      </c>
      <c r="C68" s="139" t="s">
        <v>1082</v>
      </c>
      <c r="D68" s="184">
        <f>VLOOKUP('312.2'!A88,'312.2'!A88:N173,14,FALSE)</f>
        <v>6256.9</v>
      </c>
    </row>
    <row r="69" spans="1:4" ht="54" thickTop="1" thickBot="1">
      <c r="A69" s="143" t="s">
        <v>1111</v>
      </c>
      <c r="B69" s="144" t="s">
        <v>1287</v>
      </c>
      <c r="C69" s="139" t="s">
        <v>1548</v>
      </c>
      <c r="D69" s="184">
        <f>VLOOKUP('312.3'!A87,'312.3'!A87:N174,14,FALSE)</f>
        <v>2330.4839999999999</v>
      </c>
    </row>
    <row r="70" spans="1:4" ht="54" thickTop="1" thickBot="1">
      <c r="A70" s="143" t="s">
        <v>1112</v>
      </c>
      <c r="B70" s="144" t="s">
        <v>1288</v>
      </c>
      <c r="C70" s="139" t="s">
        <v>388</v>
      </c>
      <c r="D70" s="185">
        <f>VLOOKUP('312.4'!A88,'312.4'!A88:N175,14,FALSE)</f>
        <v>49280.280113444242</v>
      </c>
    </row>
    <row r="71" spans="1:4" ht="54" thickTop="1" thickBot="1">
      <c r="A71" s="143" t="s">
        <v>1113</v>
      </c>
      <c r="B71" s="144" t="s">
        <v>1553</v>
      </c>
      <c r="C71" s="139" t="s">
        <v>388</v>
      </c>
      <c r="D71" s="185">
        <f>VLOOKUP('320.1'!A88,'320.1'!A88:N176,14,FALSE)</f>
        <v>57767.460113444235</v>
      </c>
    </row>
    <row r="72" spans="1:4" ht="54" thickTop="1" thickBot="1">
      <c r="A72" s="143" t="s">
        <v>1114</v>
      </c>
      <c r="B72" s="144" t="s">
        <v>1554</v>
      </c>
      <c r="C72" s="139" t="s">
        <v>388</v>
      </c>
      <c r="D72" s="185">
        <f>VLOOKUP('320.2'!A88,'320.2'!A88:N177,14,FALSE)</f>
        <v>57767.460113444235</v>
      </c>
    </row>
    <row r="73" spans="1:4" ht="54" thickTop="1" thickBot="1">
      <c r="A73" s="143" t="s">
        <v>1557</v>
      </c>
      <c r="B73" s="144" t="s">
        <v>1558</v>
      </c>
      <c r="C73" s="139" t="s">
        <v>388</v>
      </c>
      <c r="D73" s="185">
        <f>VLOOKUP('320.3'!A88,'320.3'!A88:N178,14,FALSE)</f>
        <v>57767.460113444235</v>
      </c>
    </row>
    <row r="74" spans="1:4" ht="54" thickTop="1" thickBot="1">
      <c r="A74" s="143" t="s">
        <v>1559</v>
      </c>
      <c r="B74" s="144" t="s">
        <v>1560</v>
      </c>
      <c r="C74" s="139" t="s">
        <v>388</v>
      </c>
      <c r="D74" s="185">
        <f>VLOOKUP('320.4'!A88,'320.4'!A88:N179,14,FALSE)</f>
        <v>73683.325585112078</v>
      </c>
    </row>
    <row r="75" spans="1:4" ht="54" thickTop="1" thickBot="1">
      <c r="A75" s="143" t="s">
        <v>1561</v>
      </c>
      <c r="B75" s="144" t="s">
        <v>1562</v>
      </c>
      <c r="C75" s="139" t="s">
        <v>388</v>
      </c>
      <c r="D75" s="185">
        <f>VLOOKUP('320.5'!A88,'320.5'!A88:N180,14,FALSE)</f>
        <v>73683.325585112078</v>
      </c>
    </row>
    <row r="76" spans="1:4" ht="54" thickTop="1" thickBot="1">
      <c r="A76" s="143" t="s">
        <v>1563</v>
      </c>
      <c r="B76" s="144" t="s">
        <v>1564</v>
      </c>
      <c r="C76" s="139" t="s">
        <v>388</v>
      </c>
      <c r="D76" s="185">
        <f>VLOOKUP('320.6'!A88,'320.6'!A88:N181,14,FALSE)</f>
        <v>73683.325585112078</v>
      </c>
    </row>
    <row r="77" spans="1:4" ht="54" thickTop="1" thickBot="1">
      <c r="A77" s="143" t="s">
        <v>1115</v>
      </c>
      <c r="B77" s="144" t="s">
        <v>1565</v>
      </c>
      <c r="C77" s="139" t="s">
        <v>388</v>
      </c>
      <c r="D77" s="185">
        <f>VLOOKUP('330.1'!A88,'330.1'!A88:N182,14,FALSE)</f>
        <v>79294.68011344425</v>
      </c>
    </row>
    <row r="78" spans="1:4" ht="54" thickTop="1" thickBot="1">
      <c r="A78" s="145" t="s">
        <v>1116</v>
      </c>
      <c r="B78" s="144" t="s">
        <v>1566</v>
      </c>
      <c r="C78" s="139" t="s">
        <v>388</v>
      </c>
      <c r="D78" s="185">
        <f>VLOOKUP('330.2'!A88,'330.1'!A88:N183,14,FALSE)</f>
        <v>79294.68011344425</v>
      </c>
    </row>
    <row r="79" spans="1:4" ht="54" thickTop="1" thickBot="1">
      <c r="A79" s="145" t="s">
        <v>1567</v>
      </c>
      <c r="B79" s="146" t="s">
        <v>1568</v>
      </c>
      <c r="C79" s="139" t="s">
        <v>388</v>
      </c>
      <c r="D79" s="185">
        <f>VLOOKUP('330.3'!A88,'330.3'!A88:N184,14,FALSE)</f>
        <v>79294.68011344425</v>
      </c>
    </row>
    <row r="80" spans="1:4" ht="54" thickTop="1" thickBot="1">
      <c r="A80" s="145" t="s">
        <v>1569</v>
      </c>
      <c r="B80" s="146" t="s">
        <v>1570</v>
      </c>
      <c r="C80" s="139" t="s">
        <v>388</v>
      </c>
      <c r="D80" s="185">
        <f>VLOOKUP('330.4'!A88,'330.4'!A88:N185,14,FALSE)</f>
        <v>95210.545585112079</v>
      </c>
    </row>
    <row r="81" spans="1:4" ht="54" thickTop="1" thickBot="1">
      <c r="A81" s="145" t="s">
        <v>1571</v>
      </c>
      <c r="B81" s="146" t="s">
        <v>1572</v>
      </c>
      <c r="C81" s="139" t="s">
        <v>388</v>
      </c>
      <c r="D81" s="185">
        <f>VLOOKUP('330.5'!A88,'330.5'!A88:N186,14,FALSE)</f>
        <v>95210.545585112079</v>
      </c>
    </row>
    <row r="82" spans="1:4" ht="54" thickTop="1" thickBot="1">
      <c r="A82" s="145" t="s">
        <v>1573</v>
      </c>
      <c r="B82" s="146" t="s">
        <v>1574</v>
      </c>
      <c r="C82" s="139" t="s">
        <v>388</v>
      </c>
      <c r="D82" s="185">
        <f>VLOOKUP('330.6'!A88,'330.6'!A88:N187,14,FALSE)</f>
        <v>95210.545585112079</v>
      </c>
    </row>
    <row r="83" spans="1:4" ht="54" thickTop="1" thickBot="1">
      <c r="A83" s="143" t="s">
        <v>1117</v>
      </c>
      <c r="B83" s="144" t="s">
        <v>1575</v>
      </c>
      <c r="C83" s="139" t="s">
        <v>388</v>
      </c>
      <c r="D83" s="185">
        <f>VLOOKUP('340.1'!A88,'340.1'!A88:N188,14,FALSE)</f>
        <v>79767.226389124786</v>
      </c>
    </row>
    <row r="84" spans="1:4" ht="54" thickTop="1" thickBot="1">
      <c r="A84" s="143" t="s">
        <v>1118</v>
      </c>
      <c r="B84" s="144" t="s">
        <v>1576</v>
      </c>
      <c r="C84" s="139" t="s">
        <v>388</v>
      </c>
      <c r="D84" s="185">
        <f>VLOOKUP('340.2'!A88,'340.2'!A88:N190,14,FALSE)</f>
        <v>79767.226389124786</v>
      </c>
    </row>
    <row r="85" spans="1:4" ht="54" thickTop="1" thickBot="1">
      <c r="A85" s="143" t="s">
        <v>1119</v>
      </c>
      <c r="B85" s="144" t="s">
        <v>1577</v>
      </c>
      <c r="C85" s="139" t="s">
        <v>388</v>
      </c>
      <c r="D85" s="185">
        <f>VLOOKUP('340.3'!A88,'340.3'!A88:N191,14,FALSE)</f>
        <v>79767.226389124786</v>
      </c>
    </row>
    <row r="86" spans="1:4" ht="54" thickTop="1" thickBot="1">
      <c r="A86" s="143" t="s">
        <v>1578</v>
      </c>
      <c r="B86" s="144" t="s">
        <v>2127</v>
      </c>
      <c r="C86" s="139" t="s">
        <v>388</v>
      </c>
      <c r="D86" s="185">
        <f>VLOOKUP('350.1'!A88,'350.1'!A88:N192,14,FALSE)</f>
        <v>128821.49953778558</v>
      </c>
    </row>
    <row r="87" spans="1:4" ht="54" thickTop="1" thickBot="1">
      <c r="A87" s="203" t="s">
        <v>1579</v>
      </c>
      <c r="B87" s="144" t="s">
        <v>2128</v>
      </c>
      <c r="C87" s="139" t="s">
        <v>388</v>
      </c>
      <c r="D87" s="185">
        <f>VLOOKUP('350.2'!A88,'350.2'!A88:N193,14,FALSE)</f>
        <v>128821.49953778558</v>
      </c>
    </row>
    <row r="88" spans="1:4" ht="54" thickTop="1" thickBot="1">
      <c r="A88" s="145" t="s">
        <v>1580</v>
      </c>
      <c r="B88" s="146" t="s">
        <v>1581</v>
      </c>
      <c r="C88" s="139" t="s">
        <v>388</v>
      </c>
      <c r="D88" s="185">
        <f>VLOOKUP('350.3'!A88,'350.3'!A88:N194,14,FALSE)</f>
        <v>128821.49953778558</v>
      </c>
    </row>
    <row r="89" spans="1:4" ht="54" thickTop="1" thickBot="1">
      <c r="A89" s="143" t="s">
        <v>1582</v>
      </c>
      <c r="B89" s="144" t="s">
        <v>1583</v>
      </c>
      <c r="C89" s="139" t="s">
        <v>388</v>
      </c>
      <c r="D89" s="185">
        <f>VLOOKUP('350.4'!A88,'350.4'!A88:N195,14,FALSE)</f>
        <v>128821.49953778558</v>
      </c>
    </row>
    <row r="90" spans="1:4" ht="54" thickTop="1" thickBot="1">
      <c r="A90" s="145" t="s">
        <v>1584</v>
      </c>
      <c r="B90" s="146" t="s">
        <v>1585</v>
      </c>
      <c r="C90" s="139" t="s">
        <v>388</v>
      </c>
      <c r="D90" s="185">
        <f>VLOOKUP('350.10'!A88,'350.10'!A88:N196,14,FALSE)</f>
        <v>76834.499537785567</v>
      </c>
    </row>
    <row r="91" spans="1:4" ht="54" thickTop="1" thickBot="1">
      <c r="A91" s="145" t="s">
        <v>1586</v>
      </c>
      <c r="B91" s="146" t="s">
        <v>1587</v>
      </c>
      <c r="C91" s="139" t="s">
        <v>388</v>
      </c>
      <c r="D91" s="185">
        <f>VLOOKUP('350.11'!A88,'350.11'!A88:N197,14,FALSE)</f>
        <v>76834.499537785567</v>
      </c>
    </row>
    <row r="92" spans="1:4" ht="54" thickTop="1" thickBot="1">
      <c r="A92" s="145" t="s">
        <v>1588</v>
      </c>
      <c r="B92" s="146" t="s">
        <v>1589</v>
      </c>
      <c r="C92" s="139" t="s">
        <v>388</v>
      </c>
      <c r="D92" s="185">
        <f>VLOOKUP('350.12'!A88,'350.12'!A88:N198,14,FALSE)</f>
        <v>76834.499537785567</v>
      </c>
    </row>
    <row r="93" spans="1:4" ht="54" thickTop="1" thickBot="1">
      <c r="A93" s="145" t="s">
        <v>1590</v>
      </c>
      <c r="B93" s="146" t="s">
        <v>1591</v>
      </c>
      <c r="C93" s="139" t="s">
        <v>388</v>
      </c>
      <c r="D93" s="185">
        <f>VLOOKUP('350.13'!A88,'350.13'!A88:N199,14,FALSE)</f>
        <v>76834.499537785567</v>
      </c>
    </row>
    <row r="94" spans="1:4" ht="54" thickTop="1" thickBot="1">
      <c r="A94" s="143" t="s">
        <v>1592</v>
      </c>
      <c r="B94" s="144" t="s">
        <v>1593</v>
      </c>
      <c r="C94" s="139" t="s">
        <v>1082</v>
      </c>
      <c r="D94" s="185">
        <f>VLOOKUP('350.14'!A88,'350.14'!A88:N200,14,FALSE)</f>
        <v>577.63333333333333</v>
      </c>
    </row>
    <row r="95" spans="1:4" ht="54" thickTop="1" thickBot="1">
      <c r="A95" s="145" t="s">
        <v>1594</v>
      </c>
      <c r="B95" s="146" t="s">
        <v>1595</v>
      </c>
      <c r="C95" s="139" t="s">
        <v>388</v>
      </c>
      <c r="D95" s="185">
        <f>VLOOKUP('351.1'!A88,'351.1'!A88:N201,14,FALSE)</f>
        <v>128821.49953778558</v>
      </c>
    </row>
    <row r="96" spans="1:4" ht="54" thickTop="1" thickBot="1">
      <c r="A96" s="145" t="s">
        <v>1596</v>
      </c>
      <c r="B96" s="146" t="s">
        <v>1597</v>
      </c>
      <c r="C96" s="139" t="s">
        <v>388</v>
      </c>
      <c r="D96" s="185">
        <f>VLOOKUP('351.2'!A88,'351.2'!A88:N202,14,FALSE)</f>
        <v>128821.49953778558</v>
      </c>
    </row>
    <row r="97" spans="1:4" ht="54" thickTop="1" thickBot="1">
      <c r="A97" s="145" t="s">
        <v>1598</v>
      </c>
      <c r="B97" s="146" t="s">
        <v>1599</v>
      </c>
      <c r="C97" s="139" t="s">
        <v>388</v>
      </c>
      <c r="D97" s="185">
        <f>VLOOKUP('351.10'!A88,'351.10'!A88:N203,14,FALSE)</f>
        <v>76834.499537785567</v>
      </c>
    </row>
    <row r="98" spans="1:4" ht="54" thickTop="1" thickBot="1">
      <c r="A98" s="145" t="s">
        <v>1600</v>
      </c>
      <c r="B98" s="146" t="s">
        <v>1601</v>
      </c>
      <c r="C98" s="139" t="s">
        <v>388</v>
      </c>
      <c r="D98" s="185">
        <f>VLOOKUP('351.11'!A88,'351.11'!A88:N204,14,FALSE)</f>
        <v>76834.499537785567</v>
      </c>
    </row>
    <row r="99" spans="1:4" ht="54" thickTop="1" thickBot="1">
      <c r="A99" s="145" t="s">
        <v>1602</v>
      </c>
      <c r="B99" s="146" t="s">
        <v>1603</v>
      </c>
      <c r="C99" s="139" t="s">
        <v>1082</v>
      </c>
      <c r="D99" s="185">
        <f>VLOOKUP('351.12'!A88,'351.12'!A88:N205,14,FALSE)</f>
        <v>577.63333333333333</v>
      </c>
    </row>
    <row r="100" spans="1:4" ht="54" thickTop="1" thickBot="1">
      <c r="A100" s="145" t="s">
        <v>1606</v>
      </c>
      <c r="B100" s="146" t="s">
        <v>1604</v>
      </c>
      <c r="C100" s="139" t="s">
        <v>1082</v>
      </c>
      <c r="D100" s="185">
        <f>VLOOKUP('410.1'!A88,'410.1'!A88:N206,14,FALSE)</f>
        <v>2644.2</v>
      </c>
    </row>
    <row r="101" spans="1:4" ht="54" thickTop="1" thickBot="1">
      <c r="A101" s="145" t="s">
        <v>1607</v>
      </c>
      <c r="B101" s="146" t="s">
        <v>1605</v>
      </c>
      <c r="C101" s="139" t="s">
        <v>1082</v>
      </c>
      <c r="D101" s="185">
        <f>VLOOKUP('410.2'!A88,'410.2'!A88:N207,14,FALSE)</f>
        <v>2522</v>
      </c>
    </row>
    <row r="102" spans="1:4" ht="54" thickTop="1" thickBot="1">
      <c r="A102" s="145" t="s">
        <v>1609</v>
      </c>
      <c r="B102" s="146" t="s">
        <v>1608</v>
      </c>
      <c r="C102" s="139" t="s">
        <v>377</v>
      </c>
      <c r="D102" s="185">
        <f>VLOOKUP('410.3'!A88,'410.3'!A88:N208,14,FALSE)</f>
        <v>2126.8000000000002</v>
      </c>
    </row>
    <row r="103" spans="1:4" ht="54" thickTop="1" thickBot="1">
      <c r="A103" s="145" t="s">
        <v>1611</v>
      </c>
      <c r="B103" s="146" t="s">
        <v>1610</v>
      </c>
      <c r="C103" s="139" t="s">
        <v>1548</v>
      </c>
      <c r="D103" s="185">
        <f>VLOOKUP('411.1'!A88,'411.1'!A88:N209,14,FALSE)</f>
        <v>2817.1</v>
      </c>
    </row>
    <row r="104" spans="1:4" ht="54" thickTop="1" thickBot="1">
      <c r="A104" s="143" t="s">
        <v>1120</v>
      </c>
      <c r="B104" s="144" t="s">
        <v>2064</v>
      </c>
      <c r="C104" s="139" t="s">
        <v>1548</v>
      </c>
      <c r="D104" s="185">
        <f>VLOOKUP('411.2'!A88,'411.2'!A88:N210,14,FALSE)</f>
        <v>6024.2</v>
      </c>
    </row>
    <row r="105" spans="1:4" ht="54" thickTop="1" thickBot="1">
      <c r="A105" s="143" t="s">
        <v>1121</v>
      </c>
      <c r="B105" s="144" t="s">
        <v>2160</v>
      </c>
      <c r="C105" s="139" t="s">
        <v>1548</v>
      </c>
      <c r="D105" s="185">
        <f>VLOOKUP('411.3'!A88,'411.3'!A88:N211,14,FALSE)</f>
        <v>2377.6999999999998</v>
      </c>
    </row>
    <row r="106" spans="1:4" ht="54" thickTop="1" thickBot="1">
      <c r="A106" s="143" t="s">
        <v>1612</v>
      </c>
      <c r="B106" s="144" t="s">
        <v>2161</v>
      </c>
      <c r="C106" s="139" t="s">
        <v>1548</v>
      </c>
      <c r="D106" s="185">
        <f>VLOOKUP('411.4'!A88,'411.4'!A88:N212,14,FALSE)</f>
        <v>1597.7</v>
      </c>
    </row>
    <row r="107" spans="1:4" ht="54" thickTop="1" thickBot="1">
      <c r="A107" s="143" t="s">
        <v>1619</v>
      </c>
      <c r="B107" s="199" t="s">
        <v>1690</v>
      </c>
      <c r="C107" s="139" t="s">
        <v>1082</v>
      </c>
      <c r="D107" s="185">
        <f>VLOOKUP('413.1'!A88,'413.1'!A88:N213,14,FALSE)</f>
        <v>2440.1</v>
      </c>
    </row>
    <row r="108" spans="1:4" ht="54" thickTop="1" thickBot="1">
      <c r="A108" s="143" t="s">
        <v>1621</v>
      </c>
      <c r="B108" s="144" t="s">
        <v>1691</v>
      </c>
      <c r="C108" s="139" t="s">
        <v>1082</v>
      </c>
      <c r="D108" s="185">
        <f>VLOOKUP('413.2'!A88,'413.2'!A88:N214,14,FALSE)</f>
        <v>2511.6</v>
      </c>
    </row>
    <row r="109" spans="1:4" ht="54" thickTop="1" thickBot="1">
      <c r="A109" s="143" t="s">
        <v>1623</v>
      </c>
      <c r="B109" s="144" t="s">
        <v>1692</v>
      </c>
      <c r="C109" s="139" t="s">
        <v>1082</v>
      </c>
      <c r="D109" s="185">
        <f>VLOOKUP('413.3'!A88,'413.3'!A88:N215,14,FALSE)</f>
        <v>2587</v>
      </c>
    </row>
    <row r="110" spans="1:4" ht="54" thickTop="1" thickBot="1">
      <c r="A110" s="143" t="s">
        <v>1122</v>
      </c>
      <c r="B110" s="144" t="s">
        <v>1289</v>
      </c>
      <c r="C110" s="139" t="s">
        <v>1082</v>
      </c>
      <c r="D110" s="185">
        <f>VLOOKUP('414.1'!A88,'414.1'!A88:N216,14,FALSE)</f>
        <v>4214.6000000000004</v>
      </c>
    </row>
    <row r="111" spans="1:4" ht="54" thickTop="1" thickBot="1">
      <c r="A111" s="143" t="s">
        <v>1123</v>
      </c>
      <c r="B111" s="144" t="s">
        <v>2065</v>
      </c>
      <c r="C111" s="139" t="s">
        <v>1082</v>
      </c>
      <c r="D111" s="185">
        <f>VLOOKUP('414.2'!A88,'414.2'!A88:N217,14,FALSE)</f>
        <v>2853.5</v>
      </c>
    </row>
    <row r="112" spans="1:4" ht="54" thickTop="1" thickBot="1">
      <c r="A112" s="143" t="s">
        <v>1124</v>
      </c>
      <c r="B112" s="144" t="s">
        <v>2066</v>
      </c>
      <c r="C112" s="139" t="s">
        <v>1082</v>
      </c>
      <c r="D112" s="185">
        <f>VLOOKUP('414.3'!A88,'414.3'!A88:N218,14,FALSE)</f>
        <v>2853.5</v>
      </c>
    </row>
    <row r="113" spans="1:4" ht="54" thickTop="1" thickBot="1">
      <c r="A113" s="143" t="s">
        <v>1125</v>
      </c>
      <c r="B113" s="144" t="s">
        <v>1290</v>
      </c>
      <c r="C113" s="139" t="s">
        <v>1082</v>
      </c>
      <c r="D113" s="185">
        <f>VLOOKUP('414.4'!A88,'414.4'!A88:N219,14,FALSE)</f>
        <v>4397.8999999999996</v>
      </c>
    </row>
    <row r="114" spans="1:4" ht="54" thickTop="1" thickBot="1">
      <c r="A114" s="143" t="s">
        <v>1126</v>
      </c>
      <c r="B114" s="144" t="s">
        <v>1291</v>
      </c>
      <c r="C114" s="139" t="s">
        <v>1082</v>
      </c>
      <c r="D114" s="185">
        <f>VLOOKUP('414.5'!A88,'414.5'!A88:N220,14,FALSE)</f>
        <v>4607.2</v>
      </c>
    </row>
    <row r="115" spans="1:4" ht="54" thickTop="1" thickBot="1">
      <c r="A115" s="143" t="s">
        <v>1630</v>
      </c>
      <c r="B115" s="144" t="s">
        <v>2162</v>
      </c>
      <c r="C115" s="139" t="s">
        <v>1082</v>
      </c>
      <c r="D115" s="185">
        <f>VLOOKUP('414.6'!A88,'414.6'!A88:N221,14,FALSE)</f>
        <v>3385.2000000000003</v>
      </c>
    </row>
    <row r="116" spans="1:4" ht="54" thickTop="1" thickBot="1">
      <c r="A116" s="143" t="s">
        <v>1127</v>
      </c>
      <c r="B116" s="144" t="s">
        <v>2067</v>
      </c>
      <c r="C116" s="139" t="s">
        <v>1548</v>
      </c>
      <c r="D116" s="185">
        <f>VLOOKUP('415.1'!A88,'415.1'!A88:N222,14,FALSE)</f>
        <v>3279.9</v>
      </c>
    </row>
    <row r="117" spans="1:4" ht="54" thickTop="1" thickBot="1">
      <c r="A117" s="143" t="s">
        <v>1128</v>
      </c>
      <c r="B117" s="144" t="s">
        <v>2164</v>
      </c>
      <c r="C117" s="139" t="s">
        <v>233</v>
      </c>
      <c r="D117" s="185">
        <f>VLOOKUP('420.1'!A87,'420.1'!A87:N223,14,FALSE)</f>
        <v>3099.461475535652</v>
      </c>
    </row>
    <row r="118" spans="1:4" ht="54" thickTop="1" thickBot="1">
      <c r="A118" s="143" t="s">
        <v>1129</v>
      </c>
      <c r="B118" s="144" t="s">
        <v>2163</v>
      </c>
      <c r="C118" s="148" t="s">
        <v>233</v>
      </c>
      <c r="D118" s="185">
        <f>VLOOKUP('420.2 '!A88,'420.2 '!A59:N107,14,FALSE)</f>
        <v>11640.461475535652</v>
      </c>
    </row>
    <row r="119" spans="1:4" ht="54" thickTop="1" thickBot="1">
      <c r="A119" s="143" t="s">
        <v>1635</v>
      </c>
      <c r="B119" s="144" t="s">
        <v>1636</v>
      </c>
      <c r="C119" s="139" t="s">
        <v>233</v>
      </c>
      <c r="D119" s="185">
        <f>VLOOKUP('420.3'!A88,'420.3'!A88:N225,14,FALSE)</f>
        <v>2782.5214755356519</v>
      </c>
    </row>
    <row r="120" spans="1:4" ht="54" thickTop="1" thickBot="1">
      <c r="A120" s="143" t="s">
        <v>1130</v>
      </c>
      <c r="B120" s="144" t="s">
        <v>1292</v>
      </c>
      <c r="C120" s="139" t="s">
        <v>233</v>
      </c>
      <c r="D120" s="185">
        <f>VLOOKUP('421.1'!A88,'421.1'!A88:N226,14,FALSE)</f>
        <v>5416.3864755356517</v>
      </c>
    </row>
    <row r="121" spans="1:4" ht="54" thickTop="1" thickBot="1">
      <c r="A121" s="143" t="s">
        <v>1131</v>
      </c>
      <c r="B121" s="144" t="s">
        <v>1293</v>
      </c>
      <c r="C121" s="139" t="s">
        <v>233</v>
      </c>
      <c r="D121" s="185">
        <f>VLOOKUP('421.2'!A88,'421.2'!A88:N227,14,FALSE)</f>
        <v>1729.7164755356521</v>
      </c>
    </row>
    <row r="122" spans="1:4" ht="54" thickTop="1" thickBot="1">
      <c r="A122" s="143" t="s">
        <v>1132</v>
      </c>
      <c r="B122" s="144" t="s">
        <v>2068</v>
      </c>
      <c r="C122" s="139" t="s">
        <v>233</v>
      </c>
      <c r="D122" s="185">
        <f>VLOOKUP('421.3'!A88,'421.3'!A88:N228,14,FALSE)</f>
        <v>1473.4864755356518</v>
      </c>
    </row>
    <row r="123" spans="1:4" ht="54" thickTop="1" thickBot="1">
      <c r="A123" s="143" t="s">
        <v>1133</v>
      </c>
      <c r="B123" s="144" t="s">
        <v>2069</v>
      </c>
      <c r="C123" s="139" t="s">
        <v>233</v>
      </c>
      <c r="D123" s="185">
        <f>VLOOKUP('421.4'!A88,'421.4'!A88:N229,14,FALSE)</f>
        <v>1516.191475535652</v>
      </c>
    </row>
    <row r="124" spans="1:4" ht="54" thickTop="1" thickBot="1">
      <c r="A124" s="143" t="s">
        <v>1640</v>
      </c>
      <c r="B124" s="146" t="s">
        <v>1641</v>
      </c>
      <c r="C124" s="139" t="s">
        <v>233</v>
      </c>
      <c r="D124" s="185">
        <f>VLOOKUP('430.1.1'!A87,'430.1.1'!A87:N230,14,FALSE)</f>
        <v>8658.9735625845096</v>
      </c>
    </row>
    <row r="125" spans="1:4" ht="54" thickTop="1" thickBot="1">
      <c r="A125" s="143" t="s">
        <v>1642</v>
      </c>
      <c r="B125" s="144" t="s">
        <v>1643</v>
      </c>
      <c r="C125" s="139" t="s">
        <v>233</v>
      </c>
      <c r="D125" s="185">
        <f>VLOOKUP('430.1.2'!A88,'430.1.2'!A88:N231,14,FALSE)</f>
        <v>7074.2085625845111</v>
      </c>
    </row>
    <row r="126" spans="1:4" ht="54" thickTop="1" thickBot="1">
      <c r="A126" s="143" t="s">
        <v>1644</v>
      </c>
      <c r="B126" s="144" t="s">
        <v>1693</v>
      </c>
      <c r="C126" s="139" t="s">
        <v>233</v>
      </c>
      <c r="D126" s="185">
        <f>VLOOKUP('430.2.1'!A88,'430.2.1'!A88:N232,14,FALSE)</f>
        <v>8658.9735625845096</v>
      </c>
    </row>
    <row r="127" spans="1:4" ht="54" thickTop="1" thickBot="1">
      <c r="A127" s="143" t="s">
        <v>1646</v>
      </c>
      <c r="B127" s="144" t="s">
        <v>1694</v>
      </c>
      <c r="C127" s="139" t="s">
        <v>233</v>
      </c>
      <c r="D127" s="185">
        <f>VLOOKUP('430.2.2'!A88,'430.2.2'!A88:N233,14,FALSE)</f>
        <v>7074.2085625845111</v>
      </c>
    </row>
    <row r="128" spans="1:4" ht="54" thickTop="1" thickBot="1">
      <c r="A128" s="143" t="s">
        <v>1647</v>
      </c>
      <c r="B128" s="144" t="s">
        <v>1695</v>
      </c>
      <c r="C128" s="139" t="s">
        <v>233</v>
      </c>
      <c r="D128" s="185">
        <f>VLOOKUP('431.1.1'!A88,'431.1.1'!A88:N234,14,FALSE)</f>
        <v>18505.31118194111</v>
      </c>
    </row>
    <row r="129" spans="1:4" ht="54" thickTop="1" thickBot="1">
      <c r="A129" s="143" t="s">
        <v>1649</v>
      </c>
      <c r="B129" s="144" t="s">
        <v>1696</v>
      </c>
      <c r="C129" s="139" t="s">
        <v>233</v>
      </c>
      <c r="D129" s="185">
        <f>VLOOKUP('431.1.2'!A88,'431.1.2'!A88:N235,14,FALSE)</f>
        <v>14545.13418194111</v>
      </c>
    </row>
    <row r="130" spans="1:4" ht="54" thickTop="1" thickBot="1">
      <c r="A130" s="143" t="s">
        <v>1652</v>
      </c>
      <c r="B130" s="144" t="s">
        <v>1697</v>
      </c>
      <c r="C130" s="139" t="s">
        <v>233</v>
      </c>
      <c r="D130" s="185">
        <f>VLOOKUP('431.2.1'!A88,'431.2.1'!A88:N236,14,FALSE)</f>
        <v>16493.431181941105</v>
      </c>
    </row>
    <row r="131" spans="1:4" ht="54" thickTop="1" thickBot="1">
      <c r="A131" s="143" t="s">
        <v>1653</v>
      </c>
      <c r="B131" s="144" t="s">
        <v>1698</v>
      </c>
      <c r="C131" s="139" t="s">
        <v>233</v>
      </c>
      <c r="D131" s="185">
        <f>VLOOKUP('431.2.2'!A88,'431.2.2'!A88:N237,14,FALSE)</f>
        <v>13007.754181941109</v>
      </c>
    </row>
    <row r="132" spans="1:4" ht="54" thickTop="1" thickBot="1">
      <c r="A132" s="143" t="s">
        <v>1134</v>
      </c>
      <c r="B132" s="144" t="s">
        <v>1294</v>
      </c>
      <c r="C132" s="139" t="s">
        <v>233</v>
      </c>
      <c r="D132" s="185">
        <f>VLOOKUP('432.1'!A88,'432.1'!A88:N238,14,FALSE)</f>
        <v>5720.4481222401537</v>
      </c>
    </row>
    <row r="133" spans="1:4" ht="54" thickTop="1" thickBot="1">
      <c r="A133" s="143" t="s">
        <v>1135</v>
      </c>
      <c r="B133" s="144" t="s">
        <v>2070</v>
      </c>
      <c r="C133" s="139" t="s">
        <v>233</v>
      </c>
      <c r="D133" s="185">
        <f>VLOOKUP('432.2'!A88,'432.2'!A88:N239,14,FALSE)</f>
        <v>15961.198122240155</v>
      </c>
    </row>
    <row r="134" spans="1:4" ht="54" thickTop="1" thickBot="1">
      <c r="A134" s="143" t="s">
        <v>1136</v>
      </c>
      <c r="B134" s="144" t="s">
        <v>2071</v>
      </c>
      <c r="C134" s="139" t="s">
        <v>233</v>
      </c>
      <c r="D134" s="185">
        <f>VLOOKUP('433.1'!A88,'433.1'!A88:N240,14,FALSE)</f>
        <v>3407.9393742058437</v>
      </c>
    </row>
    <row r="135" spans="1:4" ht="54" thickTop="1" thickBot="1">
      <c r="A135" s="143" t="s">
        <v>1137</v>
      </c>
      <c r="B135" s="144" t="s">
        <v>2072</v>
      </c>
      <c r="C135" s="139" t="s">
        <v>233</v>
      </c>
      <c r="D135" s="185">
        <f>VLOOKUP('433.2'!A88,'433.2'!A88:N241,14,FALSE)</f>
        <v>3172.9633992058434</v>
      </c>
    </row>
    <row r="136" spans="1:4" ht="54" thickTop="1" thickBot="1">
      <c r="A136" s="143" t="s">
        <v>1138</v>
      </c>
      <c r="B136" s="144" t="s">
        <v>2073</v>
      </c>
      <c r="C136" s="139" t="s">
        <v>233</v>
      </c>
      <c r="D136" s="185">
        <f>VLOOKUP('433.3'!A88,'433.3'!A88:N242,14,FALSE)</f>
        <v>3651.0751242058436</v>
      </c>
    </row>
    <row r="137" spans="1:4" ht="54" thickTop="1" thickBot="1">
      <c r="A137" s="143" t="s">
        <v>1139</v>
      </c>
      <c r="B137" s="144" t="s">
        <v>1295</v>
      </c>
      <c r="C137" s="139" t="s">
        <v>233</v>
      </c>
      <c r="D137" s="185">
        <f>VLOOKUP('433.4'!A88,'433.4'!A88:N243,14,FALSE)</f>
        <v>2385.4162492058431</v>
      </c>
    </row>
    <row r="138" spans="1:4" ht="54" thickTop="1" thickBot="1">
      <c r="A138" s="143" t="s">
        <v>1140</v>
      </c>
      <c r="B138" s="144" t="s">
        <v>2074</v>
      </c>
      <c r="C138" s="139" t="s">
        <v>233</v>
      </c>
      <c r="D138" s="185">
        <f>VLOOKUP('433.5'!A88,'433.5'!A88:N244,14,FALSE)</f>
        <v>4548.6893742058437</v>
      </c>
    </row>
    <row r="139" spans="1:4" ht="54" thickTop="1" thickBot="1">
      <c r="A139" s="143" t="s">
        <v>1141</v>
      </c>
      <c r="B139" s="144" t="s">
        <v>2075</v>
      </c>
      <c r="C139" s="139" t="s">
        <v>233</v>
      </c>
      <c r="D139" s="185">
        <f>VLOOKUP('433.6'!A88,'433.6'!A88:N245,14,FALSE)</f>
        <v>4273.3483992058436</v>
      </c>
    </row>
    <row r="140" spans="1:4" ht="54" thickTop="1" thickBot="1">
      <c r="A140" s="143" t="s">
        <v>1142</v>
      </c>
      <c r="B140" s="144" t="s">
        <v>2076</v>
      </c>
      <c r="C140" s="139" t="s">
        <v>233</v>
      </c>
      <c r="D140" s="185">
        <f>VLOOKUP('433.7'!A88,'433.7'!A88:N246,14,FALSE)</f>
        <v>4984.8751242058433</v>
      </c>
    </row>
    <row r="141" spans="1:4" ht="54" thickTop="1" thickBot="1">
      <c r="A141" s="143" t="s">
        <v>1143</v>
      </c>
      <c r="B141" s="144" t="s">
        <v>1296</v>
      </c>
      <c r="C141" s="139" t="s">
        <v>233</v>
      </c>
      <c r="D141" s="185">
        <f>VLOOKUP('433.8'!A88,'433.8'!A88:N247,14,FALSE)</f>
        <v>3219.0412492058431</v>
      </c>
    </row>
    <row r="142" spans="1:4" ht="54" thickTop="1" thickBot="1">
      <c r="A142" s="143" t="s">
        <v>1144</v>
      </c>
      <c r="B142" s="144" t="s">
        <v>2077</v>
      </c>
      <c r="C142" s="139" t="s">
        <v>388</v>
      </c>
      <c r="D142" s="185">
        <f>VLOOKUP('440.1'!A89,'440.1'!A89:N248,14,FALSE)</f>
        <v>214292.21702048474</v>
      </c>
    </row>
    <row r="143" spans="1:4" ht="54" thickTop="1" thickBot="1">
      <c r="A143" s="143" t="s">
        <v>1145</v>
      </c>
      <c r="B143" s="144" t="s">
        <v>2078</v>
      </c>
      <c r="C143" s="139" t="s">
        <v>388</v>
      </c>
      <c r="D143" s="185">
        <f>VLOOKUP('440.2'!A93,'440.2'!A93:N250,14,FALSE)</f>
        <v>214292.21702048474</v>
      </c>
    </row>
    <row r="144" spans="1:4" ht="54" thickTop="1" thickBot="1">
      <c r="A144" s="143" t="s">
        <v>1146</v>
      </c>
      <c r="B144" s="144" t="s">
        <v>2079</v>
      </c>
      <c r="C144" s="139" t="s">
        <v>388</v>
      </c>
      <c r="D144" s="185">
        <f>VLOOKUP('440.3'!A93,'440.3'!A93:N252,14,FALSE)</f>
        <v>214292.21702048474</v>
      </c>
    </row>
    <row r="145" spans="1:4" ht="54" thickTop="1" thickBot="1">
      <c r="A145" s="143" t="s">
        <v>1147</v>
      </c>
      <c r="B145" s="144" t="s">
        <v>1297</v>
      </c>
      <c r="C145" s="139" t="s">
        <v>388</v>
      </c>
      <c r="D145" s="185">
        <f>VLOOKUP('440.4'!A93,'440.4'!A93:N254,14,FALSE)</f>
        <v>236309.09265657235</v>
      </c>
    </row>
    <row r="146" spans="1:4" ht="54" thickTop="1" thickBot="1">
      <c r="A146" s="143" t="s">
        <v>1148</v>
      </c>
      <c r="B146" s="144" t="s">
        <v>2080</v>
      </c>
      <c r="C146" s="139" t="s">
        <v>388</v>
      </c>
      <c r="D146" s="185">
        <f>VLOOKUP('441.1'!A93,'441.1'!A93:N256,14,FALSE)</f>
        <v>214292.21702048474</v>
      </c>
    </row>
    <row r="147" spans="1:4" ht="54" thickTop="1" thickBot="1">
      <c r="A147" s="143" t="s">
        <v>1149</v>
      </c>
      <c r="B147" s="144" t="s">
        <v>2081</v>
      </c>
      <c r="C147" s="139" t="s">
        <v>388</v>
      </c>
      <c r="D147" s="185">
        <f>VLOOKUP('441.2'!A92,'441.2'!A92:N258,14,FALSE)</f>
        <v>214292.21702048474</v>
      </c>
    </row>
    <row r="148" spans="1:4" ht="54" thickTop="1" thickBot="1">
      <c r="A148" s="143" t="s">
        <v>1150</v>
      </c>
      <c r="B148" s="144" t="s">
        <v>2082</v>
      </c>
      <c r="C148" s="139" t="s">
        <v>388</v>
      </c>
      <c r="D148" s="185">
        <f>VLOOKUP('441.3'!A93,'441.3'!A93:N260,14,FALSE)</f>
        <v>214373.46702048474</v>
      </c>
    </row>
    <row r="149" spans="1:4" ht="54" thickTop="1" thickBot="1">
      <c r="A149" s="143" t="s">
        <v>1151</v>
      </c>
      <c r="B149" s="144" t="s">
        <v>2083</v>
      </c>
      <c r="C149" s="139" t="s">
        <v>388</v>
      </c>
      <c r="D149" s="185">
        <f>VLOOKUP('441.4'!A92,'441.4'!A92:N262,14,FALSE)</f>
        <v>236536.59265657235</v>
      </c>
    </row>
    <row r="150" spans="1:4" ht="54" thickTop="1" thickBot="1">
      <c r="A150" s="143" t="s">
        <v>1152</v>
      </c>
      <c r="B150" s="144" t="s">
        <v>2063</v>
      </c>
      <c r="C150" s="139" t="s">
        <v>388</v>
      </c>
      <c r="D150" s="185">
        <f>VLOOKUP('450.1'!A95,'450.1'!A95:N264,14,FALSE)</f>
        <v>200992.37660973254</v>
      </c>
    </row>
    <row r="151" spans="1:4" ht="54" thickTop="1" thickBot="1">
      <c r="A151" s="143" t="s">
        <v>1153</v>
      </c>
      <c r="B151" s="144" t="s">
        <v>2084</v>
      </c>
      <c r="C151" s="139" t="s">
        <v>388</v>
      </c>
      <c r="D151" s="185">
        <f>VLOOKUP('450.2'!A93,'450.2'!A93:N266,14,FALSE)</f>
        <v>200911.12660973254</v>
      </c>
    </row>
    <row r="152" spans="1:4" ht="54" thickTop="1" thickBot="1">
      <c r="A152" s="143" t="s">
        <v>1154</v>
      </c>
      <c r="B152" s="144" t="s">
        <v>2085</v>
      </c>
      <c r="C152" s="139" t="s">
        <v>388</v>
      </c>
      <c r="D152" s="185">
        <f>VLOOKUP('450.3'!A93,'450.3'!A93:N268,14,FALSE)</f>
        <v>200911.12660973254</v>
      </c>
    </row>
    <row r="153" spans="1:4" ht="54" thickTop="1" thickBot="1">
      <c r="A153" s="143" t="s">
        <v>1155</v>
      </c>
      <c r="B153" s="144" t="s">
        <v>2086</v>
      </c>
      <c r="C153" s="139" t="s">
        <v>388</v>
      </c>
      <c r="D153" s="185">
        <f>VLOOKUP('450.4'!A92,'450.4'!A92:N270,14,FALSE)</f>
        <v>200992.37660973254</v>
      </c>
    </row>
    <row r="154" spans="1:4" ht="63.75" customHeight="1" thickTop="1" thickBot="1">
      <c r="A154" s="143" t="s">
        <v>1156</v>
      </c>
      <c r="B154" s="144" t="s">
        <v>2087</v>
      </c>
      <c r="C154" s="139" t="s">
        <v>388</v>
      </c>
      <c r="D154" s="185">
        <f>VLOOKUP('450.5'!A92,'450.5'!A92:N272,14,FALSE)</f>
        <v>200911.12660973254</v>
      </c>
    </row>
    <row r="155" spans="1:4" ht="54" thickTop="1" thickBot="1">
      <c r="A155" s="143" t="s">
        <v>1157</v>
      </c>
      <c r="B155" s="144" t="s">
        <v>2088</v>
      </c>
      <c r="C155" s="139" t="s">
        <v>388</v>
      </c>
      <c r="D155" s="185">
        <f>VLOOKUP('450.6'!A93,'450.6'!A93:N274,14,FALSE)</f>
        <v>200911.12660973254</v>
      </c>
    </row>
    <row r="156" spans="1:4" ht="54" thickTop="1" thickBot="1">
      <c r="A156" s="143" t="s">
        <v>1158</v>
      </c>
      <c r="B156" s="144" t="s">
        <v>2089</v>
      </c>
      <c r="C156" s="139" t="s">
        <v>388</v>
      </c>
      <c r="D156" s="185">
        <f>VLOOKUP('450.7'!A93,'450.7'!A93:N275,14,FALSE)</f>
        <v>200911.12660973254</v>
      </c>
    </row>
    <row r="157" spans="1:4" ht="54" thickTop="1" thickBot="1">
      <c r="A157" s="143" t="s">
        <v>1159</v>
      </c>
      <c r="B157" s="144" t="s">
        <v>2090</v>
      </c>
      <c r="C157" s="139" t="s">
        <v>388</v>
      </c>
      <c r="D157" s="185">
        <f>VLOOKUP('450.8'!A93,'450.8'!A93:N276,14,FALSE)</f>
        <v>200911.12660973254</v>
      </c>
    </row>
    <row r="158" spans="1:4" ht="54" thickTop="1" thickBot="1">
      <c r="A158" s="143" t="s">
        <v>1668</v>
      </c>
      <c r="B158" s="144" t="s">
        <v>1699</v>
      </c>
      <c r="C158" s="139" t="s">
        <v>388</v>
      </c>
      <c r="D158" s="185">
        <f>VLOOKUP('450.10'!A92,'450.10'!A92:N277,14,FALSE)</f>
        <v>229773.94276408141</v>
      </c>
    </row>
    <row r="159" spans="1:4" ht="54" thickTop="1" thickBot="1">
      <c r="A159" s="143" t="s">
        <v>1670</v>
      </c>
      <c r="B159" s="144" t="s">
        <v>1700</v>
      </c>
      <c r="C159" s="139" t="s">
        <v>388</v>
      </c>
      <c r="D159" s="185">
        <f>VLOOKUP('450.11'!A92,'450.11'!A92:N278,14,FALSE)</f>
        <v>229692.69276408141</v>
      </c>
    </row>
    <row r="160" spans="1:4" ht="54" thickTop="1" thickBot="1">
      <c r="A160" s="143" t="s">
        <v>1672</v>
      </c>
      <c r="B160" s="144" t="s">
        <v>1701</v>
      </c>
      <c r="C160" s="139" t="s">
        <v>388</v>
      </c>
      <c r="D160" s="185">
        <f>VLOOKUP('450.12'!A92,'450.11'!A92:N279,14,FALSE)</f>
        <v>229692.69276408141</v>
      </c>
    </row>
    <row r="161" spans="1:4" ht="54" thickTop="1" thickBot="1">
      <c r="A161" s="143" t="s">
        <v>1160</v>
      </c>
      <c r="B161" s="144" t="s">
        <v>2091</v>
      </c>
      <c r="C161" s="139" t="s">
        <v>388</v>
      </c>
      <c r="D161" s="185">
        <f>VLOOKUP('451.1'!A92,'451.1'!A92:N280,14,FALSE)</f>
        <v>200911.12660973254</v>
      </c>
    </row>
    <row r="162" spans="1:4" ht="54" thickTop="1" thickBot="1">
      <c r="A162" s="143" t="s">
        <v>1161</v>
      </c>
      <c r="B162" s="144" t="s">
        <v>2092</v>
      </c>
      <c r="C162" s="139" t="s">
        <v>388</v>
      </c>
      <c r="D162" s="185">
        <f>VLOOKUP('451.2'!A93,'451.2'!A93:N281,14,FALSE)</f>
        <v>200911.12660973254</v>
      </c>
    </row>
    <row r="163" spans="1:4" ht="54" thickTop="1" thickBot="1">
      <c r="A163" s="143" t="s">
        <v>1162</v>
      </c>
      <c r="B163" s="144" t="s">
        <v>2093</v>
      </c>
      <c r="C163" s="139" t="s">
        <v>388</v>
      </c>
      <c r="D163" s="185">
        <f>VLOOKUP('451.3'!A92,'451.3'!A92:N282,14,FALSE)</f>
        <v>200911.12660973254</v>
      </c>
    </row>
    <row r="164" spans="1:4" ht="54" thickTop="1" thickBot="1">
      <c r="A164" s="143" t="s">
        <v>1163</v>
      </c>
      <c r="B164" s="144" t="s">
        <v>2094</v>
      </c>
      <c r="C164" s="139" t="s">
        <v>388</v>
      </c>
      <c r="D164" s="185">
        <f>VLOOKUP('451.4'!A92,'451.4'!A92:N283,14,FALSE)</f>
        <v>229692.69276408141</v>
      </c>
    </row>
    <row r="165" spans="1:4" ht="54" thickTop="1" thickBot="1">
      <c r="A165" s="143" t="s">
        <v>1164</v>
      </c>
      <c r="B165" s="144" t="s">
        <v>2095</v>
      </c>
      <c r="C165" s="139" t="s">
        <v>388</v>
      </c>
      <c r="D165" s="185">
        <f>VLOOKUP('452.1'!A93,'452.1'!A93:N284,14,FALSE)</f>
        <v>200911.12660973254</v>
      </c>
    </row>
    <row r="166" spans="1:4" ht="54" thickTop="1" thickBot="1">
      <c r="A166" s="143" t="s">
        <v>1165</v>
      </c>
      <c r="B166" s="144" t="s">
        <v>2096</v>
      </c>
      <c r="C166" s="139" t="s">
        <v>388</v>
      </c>
      <c r="D166" s="185">
        <f>VLOOKUP('452.2'!A93,'452.2'!A93:N285,14,FALSE)</f>
        <v>200911.12660973254</v>
      </c>
    </row>
    <row r="167" spans="1:4" ht="54" thickTop="1" thickBot="1">
      <c r="A167" s="143" t="s">
        <v>1166</v>
      </c>
      <c r="B167" s="144" t="s">
        <v>2097</v>
      </c>
      <c r="C167" s="139" t="s">
        <v>388</v>
      </c>
      <c r="D167" s="185">
        <f>VLOOKUP('452.3'!A92,'452.3'!A92:N286,14,FALSE)</f>
        <v>200911.12660973254</v>
      </c>
    </row>
    <row r="168" spans="1:4" ht="54" thickTop="1" thickBot="1">
      <c r="A168" s="143" t="s">
        <v>1167</v>
      </c>
      <c r="B168" s="144" t="s">
        <v>2098</v>
      </c>
      <c r="C168" s="139" t="s">
        <v>388</v>
      </c>
      <c r="D168" s="185">
        <f>VLOOKUP('452.4'!A93,'452.4'!A93:N287,14,FALSE)</f>
        <v>200911.12660973254</v>
      </c>
    </row>
    <row r="169" spans="1:4" ht="54" thickTop="1" thickBot="1">
      <c r="A169" s="143" t="s">
        <v>1168</v>
      </c>
      <c r="B169" s="144" t="s">
        <v>1298</v>
      </c>
      <c r="C169" s="139" t="s">
        <v>388</v>
      </c>
      <c r="D169" s="185">
        <f>VLOOKUP('453.1'!A92,'453.1'!A92:N288,14,FALSE)</f>
        <v>199556.77594643837</v>
      </c>
    </row>
    <row r="170" spans="1:4" ht="54" thickTop="1" thickBot="1">
      <c r="A170" s="143" t="s">
        <v>1169</v>
      </c>
      <c r="B170" s="144" t="s">
        <v>2099</v>
      </c>
      <c r="C170" s="139" t="s">
        <v>233</v>
      </c>
      <c r="D170" s="185">
        <f>VLOOKUP('460.1'!A87,'460.1'!A87:N289,14,FALSE)</f>
        <v>5493.585203500319</v>
      </c>
    </row>
    <row r="171" spans="1:4" ht="54" thickTop="1" thickBot="1">
      <c r="A171" s="204" t="s">
        <v>2123</v>
      </c>
      <c r="B171" s="144" t="s">
        <v>2179</v>
      </c>
      <c r="C171" s="139" t="s">
        <v>233</v>
      </c>
      <c r="D171" s="185">
        <f>VLOOKUP('460.2'!A87,'460.2'!A87:N290,14,FALSE)</f>
        <v>2746.7926017501595</v>
      </c>
    </row>
    <row r="172" spans="1:4" ht="51.75" customHeight="1" thickTop="1" thickBot="1">
      <c r="A172" s="143" t="s">
        <v>1170</v>
      </c>
      <c r="B172" s="144" t="s">
        <v>1299</v>
      </c>
      <c r="C172" s="139" t="s">
        <v>388</v>
      </c>
      <c r="D172" s="185">
        <f>VLOOKUP('461.1'!A87,'461.1'!A87:N291,14,FALSE)</f>
        <v>96577.274093013635</v>
      </c>
    </row>
    <row r="173" spans="1:4" ht="54" thickTop="1" thickBot="1">
      <c r="A173" s="143" t="s">
        <v>1171</v>
      </c>
      <c r="B173" s="144" t="s">
        <v>1300</v>
      </c>
      <c r="C173" s="139" t="s">
        <v>388</v>
      </c>
      <c r="D173" s="185">
        <f>VLOOKUP('461.2'!A89,'461.2'!A89:N294,14,FALSE)</f>
        <v>114810.40389027989</v>
      </c>
    </row>
    <row r="174" spans="1:4" ht="54" thickTop="1" thickBot="1">
      <c r="A174" s="143" t="s">
        <v>1682</v>
      </c>
      <c r="B174" s="144" t="s">
        <v>2184</v>
      </c>
      <c r="C174" s="139" t="s">
        <v>388</v>
      </c>
      <c r="D174" s="185">
        <f>VLOOKUP('462.1.1'!A88,'462.1.1'!A88:N293,14,FALSE)</f>
        <v>159607.39449301362</v>
      </c>
    </row>
    <row r="175" spans="1:4" ht="54" thickTop="1" thickBot="1">
      <c r="A175" s="143" t="s">
        <v>1683</v>
      </c>
      <c r="B175" s="144" t="s">
        <v>2185</v>
      </c>
      <c r="C175" s="139" t="s">
        <v>388</v>
      </c>
      <c r="D175" s="185">
        <f>VLOOKUP('462.1.2'!A88,'462.1.2'!A88:N294,14,FALSE)</f>
        <v>159981.92319301362</v>
      </c>
    </row>
    <row r="176" spans="1:4" ht="54" thickTop="1" thickBot="1">
      <c r="A176" s="143" t="s">
        <v>1684</v>
      </c>
      <c r="B176" s="144" t="s">
        <v>2188</v>
      </c>
      <c r="C176" s="139" t="s">
        <v>388</v>
      </c>
      <c r="D176" s="185">
        <f>VLOOKUP('462.2.1'!A88,'462.2.1'!A88:N295,14,FALSE)</f>
        <v>173795.50631161634</v>
      </c>
    </row>
    <row r="177" spans="1:4" ht="54" thickTop="1" thickBot="1">
      <c r="A177" s="143" t="s">
        <v>1685</v>
      </c>
      <c r="B177" s="144" t="s">
        <v>2189</v>
      </c>
      <c r="C177" s="139" t="s">
        <v>388</v>
      </c>
      <c r="D177" s="185">
        <f>VLOOKUP('462.2.2'!A88,'462.2.2'!A88:N296,14,FALSE)</f>
        <v>174170.03501161633</v>
      </c>
    </row>
    <row r="178" spans="1:4" ht="54" thickTop="1" thickBot="1">
      <c r="A178" s="143" t="s">
        <v>1172</v>
      </c>
      <c r="B178" s="144" t="s">
        <v>1702</v>
      </c>
      <c r="C178" s="139" t="s">
        <v>233</v>
      </c>
      <c r="D178" s="185">
        <f>VLOOKUP('464.1'!A88,'464.1'!A88:N297,14,FALSE)</f>
        <v>6167.7889234848735</v>
      </c>
    </row>
    <row r="179" spans="1:4" ht="54" thickTop="1" thickBot="1">
      <c r="A179" s="143" t="s">
        <v>1173</v>
      </c>
      <c r="B179" s="144" t="s">
        <v>1703</v>
      </c>
      <c r="C179" s="139" t="s">
        <v>388</v>
      </c>
      <c r="D179" s="185">
        <f>VLOOKUP('465.1'!A92,'465.1'!A92:N298,14,FALSE)</f>
        <v>106951.46293875288</v>
      </c>
    </row>
    <row r="180" spans="1:4" ht="54" thickTop="1" thickBot="1">
      <c r="A180" s="143" t="s">
        <v>1686</v>
      </c>
      <c r="B180" s="144" t="s">
        <v>1704</v>
      </c>
      <c r="C180" s="139" t="s">
        <v>388</v>
      </c>
      <c r="D180" s="185">
        <f>VLOOKUP('465.2'!A92,'465.2'!A92:N299,14,FALSE)</f>
        <v>31355.138801756311</v>
      </c>
    </row>
    <row r="181" spans="1:4" ht="54" thickTop="1" thickBot="1">
      <c r="A181" s="143" t="s">
        <v>1174</v>
      </c>
      <c r="B181" s="144" t="s">
        <v>1705</v>
      </c>
      <c r="C181" s="139" t="s">
        <v>144</v>
      </c>
      <c r="D181" s="185">
        <f>VLOOKUP('466.1'!A92,'466.1'!A92:N300,14,FALSE)</f>
        <v>2242.5621892682143</v>
      </c>
    </row>
    <row r="182" spans="1:4" ht="54" thickTop="1" thickBot="1">
      <c r="A182" s="143" t="s">
        <v>1175</v>
      </c>
      <c r="B182" s="144" t="s">
        <v>1706</v>
      </c>
      <c r="C182" s="139" t="s">
        <v>144</v>
      </c>
      <c r="D182" s="185">
        <f>VLOOKUP('466.2'!A96,'466.2'!A96:N301,14,FALSE)</f>
        <v>2853.8132691319861</v>
      </c>
    </row>
    <row r="183" spans="1:4" ht="54" thickTop="1" thickBot="1">
      <c r="A183" s="145" t="s">
        <v>1176</v>
      </c>
      <c r="B183" s="146" t="s">
        <v>1819</v>
      </c>
      <c r="C183" s="139" t="s">
        <v>388</v>
      </c>
      <c r="D183" s="185">
        <f>VLOOKUP('500.1'!A95,'500.1'!A95:N302,14,FALSE)</f>
        <v>744009.79481846839</v>
      </c>
    </row>
    <row r="184" spans="1:4" ht="54" thickTop="1" thickBot="1">
      <c r="A184" s="143" t="s">
        <v>1708</v>
      </c>
      <c r="B184" s="144" t="s">
        <v>1820</v>
      </c>
      <c r="C184" s="139" t="s">
        <v>388</v>
      </c>
      <c r="D184" s="185">
        <f>VLOOKUP('500.2'!A95,'500.2'!A95:N303,14,FALSE)</f>
        <v>764347.98681846843</v>
      </c>
    </row>
    <row r="185" spans="1:4" ht="57.75" thickTop="1" thickBot="1">
      <c r="A185" s="143" t="s">
        <v>1177</v>
      </c>
      <c r="B185" s="144" t="s">
        <v>1959</v>
      </c>
      <c r="C185" s="139" t="s">
        <v>377</v>
      </c>
      <c r="D185" s="185">
        <f>VLOOKUP('501.1'!A88,'501.1'!A88:N304,14,FALSE)</f>
        <v>607.1</v>
      </c>
    </row>
    <row r="186" spans="1:4" ht="57.75" thickTop="1" thickBot="1">
      <c r="A186" s="143" t="s">
        <v>1710</v>
      </c>
      <c r="B186" s="144" t="s">
        <v>1960</v>
      </c>
      <c r="C186" s="139" t="s">
        <v>377</v>
      </c>
      <c r="D186" s="185">
        <f>VLOOKUP('501.10'!A88,'501.10'!A88:N305,14,FALSE)</f>
        <v>561.6</v>
      </c>
    </row>
    <row r="187" spans="1:4" ht="57.75" thickTop="1" thickBot="1">
      <c r="A187" s="143" t="s">
        <v>1711</v>
      </c>
      <c r="B187" s="144" t="s">
        <v>1961</v>
      </c>
      <c r="C187" s="139" t="s">
        <v>377</v>
      </c>
      <c r="D187" s="185">
        <f>VLOOKUP('501.20'!A88,'501.20'!A88:N306,14,FALSE)</f>
        <v>577.63333333333333</v>
      </c>
    </row>
    <row r="188" spans="1:4" ht="54" thickTop="1" thickBot="1">
      <c r="A188" s="143" t="s">
        <v>1712</v>
      </c>
      <c r="B188" s="144" t="s">
        <v>1821</v>
      </c>
      <c r="C188" s="139" t="s">
        <v>388</v>
      </c>
      <c r="D188" s="185">
        <f>VLOOKUP('505.1'!A84,'505.1'!A84:N307,14,FALSE)</f>
        <v>694064.68401666183</v>
      </c>
    </row>
    <row r="189" spans="1:4" ht="54" thickTop="1" thickBot="1">
      <c r="A189" s="143" t="s">
        <v>1178</v>
      </c>
      <c r="B189" s="144" t="s">
        <v>1822</v>
      </c>
      <c r="C189" s="139" t="s">
        <v>233</v>
      </c>
      <c r="D189" s="185">
        <f>VLOOKUP('510.1'!A84,'510.1'!A84:N308,14,FALSE)</f>
        <v>75868.730595429632</v>
      </c>
    </row>
    <row r="190" spans="1:4" ht="54" thickTop="1" thickBot="1">
      <c r="A190" s="143" t="s">
        <v>1716</v>
      </c>
      <c r="B190" s="144" t="s">
        <v>1301</v>
      </c>
      <c r="C190" s="139" t="s">
        <v>388</v>
      </c>
      <c r="D190" s="185">
        <f>VLOOKUP('600.1.1'!A85,'600.1.1'!A85:N311,14,FALSE)</f>
        <v>18826.723002701368</v>
      </c>
    </row>
    <row r="191" spans="1:4" ht="54" thickTop="1" thickBot="1">
      <c r="A191" s="143" t="s">
        <v>1717</v>
      </c>
      <c r="B191" s="144" t="s">
        <v>1823</v>
      </c>
      <c r="C191" s="139" t="s">
        <v>388</v>
      </c>
      <c r="D191" s="185">
        <f>VLOOKUP('600.2.1'!A88,'600.2.1'!A88:N310,14,FALSE)</f>
        <v>97801.370083025802</v>
      </c>
    </row>
    <row r="192" spans="1:4" ht="54" thickTop="1" thickBot="1">
      <c r="A192" s="143" t="s">
        <v>1718</v>
      </c>
      <c r="B192" s="144" t="s">
        <v>1824</v>
      </c>
      <c r="C192" s="139" t="s">
        <v>388</v>
      </c>
      <c r="D192" s="185">
        <f>VLOOKUP('600.2.2'!A90,'600.2.2'!A90:N312,14,FALSE)</f>
        <v>134080.92535589036</v>
      </c>
    </row>
    <row r="193" spans="1:4" ht="54" thickTop="1" thickBot="1">
      <c r="A193" s="143" t="s">
        <v>1719</v>
      </c>
      <c r="B193" s="144" t="s">
        <v>1825</v>
      </c>
      <c r="C193" s="139" t="s">
        <v>388</v>
      </c>
      <c r="D193" s="185">
        <f>VLOOKUP('600.2.3'!A89,'600.2.3'!A89:N312,14,FALSE)</f>
        <v>17434.062065366699</v>
      </c>
    </row>
    <row r="194" spans="1:4" ht="54" thickTop="1" thickBot="1">
      <c r="A194" s="143" t="s">
        <v>1720</v>
      </c>
      <c r="B194" s="144" t="s">
        <v>1826</v>
      </c>
      <c r="C194" s="139" t="s">
        <v>388</v>
      </c>
      <c r="D194" s="185">
        <f>VLOOKUP('600.2.4'!A88,'600.2.4'!A88:N312,14,FALSE)</f>
        <v>22268.527800667423</v>
      </c>
    </row>
    <row r="195" spans="1:4" ht="54" thickTop="1" thickBot="1">
      <c r="A195" s="143" t="s">
        <v>1179</v>
      </c>
      <c r="B195" s="144" t="s">
        <v>2200</v>
      </c>
      <c r="C195" s="139" t="s">
        <v>388</v>
      </c>
      <c r="D195" s="185">
        <f>VLOOKUP('610.1'!A89,'610.1'!A89:N314,14,FALSE)</f>
        <v>56061.58531916311</v>
      </c>
    </row>
    <row r="196" spans="1:4" ht="54" thickTop="1" thickBot="1">
      <c r="A196" s="143" t="s">
        <v>1180</v>
      </c>
      <c r="B196" s="144" t="s">
        <v>1827</v>
      </c>
      <c r="C196" s="139" t="s">
        <v>388</v>
      </c>
      <c r="D196" s="185">
        <f>VLOOKUP('610.2'!A89,'610.2'!A89:N315,14,FALSE)</f>
        <v>56389.445319163118</v>
      </c>
    </row>
    <row r="197" spans="1:4" ht="54" thickTop="1" thickBot="1">
      <c r="A197" s="143" t="s">
        <v>1722</v>
      </c>
      <c r="B197" s="144" t="s">
        <v>1828</v>
      </c>
      <c r="C197" s="139" t="s">
        <v>388</v>
      </c>
      <c r="D197" s="185">
        <f>VLOOKUP('610.3'!A89,'610.3'!A89:N316,14,FALSE)</f>
        <v>70781.485319163112</v>
      </c>
    </row>
    <row r="198" spans="1:4" ht="54" thickTop="1" thickBot="1">
      <c r="A198" s="143" t="s">
        <v>1724</v>
      </c>
      <c r="B198" s="144" t="s">
        <v>1829</v>
      </c>
      <c r="C198" s="139" t="s">
        <v>388</v>
      </c>
      <c r="D198" s="185">
        <f>VLOOKUP('610.4'!A89,'610.4'!A89:N317,14,FALSE)</f>
        <v>94340.085319163118</v>
      </c>
    </row>
    <row r="199" spans="1:4" ht="54" thickTop="1" thickBot="1">
      <c r="A199" s="143" t="s">
        <v>1726</v>
      </c>
      <c r="B199" s="144" t="s">
        <v>1302</v>
      </c>
      <c r="C199" s="139" t="s">
        <v>388</v>
      </c>
      <c r="D199" s="185">
        <f>VLOOKUP('610.5'!A89,'610.5'!A89:N318,14,FALSE)</f>
        <v>78444.710265948976</v>
      </c>
    </row>
    <row r="200" spans="1:4" ht="54" thickTop="1" thickBot="1">
      <c r="A200" s="143" t="s">
        <v>1728</v>
      </c>
      <c r="B200" s="144" t="s">
        <v>1830</v>
      </c>
      <c r="C200" s="139" t="s">
        <v>388</v>
      </c>
      <c r="D200" s="185">
        <f>VLOOKUP('610.6'!A89,'610.6'!A89:N319,14,FALSE)</f>
        <v>52384.910265948973</v>
      </c>
    </row>
    <row r="201" spans="1:4" ht="54" thickTop="1" thickBot="1">
      <c r="A201" s="143" t="s">
        <v>1730</v>
      </c>
      <c r="B201" s="144" t="s">
        <v>1831</v>
      </c>
      <c r="C201" s="139" t="s">
        <v>388</v>
      </c>
      <c r="D201" s="185">
        <f>VLOOKUP('610.7'!A89,'610.7'!A89:N320,14,FALSE)</f>
        <v>85099.373510632649</v>
      </c>
    </row>
    <row r="202" spans="1:4" ht="54" thickTop="1" thickBot="1">
      <c r="A202" s="143" t="s">
        <v>1181</v>
      </c>
      <c r="B202" s="144" t="s">
        <v>1832</v>
      </c>
      <c r="C202" s="139" t="s">
        <v>144</v>
      </c>
      <c r="D202" s="185">
        <f>VLOOKUP('620.1'!A88,'620.1'!A88:N321,14,FALSE)</f>
        <v>342120.2716371119</v>
      </c>
    </row>
    <row r="203" spans="1:4" ht="54" thickTop="1" thickBot="1">
      <c r="A203" s="143" t="s">
        <v>1182</v>
      </c>
      <c r="B203" s="144" t="s">
        <v>1962</v>
      </c>
      <c r="C203" s="139" t="s">
        <v>144</v>
      </c>
      <c r="D203" s="185">
        <f>VLOOKUP('620.2'!A88,'620.2'!A88:N322,14,FALSE)</f>
        <v>342120.2716371119</v>
      </c>
    </row>
    <row r="204" spans="1:4" ht="54" thickTop="1" thickBot="1">
      <c r="A204" s="143" t="s">
        <v>1183</v>
      </c>
      <c r="B204" s="144" t="s">
        <v>1833</v>
      </c>
      <c r="C204" s="139" t="s">
        <v>1929</v>
      </c>
      <c r="D204" s="185">
        <f>VLOOKUP('620.3'!A93,'620.3'!A93:N323,14,FALSE)</f>
        <v>80897383.905349642</v>
      </c>
    </row>
    <row r="205" spans="1:4" ht="54" thickTop="1" thickBot="1">
      <c r="A205" s="143" t="s">
        <v>1734</v>
      </c>
      <c r="B205" s="144" t="s">
        <v>1834</v>
      </c>
      <c r="C205" s="139" t="s">
        <v>144</v>
      </c>
      <c r="D205" s="185">
        <f>VLOOKUP('621.1.1'!A95,'621.1.1'!A95:N325,14,FALSE)</f>
        <v>2334283.8467040365</v>
      </c>
    </row>
    <row r="206" spans="1:4" ht="54" thickTop="1" thickBot="1">
      <c r="A206" s="143" t="s">
        <v>1736</v>
      </c>
      <c r="B206" s="144" t="s">
        <v>1835</v>
      </c>
      <c r="C206" s="139" t="s">
        <v>144</v>
      </c>
      <c r="D206" s="185">
        <f>VLOOKUP('621.1.2'!A99,'621.1.2'!A99:N326,14,FALSE)</f>
        <v>3263212.6691341028</v>
      </c>
    </row>
    <row r="207" spans="1:4" ht="54" thickTop="1" thickBot="1">
      <c r="A207" s="143" t="s">
        <v>1184</v>
      </c>
      <c r="B207" s="144" t="s">
        <v>1836</v>
      </c>
      <c r="C207" s="139" t="s">
        <v>388</v>
      </c>
      <c r="D207" s="185">
        <f>VLOOKUP('621.2'!A89,'621.2'!A89:N326,14,FALSE)</f>
        <v>2160670.1693865489</v>
      </c>
    </row>
    <row r="208" spans="1:4" ht="54" thickTop="1" thickBot="1">
      <c r="A208" s="143" t="s">
        <v>1185</v>
      </c>
      <c r="B208" s="144" t="s">
        <v>1837</v>
      </c>
      <c r="C208" s="139" t="s">
        <v>144</v>
      </c>
      <c r="D208" s="185">
        <f>VLOOKUP('621.3'!A93,'621.3'!A93:N327,14,FALSE)</f>
        <v>77760329.220938802</v>
      </c>
    </row>
    <row r="209" spans="1:4" ht="54" thickTop="1" thickBot="1">
      <c r="A209" s="143" t="s">
        <v>1186</v>
      </c>
      <c r="B209" s="144" t="s">
        <v>1838</v>
      </c>
      <c r="C209" s="139" t="s">
        <v>388</v>
      </c>
      <c r="D209" s="185">
        <f>VLOOKUP('621.4'!A93,'621.4'!A93:N328,14,FALSE)</f>
        <v>68600631.133906856</v>
      </c>
    </row>
    <row r="210" spans="1:4" ht="54" thickTop="1" thickBot="1">
      <c r="A210" s="143" t="s">
        <v>1187</v>
      </c>
      <c r="B210" s="144" t="s">
        <v>1839</v>
      </c>
      <c r="C210" s="139" t="s">
        <v>144</v>
      </c>
      <c r="D210" s="185">
        <f>VLOOKUP('621.5'!A89,'621.5'!A89:N329,14,FALSE)</f>
        <v>3893430.2905732915</v>
      </c>
    </row>
    <row r="211" spans="1:4" ht="54" thickTop="1" thickBot="1">
      <c r="A211" s="143" t="s">
        <v>1740</v>
      </c>
      <c r="B211" s="144" t="s">
        <v>1840</v>
      </c>
      <c r="C211" s="139" t="s">
        <v>144</v>
      </c>
      <c r="D211" s="185">
        <f>VLOOKUP('621.5.1'!A89,'621.5.1'!A89:N330,14,FALSE)</f>
        <v>474727.76591796125</v>
      </c>
    </row>
    <row r="212" spans="1:4" ht="54" thickTop="1" thickBot="1">
      <c r="A212" s="143" t="s">
        <v>1188</v>
      </c>
      <c r="B212" s="144" t="s">
        <v>1841</v>
      </c>
      <c r="C212" s="139" t="s">
        <v>1929</v>
      </c>
      <c r="D212" s="185">
        <f>VLOOKUP('621.6'!A98,'621.6'!A98:N331,14,FALSE)</f>
        <v>77643226.574130595</v>
      </c>
    </row>
    <row r="213" spans="1:4" ht="54" thickTop="1" thickBot="1">
      <c r="A213" s="143" t="s">
        <v>1815</v>
      </c>
      <c r="B213" s="144" t="s">
        <v>1842</v>
      </c>
      <c r="C213" s="139" t="s">
        <v>1929</v>
      </c>
      <c r="D213" s="185">
        <f>VLOOKUP('621.7'!A89,'621.7'!A89:N332,14,FALSE)</f>
        <v>2654214.443604161</v>
      </c>
    </row>
    <row r="214" spans="1:4" ht="54" thickTop="1" thickBot="1">
      <c r="A214" s="143" t="s">
        <v>1189</v>
      </c>
      <c r="B214" s="144" t="s">
        <v>2100</v>
      </c>
      <c r="C214" s="139" t="s">
        <v>233</v>
      </c>
      <c r="D214" s="185">
        <f>VLOOKUP('622.1'!A89,'622.1'!A89:N333,14,FALSE)</f>
        <v>88930.164611314758</v>
      </c>
    </row>
    <row r="215" spans="1:4" ht="54" thickTop="1" thickBot="1">
      <c r="A215" s="143" t="s">
        <v>1190</v>
      </c>
      <c r="B215" s="144" t="s">
        <v>1843</v>
      </c>
      <c r="C215" s="139" t="s">
        <v>233</v>
      </c>
      <c r="D215" s="185">
        <f>VLOOKUP('622.2'!A89,'622.2'!A89:N335,14,FALSE)</f>
        <v>400134.39877367986</v>
      </c>
    </row>
    <row r="216" spans="1:4" ht="54" thickTop="1" thickBot="1">
      <c r="A216" s="143" t="s">
        <v>1191</v>
      </c>
      <c r="B216" s="144" t="s">
        <v>1844</v>
      </c>
      <c r="C216" s="139" t="s">
        <v>233</v>
      </c>
      <c r="D216" s="185">
        <f>VLOOKUP('622.3'!A89,'622.3'!A89:N336,14,FALSE)</f>
        <v>841655.18058835098</v>
      </c>
    </row>
    <row r="217" spans="1:4" ht="54" thickTop="1" thickBot="1">
      <c r="A217" s="143" t="s">
        <v>1192</v>
      </c>
      <c r="B217" s="144" t="s">
        <v>1845</v>
      </c>
      <c r="C217" s="139" t="s">
        <v>233</v>
      </c>
      <c r="D217" s="185">
        <f>VLOOKUP('622.4'!A89,'622.4'!A89:N337,14,FALSE)</f>
        <v>961331.55558835098</v>
      </c>
    </row>
    <row r="218" spans="1:4" ht="54" thickTop="1" thickBot="1">
      <c r="A218" s="143" t="s">
        <v>1193</v>
      </c>
      <c r="B218" s="144" t="s">
        <v>1846</v>
      </c>
      <c r="C218" s="139" t="s">
        <v>144</v>
      </c>
      <c r="D218" s="185">
        <f>VLOOKUP('622.5'!A89,'622.5'!A89:N338,14,FALSE)</f>
        <v>63963.449192345674</v>
      </c>
    </row>
    <row r="219" spans="1:4" ht="54" thickTop="1" thickBot="1">
      <c r="A219" s="143" t="s">
        <v>1194</v>
      </c>
      <c r="B219" s="144" t="s">
        <v>1847</v>
      </c>
      <c r="C219" s="139" t="s">
        <v>144</v>
      </c>
      <c r="D219" s="185">
        <f>VLOOKUP('623.1'!A103,'623.1'!A103:N339,14,FALSE)</f>
        <v>632759.81042691006</v>
      </c>
    </row>
    <row r="220" spans="1:4" ht="54" thickTop="1" thickBot="1">
      <c r="A220" s="143" t="s">
        <v>1195</v>
      </c>
      <c r="B220" s="144" t="s">
        <v>1303</v>
      </c>
      <c r="C220" s="139" t="s">
        <v>2101</v>
      </c>
      <c r="D220" s="185">
        <f>VLOOKUP('623.2'!A89,'623.2'!A89:N340,14,FALSE)</f>
        <v>2952229.3666049996</v>
      </c>
    </row>
    <row r="221" spans="1:4" ht="54" thickTop="1" thickBot="1">
      <c r="A221" s="143" t="s">
        <v>1196</v>
      </c>
      <c r="B221" s="144" t="s">
        <v>2220</v>
      </c>
      <c r="C221" s="139" t="s">
        <v>388</v>
      </c>
      <c r="D221" s="185">
        <f>VLOOKUP('630.1'!A89,'630.1'!A89:N341,14,FALSE)</f>
        <v>1300170.2576450608</v>
      </c>
    </row>
    <row r="222" spans="1:4" ht="54" thickTop="1" thickBot="1">
      <c r="A222" s="143" t="s">
        <v>1197</v>
      </c>
      <c r="B222" s="144" t="s">
        <v>2221</v>
      </c>
      <c r="C222" s="139" t="s">
        <v>388</v>
      </c>
      <c r="D222" s="185">
        <f>VLOOKUP('630.2'!A89,'630.2'!A89:N342,14,FALSE)</f>
        <v>873656.41575676994</v>
      </c>
    </row>
    <row r="223" spans="1:4" ht="54" thickTop="1" thickBot="1">
      <c r="A223" s="143" t="s">
        <v>1198</v>
      </c>
      <c r="B223" s="144" t="s">
        <v>2222</v>
      </c>
      <c r="C223" s="139" t="s">
        <v>388</v>
      </c>
      <c r="D223" s="185">
        <f>VLOOKUP('630.3'!A89,'630.3'!A89:N343,14,FALSE)</f>
        <v>513553.55575677007</v>
      </c>
    </row>
    <row r="224" spans="1:4" ht="54" thickTop="1" thickBot="1">
      <c r="A224" s="143" t="s">
        <v>1199</v>
      </c>
      <c r="B224" s="144" t="s">
        <v>2223</v>
      </c>
      <c r="C224" s="139" t="s">
        <v>388</v>
      </c>
      <c r="D224" s="185">
        <f>VLOOKUP('630.4'!A89,'630.4'!A89:N344,14,FALSE)</f>
        <v>441268.09575677011</v>
      </c>
    </row>
    <row r="225" spans="1:4" ht="54" thickTop="1" thickBot="1">
      <c r="A225" s="143" t="s">
        <v>1200</v>
      </c>
      <c r="B225" s="144" t="s">
        <v>2224</v>
      </c>
      <c r="C225" s="139" t="s">
        <v>388</v>
      </c>
      <c r="D225" s="185">
        <f>VLOOKUP('630.5'!A93,'630.5'!A93:N345,14,FALSE)</f>
        <v>428539.22454702051</v>
      </c>
    </row>
    <row r="226" spans="1:4" ht="54" thickTop="1" thickBot="1">
      <c r="A226" s="143" t="s">
        <v>1201</v>
      </c>
      <c r="B226" s="144" t="s">
        <v>2225</v>
      </c>
      <c r="C226" s="139" t="s">
        <v>388</v>
      </c>
      <c r="D226" s="185">
        <f>VLOOKUP('630.6'!A93,'630.6'!A89:N346,14,FALSE)</f>
        <v>369243.44454489194</v>
      </c>
    </row>
    <row r="227" spans="1:4" ht="54" thickTop="1" thickBot="1">
      <c r="A227" s="143" t="s">
        <v>1202</v>
      </c>
      <c r="B227" s="144" t="s">
        <v>2226</v>
      </c>
      <c r="C227" s="139" t="s">
        <v>388</v>
      </c>
      <c r="D227" s="185">
        <f>VLOOKUP('630.7'!A93,'630.7'!A90:N347,14,FALSE)</f>
        <v>250657.22610164367</v>
      </c>
    </row>
    <row r="228" spans="1:4" ht="54" thickTop="1" thickBot="1">
      <c r="A228" s="143" t="s">
        <v>1203</v>
      </c>
      <c r="B228" s="144" t="s">
        <v>1848</v>
      </c>
      <c r="C228" s="139" t="s">
        <v>144</v>
      </c>
      <c r="D228" s="185">
        <f>VLOOKUP('632.1'!A90,'632.1'!A90:N349,14,FALSE)</f>
        <v>338333.99722069019</v>
      </c>
    </row>
    <row r="229" spans="1:4" ht="54" thickTop="1" thickBot="1">
      <c r="A229" s="143" t="s">
        <v>1743</v>
      </c>
      <c r="B229" s="144" t="s">
        <v>1849</v>
      </c>
      <c r="C229" s="139" t="s">
        <v>144</v>
      </c>
      <c r="D229" s="185">
        <f>VLOOKUP('632.2'!A90,'632.2'!A90:N350,14,FALSE)</f>
        <v>340790.99722069019</v>
      </c>
    </row>
    <row r="230" spans="1:4" ht="54" thickTop="1" thickBot="1">
      <c r="A230" s="143" t="s">
        <v>1746</v>
      </c>
      <c r="B230" s="144" t="s">
        <v>1850</v>
      </c>
      <c r="C230" s="139" t="s">
        <v>377</v>
      </c>
      <c r="D230" s="185">
        <f>VLOOKUP('640.1'!A90,'640.1'!A90:N351,14,FALSE)</f>
        <v>5730.1490647378159</v>
      </c>
    </row>
    <row r="231" spans="1:4" ht="54" thickTop="1" thickBot="1">
      <c r="A231" s="143" t="s">
        <v>1747</v>
      </c>
      <c r="B231" s="144" t="s">
        <v>1851</v>
      </c>
      <c r="C231" s="139" t="s">
        <v>377</v>
      </c>
      <c r="D231" s="185">
        <f>VLOOKUP('640.2'!A90,'640.2'!A90:N352,14,FALSE)</f>
        <v>5925.3440647378175</v>
      </c>
    </row>
    <row r="232" spans="1:4" ht="54" thickTop="1" thickBot="1">
      <c r="A232" s="143" t="s">
        <v>1204</v>
      </c>
      <c r="B232" s="144" t="s">
        <v>1852</v>
      </c>
      <c r="C232" s="139" t="s">
        <v>1748</v>
      </c>
      <c r="D232" s="185">
        <f>VLOOKUP('641.1'!A90,'641.1'!A90:N353,14,FALSE)</f>
        <v>2102.2598096573411</v>
      </c>
    </row>
    <row r="233" spans="1:4" ht="54" thickTop="1" thickBot="1">
      <c r="A233" s="143" t="s">
        <v>1205</v>
      </c>
      <c r="B233" s="144" t="s">
        <v>1852</v>
      </c>
      <c r="C233" s="139" t="s">
        <v>377</v>
      </c>
      <c r="D233" s="185">
        <f>VLOOKUP('641.2'!A90,'641.2'!A90:N354,14,FALSE)</f>
        <v>53223.186809657353</v>
      </c>
    </row>
    <row r="234" spans="1:4" ht="54" thickTop="1" thickBot="1">
      <c r="A234" s="143" t="s">
        <v>1206</v>
      </c>
      <c r="B234" s="144" t="s">
        <v>1853</v>
      </c>
      <c r="C234" s="139" t="s">
        <v>1929</v>
      </c>
      <c r="D234" s="185">
        <f>VLOOKUP('642.1'!A90,'642.1'!A90:N355,14,FALSE)</f>
        <v>510039.15126361279</v>
      </c>
    </row>
    <row r="235" spans="1:4" ht="54" thickTop="1" thickBot="1">
      <c r="A235" s="143" t="s">
        <v>1207</v>
      </c>
      <c r="B235" s="144" t="s">
        <v>1854</v>
      </c>
      <c r="C235" s="139" t="s">
        <v>144</v>
      </c>
      <c r="D235" s="185">
        <f>VLOOKUP('642.2'!A90,'642.2'!A90:N356,14,FALSE)</f>
        <v>49396.17970212653</v>
      </c>
    </row>
    <row r="236" spans="1:4" ht="54" thickTop="1" thickBot="1">
      <c r="A236" s="143" t="s">
        <v>1208</v>
      </c>
      <c r="B236" s="144" t="s">
        <v>1855</v>
      </c>
      <c r="C236" s="139" t="s">
        <v>377</v>
      </c>
      <c r="D236" s="185">
        <f>VLOOKUP('650.1'!A95,'650.1'!A95:N358,14,FALSE)</f>
        <v>12601.23469020292</v>
      </c>
    </row>
    <row r="237" spans="1:4" ht="54" thickTop="1" thickBot="1">
      <c r="A237" s="143" t="s">
        <v>1209</v>
      </c>
      <c r="B237" s="144" t="s">
        <v>2233</v>
      </c>
      <c r="C237" s="139" t="s">
        <v>377</v>
      </c>
      <c r="D237" s="185">
        <f>VLOOKUP('650.2'!A93,'650.2'!A93:N359,14,FALSE)</f>
        <v>10651.849914480197</v>
      </c>
    </row>
    <row r="238" spans="1:4" ht="54" thickTop="1" thickBot="1">
      <c r="A238" s="143" t="s">
        <v>1210</v>
      </c>
      <c r="B238" s="144" t="s">
        <v>1856</v>
      </c>
      <c r="C238" s="139" t="s">
        <v>377</v>
      </c>
      <c r="D238" s="210">
        <f>VLOOKUP('650.3'!A90,'650.3'!A90:N360,14,FALSE)</f>
        <v>0.56156436587322511</v>
      </c>
    </row>
    <row r="239" spans="1:4" ht="54" thickTop="1" thickBot="1">
      <c r="A239" s="143" t="s">
        <v>1211</v>
      </c>
      <c r="B239" s="144" t="s">
        <v>2237</v>
      </c>
      <c r="C239" s="139" t="s">
        <v>377</v>
      </c>
      <c r="D239" s="185">
        <f>VLOOKUP('650.4'!A93,'650.4'!A93:N361,14,FALSE)</f>
        <v>4788.2414779457067</v>
      </c>
    </row>
    <row r="240" spans="1:4" ht="57.75" thickTop="1" thickBot="1">
      <c r="A240" s="143" t="s">
        <v>1212</v>
      </c>
      <c r="B240" s="144" t="s">
        <v>1857</v>
      </c>
      <c r="C240" s="139" t="s">
        <v>233</v>
      </c>
      <c r="D240" s="185">
        <f>VLOOKUP('660.1'!A87,'660.1'!A87:N362,14,FALSE)</f>
        <v>319237.9771799529</v>
      </c>
    </row>
    <row r="241" spans="1:4" ht="76.5" thickTop="1" thickBot="1">
      <c r="A241" s="143" t="s">
        <v>1213</v>
      </c>
      <c r="B241" s="144" t="s">
        <v>1964</v>
      </c>
      <c r="C241" s="139" t="s">
        <v>144</v>
      </c>
      <c r="D241" s="185">
        <f>VLOOKUP('660.2'!A87,'660.2'!A87:N363,14,FALSE)</f>
        <v>354248.19917995285</v>
      </c>
    </row>
    <row r="242" spans="1:4" ht="54" thickTop="1" thickBot="1">
      <c r="A242" s="143" t="s">
        <v>1761</v>
      </c>
      <c r="B242" s="144" t="s">
        <v>1858</v>
      </c>
      <c r="C242" s="139" t="s">
        <v>144</v>
      </c>
      <c r="D242" s="185">
        <f>VLOOKUP('661.1'!A87,'661.1'!A87:N364,14,FALSE)</f>
        <v>358827.85635132063</v>
      </c>
    </row>
    <row r="243" spans="1:4" ht="54" thickTop="1" thickBot="1">
      <c r="A243" s="143" t="s">
        <v>1214</v>
      </c>
      <c r="B243" s="144" t="s">
        <v>1859</v>
      </c>
      <c r="C243" s="139" t="s">
        <v>144</v>
      </c>
      <c r="D243" s="185">
        <f>VLOOKUP('662.1'!A87,'662.1'!A87:N365,14,FALSE)</f>
        <v>457791.40766948916</v>
      </c>
    </row>
    <row r="244" spans="1:4" ht="54" thickTop="1" thickBot="1">
      <c r="A244" s="143" t="s">
        <v>1215</v>
      </c>
      <c r="B244" s="144" t="s">
        <v>1860</v>
      </c>
      <c r="C244" s="139" t="s">
        <v>144</v>
      </c>
      <c r="D244" s="185">
        <f>VLOOKUP('662.2'!A87,'662.2'!A87:N366,14,FALSE)</f>
        <v>454390.97902992478</v>
      </c>
    </row>
    <row r="245" spans="1:4" ht="54" thickTop="1" thickBot="1">
      <c r="A245" s="143" t="s">
        <v>1762</v>
      </c>
      <c r="B245" s="144" t="s">
        <v>1861</v>
      </c>
      <c r="C245" s="139" t="s">
        <v>144</v>
      </c>
      <c r="D245" s="185">
        <f>VLOOKUP('663.1'!A87,'663.1'!A87:N367,14,FALSE)</f>
        <v>21395.436755316325</v>
      </c>
    </row>
    <row r="246" spans="1:4" ht="54" thickTop="1" thickBot="1">
      <c r="A246" s="143" t="s">
        <v>1216</v>
      </c>
      <c r="B246" s="144" t="s">
        <v>1862</v>
      </c>
      <c r="C246" s="139" t="s">
        <v>388</v>
      </c>
      <c r="D246" s="185">
        <f>VLOOKUP('670.1'!A87,'670.1'!A87:N368,14,FALSE)</f>
        <v>224237.25232974486</v>
      </c>
    </row>
    <row r="247" spans="1:4" ht="54" thickTop="1" thickBot="1">
      <c r="A247" s="143" t="s">
        <v>1217</v>
      </c>
      <c r="B247" s="144" t="s">
        <v>1863</v>
      </c>
      <c r="C247" s="139" t="s">
        <v>388</v>
      </c>
      <c r="D247" s="185">
        <f>VLOOKUP('670.2'!A87,'670.2'!A87:N369,14,FALSE)</f>
        <v>194919.65232974489</v>
      </c>
    </row>
    <row r="248" spans="1:4" ht="54" thickTop="1" thickBot="1">
      <c r="A248" s="143" t="s">
        <v>1764</v>
      </c>
      <c r="B248" s="144" t="s">
        <v>1864</v>
      </c>
      <c r="C248" s="139" t="s">
        <v>388</v>
      </c>
      <c r="D248" s="185">
        <f>VLOOKUP('670.3'!A87,'670.3'!A87:N370,14,FALSE)</f>
        <v>230661.20232974488</v>
      </c>
    </row>
    <row r="249" spans="1:4" ht="54" thickTop="1" thickBot="1">
      <c r="A249" s="143" t="s">
        <v>1765</v>
      </c>
      <c r="B249" s="144" t="s">
        <v>1865</v>
      </c>
      <c r="C249" s="139" t="s">
        <v>388</v>
      </c>
      <c r="D249" s="185">
        <f>VLOOKUP('670.4'!A87,'670.4'!A87:N371,14,FALSE)</f>
        <v>233348.95232974488</v>
      </c>
    </row>
    <row r="250" spans="1:4" ht="54" thickTop="1" thickBot="1">
      <c r="A250" s="143" t="s">
        <v>1766</v>
      </c>
      <c r="B250" s="144" t="s">
        <v>1866</v>
      </c>
      <c r="C250" s="139" t="s">
        <v>388</v>
      </c>
      <c r="D250" s="185">
        <f>VLOOKUP('670.5'!A89,'670.5'!A89:N372,14,FALSE)</f>
        <v>285345.30987822526</v>
      </c>
    </row>
    <row r="251" spans="1:4" ht="54" thickTop="1" thickBot="1">
      <c r="A251" s="143" t="s">
        <v>1218</v>
      </c>
      <c r="B251" s="144" t="s">
        <v>1867</v>
      </c>
      <c r="C251" s="139" t="s">
        <v>388</v>
      </c>
      <c r="D251" s="185">
        <f>VLOOKUP('671.1'!A89,'671.1'!A89:N373,14,FALSE)</f>
        <v>375881.97755316331</v>
      </c>
    </row>
    <row r="252" spans="1:4" ht="54" thickTop="1" thickBot="1">
      <c r="A252" s="143" t="s">
        <v>1219</v>
      </c>
      <c r="B252" s="144" t="s">
        <v>1868</v>
      </c>
      <c r="C252" s="139" t="s">
        <v>144</v>
      </c>
      <c r="D252" s="185">
        <f>VLOOKUP('671.2'!A89,'671.2'!A89:N374,14,FALSE)</f>
        <v>33018.54626950204</v>
      </c>
    </row>
    <row r="253" spans="1:4" ht="54" thickTop="1" thickBot="1">
      <c r="A253" s="143" t="s">
        <v>1767</v>
      </c>
      <c r="B253" s="144" t="s">
        <v>1869</v>
      </c>
      <c r="C253" s="139" t="s">
        <v>388</v>
      </c>
      <c r="D253" s="185">
        <f>VLOOKUP('671.3'!A87,'671.3'!A87:N375,14,FALSE)</f>
        <v>414884.73176897946</v>
      </c>
    </row>
    <row r="254" spans="1:4" ht="54" thickTop="1" thickBot="1">
      <c r="A254" s="143" t="s">
        <v>1768</v>
      </c>
      <c r="B254" s="144" t="s">
        <v>1870</v>
      </c>
      <c r="C254" s="139" t="s">
        <v>144</v>
      </c>
      <c r="D254" s="185">
        <f>VLOOKUP('671.4'!A87,'671.4'!A87:N376,14,FALSE)</f>
        <v>36104.713217223121</v>
      </c>
    </row>
    <row r="255" spans="1:4" ht="54" thickTop="1" thickBot="1">
      <c r="A255" s="143" t="s">
        <v>1220</v>
      </c>
      <c r="B255" s="144" t="s">
        <v>1871</v>
      </c>
      <c r="C255" s="139" t="s">
        <v>144</v>
      </c>
      <c r="D255" s="185">
        <f>VLOOKUP('672.1'!A87,'672.1'!A87:N377,14,FALSE)</f>
        <v>29443.346755316321</v>
      </c>
    </row>
    <row r="256" spans="1:4" ht="54" thickTop="1" thickBot="1">
      <c r="A256" s="143" t="s">
        <v>1769</v>
      </c>
      <c r="B256" s="144" t="s">
        <v>1872</v>
      </c>
      <c r="C256" s="139" t="s">
        <v>144</v>
      </c>
      <c r="D256" s="185">
        <f>VLOOKUP('672.2'!A87,'672.2'!A87:N378,14,FALSE)</f>
        <v>5515.0962695020398</v>
      </c>
    </row>
    <row r="257" spans="1:4" ht="54" thickTop="1" thickBot="1">
      <c r="A257" s="143" t="s">
        <v>1770</v>
      </c>
      <c r="B257" s="144" t="s">
        <v>1873</v>
      </c>
      <c r="C257" s="139" t="s">
        <v>144</v>
      </c>
      <c r="D257" s="185">
        <f>VLOOKUP('672.3'!A87,'672.3'!A87:N379,14,FALSE)</f>
        <v>30848.638506379586</v>
      </c>
    </row>
    <row r="258" spans="1:4" ht="54" thickTop="1" thickBot="1">
      <c r="A258" s="143" t="s">
        <v>1771</v>
      </c>
      <c r="B258" s="144" t="s">
        <v>1874</v>
      </c>
      <c r="C258" s="139" t="s">
        <v>144</v>
      </c>
      <c r="D258" s="185">
        <f>VLOOKUP('672.4'!A87,'672.3'!A87:N380,14,FALSE)</f>
        <v>30848.638506379586</v>
      </c>
    </row>
    <row r="259" spans="1:4" ht="54" thickTop="1" thickBot="1">
      <c r="A259" s="143" t="s">
        <v>1816</v>
      </c>
      <c r="B259" s="144" t="s">
        <v>1875</v>
      </c>
      <c r="C259" s="139" t="s">
        <v>233</v>
      </c>
      <c r="D259" s="185">
        <f>VLOOKUP('673.1.1'!A87,'673.1.1'!A87:N381,14,FALSE)</f>
        <v>7657.959459219388</v>
      </c>
    </row>
    <row r="260" spans="1:4" ht="54" thickTop="1" thickBot="1">
      <c r="A260" s="143" t="s">
        <v>1817</v>
      </c>
      <c r="B260" s="144" t="s">
        <v>2152</v>
      </c>
      <c r="C260" s="139" t="s">
        <v>233</v>
      </c>
      <c r="D260" s="185">
        <f>VLOOKUP('673.1.2'!A87,'673.1.2'!A87:N382,14,FALSE)</f>
        <v>7657.959459219388</v>
      </c>
    </row>
    <row r="261" spans="1:4" ht="54" thickTop="1" thickBot="1">
      <c r="A261" s="143" t="s">
        <v>1221</v>
      </c>
      <c r="B261" s="144" t="s">
        <v>1876</v>
      </c>
      <c r="C261" s="139" t="s">
        <v>388</v>
      </c>
      <c r="D261" s="185">
        <f>VLOOKUP('673.2'!A87,'673.2'!A87:N383,14,FALSE)</f>
        <v>73905.998212759179</v>
      </c>
    </row>
    <row r="262" spans="1:4" ht="54" thickTop="1" thickBot="1">
      <c r="A262" s="143" t="s">
        <v>1222</v>
      </c>
      <c r="B262" s="144" t="s">
        <v>1877</v>
      </c>
      <c r="C262" s="139" t="s">
        <v>388</v>
      </c>
      <c r="D262" s="185">
        <f>VLOOKUP('673.3'!A89,'673.3'!A89:N384,14,FALSE)</f>
        <v>54241.844951456449</v>
      </c>
    </row>
    <row r="263" spans="1:4" ht="54" thickTop="1" thickBot="1">
      <c r="A263" s="143" t="s">
        <v>1223</v>
      </c>
      <c r="B263" s="144" t="s">
        <v>2102</v>
      </c>
      <c r="C263" s="139" t="s">
        <v>144</v>
      </c>
      <c r="D263" s="185">
        <f>VLOOKUP('674.1'!A89,'674.1'!A89:N385,14,FALSE)</f>
        <v>172228.85968229637</v>
      </c>
    </row>
    <row r="264" spans="1:4" ht="54" thickTop="1" thickBot="1">
      <c r="A264" s="143" t="s">
        <v>1224</v>
      </c>
      <c r="B264" s="144" t="s">
        <v>1878</v>
      </c>
      <c r="C264" s="139" t="s">
        <v>144</v>
      </c>
      <c r="D264" s="185">
        <f>VLOOKUP('674.2'!A89,'674.2'!A89:N386,14,FALSE)</f>
        <v>318252.8218752254</v>
      </c>
    </row>
    <row r="265" spans="1:4" ht="54" thickTop="1" thickBot="1">
      <c r="A265" s="143" t="s">
        <v>1225</v>
      </c>
      <c r="B265" s="144" t="s">
        <v>1879</v>
      </c>
      <c r="C265" s="139" t="s">
        <v>233</v>
      </c>
      <c r="D265" s="185">
        <f>VLOOKUP('680.1'!A87,'680.1'!A87:N387,14,FALSE)</f>
        <v>128084.93264262872</v>
      </c>
    </row>
    <row r="266" spans="1:4" ht="54" thickTop="1" thickBot="1">
      <c r="A266" s="143" t="s">
        <v>1226</v>
      </c>
      <c r="B266" s="144" t="s">
        <v>1880</v>
      </c>
      <c r="C266" s="139" t="s">
        <v>144</v>
      </c>
      <c r="D266" s="185">
        <f>VLOOKUP('680.2'!A87,'680.2'!A87:N388,14,FALSE)</f>
        <v>25483.56103444723</v>
      </c>
    </row>
    <row r="267" spans="1:4" ht="54" thickTop="1" thickBot="1">
      <c r="A267" s="143" t="s">
        <v>1227</v>
      </c>
      <c r="B267" s="144" t="s">
        <v>1881</v>
      </c>
      <c r="C267" s="139" t="s">
        <v>388</v>
      </c>
      <c r="D267" s="185">
        <f>VLOOKUP('680.3'!A89,'680.3'!A89:N389,14,FALSE)</f>
        <v>57716.261145962133</v>
      </c>
    </row>
    <row r="268" spans="1:4" ht="54" thickTop="1" thickBot="1">
      <c r="A268" s="143" t="s">
        <v>1228</v>
      </c>
      <c r="B268" s="144" t="s">
        <v>1882</v>
      </c>
      <c r="C268" s="139" t="s">
        <v>388</v>
      </c>
      <c r="D268" s="185">
        <f>VLOOKUP('681.1'!A89,'681.1'!A89:N390,14,FALSE)</f>
        <v>150872.30553189796</v>
      </c>
    </row>
    <row r="269" spans="1:4" ht="54" thickTop="1" thickBot="1">
      <c r="A269" s="143" t="s">
        <v>1776</v>
      </c>
      <c r="B269" s="144" t="s">
        <v>1883</v>
      </c>
      <c r="C269" s="139" t="s">
        <v>388</v>
      </c>
      <c r="D269" s="185">
        <f>VLOOKUP('681.2'!A89,'681.2'!A89:N391,14,FALSE)</f>
        <v>121554.70553189797</v>
      </c>
    </row>
    <row r="270" spans="1:4" ht="54" thickTop="1" thickBot="1">
      <c r="A270" s="143" t="s">
        <v>1777</v>
      </c>
      <c r="B270" s="144" t="s">
        <v>1884</v>
      </c>
      <c r="C270" s="139" t="s">
        <v>388</v>
      </c>
      <c r="D270" s="185">
        <f>VLOOKUP('681.3'!A89,'681.3'!A89:N392,14,FALSE)</f>
        <v>157296.25553189797</v>
      </c>
    </row>
    <row r="271" spans="1:4" ht="54" thickTop="1" thickBot="1">
      <c r="A271" s="143" t="s">
        <v>1778</v>
      </c>
      <c r="B271" s="144" t="s">
        <v>1885</v>
      </c>
      <c r="C271" s="139" t="s">
        <v>388</v>
      </c>
      <c r="D271" s="185">
        <f>VLOOKUP('681.4'!A89,'681.4'!A89:N393,14,FALSE)</f>
        <v>159984.00553189797</v>
      </c>
    </row>
    <row r="272" spans="1:4" ht="54" thickTop="1" thickBot="1">
      <c r="A272" s="143" t="s">
        <v>1229</v>
      </c>
      <c r="B272" s="144" t="s">
        <v>1886</v>
      </c>
      <c r="C272" s="139" t="s">
        <v>388</v>
      </c>
      <c r="D272" s="185">
        <f>VLOOKUP('682.1'!A89,'682.1'!A89:N394,14,FALSE)</f>
        <v>171689.27053189796</v>
      </c>
    </row>
    <row r="273" spans="1:4" ht="54" thickTop="1" thickBot="1">
      <c r="A273" s="143" t="s">
        <v>1779</v>
      </c>
      <c r="B273" s="144" t="s">
        <v>1887</v>
      </c>
      <c r="C273" s="139" t="s">
        <v>388</v>
      </c>
      <c r="D273" s="185">
        <f>VLOOKUP('682.2'!A89,'682.2'!A89:N395,14,FALSE)</f>
        <v>171689.27053189796</v>
      </c>
    </row>
    <row r="274" spans="1:4" ht="54" thickTop="1" thickBot="1">
      <c r="A274" s="143" t="s">
        <v>1781</v>
      </c>
      <c r="B274" s="144" t="s">
        <v>1888</v>
      </c>
      <c r="C274" s="139" t="s">
        <v>388</v>
      </c>
      <c r="D274" s="185">
        <f>VLOOKUP('682.3'!A89,'682.3'!A89:N396,14,FALSE)</f>
        <v>171689.27053189796</v>
      </c>
    </row>
    <row r="275" spans="1:4" ht="54" thickTop="1" thickBot="1">
      <c r="A275" s="143" t="s">
        <v>1783</v>
      </c>
      <c r="B275" s="144" t="s">
        <v>2103</v>
      </c>
      <c r="C275" s="139" t="s">
        <v>388</v>
      </c>
      <c r="D275" s="185">
        <f>VLOOKUP('682.4'!A89,'682.4'!A89:N397,14,FALSE)</f>
        <v>171689.27053189796</v>
      </c>
    </row>
    <row r="276" spans="1:4" ht="54" thickTop="1" thickBot="1">
      <c r="A276" s="143" t="s">
        <v>1785</v>
      </c>
      <c r="B276" s="144" t="s">
        <v>1889</v>
      </c>
      <c r="C276" s="139" t="s">
        <v>233</v>
      </c>
      <c r="D276" s="185">
        <f>VLOOKUP('683.1'!A89,'683.1'!A89:N398,14,FALSE)</f>
        <v>9169.051003037901</v>
      </c>
    </row>
    <row r="277" spans="1:4" ht="54" thickTop="1" thickBot="1">
      <c r="A277" s="143" t="s">
        <v>1787</v>
      </c>
      <c r="B277" s="144" t="s">
        <v>1890</v>
      </c>
      <c r="C277" s="139" t="s">
        <v>233</v>
      </c>
      <c r="D277" s="185">
        <f>VLOOKUP('683.2'!A89,'683.2'!A89:N399,14,FALSE)</f>
        <v>17615.6710030379</v>
      </c>
    </row>
    <row r="278" spans="1:4" ht="54" thickTop="1" thickBot="1">
      <c r="A278" s="143" t="s">
        <v>1789</v>
      </c>
      <c r="B278" s="144" t="s">
        <v>1891</v>
      </c>
      <c r="C278" s="139" t="s">
        <v>233</v>
      </c>
      <c r="D278" s="185">
        <f>VLOOKUP('683.3'!A89,'683.3'!A89:N400,14,FALSE)</f>
        <v>9169.051003037901</v>
      </c>
    </row>
    <row r="279" spans="1:4" ht="54" thickTop="1" thickBot="1">
      <c r="A279" s="143" t="s">
        <v>1790</v>
      </c>
      <c r="B279" s="144" t="s">
        <v>1892</v>
      </c>
      <c r="C279" s="139" t="s">
        <v>233</v>
      </c>
      <c r="D279" s="185">
        <f>VLOOKUP('683.4'!A89,'683.4'!A89:N401,14,FALSE)</f>
        <v>17615.6710030379</v>
      </c>
    </row>
    <row r="280" spans="1:4" ht="54" thickTop="1" thickBot="1">
      <c r="A280" s="143" t="s">
        <v>1791</v>
      </c>
      <c r="B280" s="144" t="s">
        <v>1893</v>
      </c>
      <c r="C280" s="139" t="s">
        <v>233</v>
      </c>
      <c r="D280" s="185">
        <f>VLOOKUP('683.5'!A87,'683.5'!A87:N402,14,FALSE)</f>
        <v>72060.738546665263</v>
      </c>
    </row>
    <row r="281" spans="1:4" ht="54" thickTop="1" thickBot="1">
      <c r="A281" s="143" t="s">
        <v>2153</v>
      </c>
      <c r="B281" s="144" t="s">
        <v>1894</v>
      </c>
      <c r="C281" s="139" t="s">
        <v>233</v>
      </c>
      <c r="D281" s="185">
        <f>VLOOKUP('690.1.1'!A89,'690.1.1'!A89:N403,14,FALSE)</f>
        <v>15966.889404253059</v>
      </c>
    </row>
    <row r="282" spans="1:4" ht="54" thickTop="1" thickBot="1">
      <c r="A282" s="143" t="s">
        <v>1794</v>
      </c>
      <c r="B282" s="144" t="s">
        <v>1895</v>
      </c>
      <c r="C282" s="139" t="s">
        <v>233</v>
      </c>
      <c r="D282" s="185">
        <f>VLOOKUP('690.1.2'!A89,'690.1.2'!A89:N404,14,FALSE)</f>
        <v>20598.192021265299</v>
      </c>
    </row>
    <row r="283" spans="1:4" ht="54" thickTop="1" thickBot="1">
      <c r="A283" s="143" t="s">
        <v>1230</v>
      </c>
      <c r="B283" s="144" t="s">
        <v>1896</v>
      </c>
      <c r="C283" s="139" t="s">
        <v>144</v>
      </c>
      <c r="D283" s="185">
        <f>VLOOKUP('700.1'!A89,'700.1'!A89:N405,14,FALSE)</f>
        <v>1671.7599229257924</v>
      </c>
    </row>
    <row r="284" spans="1:4" ht="54" thickTop="1" thickBot="1">
      <c r="A284" s="143" t="s">
        <v>1231</v>
      </c>
      <c r="B284" s="144" t="s">
        <v>1897</v>
      </c>
      <c r="C284" s="139" t="s">
        <v>144</v>
      </c>
      <c r="D284" s="185">
        <f>VLOOKUP('700.2'!A89,'700.2'!A89:N406,14,FALSE)</f>
        <v>1838.3564388189443</v>
      </c>
    </row>
    <row r="285" spans="1:4" ht="54" thickTop="1" thickBot="1">
      <c r="A285" s="143" t="s">
        <v>1232</v>
      </c>
      <c r="B285" s="144" t="s">
        <v>1898</v>
      </c>
      <c r="C285" s="139" t="s">
        <v>233</v>
      </c>
      <c r="D285" s="185">
        <f>VLOOKUP('700.3'!A89,'700.3'!A89:N407,14,FALSE)</f>
        <v>39208.813549059974</v>
      </c>
    </row>
    <row r="286" spans="1:4" ht="54" thickTop="1" thickBot="1">
      <c r="A286" s="143" t="s">
        <v>1233</v>
      </c>
      <c r="B286" s="144" t="s">
        <v>1899</v>
      </c>
      <c r="C286" s="139" t="s">
        <v>233</v>
      </c>
      <c r="D286" s="185">
        <f>VLOOKUP('700.4'!A89,'700.4'!A89:N408,14,FALSE)</f>
        <v>56239.151008638175</v>
      </c>
    </row>
    <row r="287" spans="1:4" ht="54" thickTop="1" thickBot="1">
      <c r="A287" s="143" t="s">
        <v>1234</v>
      </c>
      <c r="B287" s="144" t="s">
        <v>1900</v>
      </c>
      <c r="C287" s="139" t="s">
        <v>1929</v>
      </c>
      <c r="D287" s="185">
        <f>VLOOKUP('701.1'!A89,'701.1'!A89:N409,14,FALSE)</f>
        <v>10185.69084567752</v>
      </c>
    </row>
    <row r="288" spans="1:4" ht="54" thickTop="1" thickBot="1">
      <c r="A288" s="143" t="s">
        <v>1797</v>
      </c>
      <c r="B288" s="144" t="s">
        <v>1901</v>
      </c>
      <c r="C288" s="139" t="s">
        <v>1929</v>
      </c>
      <c r="D288" s="185">
        <f>VLOOKUP('710.1'!A89,'710.1'!A89:N410,14,FALSE)</f>
        <v>469792.76439302159</v>
      </c>
    </row>
    <row r="289" spans="1:4" ht="54" thickTop="1" thickBot="1">
      <c r="A289" s="143" t="s">
        <v>1235</v>
      </c>
      <c r="B289" s="144" t="s">
        <v>1902</v>
      </c>
      <c r="C289" s="139" t="s">
        <v>233</v>
      </c>
      <c r="D289" s="185">
        <f>VLOOKUP('710.2'!A89,'710.2'!A89:N411,14,FALSE)</f>
        <v>482792.76439302159</v>
      </c>
    </row>
    <row r="290" spans="1:4" ht="54" thickTop="1" thickBot="1">
      <c r="A290" s="143" t="s">
        <v>1236</v>
      </c>
      <c r="B290" s="144" t="s">
        <v>1903</v>
      </c>
      <c r="C290" s="139" t="s">
        <v>1929</v>
      </c>
      <c r="D290" s="185">
        <f>VLOOKUP('720.1'!A89,'720.1'!A89:N412,14,FALSE)</f>
        <v>331790.00043682579</v>
      </c>
    </row>
    <row r="291" spans="1:4" ht="54" thickTop="1" thickBot="1">
      <c r="A291" s="143" t="s">
        <v>1237</v>
      </c>
      <c r="B291" s="144" t="s">
        <v>1904</v>
      </c>
      <c r="C291" s="139" t="s">
        <v>144</v>
      </c>
      <c r="D291" s="185">
        <f>VLOOKUP('730.1'!A89,'730.1'!A89:N413,14,FALSE)</f>
        <v>126642.37718756395</v>
      </c>
    </row>
    <row r="292" spans="1:4" ht="54" thickTop="1" thickBot="1">
      <c r="A292" s="143" t="s">
        <v>1238</v>
      </c>
      <c r="B292" s="144" t="s">
        <v>1905</v>
      </c>
      <c r="C292" s="139" t="s">
        <v>1929</v>
      </c>
      <c r="D292" s="185">
        <f>VLOOKUP('730.2'!A89,'730.2'!A89:N414,14,FALSE)</f>
        <v>86370.082695707286</v>
      </c>
    </row>
    <row r="293" spans="1:4" ht="54" thickTop="1" thickBot="1">
      <c r="A293" s="143" t="s">
        <v>1239</v>
      </c>
      <c r="B293" s="144" t="s">
        <v>1906</v>
      </c>
      <c r="C293" s="139" t="s">
        <v>1929</v>
      </c>
      <c r="D293" s="185">
        <f>VLOOKUP('730.3'!A89,'730.3'!A89:N415,14,FALSE)</f>
        <v>89384.223478317872</v>
      </c>
    </row>
    <row r="294" spans="1:4" ht="54" thickTop="1" thickBot="1">
      <c r="A294" s="143" t="s">
        <v>1798</v>
      </c>
      <c r="B294" s="144" t="s">
        <v>1907</v>
      </c>
      <c r="C294" s="139" t="s">
        <v>1929</v>
      </c>
      <c r="D294" s="185">
        <f>VLOOKUP('730.4'!A89,'730.4'!A89:N416,14,FALSE)</f>
        <v>38424.223478317886</v>
      </c>
    </row>
    <row r="295" spans="1:4" ht="54" thickTop="1" thickBot="1">
      <c r="A295" s="143" t="s">
        <v>1240</v>
      </c>
      <c r="B295" s="144" t="s">
        <v>1908</v>
      </c>
      <c r="C295" s="139" t="s">
        <v>144</v>
      </c>
      <c r="D295" s="185">
        <f>VLOOKUP('731.1'!A89,'731.1'!A89:N417,14,FALSE)</f>
        <v>139040.61438668045</v>
      </c>
    </row>
    <row r="296" spans="1:4" ht="54" thickTop="1" thickBot="1">
      <c r="A296" s="143" t="s">
        <v>1241</v>
      </c>
      <c r="B296" s="144" t="s">
        <v>1909</v>
      </c>
      <c r="C296" s="139" t="s">
        <v>2101</v>
      </c>
      <c r="D296" s="185">
        <f>VLOOKUP('740.1'!A89,'740.1'!A89:N418,14,FALSE)</f>
        <v>11942.874863365849</v>
      </c>
    </row>
    <row r="297" spans="1:4" ht="54" thickTop="1" thickBot="1">
      <c r="A297" s="143" t="s">
        <v>1801</v>
      </c>
      <c r="B297" s="144" t="s">
        <v>1910</v>
      </c>
      <c r="C297" s="139" t="s">
        <v>1929</v>
      </c>
      <c r="D297" s="185">
        <f>VLOOKUP('741.1'!A89,'741.1'!A89:N419,14,FALSE)</f>
        <v>141070.02833634519</v>
      </c>
    </row>
    <row r="298" spans="1:4" ht="54" thickTop="1" thickBot="1">
      <c r="A298" s="143" t="s">
        <v>1242</v>
      </c>
      <c r="B298" s="144" t="s">
        <v>1911</v>
      </c>
      <c r="C298" s="139" t="s">
        <v>144</v>
      </c>
      <c r="D298" s="185">
        <f>VLOOKUP('800.1'!A89,'800.1'!A89:N420,14,FALSE)</f>
        <v>7915.9413792629739</v>
      </c>
    </row>
    <row r="299" spans="1:4" ht="54" thickTop="1" thickBot="1">
      <c r="A299" s="143" t="s">
        <v>1243</v>
      </c>
      <c r="B299" s="144" t="s">
        <v>1912</v>
      </c>
      <c r="C299" s="139" t="s">
        <v>144</v>
      </c>
      <c r="D299" s="185">
        <f>VLOOKUP('800.2'!A89,'800.2'!A89:N421,14,FALSE)</f>
        <v>14033.741379262974</v>
      </c>
    </row>
    <row r="300" spans="1:4" ht="54" thickTop="1" thickBot="1">
      <c r="A300" s="143" t="s">
        <v>1244</v>
      </c>
      <c r="B300" s="144" t="s">
        <v>1913</v>
      </c>
      <c r="C300" s="139" t="s">
        <v>144</v>
      </c>
      <c r="D300" s="185">
        <f>VLOOKUP('800.3'!A89,'800.3'!A89:N422,14,FALSE)</f>
        <v>43577.4855170519</v>
      </c>
    </row>
    <row r="301" spans="1:4" ht="54" thickTop="1" thickBot="1">
      <c r="A301" s="143" t="s">
        <v>1245</v>
      </c>
      <c r="B301" s="144" t="s">
        <v>1914</v>
      </c>
      <c r="C301" s="139" t="s">
        <v>144</v>
      </c>
      <c r="D301" s="185">
        <f>VLOOKUP('800.4'!A89,'800.4'!A89:N423,14,FALSE)</f>
        <v>49336.485517051886</v>
      </c>
    </row>
    <row r="302" spans="1:4" ht="54" thickTop="1" thickBot="1">
      <c r="A302" s="143" t="s">
        <v>1802</v>
      </c>
      <c r="B302" s="144" t="s">
        <v>1915</v>
      </c>
      <c r="C302" s="139" t="s">
        <v>1929</v>
      </c>
      <c r="D302" s="185">
        <f>VLOOKUP('802.1'!A89,'802.1'!A89:N424,14,FALSE)</f>
        <v>407293.21798477223</v>
      </c>
    </row>
    <row r="303" spans="1:4" ht="54" thickTop="1" thickBot="1">
      <c r="A303" s="143" t="s">
        <v>1803</v>
      </c>
      <c r="B303" s="144" t="s">
        <v>1965</v>
      </c>
      <c r="C303" s="139" t="s">
        <v>1929</v>
      </c>
      <c r="D303" s="185">
        <f>VLOOKUP('802.2'!A89,'802.2'!A89:N425,14,FALSE)</f>
        <v>69147.525075947487</v>
      </c>
    </row>
    <row r="304" spans="1:4" ht="54" thickTop="1" thickBot="1">
      <c r="A304" s="143" t="s">
        <v>1804</v>
      </c>
      <c r="B304" s="144" t="s">
        <v>1916</v>
      </c>
      <c r="C304" s="139" t="s">
        <v>1929</v>
      </c>
      <c r="D304" s="185">
        <f>VLOOKUP('802.3'!A89,'802.3'!A89:N426,14,FALSE)</f>
        <v>44805.490594373165</v>
      </c>
    </row>
    <row r="305" spans="1:4" ht="54" thickTop="1" thickBot="1">
      <c r="A305" s="143" t="s">
        <v>1805</v>
      </c>
      <c r="B305" s="144" t="s">
        <v>1917</v>
      </c>
      <c r="C305" s="139" t="s">
        <v>1929</v>
      </c>
      <c r="D305" s="185">
        <f>VLOOKUP('802.4'!A89,'802.4'!A89:N427,14,FALSE)</f>
        <v>38443.367945779872</v>
      </c>
    </row>
    <row r="306" spans="1:4" ht="54" thickTop="1" thickBot="1">
      <c r="A306" s="143" t="s">
        <v>1806</v>
      </c>
      <c r="B306" s="144" t="s">
        <v>1918</v>
      </c>
      <c r="C306" s="139" t="s">
        <v>1929</v>
      </c>
      <c r="D306" s="185">
        <f>VLOOKUP('802.5'!A89,'802.5'!A89:N428,14,FALSE)</f>
        <v>262783.4310687948</v>
      </c>
    </row>
    <row r="307" spans="1:4" ht="54" thickTop="1" thickBot="1">
      <c r="A307" s="143" t="s">
        <v>1807</v>
      </c>
      <c r="B307" s="144" t="s">
        <v>1919</v>
      </c>
      <c r="C307" s="139" t="s">
        <v>1929</v>
      </c>
      <c r="D307" s="185">
        <f>VLOOKUP('802.6'!A89,'802.6'!A89:N429,14,FALSE)</f>
        <v>256283.4310687948</v>
      </c>
    </row>
    <row r="308" spans="1:4" ht="54" thickTop="1" thickBot="1">
      <c r="A308" s="143" t="s">
        <v>1808</v>
      </c>
      <c r="B308" s="144" t="s">
        <v>1920</v>
      </c>
      <c r="C308" s="139" t="s">
        <v>1929</v>
      </c>
      <c r="D308" s="185">
        <f>VLOOKUP('802.7'!A89,'802.7'!A89:N430,14,FALSE)</f>
        <v>168564.9854778272</v>
      </c>
    </row>
    <row r="309" spans="1:4" ht="54" thickTop="1" thickBot="1">
      <c r="A309" s="143" t="s">
        <v>1809</v>
      </c>
      <c r="B309" s="144" t="s">
        <v>1921</v>
      </c>
      <c r="C309" s="139" t="s">
        <v>1929</v>
      </c>
      <c r="D309" s="185">
        <f>VLOOKUP('802.8'!A89,'802.8'!A89:N431,14,FALSE)</f>
        <v>144552.66429759044</v>
      </c>
    </row>
    <row r="310" spans="1:4" ht="54" thickTop="1" thickBot="1">
      <c r="A310" s="143" t="s">
        <v>1246</v>
      </c>
      <c r="B310" s="144" t="s">
        <v>1922</v>
      </c>
      <c r="C310" s="139" t="s">
        <v>233</v>
      </c>
      <c r="D310" s="185">
        <f>VLOOKUP('810.1'!A89,'810.1'!A89:N432,14,FALSE)</f>
        <v>26791.305172236152</v>
      </c>
    </row>
    <row r="311" spans="1:4" ht="54" thickTop="1" thickBot="1">
      <c r="A311" s="143" t="s">
        <v>1247</v>
      </c>
      <c r="B311" s="144" t="s">
        <v>1923</v>
      </c>
      <c r="C311" s="139" t="s">
        <v>233</v>
      </c>
      <c r="D311" s="185">
        <f>VLOOKUP('810.2'!A89,'810.2'!A89:N433,14,FALSE)</f>
        <v>8805.522068894461</v>
      </c>
    </row>
    <row r="312" spans="1:4" ht="54" thickTop="1" thickBot="1">
      <c r="A312" s="143" t="s">
        <v>1248</v>
      </c>
      <c r="B312" s="144" t="s">
        <v>1924</v>
      </c>
      <c r="C312" s="139" t="s">
        <v>233</v>
      </c>
      <c r="D312" s="185">
        <f>VLOOKUP('810.3'!A89,'810.3'!A89:N435,14,FALSE)</f>
        <v>4113.7848631039924</v>
      </c>
    </row>
    <row r="313" spans="1:4" ht="57.75" thickTop="1" thickBot="1">
      <c r="A313" s="143" t="s">
        <v>1810</v>
      </c>
      <c r="B313" s="144" t="s">
        <v>2156</v>
      </c>
      <c r="C313" s="139" t="s">
        <v>233</v>
      </c>
      <c r="D313" s="185">
        <f>VLOOKUP('811.1'!A89,'811.1'!A89:N436,14,FALSE)</f>
        <v>33224.839158180657</v>
      </c>
    </row>
    <row r="314" spans="1:4" ht="57.75" thickTop="1" thickBot="1">
      <c r="A314" s="143" t="s">
        <v>1811</v>
      </c>
      <c r="B314" s="144" t="s">
        <v>2157</v>
      </c>
      <c r="C314" s="139" t="s">
        <v>233</v>
      </c>
      <c r="D314" s="185">
        <f>VLOOKUP('811.2'!A89,'811.2'!A89:N437,14,FALSE)</f>
        <v>38852.734158180661</v>
      </c>
    </row>
    <row r="315" spans="1:4" ht="54" thickTop="1" thickBot="1">
      <c r="A315" s="143" t="s">
        <v>1249</v>
      </c>
      <c r="B315" s="144" t="s">
        <v>2159</v>
      </c>
      <c r="C315" s="139" t="s">
        <v>233</v>
      </c>
      <c r="D315" s="185">
        <f>VLOOKUP('812.1'!A89,'812.1'!A89:N438,14,FALSE)</f>
        <v>76664.184748188185</v>
      </c>
    </row>
    <row r="316" spans="1:4" ht="54" thickTop="1" thickBot="1">
      <c r="A316" s="143" t="s">
        <v>1812</v>
      </c>
      <c r="B316" s="144" t="s">
        <v>1925</v>
      </c>
      <c r="C316" s="139" t="s">
        <v>2101</v>
      </c>
      <c r="D316" s="185">
        <f>VLOOKUP('820.1'!A89,'820.1'!A89:N439,14,FALSE)</f>
        <v>49589.873510632642</v>
      </c>
    </row>
    <row r="317" spans="1:4" ht="54" thickTop="1" thickBot="1">
      <c r="A317" s="143" t="s">
        <v>1813</v>
      </c>
      <c r="B317" s="144" t="s">
        <v>1926</v>
      </c>
      <c r="C317" s="139" t="s">
        <v>1068</v>
      </c>
      <c r="D317" s="185">
        <f>VLOOKUP('820.1.2'!A88,'820.1.2'!A88:N440,14,FALSE)</f>
        <v>8260917.8368775509</v>
      </c>
    </row>
    <row r="318" spans="1:4" ht="57.75" thickTop="1" thickBot="1">
      <c r="A318" s="143" t="s">
        <v>1250</v>
      </c>
      <c r="B318" s="144" t="s">
        <v>1927</v>
      </c>
      <c r="C318" s="139" t="s">
        <v>2104</v>
      </c>
      <c r="D318" s="185">
        <f>VLOOKUP('900.1'!A88,'900.1'!A88:N441,14,FALSE)</f>
        <v>1314.2823449957693</v>
      </c>
    </row>
    <row r="319" spans="1:4" ht="57.75" thickTop="1" thickBot="1">
      <c r="A319" s="143" t="s">
        <v>1251</v>
      </c>
      <c r="B319" s="144" t="s">
        <v>2301</v>
      </c>
      <c r="C319" s="139" t="s">
        <v>2105</v>
      </c>
      <c r="D319" s="185">
        <f>VLOOKUP('900.2'!A88,'900.2'!A88:N442,14,FALSE)</f>
        <v>1612.982877949353</v>
      </c>
    </row>
    <row r="320" spans="1:4" ht="54" thickTop="1" thickBot="1">
      <c r="A320" s="143" t="s">
        <v>1252</v>
      </c>
      <c r="B320" s="144" t="s">
        <v>1928</v>
      </c>
      <c r="C320" s="139" t="s">
        <v>2105</v>
      </c>
      <c r="D320" s="185">
        <f>VLOOKUP('900.3'!A88,'900.3'!A88:N443,14,FALSE)</f>
        <v>1612.982877949353</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J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8" sqref="D8:D67"/>
    </sheetView>
  </sheetViews>
  <sheetFormatPr baseColWidth="10" defaultColWidth="9.140625" defaultRowHeight="15"/>
  <cols>
    <col min="1" max="1" width="11.5703125" customWidth="1"/>
    <col min="2" max="2" width="9.140625" style="2"/>
    <col min="3" max="3" width="84.5703125" style="1" customWidth="1"/>
    <col min="4" max="4" width="17.140625" style="189" customWidth="1"/>
    <col min="5" max="5" width="12.28515625" customWidth="1"/>
    <col min="7" max="7" width="12.42578125" customWidth="1"/>
  </cols>
  <sheetData>
    <row r="1" spans="1:4" ht="66" customHeight="1" thickTop="1">
      <c r="A1" s="667" t="s">
        <v>1934</v>
      </c>
      <c r="B1" s="668"/>
      <c r="C1" s="668"/>
      <c r="D1" s="669"/>
    </row>
    <row r="2" spans="1:4" ht="20.25" customHeight="1" thickBot="1">
      <c r="A2" s="670"/>
      <c r="B2" s="671"/>
      <c r="C2" s="671"/>
      <c r="D2" s="672"/>
    </row>
    <row r="3" spans="1:4" ht="16.5" thickTop="1" thickBot="1">
      <c r="A3" s="666" t="s">
        <v>2329</v>
      </c>
      <c r="B3" s="666"/>
      <c r="C3" s="666"/>
      <c r="D3" s="666"/>
    </row>
    <row r="4" spans="1:4" ht="16.5" thickTop="1" thickBot="1">
      <c r="A4" s="666"/>
      <c r="B4" s="666"/>
      <c r="C4" s="666"/>
      <c r="D4" s="666"/>
    </row>
    <row r="5" spans="1:4" ht="16.5" thickTop="1" thickBot="1">
      <c r="A5" s="666"/>
      <c r="B5" s="666"/>
      <c r="C5" s="666"/>
      <c r="D5" s="666"/>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60">
        <v>56173.925726710004</v>
      </c>
    </row>
    <row r="9" spans="1:4" ht="16.5" thickTop="1" thickBot="1">
      <c r="A9" s="9" t="s">
        <v>102</v>
      </c>
      <c r="B9" s="10" t="s">
        <v>1966</v>
      </c>
      <c r="C9" s="11" t="s">
        <v>103</v>
      </c>
      <c r="D9" s="660">
        <v>51067.205206099999</v>
      </c>
    </row>
    <row r="10" spans="1:4" ht="16.5" thickTop="1" thickBot="1">
      <c r="A10" s="9" t="s">
        <v>0</v>
      </c>
      <c r="B10" s="10" t="s">
        <v>1966</v>
      </c>
      <c r="C10" s="11" t="s">
        <v>1</v>
      </c>
      <c r="D10" s="660">
        <v>66387.366767929998</v>
      </c>
    </row>
    <row r="11" spans="1:4" ht="16.5" thickTop="1" thickBot="1">
      <c r="A11" s="9" t="s">
        <v>1758</v>
      </c>
      <c r="B11" s="10" t="s">
        <v>1966</v>
      </c>
      <c r="C11" s="11" t="s">
        <v>1757</v>
      </c>
      <c r="D11" s="660">
        <v>306403.23123659997</v>
      </c>
    </row>
    <row r="12" spans="1:4" ht="16.5" thickTop="1" thickBot="1">
      <c r="A12" s="9" t="s">
        <v>100</v>
      </c>
      <c r="B12" s="10" t="s">
        <v>1966</v>
      </c>
      <c r="C12" s="11" t="s">
        <v>101</v>
      </c>
      <c r="D12" s="660">
        <v>76600.807809149992</v>
      </c>
    </row>
    <row r="13" spans="1:4" ht="16.5" thickTop="1" thickBot="1">
      <c r="A13" s="9" t="s">
        <v>62</v>
      </c>
      <c r="B13" s="10" t="s">
        <v>1966</v>
      </c>
      <c r="C13" s="11" t="s">
        <v>63</v>
      </c>
      <c r="D13" s="660">
        <v>561739.25726709992</v>
      </c>
    </row>
    <row r="14" spans="1:4" ht="16.5" thickTop="1" thickBot="1">
      <c r="A14" s="9" t="s">
        <v>108</v>
      </c>
      <c r="B14" s="10" t="s">
        <v>1966</v>
      </c>
      <c r="C14" s="11" t="s">
        <v>109</v>
      </c>
      <c r="D14" s="660">
        <v>306403.23123659997</v>
      </c>
    </row>
    <row r="15" spans="1:4" ht="16.5" thickTop="1" thickBot="1">
      <c r="A15" s="9" t="s">
        <v>41</v>
      </c>
      <c r="B15" s="10" t="s">
        <v>1966</v>
      </c>
      <c r="C15" s="11" t="s">
        <v>42</v>
      </c>
      <c r="D15" s="660">
        <v>204268.8208244</v>
      </c>
    </row>
    <row r="16" spans="1:4" ht="16.5" thickTop="1" thickBot="1">
      <c r="A16" s="9" t="s">
        <v>43</v>
      </c>
      <c r="B16" s="10" t="s">
        <v>1966</v>
      </c>
      <c r="C16" s="11" t="s">
        <v>44</v>
      </c>
      <c r="D16" s="660">
        <v>306403.23123659997</v>
      </c>
    </row>
    <row r="17" spans="1:4" ht="16.5" thickTop="1" thickBot="1">
      <c r="A17" s="9" t="s">
        <v>106</v>
      </c>
      <c r="B17" s="10" t="s">
        <v>1966</v>
      </c>
      <c r="C17" s="11" t="s">
        <v>107</v>
      </c>
      <c r="D17" s="660">
        <v>102134.4104122</v>
      </c>
    </row>
    <row r="18" spans="1:4" ht="16.5" thickTop="1" thickBot="1">
      <c r="A18" s="9" t="s">
        <v>1759</v>
      </c>
      <c r="B18" s="10" t="s">
        <v>1966</v>
      </c>
      <c r="C18" s="11" t="s">
        <v>2106</v>
      </c>
      <c r="D18" s="660">
        <v>91920.96937097999</v>
      </c>
    </row>
    <row r="19" spans="1:4" ht="16.5" thickTop="1" thickBot="1">
      <c r="A19" s="9" t="s">
        <v>96</v>
      </c>
      <c r="B19" s="10" t="s">
        <v>92</v>
      </c>
      <c r="C19" s="11" t="s">
        <v>97</v>
      </c>
      <c r="D19" s="660">
        <v>2042688.2082439999</v>
      </c>
    </row>
    <row r="20" spans="1:4" ht="16.5" thickTop="1" thickBot="1">
      <c r="A20" s="9" t="s">
        <v>76</v>
      </c>
      <c r="B20" s="10" t="s">
        <v>1966</v>
      </c>
      <c r="C20" s="11" t="s">
        <v>77</v>
      </c>
      <c r="D20" s="660">
        <v>465180.576</v>
      </c>
    </row>
    <row r="21" spans="1:4" ht="16.5" thickTop="1" thickBot="1">
      <c r="A21" s="9" t="s">
        <v>74</v>
      </c>
      <c r="B21" s="10" t="s">
        <v>1966</v>
      </c>
      <c r="C21" s="11" t="s">
        <v>75</v>
      </c>
      <c r="D21" s="660">
        <v>456873.78</v>
      </c>
    </row>
    <row r="22" spans="1:4" ht="16.5" thickTop="1" thickBot="1">
      <c r="A22" s="9" t="s">
        <v>84</v>
      </c>
      <c r="B22" s="10" t="s">
        <v>1966</v>
      </c>
      <c r="C22" s="11" t="s">
        <v>85</v>
      </c>
      <c r="D22" s="660">
        <v>521251.44899999996</v>
      </c>
    </row>
    <row r="23" spans="1:4" ht="16.5" thickTop="1" thickBot="1">
      <c r="A23" s="9" t="s">
        <v>78</v>
      </c>
      <c r="B23" s="10" t="s">
        <v>1966</v>
      </c>
      <c r="C23" s="11" t="s">
        <v>79</v>
      </c>
      <c r="D23" s="661">
        <v>579399.02099999995</v>
      </c>
    </row>
    <row r="24" spans="1:4" ht="16.5" thickTop="1" thickBot="1">
      <c r="A24" s="9" t="s">
        <v>64</v>
      </c>
      <c r="B24" s="10" t="s">
        <v>1966</v>
      </c>
      <c r="C24" s="11" t="s">
        <v>65</v>
      </c>
      <c r="D24" s="660">
        <v>448566.984</v>
      </c>
    </row>
    <row r="25" spans="1:4" ht="16.5" thickTop="1" thickBot="1">
      <c r="A25" s="9" t="s">
        <v>80</v>
      </c>
      <c r="B25" s="10" t="s">
        <v>1966</v>
      </c>
      <c r="C25" s="11" t="s">
        <v>81</v>
      </c>
      <c r="D25" s="660">
        <v>533711.64300000004</v>
      </c>
    </row>
    <row r="26" spans="1:4" ht="16.5" thickTop="1" thickBot="1">
      <c r="A26" s="9" t="s">
        <v>82</v>
      </c>
      <c r="B26" s="10" t="s">
        <v>1966</v>
      </c>
      <c r="C26" s="11" t="s">
        <v>83</v>
      </c>
      <c r="D26" s="660">
        <v>552401.93400000001</v>
      </c>
    </row>
    <row r="27" spans="1:4" ht="16.5" thickTop="1" thickBot="1">
      <c r="A27" s="9" t="s">
        <v>104</v>
      </c>
      <c r="B27" s="10" t="s">
        <v>1966</v>
      </c>
      <c r="C27" s="11" t="s">
        <v>105</v>
      </c>
      <c r="D27" s="660">
        <v>139138.83299999998</v>
      </c>
    </row>
    <row r="28" spans="1:4" ht="16.5" thickTop="1" thickBot="1">
      <c r="A28" s="9" t="s">
        <v>4</v>
      </c>
      <c r="B28" s="10" t="s">
        <v>1966</v>
      </c>
      <c r="C28" s="11" t="s">
        <v>5</v>
      </c>
      <c r="D28" s="660">
        <v>155752.42500000002</v>
      </c>
    </row>
    <row r="29" spans="1:4" ht="16.5" customHeight="1" thickTop="1" thickBot="1">
      <c r="A29" s="9" t="s">
        <v>45</v>
      </c>
      <c r="B29" s="10" t="s">
        <v>1966</v>
      </c>
      <c r="C29" s="11" t="s">
        <v>2332</v>
      </c>
      <c r="D29" s="660">
        <v>153201.61561829998</v>
      </c>
    </row>
    <row r="30" spans="1:4" ht="16.5" thickTop="1" thickBot="1">
      <c r="A30" s="9" t="s">
        <v>66</v>
      </c>
      <c r="B30" s="10" t="s">
        <v>1966</v>
      </c>
      <c r="C30" s="11" t="s">
        <v>67</v>
      </c>
      <c r="D30" s="660">
        <v>153201.61561829998</v>
      </c>
    </row>
    <row r="31" spans="1:4" ht="16.5" thickTop="1" thickBot="1">
      <c r="A31" s="9" t="s">
        <v>23</v>
      </c>
      <c r="B31" s="10" t="s">
        <v>1966</v>
      </c>
      <c r="C31" s="11" t="s">
        <v>24</v>
      </c>
      <c r="D31" s="660">
        <v>510672.05206099997</v>
      </c>
    </row>
    <row r="32" spans="1:4" ht="16.5" thickTop="1" thickBot="1">
      <c r="A32" s="9" t="s">
        <v>7</v>
      </c>
      <c r="B32" s="10" t="s">
        <v>1966</v>
      </c>
      <c r="C32" s="11" t="s">
        <v>8</v>
      </c>
      <c r="D32" s="660">
        <v>102134.4104122</v>
      </c>
    </row>
    <row r="33" spans="1:4" ht="16.5" thickTop="1" thickBot="1">
      <c r="A33" s="9" t="s">
        <v>9</v>
      </c>
      <c r="B33" s="10" t="s">
        <v>1966</v>
      </c>
      <c r="C33" s="11" t="s">
        <v>10</v>
      </c>
      <c r="D33" s="660">
        <v>153201.61561829998</v>
      </c>
    </row>
    <row r="34" spans="1:4" ht="16.5" thickTop="1" thickBot="1">
      <c r="A34" s="9" t="s">
        <v>11</v>
      </c>
      <c r="B34" s="10" t="s">
        <v>1966</v>
      </c>
      <c r="C34" s="11" t="s">
        <v>12</v>
      </c>
      <c r="D34" s="660">
        <v>204268.8208244</v>
      </c>
    </row>
    <row r="35" spans="1:4" ht="16.5" thickTop="1" thickBot="1">
      <c r="A35" s="9" t="s">
        <v>13</v>
      </c>
      <c r="B35" s="10" t="s">
        <v>1966</v>
      </c>
      <c r="C35" s="11" t="s">
        <v>14</v>
      </c>
      <c r="D35" s="660">
        <v>255336.02603049998</v>
      </c>
    </row>
    <row r="36" spans="1:4" ht="16.5" thickTop="1" thickBot="1">
      <c r="A36" s="9" t="s">
        <v>15</v>
      </c>
      <c r="B36" s="10" t="s">
        <v>1966</v>
      </c>
      <c r="C36" s="11" t="s">
        <v>16</v>
      </c>
      <c r="D36" s="660">
        <v>306403.23123659997</v>
      </c>
    </row>
    <row r="37" spans="1:4" ht="16.5" thickTop="1" thickBot="1">
      <c r="A37" s="9" t="s">
        <v>17</v>
      </c>
      <c r="B37" s="10" t="s">
        <v>1966</v>
      </c>
      <c r="C37" s="11" t="s">
        <v>18</v>
      </c>
      <c r="D37" s="660">
        <v>357470.43644269998</v>
      </c>
    </row>
    <row r="38" spans="1:4" ht="16.5" thickTop="1" thickBot="1">
      <c r="A38" s="9" t="s">
        <v>19</v>
      </c>
      <c r="B38" s="10" t="s">
        <v>1966</v>
      </c>
      <c r="C38" s="11" t="s">
        <v>20</v>
      </c>
      <c r="D38" s="660">
        <v>408537.6416488</v>
      </c>
    </row>
    <row r="39" spans="1:4" ht="16.5" thickTop="1" thickBot="1">
      <c r="A39" s="9" t="s">
        <v>21</v>
      </c>
      <c r="B39" s="10" t="s">
        <v>1966</v>
      </c>
      <c r="C39" s="11" t="s">
        <v>22</v>
      </c>
      <c r="D39" s="660">
        <v>459604.84685490001</v>
      </c>
    </row>
    <row r="40" spans="1:4" ht="16.5" thickTop="1" thickBot="1">
      <c r="A40" s="9" t="s">
        <v>72</v>
      </c>
      <c r="B40" s="10" t="s">
        <v>1966</v>
      </c>
      <c r="C40" s="11" t="s">
        <v>73</v>
      </c>
      <c r="D40" s="660">
        <v>56173.925726710004</v>
      </c>
    </row>
    <row r="41" spans="1:4" ht="16.5" thickTop="1" thickBot="1">
      <c r="A41" s="9" t="s">
        <v>27</v>
      </c>
      <c r="B41" s="10" t="s">
        <v>1966</v>
      </c>
      <c r="C41" s="11" t="s">
        <v>28</v>
      </c>
      <c r="D41" s="660">
        <v>112347.85145342001</v>
      </c>
    </row>
    <row r="42" spans="1:4" ht="16.5" thickTop="1" thickBot="1">
      <c r="A42" s="9" t="s">
        <v>25</v>
      </c>
      <c r="B42" s="10" t="s">
        <v>1966</v>
      </c>
      <c r="C42" s="11" t="s">
        <v>26</v>
      </c>
      <c r="D42" s="660">
        <v>112347.85145342001</v>
      </c>
    </row>
    <row r="43" spans="1:4" ht="16.5" thickTop="1" thickBot="1">
      <c r="A43" s="9" t="s">
        <v>30</v>
      </c>
      <c r="B43" s="10" t="s">
        <v>1966</v>
      </c>
      <c r="C43" s="11" t="s">
        <v>31</v>
      </c>
      <c r="D43" s="660">
        <v>102134.4104122</v>
      </c>
    </row>
    <row r="44" spans="1:4" ht="17.25" customHeight="1" thickTop="1" thickBot="1">
      <c r="A44" s="9" t="s">
        <v>40</v>
      </c>
      <c r="B44" s="10" t="s">
        <v>1966</v>
      </c>
      <c r="C44" s="11" t="s">
        <v>2331</v>
      </c>
      <c r="D44" s="660">
        <v>255336.02603049998</v>
      </c>
    </row>
    <row r="45" spans="1:4" ht="16.5" thickTop="1" thickBot="1">
      <c r="A45" s="9" t="s">
        <v>32</v>
      </c>
      <c r="B45" s="10" t="s">
        <v>1966</v>
      </c>
      <c r="C45" s="11" t="s">
        <v>33</v>
      </c>
      <c r="D45" s="660">
        <v>204268.8208244</v>
      </c>
    </row>
    <row r="46" spans="1:4" ht="16.5" thickTop="1" thickBot="1">
      <c r="A46" s="9" t="s">
        <v>34</v>
      </c>
      <c r="B46" s="10" t="s">
        <v>1966</v>
      </c>
      <c r="C46" s="11" t="s">
        <v>35</v>
      </c>
      <c r="D46" s="660">
        <v>306403.23123659997</v>
      </c>
    </row>
    <row r="47" spans="1:4" ht="16.5" thickTop="1" thickBot="1">
      <c r="A47" s="9" t="s">
        <v>70</v>
      </c>
      <c r="B47" s="10" t="s">
        <v>1966</v>
      </c>
      <c r="C47" s="11" t="s">
        <v>71</v>
      </c>
      <c r="D47" s="660">
        <v>270656.18759232998</v>
      </c>
    </row>
    <row r="48" spans="1:4" ht="16.5" thickTop="1" thickBot="1">
      <c r="A48" s="9" t="s">
        <v>36</v>
      </c>
      <c r="B48" s="10" t="s">
        <v>1966</v>
      </c>
      <c r="C48" s="11" t="s">
        <v>37</v>
      </c>
      <c r="D48" s="660">
        <v>112347.85145342001</v>
      </c>
    </row>
    <row r="49" spans="1:10" ht="16.5" thickTop="1" thickBot="1">
      <c r="A49" s="9" t="s">
        <v>38</v>
      </c>
      <c r="B49" s="10" t="s">
        <v>1966</v>
      </c>
      <c r="C49" s="11" t="s">
        <v>39</v>
      </c>
      <c r="D49" s="660">
        <v>122561.29249463999</v>
      </c>
    </row>
    <row r="50" spans="1:10" ht="16.5" thickTop="1" thickBot="1">
      <c r="A50" s="9" t="s">
        <v>89</v>
      </c>
      <c r="B50" s="10" t="s">
        <v>1966</v>
      </c>
      <c r="C50" s="11" t="s">
        <v>90</v>
      </c>
      <c r="D50" s="660">
        <v>127668.01301524999</v>
      </c>
    </row>
    <row r="51" spans="1:10" ht="16.5" thickTop="1" thickBot="1">
      <c r="A51" s="9" t="s">
        <v>46</v>
      </c>
      <c r="B51" s="10" t="s">
        <v>1966</v>
      </c>
      <c r="C51" s="11" t="s">
        <v>47</v>
      </c>
      <c r="D51" s="660">
        <v>51067.205206099999</v>
      </c>
    </row>
    <row r="52" spans="1:10" ht="16.5" thickTop="1" thickBot="1">
      <c r="A52" s="9" t="s">
        <v>48</v>
      </c>
      <c r="B52" s="10" t="s">
        <v>1966</v>
      </c>
      <c r="C52" s="11" t="s">
        <v>49</v>
      </c>
      <c r="D52" s="660">
        <v>102134.4104122</v>
      </c>
    </row>
    <row r="53" spans="1:10" ht="16.5" thickTop="1" thickBot="1">
      <c r="A53" s="9" t="s">
        <v>50</v>
      </c>
      <c r="B53" s="10" t="s">
        <v>1966</v>
      </c>
      <c r="C53" s="11" t="s">
        <v>51</v>
      </c>
      <c r="D53" s="660">
        <v>102134.4104122</v>
      </c>
    </row>
    <row r="54" spans="1:10" ht="16.5" thickTop="1" thickBot="1">
      <c r="A54" s="9" t="s">
        <v>68</v>
      </c>
      <c r="B54" s="10" t="s">
        <v>1966</v>
      </c>
      <c r="C54" s="11" t="s">
        <v>69</v>
      </c>
      <c r="D54" s="660">
        <v>204268.8208244</v>
      </c>
    </row>
    <row r="55" spans="1:10" ht="46.5" thickTop="1" thickBot="1">
      <c r="A55" s="9" t="s">
        <v>29</v>
      </c>
      <c r="B55" s="10" t="s">
        <v>1966</v>
      </c>
      <c r="C55" s="11" t="s">
        <v>1967</v>
      </c>
      <c r="D55" s="660">
        <v>766008.07809149986</v>
      </c>
    </row>
    <row r="56" spans="1:10" ht="16.5" thickTop="1" thickBot="1">
      <c r="A56" s="9" t="s">
        <v>52</v>
      </c>
      <c r="B56" s="10" t="s">
        <v>1966</v>
      </c>
      <c r="C56" s="11" t="s">
        <v>53</v>
      </c>
      <c r="D56" s="660">
        <v>76600.807809149992</v>
      </c>
    </row>
    <row r="57" spans="1:10" ht="16.5" thickTop="1" thickBot="1">
      <c r="A57" s="9" t="s">
        <v>54</v>
      </c>
      <c r="B57" s="10" t="s">
        <v>1966</v>
      </c>
      <c r="C57" s="11" t="s">
        <v>55</v>
      </c>
      <c r="D57" s="660">
        <v>153201.61561829998</v>
      </c>
    </row>
    <row r="58" spans="1:10" ht="16.5" thickTop="1" thickBot="1">
      <c r="A58" s="9" t="s">
        <v>56</v>
      </c>
      <c r="B58" s="10" t="s">
        <v>1966</v>
      </c>
      <c r="C58" s="11" t="s">
        <v>57</v>
      </c>
      <c r="D58" s="660">
        <v>102134.4104122</v>
      </c>
    </row>
    <row r="59" spans="1:10" ht="16.5" thickTop="1" thickBot="1">
      <c r="A59" s="9" t="s">
        <v>2</v>
      </c>
      <c r="B59" s="10" t="s">
        <v>1966</v>
      </c>
      <c r="C59" s="11" t="s">
        <v>3</v>
      </c>
      <c r="D59" s="660">
        <v>204268.8208244</v>
      </c>
    </row>
    <row r="60" spans="1:10" ht="16.5" thickTop="1" thickBot="1">
      <c r="A60" s="9" t="s">
        <v>58</v>
      </c>
      <c r="B60" s="10" t="s">
        <v>1966</v>
      </c>
      <c r="C60" s="11" t="s">
        <v>59</v>
      </c>
      <c r="D60" s="660">
        <v>127668.01301524999</v>
      </c>
    </row>
    <row r="61" spans="1:10" ht="16.5" thickTop="1" thickBot="1">
      <c r="A61" s="9" t="s">
        <v>86</v>
      </c>
      <c r="B61" s="10" t="s">
        <v>1966</v>
      </c>
      <c r="C61" s="11" t="s">
        <v>87</v>
      </c>
      <c r="D61" s="660">
        <v>153201.61561829998</v>
      </c>
    </row>
    <row r="62" spans="1:10" ht="16.5" thickTop="1" thickBot="1">
      <c r="A62" s="9" t="s">
        <v>88</v>
      </c>
      <c r="B62" s="10" t="s">
        <v>1966</v>
      </c>
      <c r="C62" s="11" t="s">
        <v>87</v>
      </c>
      <c r="D62" s="660">
        <v>153201.61561829998</v>
      </c>
    </row>
    <row r="63" spans="1:10" ht="16.5" thickTop="1" thickBot="1">
      <c r="A63" s="9" t="s">
        <v>60</v>
      </c>
      <c r="B63" s="10" t="s">
        <v>1966</v>
      </c>
      <c r="C63" s="11" t="s">
        <v>61</v>
      </c>
      <c r="D63" s="660">
        <v>153201.61561829998</v>
      </c>
      <c r="E63" s="229"/>
      <c r="F63" s="229"/>
      <c r="G63" s="229"/>
      <c r="H63" s="229"/>
      <c r="I63" s="229"/>
      <c r="J63" s="229"/>
    </row>
    <row r="64" spans="1:10" ht="17.25" customHeight="1" thickTop="1" thickBot="1">
      <c r="A64" s="9" t="s">
        <v>6</v>
      </c>
      <c r="B64" s="10" t="s">
        <v>1966</v>
      </c>
      <c r="C64" s="11" t="s">
        <v>2330</v>
      </c>
      <c r="D64" s="660">
        <v>51067.205206099999</v>
      </c>
      <c r="E64" s="657"/>
      <c r="F64" s="657"/>
      <c r="G64" s="658"/>
      <c r="H64" s="657"/>
      <c r="I64" s="229"/>
      <c r="J64" s="229"/>
    </row>
    <row r="65" spans="1:10" ht="16.5" thickTop="1" thickBot="1">
      <c r="A65" s="9" t="s">
        <v>91</v>
      </c>
      <c r="B65" s="10" t="s">
        <v>92</v>
      </c>
      <c r="C65" s="11" t="s">
        <v>93</v>
      </c>
      <c r="D65" s="660">
        <v>510672.05206099997</v>
      </c>
      <c r="E65" s="657"/>
      <c r="F65" s="657"/>
      <c r="G65" s="657"/>
      <c r="H65" s="657"/>
      <c r="I65" s="229"/>
      <c r="J65" s="229"/>
    </row>
    <row r="66" spans="1:10" ht="16.5" thickTop="1" thickBot="1">
      <c r="A66" s="9" t="s">
        <v>94</v>
      </c>
      <c r="B66" s="10" t="s">
        <v>92</v>
      </c>
      <c r="C66" s="11" t="s">
        <v>95</v>
      </c>
      <c r="D66" s="660">
        <v>255336.02603049998</v>
      </c>
    </row>
    <row r="67" spans="1:10" ht="16.5" thickTop="1" thickBot="1">
      <c r="A67" s="9" t="s">
        <v>2334</v>
      </c>
      <c r="B67" s="10" t="s">
        <v>1966</v>
      </c>
      <c r="C67" s="11" t="s">
        <v>2333</v>
      </c>
      <c r="D67" s="660">
        <v>51067.205206099999</v>
      </c>
    </row>
    <row r="68" spans="1:10" ht="15.75" thickTop="1">
      <c r="A68" s="3"/>
      <c r="B68" s="4"/>
      <c r="C68" s="5"/>
      <c r="D68" s="192"/>
    </row>
    <row r="69" spans="1:10">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H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F14" sqref="F14"/>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6" t="s">
        <v>1934</v>
      </c>
      <c r="B1" s="677"/>
      <c r="C1" s="677"/>
      <c r="D1" s="678"/>
    </row>
    <row r="2" spans="1:4" ht="89.25" customHeight="1" thickBot="1">
      <c r="A2" s="679"/>
      <c r="B2" s="680"/>
      <c r="C2" s="680"/>
      <c r="D2" s="681"/>
    </row>
    <row r="3" spans="1:4" ht="53.25" customHeight="1" thickTop="1" thickBot="1">
      <c r="A3" s="673" t="s">
        <v>110</v>
      </c>
      <c r="B3" s="674"/>
      <c r="C3" s="674"/>
      <c r="D3" s="675"/>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4">
        <v>73374.970657544894</v>
      </c>
    </row>
    <row r="8" spans="1:4" ht="30" customHeight="1" thickTop="1" thickBot="1">
      <c r="A8" s="16" t="s">
        <v>112</v>
      </c>
      <c r="B8" s="14" t="s">
        <v>113</v>
      </c>
      <c r="C8" s="17" t="s">
        <v>114</v>
      </c>
      <c r="D8" s="1004">
        <v>3137.5728757064217</v>
      </c>
    </row>
    <row r="9" spans="1:4" ht="30" customHeight="1" thickTop="1" thickBot="1">
      <c r="A9" s="16" t="s">
        <v>117</v>
      </c>
      <c r="B9" s="14" t="s">
        <v>113</v>
      </c>
      <c r="C9" s="17" t="s">
        <v>118</v>
      </c>
      <c r="D9" s="1004">
        <v>73568.368592178595</v>
      </c>
    </row>
    <row r="10" spans="1:4" ht="30" customHeight="1" thickTop="1" thickBot="1">
      <c r="A10" s="16" t="s">
        <v>119</v>
      </c>
      <c r="B10" s="14" t="s">
        <v>113</v>
      </c>
      <c r="C10" s="17" t="s">
        <v>120</v>
      </c>
      <c r="D10" s="1004">
        <v>59921.796439965263</v>
      </c>
    </row>
    <row r="11" spans="1:4" ht="30" customHeight="1" thickTop="1" thickBot="1">
      <c r="A11" s="16" t="s">
        <v>123</v>
      </c>
      <c r="B11" s="14" t="s">
        <v>113</v>
      </c>
      <c r="C11" s="17" t="s">
        <v>124</v>
      </c>
      <c r="D11" s="1004">
        <v>22367.664950745711</v>
      </c>
    </row>
    <row r="12" spans="1:4" ht="30" customHeight="1" thickTop="1" thickBot="1">
      <c r="A12" s="16" t="s">
        <v>121</v>
      </c>
      <c r="B12" s="14" t="s">
        <v>113</v>
      </c>
      <c r="C12" s="17" t="s">
        <v>122</v>
      </c>
      <c r="D12" s="1004">
        <v>72513.203502741613</v>
      </c>
    </row>
    <row r="13" spans="1:4" ht="30" customHeight="1" thickTop="1" thickBot="1">
      <c r="A13" s="16" t="s">
        <v>125</v>
      </c>
      <c r="B13" s="14" t="s">
        <v>113</v>
      </c>
      <c r="C13" s="17" t="s">
        <v>126</v>
      </c>
      <c r="D13" s="1004">
        <v>54216.230579788702</v>
      </c>
    </row>
    <row r="14" spans="1:4" ht="30" customHeight="1" thickTop="1" thickBot="1">
      <c r="A14" s="16" t="s">
        <v>131</v>
      </c>
      <c r="B14" s="14" t="s">
        <v>113</v>
      </c>
      <c r="C14" s="17" t="s">
        <v>132</v>
      </c>
      <c r="D14" s="1004">
        <v>214786.16367678865</v>
      </c>
    </row>
    <row r="15" spans="1:4" ht="30" customHeight="1" thickTop="1" thickBot="1">
      <c r="A15" s="16" t="s">
        <v>129</v>
      </c>
      <c r="B15" s="14" t="s">
        <v>113</v>
      </c>
      <c r="C15" s="17" t="s">
        <v>130</v>
      </c>
      <c r="D15" s="1004">
        <v>169658.73882503196</v>
      </c>
    </row>
    <row r="16" spans="1:4" ht="30" customHeight="1" thickTop="1" thickBot="1">
      <c r="A16" s="16" t="s">
        <v>127</v>
      </c>
      <c r="B16" s="14" t="s">
        <v>113</v>
      </c>
      <c r="C16" s="17" t="s">
        <v>128</v>
      </c>
      <c r="D16" s="1004">
        <v>121136.57939548747</v>
      </c>
    </row>
    <row r="17" spans="1:4" ht="30" customHeight="1" thickTop="1" thickBot="1">
      <c r="A17" s="16" t="s">
        <v>1795</v>
      </c>
      <c r="B17" s="14" t="s">
        <v>113</v>
      </c>
      <c r="C17" s="17" t="s">
        <v>1796</v>
      </c>
      <c r="D17" s="1004">
        <v>96705.672626649655</v>
      </c>
    </row>
    <row r="18" spans="1:4" ht="30" customHeight="1" thickTop="1" thickBot="1">
      <c r="A18" s="16" t="s">
        <v>133</v>
      </c>
      <c r="B18" s="14" t="s">
        <v>113</v>
      </c>
      <c r="C18" s="17" t="s">
        <v>134</v>
      </c>
      <c r="D18" s="1004">
        <v>65080.199566665637</v>
      </c>
    </row>
    <row r="19" spans="1:4" ht="30" customHeight="1" thickTop="1" thickBot="1">
      <c r="A19" s="16" t="s">
        <v>146</v>
      </c>
      <c r="B19" s="14" t="s">
        <v>113</v>
      </c>
      <c r="C19" s="17" t="s">
        <v>147</v>
      </c>
      <c r="D19" s="1004">
        <v>175288.73243933593</v>
      </c>
    </row>
    <row r="20" spans="1:4" ht="30" customHeight="1" thickTop="1" thickBot="1">
      <c r="A20" s="16" t="s">
        <v>135</v>
      </c>
      <c r="B20" s="14" t="s">
        <v>113</v>
      </c>
      <c r="C20" s="17" t="s">
        <v>1968</v>
      </c>
      <c r="D20" s="1004">
        <v>59257.31629603255</v>
      </c>
    </row>
    <row r="21" spans="1:4" ht="30" customHeight="1" thickTop="1" thickBot="1">
      <c r="A21" s="16" t="s">
        <v>136</v>
      </c>
      <c r="B21" s="14" t="s">
        <v>113</v>
      </c>
      <c r="C21" s="17" t="s">
        <v>137</v>
      </c>
      <c r="D21" s="1004">
        <v>159071.85866106077</v>
      </c>
    </row>
    <row r="22" spans="1:4" ht="30" customHeight="1" thickTop="1" thickBot="1">
      <c r="A22" s="16" t="s">
        <v>138</v>
      </c>
      <c r="B22" s="14" t="s">
        <v>113</v>
      </c>
      <c r="C22" s="17" t="s">
        <v>139</v>
      </c>
      <c r="D22" s="1004">
        <v>52997.762462750114</v>
      </c>
    </row>
    <row r="23" spans="1:4" ht="30" customHeight="1" thickTop="1" thickBot="1">
      <c r="A23" s="16" t="s">
        <v>143</v>
      </c>
      <c r="B23" s="14" t="s">
        <v>144</v>
      </c>
      <c r="C23" s="17" t="s">
        <v>145</v>
      </c>
      <c r="D23" s="1004">
        <v>26718.798421983069</v>
      </c>
    </row>
    <row r="24" spans="1:4" ht="30" customHeight="1" thickTop="1" thickBot="1">
      <c r="A24" s="16" t="s">
        <v>140</v>
      </c>
      <c r="B24" s="14" t="s">
        <v>1082</v>
      </c>
      <c r="C24" s="17" t="s">
        <v>142</v>
      </c>
      <c r="D24" s="1004">
        <v>28271.074678742254</v>
      </c>
    </row>
    <row r="25" spans="1:4" ht="30" customHeight="1" thickTop="1" thickBot="1">
      <c r="A25" s="16" t="s">
        <v>148</v>
      </c>
      <c r="B25" s="14" t="s">
        <v>113</v>
      </c>
      <c r="C25" s="17" t="s">
        <v>149</v>
      </c>
      <c r="D25" s="1004">
        <v>149542.54789272032</v>
      </c>
    </row>
    <row r="26" spans="1:4" ht="30" customHeight="1" thickTop="1" thickBot="1">
      <c r="A26" s="16" t="s">
        <v>150</v>
      </c>
      <c r="B26" s="14" t="s">
        <v>113</v>
      </c>
      <c r="C26" s="17" t="s">
        <v>151</v>
      </c>
      <c r="D26" s="1004">
        <v>164310.06229486311</v>
      </c>
    </row>
    <row r="27" spans="1:4" ht="30" customHeight="1" thickTop="1" thickBot="1">
      <c r="A27" s="16" t="s">
        <v>152</v>
      </c>
      <c r="B27" s="14" t="s">
        <v>113</v>
      </c>
      <c r="C27" s="17" t="s">
        <v>153</v>
      </c>
      <c r="D27" s="1004">
        <v>80482.905491698606</v>
      </c>
    </row>
    <row r="28" spans="1:4" ht="30" customHeight="1" thickTop="1" thickBot="1">
      <c r="A28" s="16" t="s">
        <v>154</v>
      </c>
      <c r="B28" s="14" t="s">
        <v>113</v>
      </c>
      <c r="C28" s="17" t="s">
        <v>155</v>
      </c>
      <c r="D28" s="1004">
        <v>94994.299702000862</v>
      </c>
    </row>
    <row r="29" spans="1:4" ht="30" customHeight="1" thickTop="1" thickBot="1">
      <c r="A29" s="16" t="s">
        <v>156</v>
      </c>
      <c r="B29" s="14" t="s">
        <v>113</v>
      </c>
      <c r="C29" s="17" t="s">
        <v>157</v>
      </c>
      <c r="D29" s="1004">
        <v>1099.6935751246442</v>
      </c>
    </row>
    <row r="30" spans="1:4" ht="30" customHeight="1" thickTop="1" thickBot="1">
      <c r="A30" s="16" t="s">
        <v>166</v>
      </c>
      <c r="B30" s="14" t="s">
        <v>113</v>
      </c>
      <c r="C30" s="17" t="s">
        <v>167</v>
      </c>
      <c r="D30" s="1004">
        <v>100787.56917837379</v>
      </c>
    </row>
    <row r="31" spans="1:4" ht="30" customHeight="1" thickTop="1" thickBot="1">
      <c r="A31" s="16" t="s">
        <v>162</v>
      </c>
      <c r="B31" s="14" t="s">
        <v>113</v>
      </c>
      <c r="C31" s="17" t="s">
        <v>163</v>
      </c>
      <c r="D31" s="1004">
        <v>10305.52894848872</v>
      </c>
    </row>
    <row r="32" spans="1:4" ht="30" customHeight="1" thickTop="1" thickBot="1">
      <c r="A32" s="16" t="s">
        <v>164</v>
      </c>
      <c r="B32" s="14" t="s">
        <v>113</v>
      </c>
      <c r="C32" s="17" t="s">
        <v>165</v>
      </c>
      <c r="D32" s="1004">
        <v>42077.802256279276</v>
      </c>
    </row>
    <row r="33" spans="1:4" ht="30" customHeight="1" thickTop="1" thickBot="1">
      <c r="A33" s="16" t="s">
        <v>171</v>
      </c>
      <c r="B33" s="14" t="s">
        <v>113</v>
      </c>
      <c r="C33" s="17" t="s">
        <v>172</v>
      </c>
      <c r="D33" s="1004">
        <v>10305.52894848872</v>
      </c>
    </row>
    <row r="34" spans="1:4" ht="30" customHeight="1" thickTop="1" thickBot="1">
      <c r="A34" s="16" t="s">
        <v>160</v>
      </c>
      <c r="B34" s="14" t="s">
        <v>113</v>
      </c>
      <c r="C34" s="17" t="s">
        <v>161</v>
      </c>
      <c r="D34" s="1004">
        <v>10078.75691783738</v>
      </c>
    </row>
    <row r="35" spans="1:4" ht="30" customHeight="1" thickTop="1" thickBot="1">
      <c r="A35" s="16" t="s">
        <v>173</v>
      </c>
      <c r="B35" s="14" t="s">
        <v>113</v>
      </c>
      <c r="C35" s="17" t="s">
        <v>1970</v>
      </c>
      <c r="D35" s="1004">
        <v>137692.95338441891</v>
      </c>
    </row>
    <row r="36" spans="1:4" ht="30" customHeight="1" thickTop="1" thickBot="1">
      <c r="A36" s="16" t="s">
        <v>170</v>
      </c>
      <c r="B36" s="14" t="s">
        <v>113</v>
      </c>
      <c r="C36" s="17" t="s">
        <v>1969</v>
      </c>
      <c r="D36" s="1004">
        <v>97995.144963866784</v>
      </c>
    </row>
    <row r="37" spans="1:4" ht="30" customHeight="1" thickTop="1" thickBot="1">
      <c r="A37" s="16" t="s">
        <v>168</v>
      </c>
      <c r="B37" s="14" t="s">
        <v>113</v>
      </c>
      <c r="C37" s="17" t="s">
        <v>169</v>
      </c>
      <c r="D37" s="1004">
        <v>112040.48050872319</v>
      </c>
    </row>
    <row r="38" spans="1:4" ht="30" customHeight="1" thickTop="1" thickBot="1">
      <c r="A38" s="16" t="s">
        <v>174</v>
      </c>
      <c r="B38" s="14" t="s">
        <v>113</v>
      </c>
      <c r="C38" s="17" t="s">
        <v>175</v>
      </c>
      <c r="D38" s="1004">
        <v>92584.117643796024</v>
      </c>
    </row>
    <row r="39" spans="1:4" ht="30" customHeight="1" thickTop="1" thickBot="1">
      <c r="A39" s="16" t="s">
        <v>176</v>
      </c>
      <c r="B39" s="14" t="s">
        <v>113</v>
      </c>
      <c r="C39" s="17" t="s">
        <v>177</v>
      </c>
      <c r="D39" s="1004">
        <v>3817.3291826309073</v>
      </c>
    </row>
    <row r="40" spans="1:4" ht="30" customHeight="1" thickTop="1" thickBot="1">
      <c r="A40" s="16" t="s">
        <v>180</v>
      </c>
      <c r="B40" s="14" t="s">
        <v>113</v>
      </c>
      <c r="C40" s="17" t="s">
        <v>181</v>
      </c>
      <c r="D40" s="1004">
        <v>96875.276132386876</v>
      </c>
    </row>
    <row r="41" spans="1:4" ht="30" customHeight="1" thickTop="1" thickBot="1">
      <c r="A41" s="16" t="s">
        <v>178</v>
      </c>
      <c r="B41" s="14" t="s">
        <v>113</v>
      </c>
      <c r="C41" s="17" t="s">
        <v>179</v>
      </c>
      <c r="D41" s="1004">
        <v>99694.469483974099</v>
      </c>
    </row>
    <row r="42" spans="1:4" ht="30" customHeight="1" thickTop="1" thickBot="1">
      <c r="A42" s="16" t="s">
        <v>182</v>
      </c>
      <c r="B42" s="14" t="s">
        <v>113</v>
      </c>
      <c r="C42" s="17" t="s">
        <v>183</v>
      </c>
      <c r="D42" s="1004">
        <v>72490.827833290474</v>
      </c>
    </row>
    <row r="43" spans="1:4" ht="30" customHeight="1" thickTop="1" thickBot="1">
      <c r="A43" s="16" t="s">
        <v>1756</v>
      </c>
      <c r="B43" s="14" t="s">
        <v>113</v>
      </c>
      <c r="C43" s="17" t="s">
        <v>1755</v>
      </c>
      <c r="D43" s="1004">
        <v>19086.645913154538</v>
      </c>
    </row>
    <row r="44" spans="1:4" ht="30" customHeight="1" thickTop="1" thickBot="1">
      <c r="A44" s="16" t="s">
        <v>184</v>
      </c>
      <c r="B44" s="14" t="s">
        <v>113</v>
      </c>
      <c r="C44" s="17" t="s">
        <v>185</v>
      </c>
      <c r="D44" s="1004">
        <v>19086.645913154538</v>
      </c>
    </row>
    <row r="45" spans="1:4" ht="30" customHeight="1" thickTop="1" thickBot="1">
      <c r="A45" s="16" t="s">
        <v>1687</v>
      </c>
      <c r="B45" s="14" t="s">
        <v>113</v>
      </c>
      <c r="C45" s="17" t="s">
        <v>1688</v>
      </c>
      <c r="D45" s="1004">
        <v>2575.8958953340589</v>
      </c>
    </row>
    <row r="46" spans="1:4" ht="30" customHeight="1" thickTop="1" thickBot="1">
      <c r="A46" s="16" t="s">
        <v>188</v>
      </c>
      <c r="B46" s="14" t="s">
        <v>113</v>
      </c>
      <c r="C46" s="17" t="s">
        <v>189</v>
      </c>
      <c r="D46" s="1004">
        <v>17305.225627926779</v>
      </c>
    </row>
    <row r="47" spans="1:4" ht="30" customHeight="1" thickTop="1" thickBot="1">
      <c r="A47" s="16" t="s">
        <v>186</v>
      </c>
      <c r="B47" s="14" t="s">
        <v>113</v>
      </c>
      <c r="C47" s="17" t="s">
        <v>187</v>
      </c>
      <c r="D47" s="1004">
        <v>2563.0278842060457</v>
      </c>
    </row>
    <row r="48" spans="1:4" ht="30" customHeight="1" thickTop="1" thickBot="1">
      <c r="A48" s="16" t="s">
        <v>190</v>
      </c>
      <c r="B48" s="14" t="s">
        <v>113</v>
      </c>
      <c r="C48" s="17" t="s">
        <v>191</v>
      </c>
      <c r="D48" s="1004">
        <v>2563.0278842060457</v>
      </c>
    </row>
    <row r="49" spans="1:4" ht="30" customHeight="1" thickTop="1" thickBot="1">
      <c r="A49" s="16" t="s">
        <v>201</v>
      </c>
      <c r="B49" s="14" t="s">
        <v>113</v>
      </c>
      <c r="C49" s="17" t="s">
        <v>1972</v>
      </c>
      <c r="D49" s="1004">
        <v>200000</v>
      </c>
    </row>
    <row r="50" spans="1:4" ht="30" customHeight="1" thickTop="1" thickBot="1">
      <c r="A50" s="16" t="s">
        <v>192</v>
      </c>
      <c r="B50" s="14" t="s">
        <v>113</v>
      </c>
      <c r="C50" s="17" t="s">
        <v>193</v>
      </c>
      <c r="D50" s="1004">
        <v>39624.269801464638</v>
      </c>
    </row>
    <row r="51" spans="1:4" ht="30" customHeight="1" thickTop="1" thickBot="1">
      <c r="A51" s="16" t="s">
        <v>194</v>
      </c>
      <c r="B51" s="14" t="s">
        <v>113</v>
      </c>
      <c r="C51" s="17" t="s">
        <v>1971</v>
      </c>
      <c r="D51" s="1004">
        <v>50393.784589186893</v>
      </c>
    </row>
    <row r="52" spans="1:4" ht="30" customHeight="1" thickTop="1" thickBot="1">
      <c r="A52" s="16" t="s">
        <v>224</v>
      </c>
      <c r="B52" s="14" t="s">
        <v>92</v>
      </c>
      <c r="C52" s="17" t="s">
        <v>1975</v>
      </c>
      <c r="D52" s="1004">
        <v>167393.46068208895</v>
      </c>
    </row>
    <row r="53" spans="1:4" ht="30" customHeight="1" thickTop="1" thickBot="1">
      <c r="A53" s="16" t="s">
        <v>195</v>
      </c>
      <c r="B53" s="14" t="s">
        <v>113</v>
      </c>
      <c r="C53" s="17" t="s">
        <v>196</v>
      </c>
      <c r="D53" s="1004">
        <v>6299.2230736483616</v>
      </c>
    </row>
    <row r="54" spans="1:4" ht="30" customHeight="1" thickTop="1" thickBot="1">
      <c r="A54" s="16" t="s">
        <v>214</v>
      </c>
      <c r="B54" s="14" t="s">
        <v>113</v>
      </c>
      <c r="C54" s="17" t="s">
        <v>215</v>
      </c>
      <c r="D54" s="1004">
        <v>3905.5183056619844</v>
      </c>
    </row>
    <row r="55" spans="1:4" ht="30" customHeight="1" thickTop="1" thickBot="1">
      <c r="A55" s="16" t="s">
        <v>197</v>
      </c>
      <c r="B55" s="14" t="s">
        <v>113</v>
      </c>
      <c r="C55" s="17" t="s">
        <v>198</v>
      </c>
      <c r="D55" s="1004">
        <v>247302.45849297577</v>
      </c>
    </row>
    <row r="56" spans="1:4" ht="30" customHeight="1" thickTop="1" thickBot="1">
      <c r="A56" s="16" t="s">
        <v>199</v>
      </c>
      <c r="B56" s="14" t="s">
        <v>113</v>
      </c>
      <c r="C56" s="17" t="s">
        <v>200</v>
      </c>
      <c r="D56" s="1004">
        <v>17193.899358871189</v>
      </c>
    </row>
    <row r="57" spans="1:4" ht="30" customHeight="1" thickTop="1" thickBot="1">
      <c r="A57" s="16" t="s">
        <v>202</v>
      </c>
      <c r="B57" s="14" t="s">
        <v>113</v>
      </c>
      <c r="C57" s="17" t="s">
        <v>203</v>
      </c>
      <c r="D57" s="1004">
        <v>71484.673846316859</v>
      </c>
    </row>
    <row r="58" spans="1:4" ht="30" customHeight="1" thickTop="1" thickBot="1">
      <c r="A58" s="16" t="s">
        <v>212</v>
      </c>
      <c r="B58" s="14" t="s">
        <v>113</v>
      </c>
      <c r="C58" s="17" t="s">
        <v>213</v>
      </c>
      <c r="D58" s="1004">
        <v>53971.743295019165</v>
      </c>
    </row>
    <row r="59" spans="1:4" ht="30" customHeight="1" thickTop="1" thickBot="1">
      <c r="A59" s="16" t="s">
        <v>206</v>
      </c>
      <c r="B59" s="14" t="s">
        <v>113</v>
      </c>
      <c r="C59" s="17" t="s">
        <v>207</v>
      </c>
      <c r="D59" s="1004">
        <v>5164.3550446998734</v>
      </c>
    </row>
    <row r="60" spans="1:4" ht="30" customHeight="1" thickTop="1" thickBot="1">
      <c r="A60" s="16" t="s">
        <v>204</v>
      </c>
      <c r="B60" s="14" t="s">
        <v>113</v>
      </c>
      <c r="C60" s="17" t="s">
        <v>205</v>
      </c>
      <c r="D60" s="1004">
        <v>3822.8724989357179</v>
      </c>
    </row>
    <row r="61" spans="1:4" ht="30" customHeight="1" thickTop="1" thickBot="1">
      <c r="A61" s="16" t="s">
        <v>208</v>
      </c>
      <c r="B61" s="14" t="s">
        <v>113</v>
      </c>
      <c r="C61" s="17" t="s">
        <v>209</v>
      </c>
      <c r="D61" s="1004">
        <v>5164.3550446998734</v>
      </c>
    </row>
    <row r="62" spans="1:4" ht="30" customHeight="1" thickTop="1" thickBot="1">
      <c r="A62" s="16" t="s">
        <v>210</v>
      </c>
      <c r="B62" s="14" t="s">
        <v>113</v>
      </c>
      <c r="C62" s="17" t="s">
        <v>211</v>
      </c>
      <c r="D62" s="1004">
        <v>5464.7020008514273</v>
      </c>
    </row>
    <row r="63" spans="1:4" ht="30" customHeight="1" thickTop="1" thickBot="1">
      <c r="A63" s="16" t="s">
        <v>217</v>
      </c>
      <c r="B63" s="14" t="s">
        <v>113</v>
      </c>
      <c r="C63" s="17" t="s">
        <v>218</v>
      </c>
      <c r="D63" s="1004">
        <v>34469.178627082292</v>
      </c>
    </row>
    <row r="64" spans="1:4" ht="30" customHeight="1" thickTop="1" thickBot="1">
      <c r="A64" s="16" t="s">
        <v>219</v>
      </c>
      <c r="B64" s="14" t="s">
        <v>113</v>
      </c>
      <c r="C64" s="17" t="s">
        <v>220</v>
      </c>
      <c r="D64" s="1004">
        <v>18002.566224775368</v>
      </c>
    </row>
    <row r="65" spans="1:4" ht="30" customHeight="1" thickTop="1" thickBot="1">
      <c r="A65" s="16" t="s">
        <v>216</v>
      </c>
      <c r="B65" s="14" t="s">
        <v>113</v>
      </c>
      <c r="C65" s="17" t="s">
        <v>1973</v>
      </c>
      <c r="D65" s="1004">
        <v>69291.453810131978</v>
      </c>
    </row>
    <row r="66" spans="1:4" ht="30" customHeight="1" thickTop="1" thickBot="1">
      <c r="A66" s="16" t="s">
        <v>221</v>
      </c>
      <c r="B66" s="14" t="s">
        <v>113</v>
      </c>
      <c r="C66" s="17" t="s">
        <v>1974</v>
      </c>
      <c r="D66" s="1004">
        <v>121136.57939548747</v>
      </c>
    </row>
    <row r="67" spans="1:4" ht="30" customHeight="1" thickTop="1" thickBot="1">
      <c r="A67" s="16" t="s">
        <v>222</v>
      </c>
      <c r="B67" s="14" t="s">
        <v>113</v>
      </c>
      <c r="C67" s="17" t="s">
        <v>223</v>
      </c>
      <c r="D67" s="1004">
        <v>26012</v>
      </c>
    </row>
    <row r="68" spans="1:4" ht="30" customHeight="1" thickTop="1" thickBot="1">
      <c r="A68" s="16" t="s">
        <v>225</v>
      </c>
      <c r="B68" s="14" t="s">
        <v>113</v>
      </c>
      <c r="C68" s="17" t="s">
        <v>226</v>
      </c>
      <c r="D68" s="1004">
        <v>90439.567505639672</v>
      </c>
    </row>
    <row r="69" spans="1:4" ht="30" customHeight="1" thickTop="1" thickBot="1">
      <c r="A69" s="16" t="s">
        <v>227</v>
      </c>
      <c r="B69" s="14" t="s">
        <v>113</v>
      </c>
      <c r="C69" s="17" t="s">
        <v>1976</v>
      </c>
      <c r="D69" s="1004">
        <v>23292.153471814865</v>
      </c>
    </row>
    <row r="70" spans="1:4" ht="30" customHeight="1" thickTop="1" thickBot="1">
      <c r="A70" s="16" t="s">
        <v>232</v>
      </c>
      <c r="B70" s="14" t="s">
        <v>233</v>
      </c>
      <c r="C70" s="17" t="s">
        <v>1979</v>
      </c>
      <c r="D70" s="1004">
        <v>4346.5768661177199</v>
      </c>
    </row>
    <row r="71" spans="1:4" ht="30" customHeight="1" thickTop="1" thickBot="1">
      <c r="A71" s="16" t="s">
        <v>228</v>
      </c>
      <c r="B71" s="14" t="s">
        <v>113</v>
      </c>
      <c r="C71" s="17" t="s">
        <v>1977</v>
      </c>
      <c r="D71" s="1004">
        <v>3846.8240379851272</v>
      </c>
    </row>
    <row r="72" spans="1:4" ht="30" customHeight="1" thickTop="1" thickBot="1">
      <c r="A72" s="16" t="s">
        <v>229</v>
      </c>
      <c r="B72" s="14" t="s">
        <v>113</v>
      </c>
      <c r="C72" s="17" t="s">
        <v>1978</v>
      </c>
      <c r="D72" s="1004">
        <v>9031.0208001256924</v>
      </c>
    </row>
    <row r="73" spans="1:4" ht="30" customHeight="1" thickTop="1" thickBot="1">
      <c r="A73" s="16" t="s">
        <v>230</v>
      </c>
      <c r="B73" s="14" t="s">
        <v>113</v>
      </c>
      <c r="C73" s="17" t="s">
        <v>231</v>
      </c>
      <c r="D73" s="1004">
        <v>4235.2090259945362</v>
      </c>
    </row>
    <row r="74" spans="1:4" ht="30" customHeight="1" thickTop="1" thickBot="1">
      <c r="A74" s="16" t="s">
        <v>234</v>
      </c>
      <c r="B74" s="14" t="s">
        <v>113</v>
      </c>
      <c r="C74" s="17" t="s">
        <v>235</v>
      </c>
      <c r="D74" s="1004">
        <v>18447.899796735495</v>
      </c>
    </row>
    <row r="75" spans="1:4" ht="30" customHeight="1" thickTop="1" thickBot="1">
      <c r="A75" s="16" t="s">
        <v>236</v>
      </c>
      <c r="B75" s="14" t="s">
        <v>113</v>
      </c>
      <c r="C75" s="17" t="s">
        <v>237</v>
      </c>
      <c r="D75" s="1004">
        <v>365280.36067451898</v>
      </c>
    </row>
    <row r="76" spans="1:4" ht="30" customHeight="1" thickTop="1" thickBot="1">
      <c r="A76" s="16" t="s">
        <v>238</v>
      </c>
      <c r="B76" s="14" t="s">
        <v>113</v>
      </c>
      <c r="C76" s="17" t="s">
        <v>239</v>
      </c>
      <c r="D76" s="1004">
        <v>492304.99267528713</v>
      </c>
    </row>
    <row r="77" spans="1:4" ht="30" customHeight="1" thickTop="1" thickBot="1">
      <c r="A77" s="16" t="s">
        <v>240</v>
      </c>
      <c r="B77" s="14" t="s">
        <v>113</v>
      </c>
      <c r="C77" s="17" t="s">
        <v>1980</v>
      </c>
      <c r="D77" s="1004">
        <v>165757.4606673611</v>
      </c>
    </row>
    <row r="78" spans="1:4" ht="30" customHeight="1" thickTop="1" thickBot="1">
      <c r="A78" s="16" t="s">
        <v>241</v>
      </c>
      <c r="B78" s="14" t="s">
        <v>113</v>
      </c>
      <c r="C78" s="17" t="s">
        <v>1981</v>
      </c>
      <c r="D78" s="1004">
        <v>185508.95262510129</v>
      </c>
    </row>
    <row r="79" spans="1:4" ht="30" customHeight="1" thickTop="1" thickBot="1">
      <c r="A79" s="16" t="s">
        <v>246</v>
      </c>
      <c r="B79" s="14" t="s">
        <v>113</v>
      </c>
      <c r="C79" s="17" t="s">
        <v>1986</v>
      </c>
      <c r="D79" s="1004">
        <v>118288.55483896862</v>
      </c>
    </row>
    <row r="80" spans="1:4" ht="30" customHeight="1" thickTop="1" thickBot="1">
      <c r="A80" s="16" t="s">
        <v>243</v>
      </c>
      <c r="B80" s="14" t="s">
        <v>113</v>
      </c>
      <c r="C80" s="17" t="s">
        <v>1983</v>
      </c>
      <c r="D80" s="1004">
        <v>191305.95270072177</v>
      </c>
    </row>
    <row r="81" spans="1:8" ht="30" customHeight="1" thickTop="1" thickBot="1">
      <c r="A81" s="16" t="s">
        <v>244</v>
      </c>
      <c r="B81" s="14" t="s">
        <v>113</v>
      </c>
      <c r="C81" s="17" t="s">
        <v>1984</v>
      </c>
      <c r="D81" s="1004">
        <v>281744.90529819945</v>
      </c>
    </row>
    <row r="82" spans="1:8" ht="30" customHeight="1" thickTop="1" thickBot="1">
      <c r="A82" s="16" t="s">
        <v>245</v>
      </c>
      <c r="B82" s="14" t="s">
        <v>113</v>
      </c>
      <c r="C82" s="17" t="s">
        <v>1985</v>
      </c>
      <c r="D82" s="1004">
        <v>185141.84398240253</v>
      </c>
    </row>
    <row r="83" spans="1:8" ht="30" customHeight="1" thickTop="1" thickBot="1">
      <c r="A83" s="16" t="s">
        <v>247</v>
      </c>
      <c r="B83" s="14" t="s">
        <v>113</v>
      </c>
      <c r="C83" s="17" t="s">
        <v>1987</v>
      </c>
      <c r="D83" s="1004">
        <v>174169.32479941205</v>
      </c>
    </row>
    <row r="84" spans="1:8" ht="30" customHeight="1" thickTop="1" thickBot="1">
      <c r="A84" s="16" t="s">
        <v>242</v>
      </c>
      <c r="B84" s="14" t="s">
        <v>113</v>
      </c>
      <c r="C84" s="17" t="s">
        <v>1982</v>
      </c>
      <c r="D84" s="1004">
        <v>221916.92900525127</v>
      </c>
    </row>
    <row r="85" spans="1:8" ht="30" customHeight="1" thickTop="1" thickBot="1">
      <c r="A85" s="16" t="s">
        <v>248</v>
      </c>
      <c r="B85" s="14" t="s">
        <v>113</v>
      </c>
      <c r="C85" s="17" t="s">
        <v>1988</v>
      </c>
      <c r="D85" s="1004">
        <v>326166.71562366968</v>
      </c>
    </row>
    <row r="86" spans="1:8" ht="30" customHeight="1" thickTop="1" thickBot="1">
      <c r="A86" s="16" t="s">
        <v>249</v>
      </c>
      <c r="B86" s="14" t="s">
        <v>113</v>
      </c>
      <c r="C86" s="17" t="s">
        <v>250</v>
      </c>
      <c r="D86" s="1004">
        <v>4116.1643252447857</v>
      </c>
    </row>
    <row r="87" spans="1:8" ht="30" customHeight="1" thickTop="1" thickBot="1">
      <c r="A87" s="16" t="s">
        <v>255</v>
      </c>
      <c r="B87" s="14" t="s">
        <v>113</v>
      </c>
      <c r="C87" s="17" t="s">
        <v>256</v>
      </c>
      <c r="D87" s="1004">
        <v>2017758.7143929438</v>
      </c>
    </row>
    <row r="88" spans="1:8" ht="30" customHeight="1" thickTop="1" thickBot="1">
      <c r="A88" s="16" t="s">
        <v>253</v>
      </c>
      <c r="B88" s="14" t="s">
        <v>113</v>
      </c>
      <c r="C88" s="17" t="s">
        <v>254</v>
      </c>
      <c r="D88" s="1004">
        <v>19906.847264129301</v>
      </c>
    </row>
    <row r="89" spans="1:8" ht="30" customHeight="1" thickTop="1" thickBot="1">
      <c r="A89" s="16" t="s">
        <v>251</v>
      </c>
      <c r="B89" s="14" t="s">
        <v>113</v>
      </c>
      <c r="C89" s="17" t="s">
        <v>252</v>
      </c>
      <c r="D89" s="1004">
        <v>52500</v>
      </c>
    </row>
    <row r="90" spans="1:8" ht="30" customHeight="1" thickTop="1" thickBot="1">
      <c r="A90" s="16" t="s">
        <v>257</v>
      </c>
      <c r="B90" s="14" t="s">
        <v>113</v>
      </c>
      <c r="C90" s="17" t="s">
        <v>258</v>
      </c>
      <c r="D90" s="1004">
        <v>6929.1453810131979</v>
      </c>
      <c r="G90" s="229"/>
      <c r="H90" s="229"/>
    </row>
    <row r="91" spans="1:8" ht="30" customHeight="1" thickTop="1" thickBot="1">
      <c r="A91" s="16" t="s">
        <v>259</v>
      </c>
      <c r="B91" s="14" t="s">
        <v>113</v>
      </c>
      <c r="C91" s="17" t="s">
        <v>260</v>
      </c>
      <c r="D91" s="1004">
        <v>82296.993461152029</v>
      </c>
      <c r="G91" s="229"/>
      <c r="H91" s="229"/>
    </row>
    <row r="92" spans="1:8" ht="30" customHeight="1" thickTop="1" thickBot="1">
      <c r="A92" s="16" t="s">
        <v>261</v>
      </c>
      <c r="B92" s="14" t="s">
        <v>113</v>
      </c>
      <c r="C92" s="17" t="s">
        <v>262</v>
      </c>
      <c r="D92" s="1004">
        <v>7000</v>
      </c>
      <c r="G92" s="659"/>
      <c r="H92" s="659"/>
    </row>
    <row r="93" spans="1:8" ht="30" customHeight="1" thickTop="1" thickBot="1">
      <c r="A93" s="16" t="s">
        <v>263</v>
      </c>
      <c r="B93" s="14" t="s">
        <v>113</v>
      </c>
      <c r="C93" s="17" t="s">
        <v>264</v>
      </c>
      <c r="D93" s="1004">
        <v>11338.601532567052</v>
      </c>
      <c r="G93" s="229"/>
      <c r="H93" s="229"/>
    </row>
    <row r="94" spans="1:8" ht="30" customHeight="1" thickTop="1" thickBot="1">
      <c r="A94" s="16" t="s">
        <v>265</v>
      </c>
      <c r="B94" s="14" t="s">
        <v>113</v>
      </c>
      <c r="C94" s="17" t="s">
        <v>266</v>
      </c>
      <c r="D94" s="1004">
        <v>22370.808854831848</v>
      </c>
      <c r="G94" s="659"/>
      <c r="H94" s="659"/>
    </row>
    <row r="95" spans="1:8" ht="30" customHeight="1" thickTop="1" thickBot="1">
      <c r="A95" s="16" t="s">
        <v>267</v>
      </c>
      <c r="B95" s="14" t="s">
        <v>113</v>
      </c>
      <c r="C95" s="17" t="s">
        <v>268</v>
      </c>
      <c r="D95" s="1004">
        <v>75969.335174788459</v>
      </c>
    </row>
    <row r="96" spans="1:8" ht="30" customHeight="1" thickTop="1" thickBot="1">
      <c r="A96" s="16" t="s">
        <v>269</v>
      </c>
      <c r="B96" s="14" t="s">
        <v>113</v>
      </c>
      <c r="C96" s="17" t="s">
        <v>270</v>
      </c>
      <c r="D96" s="1004">
        <v>161462.69369944659</v>
      </c>
    </row>
    <row r="97" spans="1:4" ht="30" customHeight="1" thickTop="1" thickBot="1">
      <c r="A97" s="16" t="s">
        <v>271</v>
      </c>
      <c r="B97" s="14" t="s">
        <v>113</v>
      </c>
      <c r="C97" s="17" t="s">
        <v>272</v>
      </c>
      <c r="D97" s="1004">
        <v>141102.59684972331</v>
      </c>
    </row>
    <row r="98" spans="1:4" ht="30" customHeight="1" thickTop="1" thickBot="1">
      <c r="A98" s="16" t="s">
        <v>273</v>
      </c>
      <c r="B98" s="14" t="s">
        <v>113</v>
      </c>
      <c r="C98" s="17" t="s">
        <v>274</v>
      </c>
      <c r="D98" s="1004">
        <v>4326.3064069816946</v>
      </c>
    </row>
    <row r="99" spans="1:4" ht="30" customHeight="1" thickTop="1" thickBot="1">
      <c r="A99" s="16" t="s">
        <v>275</v>
      </c>
      <c r="B99" s="14" t="s">
        <v>113</v>
      </c>
      <c r="C99" s="17" t="s">
        <v>276</v>
      </c>
      <c r="D99" s="1004">
        <v>18158.831607203199</v>
      </c>
    </row>
    <row r="100" spans="1:4" ht="30" customHeight="1" thickTop="1" thickBot="1">
      <c r="A100" s="16" t="s">
        <v>277</v>
      </c>
      <c r="B100" s="14" t="s">
        <v>113</v>
      </c>
      <c r="C100" s="17" t="s">
        <v>278</v>
      </c>
      <c r="D100" s="1004">
        <v>424871.60200463486</v>
      </c>
    </row>
    <row r="101" spans="1:4" ht="30" customHeight="1" thickTop="1" thickBot="1">
      <c r="A101" s="16" t="s">
        <v>279</v>
      </c>
      <c r="B101" s="14" t="s">
        <v>113</v>
      </c>
      <c r="C101" s="17" t="s">
        <v>1989</v>
      </c>
      <c r="D101" s="1004">
        <v>424871.60200463486</v>
      </c>
    </row>
    <row r="102" spans="1:4" ht="30" customHeight="1" thickTop="1" thickBot="1">
      <c r="A102" s="16" t="s">
        <v>280</v>
      </c>
      <c r="B102" s="14" t="s">
        <v>113</v>
      </c>
      <c r="C102" s="17" t="s">
        <v>281</v>
      </c>
      <c r="D102" s="1004">
        <v>496517.84092336922</v>
      </c>
    </row>
    <row r="103" spans="1:4" ht="30" customHeight="1" thickTop="1" thickBot="1">
      <c r="A103" s="16" t="s">
        <v>282</v>
      </c>
      <c r="B103" s="14" t="s">
        <v>113</v>
      </c>
      <c r="C103" s="17" t="s">
        <v>283</v>
      </c>
      <c r="D103" s="1004">
        <v>657829.75396033586</v>
      </c>
    </row>
    <row r="104" spans="1:4" ht="30" customHeight="1" thickTop="1" thickBot="1">
      <c r="A104" s="16" t="s">
        <v>284</v>
      </c>
      <c r="B104" s="14" t="s">
        <v>113</v>
      </c>
      <c r="C104" s="17" t="s">
        <v>285</v>
      </c>
      <c r="D104" s="1004">
        <v>282991.33673903794</v>
      </c>
    </row>
    <row r="105" spans="1:4" ht="30" customHeight="1" thickTop="1" thickBot="1">
      <c r="A105" s="16" t="s">
        <v>286</v>
      </c>
      <c r="B105" s="14" t="s">
        <v>113</v>
      </c>
      <c r="C105" s="17" t="s">
        <v>287</v>
      </c>
      <c r="D105" s="1004">
        <v>270746.82136300753</v>
      </c>
    </row>
    <row r="106" spans="1:4" ht="30" customHeight="1" thickTop="1" thickBot="1">
      <c r="A106" s="16" t="s">
        <v>288</v>
      </c>
      <c r="B106" s="14" t="s">
        <v>113</v>
      </c>
      <c r="C106" s="17" t="s">
        <v>289</v>
      </c>
      <c r="D106" s="1004">
        <v>10179.544487015753</v>
      </c>
    </row>
    <row r="107" spans="1:4" ht="30" customHeight="1" thickTop="1" thickBot="1">
      <c r="A107" s="16" t="s">
        <v>290</v>
      </c>
      <c r="B107" s="14" t="s">
        <v>113</v>
      </c>
      <c r="C107" s="17" t="s">
        <v>291</v>
      </c>
      <c r="D107" s="1004">
        <v>506019.6664432626</v>
      </c>
    </row>
    <row r="108" spans="1:4" ht="30" customHeight="1" thickTop="1" thickBot="1">
      <c r="A108" s="16" t="s">
        <v>292</v>
      </c>
      <c r="B108" s="14" t="s">
        <v>113</v>
      </c>
      <c r="C108" s="17" t="s">
        <v>293</v>
      </c>
      <c r="D108" s="1004">
        <v>7093.4291187739473</v>
      </c>
    </row>
    <row r="109" spans="1:4" ht="30" customHeight="1" thickTop="1" thickBot="1">
      <c r="A109" s="16" t="s">
        <v>294</v>
      </c>
      <c r="B109" s="14" t="s">
        <v>113</v>
      </c>
      <c r="C109" s="17" t="s">
        <v>1990</v>
      </c>
      <c r="D109" s="1004">
        <v>650662.75113916514</v>
      </c>
    </row>
    <row r="110" spans="1:4" ht="30" customHeight="1" thickTop="1" thickBot="1">
      <c r="A110" s="16" t="s">
        <v>295</v>
      </c>
      <c r="B110" s="14" t="s">
        <v>113</v>
      </c>
      <c r="C110" s="17" t="s">
        <v>296</v>
      </c>
      <c r="D110" s="1004">
        <v>3145.5800340570459</v>
      </c>
    </row>
    <row r="111" spans="1:4" ht="30" customHeight="1" thickTop="1" thickBot="1">
      <c r="A111" s="16" t="s">
        <v>297</v>
      </c>
      <c r="B111" s="14" t="s">
        <v>113</v>
      </c>
      <c r="C111" s="17" t="s">
        <v>298</v>
      </c>
      <c r="D111" s="1004">
        <v>126155.50983663811</v>
      </c>
    </row>
    <row r="112" spans="1:4" ht="30" customHeight="1" thickTop="1" thickBot="1">
      <c r="A112" s="16" t="s">
        <v>299</v>
      </c>
      <c r="B112" s="14" t="s">
        <v>113</v>
      </c>
      <c r="C112" s="17" t="s">
        <v>300</v>
      </c>
      <c r="D112" s="1004">
        <v>503027.30672219122</v>
      </c>
    </row>
    <row r="113" spans="1:4" ht="30" customHeight="1" thickTop="1" thickBot="1">
      <c r="A113" s="16" t="s">
        <v>301</v>
      </c>
      <c r="B113" s="14" t="s">
        <v>113</v>
      </c>
      <c r="C113" s="17" t="s">
        <v>302</v>
      </c>
      <c r="D113" s="1004">
        <v>7463.6835554611616</v>
      </c>
    </row>
    <row r="114" spans="1:4" ht="30" customHeight="1" thickTop="1" thickBot="1">
      <c r="A114" s="16" t="s">
        <v>305</v>
      </c>
      <c r="B114" s="14" t="s">
        <v>113</v>
      </c>
      <c r="C114" s="17" t="s">
        <v>306</v>
      </c>
      <c r="D114" s="1004">
        <v>121136.57939548747</v>
      </c>
    </row>
    <row r="115" spans="1:4" ht="30" customHeight="1" thickTop="1" thickBot="1">
      <c r="A115" s="16" t="s">
        <v>303</v>
      </c>
      <c r="B115" s="14" t="s">
        <v>113</v>
      </c>
      <c r="C115" s="17" t="s">
        <v>304</v>
      </c>
      <c r="D115" s="1004">
        <v>137179.02534253354</v>
      </c>
    </row>
    <row r="116" spans="1:4" ht="30" customHeight="1" thickTop="1" thickBot="1">
      <c r="A116" s="16" t="s">
        <v>309</v>
      </c>
      <c r="B116" s="14" t="s">
        <v>113</v>
      </c>
      <c r="C116" s="17" t="s">
        <v>1991</v>
      </c>
      <c r="D116" s="1004">
        <v>148591.33654378305</v>
      </c>
    </row>
    <row r="117" spans="1:4" ht="30" customHeight="1" thickTop="1" thickBot="1">
      <c r="A117" s="16" t="s">
        <v>310</v>
      </c>
      <c r="B117" s="14" t="s">
        <v>113</v>
      </c>
      <c r="C117" s="17" t="s">
        <v>311</v>
      </c>
      <c r="D117" s="1004">
        <v>192629.72777342028</v>
      </c>
    </row>
    <row r="118" spans="1:4" ht="30" customHeight="1" thickTop="1" thickBot="1">
      <c r="A118" s="16" t="s">
        <v>313</v>
      </c>
      <c r="B118" s="14" t="s">
        <v>113</v>
      </c>
      <c r="C118" s="17" t="s">
        <v>1993</v>
      </c>
      <c r="D118" s="1004">
        <v>175648.04012345683</v>
      </c>
    </row>
    <row r="119" spans="1:4" ht="30" customHeight="1" thickTop="1" thickBot="1">
      <c r="A119" s="16" t="s">
        <v>318</v>
      </c>
      <c r="B119" s="14" t="s">
        <v>113</v>
      </c>
      <c r="C119" s="17" t="s">
        <v>319</v>
      </c>
      <c r="D119" s="1004">
        <v>221732.65219242233</v>
      </c>
    </row>
    <row r="120" spans="1:4" ht="30" customHeight="1" thickTop="1" thickBot="1">
      <c r="A120" s="16" t="s">
        <v>314</v>
      </c>
      <c r="B120" s="14" t="s">
        <v>113</v>
      </c>
      <c r="C120" s="17" t="s">
        <v>315</v>
      </c>
      <c r="D120" s="1004">
        <v>196850.21711366542</v>
      </c>
    </row>
    <row r="121" spans="1:4" ht="30" customHeight="1" thickTop="1" thickBot="1">
      <c r="A121" s="16" t="s">
        <v>1732</v>
      </c>
      <c r="B121" s="14" t="s">
        <v>113</v>
      </c>
      <c r="C121" s="17" t="s">
        <v>1733</v>
      </c>
      <c r="D121" s="1004">
        <v>129620.87696892297</v>
      </c>
    </row>
    <row r="122" spans="1:4" ht="30" customHeight="1" thickTop="1" thickBot="1">
      <c r="A122" s="16" t="s">
        <v>322</v>
      </c>
      <c r="B122" s="14" t="s">
        <v>113</v>
      </c>
      <c r="C122" s="17" t="s">
        <v>323</v>
      </c>
      <c r="D122" s="1004">
        <v>121603.22584078333</v>
      </c>
    </row>
    <row r="123" spans="1:4" ht="30" customHeight="1" thickTop="1" thickBot="1">
      <c r="A123" s="16" t="s">
        <v>320</v>
      </c>
      <c r="B123" s="14" t="s">
        <v>113</v>
      </c>
      <c r="C123" s="17" t="s">
        <v>321</v>
      </c>
      <c r="D123" s="1004">
        <v>141102.59684972331</v>
      </c>
    </row>
    <row r="124" spans="1:4" ht="30" customHeight="1" thickTop="1" thickBot="1">
      <c r="A124" s="16" t="s">
        <v>312</v>
      </c>
      <c r="B124" s="14" t="s">
        <v>113</v>
      </c>
      <c r="C124" s="17" t="s">
        <v>1992</v>
      </c>
      <c r="D124" s="1004">
        <v>141102.59684972331</v>
      </c>
    </row>
    <row r="125" spans="1:4" ht="30" customHeight="1" thickTop="1" thickBot="1">
      <c r="A125" s="16" t="s">
        <v>316</v>
      </c>
      <c r="B125" s="14" t="s">
        <v>113</v>
      </c>
      <c r="C125" s="17" t="s">
        <v>317</v>
      </c>
      <c r="D125" s="1004">
        <v>141102.59684972331</v>
      </c>
    </row>
    <row r="126" spans="1:4" ht="30" customHeight="1" thickTop="1" thickBot="1">
      <c r="A126" s="16" t="s">
        <v>307</v>
      </c>
      <c r="B126" s="14" t="s">
        <v>113</v>
      </c>
      <c r="C126" s="17" t="s">
        <v>308</v>
      </c>
      <c r="D126" s="1004">
        <v>141102.59684972331</v>
      </c>
    </row>
    <row r="127" spans="1:4" ht="30" customHeight="1" thickTop="1" thickBot="1">
      <c r="A127" s="16" t="s">
        <v>324</v>
      </c>
      <c r="B127" s="14" t="s">
        <v>113</v>
      </c>
      <c r="C127" s="17" t="s">
        <v>325</v>
      </c>
      <c r="D127" s="1004">
        <v>12094.508301404856</v>
      </c>
    </row>
    <row r="128" spans="1:4" ht="30" customHeight="1" thickTop="1" thickBot="1">
      <c r="A128" s="16" t="s">
        <v>326</v>
      </c>
      <c r="B128" s="14" t="s">
        <v>113</v>
      </c>
      <c r="C128" s="17" t="s">
        <v>327</v>
      </c>
      <c r="D128" s="1004">
        <v>94945.012643712835</v>
      </c>
    </row>
    <row r="129" spans="1:4" ht="30" customHeight="1" thickTop="1" thickBot="1">
      <c r="A129" s="16" t="s">
        <v>328</v>
      </c>
      <c r="B129" s="14" t="s">
        <v>113</v>
      </c>
      <c r="C129" s="17" t="s">
        <v>329</v>
      </c>
      <c r="D129" s="1004">
        <v>156.76498510004259</v>
      </c>
    </row>
    <row r="130" spans="1:4" ht="30" customHeight="1" thickTop="1" thickBot="1">
      <c r="A130" s="16" t="s">
        <v>330</v>
      </c>
      <c r="B130" s="14" t="s">
        <v>113</v>
      </c>
      <c r="C130" s="17" t="s">
        <v>331</v>
      </c>
      <c r="D130" s="1004">
        <v>3023.627075351214</v>
      </c>
    </row>
    <row r="131" spans="1:4" ht="30" customHeight="1" thickTop="1" thickBot="1">
      <c r="A131" s="16" t="s">
        <v>332</v>
      </c>
      <c r="B131" s="14" t="s">
        <v>113</v>
      </c>
      <c r="C131" s="17" t="s">
        <v>333</v>
      </c>
      <c r="D131" s="1004">
        <v>3145.5800340570459</v>
      </c>
    </row>
    <row r="132" spans="1:4" ht="30" customHeight="1" thickTop="1" thickBot="1">
      <c r="A132" s="16" t="s">
        <v>334</v>
      </c>
      <c r="B132" s="14" t="s">
        <v>113</v>
      </c>
      <c r="C132" s="17" t="s">
        <v>1760</v>
      </c>
      <c r="D132" s="1004">
        <v>35628.405704555138</v>
      </c>
    </row>
    <row r="133" spans="1:4" ht="30" customHeight="1" thickTop="1" thickBot="1">
      <c r="A133" s="16" t="s">
        <v>335</v>
      </c>
      <c r="B133" s="14" t="s">
        <v>92</v>
      </c>
      <c r="C133" s="17" t="s">
        <v>1994</v>
      </c>
      <c r="D133" s="1004">
        <v>263866.18484515243</v>
      </c>
    </row>
    <row r="134" spans="1:4" ht="30" customHeight="1" thickTop="1" thickBot="1">
      <c r="A134" s="16" t="s">
        <v>336</v>
      </c>
      <c r="B134" s="14" t="s">
        <v>113</v>
      </c>
      <c r="C134" s="17" t="s">
        <v>337</v>
      </c>
      <c r="D134" s="1004">
        <v>45517.576015137995</v>
      </c>
    </row>
    <row r="135" spans="1:4" ht="30" customHeight="1" thickTop="1" thickBot="1">
      <c r="A135" s="16" t="s">
        <v>338</v>
      </c>
      <c r="B135" s="14" t="s">
        <v>339</v>
      </c>
      <c r="C135" s="17" t="s">
        <v>340</v>
      </c>
      <c r="D135" s="1004">
        <v>1353.5770540655601</v>
      </c>
    </row>
    <row r="136" spans="1:4" ht="30" customHeight="1" thickTop="1" thickBot="1">
      <c r="A136" s="16" t="s">
        <v>352</v>
      </c>
      <c r="B136" s="14" t="s">
        <v>339</v>
      </c>
      <c r="C136" s="17" t="s">
        <v>353</v>
      </c>
      <c r="D136" s="1004">
        <v>1800</v>
      </c>
    </row>
    <row r="137" spans="1:4" ht="30" customHeight="1" thickTop="1" thickBot="1">
      <c r="A137" s="16" t="s">
        <v>343</v>
      </c>
      <c r="B137" s="14" t="s">
        <v>344</v>
      </c>
      <c r="C137" s="17" t="s">
        <v>345</v>
      </c>
      <c r="D137" s="1004">
        <v>0.34168661590920352</v>
      </c>
    </row>
    <row r="138" spans="1:4" ht="30" customHeight="1" thickTop="1" thickBot="1">
      <c r="A138" s="16" t="s">
        <v>346</v>
      </c>
      <c r="B138" s="14" t="s">
        <v>344</v>
      </c>
      <c r="C138" s="17" t="s">
        <v>347</v>
      </c>
      <c r="D138" s="1004">
        <v>0.31352063201978386</v>
      </c>
    </row>
    <row r="139" spans="1:4" ht="30" customHeight="1" thickTop="1" thickBot="1">
      <c r="A139" s="16" t="s">
        <v>350</v>
      </c>
      <c r="B139" s="14" t="s">
        <v>339</v>
      </c>
      <c r="C139" s="17" t="s">
        <v>351</v>
      </c>
      <c r="D139" s="1004">
        <v>1353.5770540655601</v>
      </c>
    </row>
    <row r="140" spans="1:4" ht="30" customHeight="1" thickTop="1" thickBot="1">
      <c r="A140" s="16" t="s">
        <v>348</v>
      </c>
      <c r="B140" s="14" t="s">
        <v>339</v>
      </c>
      <c r="C140" s="17" t="s">
        <v>349</v>
      </c>
      <c r="D140" s="1004">
        <v>1353.5770540655601</v>
      </c>
    </row>
    <row r="141" spans="1:4" ht="30" customHeight="1" thickTop="1" thickBot="1">
      <c r="A141" s="16" t="s">
        <v>356</v>
      </c>
      <c r="B141" s="14" t="s">
        <v>113</v>
      </c>
      <c r="C141" s="17" t="s">
        <v>357</v>
      </c>
      <c r="D141" s="1004">
        <v>58378.880959715912</v>
      </c>
    </row>
    <row r="142" spans="1:4" ht="30" customHeight="1" thickTop="1" thickBot="1">
      <c r="A142" s="16" t="s">
        <v>341</v>
      </c>
      <c r="B142" s="14" t="s">
        <v>339</v>
      </c>
      <c r="C142" s="17" t="s">
        <v>342</v>
      </c>
      <c r="D142" s="1004">
        <v>1353.5770540655601</v>
      </c>
    </row>
    <row r="143" spans="1:4" ht="30" customHeight="1" thickTop="1" thickBot="1">
      <c r="A143" s="16" t="s">
        <v>354</v>
      </c>
      <c r="B143" s="14" t="s">
        <v>113</v>
      </c>
      <c r="C143" s="17" t="s">
        <v>355</v>
      </c>
      <c r="D143" s="1004">
        <v>51563.584159581769</v>
      </c>
    </row>
    <row r="144" spans="1:4" ht="30" customHeight="1" thickTop="1" thickBot="1">
      <c r="A144" s="16" t="s">
        <v>359</v>
      </c>
      <c r="B144" s="14" t="s">
        <v>113</v>
      </c>
      <c r="C144" s="17" t="s">
        <v>360</v>
      </c>
      <c r="D144" s="1004">
        <v>162416.14410387402</v>
      </c>
    </row>
    <row r="145" spans="1:4" ht="68.25" customHeight="1" thickTop="1" thickBot="1">
      <c r="A145" s="16" t="s">
        <v>358</v>
      </c>
      <c r="B145" s="14" t="s">
        <v>113</v>
      </c>
      <c r="C145" s="17" t="s">
        <v>2303</v>
      </c>
      <c r="D145" s="1004">
        <v>241654.8341744903</v>
      </c>
    </row>
    <row r="146" spans="1:4" ht="30" customHeight="1" thickTop="1" thickBot="1">
      <c r="A146" s="16" t="s">
        <v>361</v>
      </c>
      <c r="B146" s="14" t="s">
        <v>113</v>
      </c>
      <c r="C146" s="17" t="s">
        <v>1995</v>
      </c>
      <c r="D146" s="1004">
        <v>125984.46147296725</v>
      </c>
    </row>
    <row r="147" spans="1:4" ht="30" customHeight="1" thickTop="1" thickBot="1">
      <c r="A147" s="16" t="s">
        <v>362</v>
      </c>
      <c r="B147" s="14" t="s">
        <v>113</v>
      </c>
      <c r="C147" s="17" t="s">
        <v>1996</v>
      </c>
      <c r="D147" s="1004">
        <v>125984.46147296725</v>
      </c>
    </row>
    <row r="148" spans="1:4" ht="30" customHeight="1" thickTop="1" thickBot="1">
      <c r="A148" s="16" t="s">
        <v>367</v>
      </c>
      <c r="B148" s="14" t="s">
        <v>113</v>
      </c>
      <c r="C148" s="17" t="s">
        <v>368</v>
      </c>
      <c r="D148" s="1004">
        <v>8907.1014261387845</v>
      </c>
    </row>
    <row r="149" spans="1:4" ht="30" customHeight="1" thickTop="1" thickBot="1">
      <c r="A149" s="16" t="s">
        <v>363</v>
      </c>
      <c r="B149" s="14" t="s">
        <v>113</v>
      </c>
      <c r="C149" s="17" t="s">
        <v>364</v>
      </c>
      <c r="D149" s="1004">
        <v>4742.0551298424871</v>
      </c>
    </row>
    <row r="150" spans="1:4" ht="30" customHeight="1" thickTop="1" thickBot="1">
      <c r="A150" s="16" t="s">
        <v>158</v>
      </c>
      <c r="B150" s="14" t="s">
        <v>113</v>
      </c>
      <c r="C150" s="17" t="s">
        <v>159</v>
      </c>
      <c r="D150" s="1004">
        <v>42077.802256279276</v>
      </c>
    </row>
    <row r="151" spans="1:4" ht="30" customHeight="1" thickTop="1" thickBot="1">
      <c r="A151" s="16" t="s">
        <v>369</v>
      </c>
      <c r="B151" s="14" t="s">
        <v>113</v>
      </c>
      <c r="C151" s="17" t="s">
        <v>370</v>
      </c>
      <c r="D151" s="1004">
        <v>154334.996807152</v>
      </c>
    </row>
    <row r="152" spans="1:4" ht="30" customHeight="1" thickTop="1" thickBot="1">
      <c r="A152" s="16" t="s">
        <v>371</v>
      </c>
      <c r="B152" s="14" t="s">
        <v>113</v>
      </c>
      <c r="C152" s="17" t="s">
        <v>372</v>
      </c>
      <c r="D152" s="1004">
        <v>121136.57939548747</v>
      </c>
    </row>
    <row r="153" spans="1:4" ht="30" customHeight="1" thickTop="1" thickBot="1">
      <c r="A153" s="16" t="s">
        <v>365</v>
      </c>
      <c r="B153" s="14" t="s">
        <v>113</v>
      </c>
      <c r="C153" s="17" t="s">
        <v>366</v>
      </c>
      <c r="D153" s="1004">
        <v>90708.812260536419</v>
      </c>
    </row>
    <row r="154" spans="1:4" ht="30" customHeight="1" thickTop="1" thickBot="1">
      <c r="A154" s="16" t="s">
        <v>373</v>
      </c>
      <c r="B154" s="14" t="s">
        <v>113</v>
      </c>
      <c r="C154" s="17" t="s">
        <v>374</v>
      </c>
      <c r="D154" s="1004">
        <v>81889.899957428701</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3"/>
  <sheetViews>
    <sheetView zoomScale="85" zoomScaleNormal="85" workbookViewId="0">
      <pane xSplit="3" ySplit="2" topLeftCell="D3" activePane="bottomRight" state="frozen"/>
      <selection activeCell="D20" sqref="D20"/>
      <selection pane="topRight" activeCell="D20" sqref="D20"/>
      <selection pane="bottomLeft" activeCell="D20" sqref="D20"/>
      <selection pane="bottomRight" activeCell="E371" sqref="E371"/>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83" t="s">
        <v>1934</v>
      </c>
      <c r="B1" s="684"/>
      <c r="C1" s="684"/>
      <c r="D1" s="685"/>
    </row>
    <row r="2" spans="1:4" ht="60.75" customHeight="1" thickTop="1" thickBot="1">
      <c r="A2" s="682" t="s">
        <v>375</v>
      </c>
      <c r="B2" s="682"/>
      <c r="C2" s="682"/>
      <c r="D2" s="682"/>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1003">
        <v>3722</v>
      </c>
    </row>
    <row r="7" spans="1:4" ht="16.5" thickTop="1" thickBot="1">
      <c r="A7" s="200" t="s">
        <v>814</v>
      </c>
      <c r="B7" s="200" t="s">
        <v>377</v>
      </c>
      <c r="C7" s="205" t="s">
        <v>815</v>
      </c>
      <c r="D7" s="1003">
        <v>3044</v>
      </c>
    </row>
    <row r="8" spans="1:4" ht="16.5" thickTop="1" thickBot="1">
      <c r="A8" s="200" t="s">
        <v>810</v>
      </c>
      <c r="B8" s="200" t="s">
        <v>377</v>
      </c>
      <c r="C8" s="205" t="s">
        <v>811</v>
      </c>
      <c r="D8" s="1003">
        <v>3427</v>
      </c>
    </row>
    <row r="9" spans="1:4" ht="16.5" thickTop="1" thickBot="1">
      <c r="A9" s="200" t="s">
        <v>812</v>
      </c>
      <c r="B9" s="200" t="s">
        <v>377</v>
      </c>
      <c r="C9" s="205" t="s">
        <v>813</v>
      </c>
      <c r="D9" s="1003">
        <v>3284</v>
      </c>
    </row>
    <row r="10" spans="1:4" ht="16.5" thickTop="1" thickBot="1">
      <c r="A10" s="200" t="s">
        <v>1752</v>
      </c>
      <c r="B10" s="200" t="s">
        <v>377</v>
      </c>
      <c r="C10" s="205" t="s">
        <v>1751</v>
      </c>
      <c r="D10" s="1003">
        <v>2854</v>
      </c>
    </row>
    <row r="11" spans="1:4" ht="16.5" thickTop="1" thickBot="1">
      <c r="A11" s="200" t="s">
        <v>818</v>
      </c>
      <c r="B11" s="200" t="s">
        <v>377</v>
      </c>
      <c r="C11" s="205" t="s">
        <v>819</v>
      </c>
      <c r="D11" s="1003">
        <v>13968.538461538461</v>
      </c>
    </row>
    <row r="12" spans="1:4" ht="16.5" thickTop="1" thickBot="1">
      <c r="A12" s="200" t="s">
        <v>816</v>
      </c>
      <c r="B12" s="200" t="s">
        <v>377</v>
      </c>
      <c r="C12" s="205" t="s">
        <v>817</v>
      </c>
      <c r="D12" s="1003">
        <v>5179.0325000000003</v>
      </c>
    </row>
    <row r="13" spans="1:4" ht="16.5" thickTop="1" thickBot="1">
      <c r="A13" s="200" t="s">
        <v>820</v>
      </c>
      <c r="B13" s="200" t="s">
        <v>92</v>
      </c>
      <c r="C13" s="205" t="s">
        <v>2029</v>
      </c>
      <c r="D13" s="1003">
        <v>1972</v>
      </c>
    </row>
    <row r="14" spans="1:4" ht="16.5" thickTop="1" thickBot="1">
      <c r="A14" s="200" t="s">
        <v>822</v>
      </c>
      <c r="B14" s="200" t="s">
        <v>233</v>
      </c>
      <c r="C14" s="205" t="s">
        <v>2031</v>
      </c>
      <c r="D14" s="1003">
        <v>40478</v>
      </c>
    </row>
    <row r="15" spans="1:4" ht="16.5" thickTop="1" thickBot="1">
      <c r="A15" s="200" t="s">
        <v>823</v>
      </c>
      <c r="B15" s="200" t="s">
        <v>92</v>
      </c>
      <c r="C15" s="205" t="s">
        <v>2032</v>
      </c>
      <c r="D15" s="1003">
        <v>8511</v>
      </c>
    </row>
    <row r="16" spans="1:4" ht="16.5" thickTop="1" thickBot="1">
      <c r="A16" s="200" t="s">
        <v>821</v>
      </c>
      <c r="B16" s="200" t="s">
        <v>233</v>
      </c>
      <c r="C16" s="205" t="s">
        <v>2030</v>
      </c>
      <c r="D16" s="1003">
        <v>882</v>
      </c>
    </row>
    <row r="17" spans="1:4" ht="16.5" thickTop="1" thickBot="1">
      <c r="A17" s="200" t="s">
        <v>847</v>
      </c>
      <c r="B17" s="200" t="s">
        <v>425</v>
      </c>
      <c r="C17" s="205" t="s">
        <v>848</v>
      </c>
      <c r="D17" s="1003">
        <v>8868.84</v>
      </c>
    </row>
    <row r="18" spans="1:4" ht="16.5" thickTop="1" thickBot="1">
      <c r="A18" s="200" t="s">
        <v>824</v>
      </c>
      <c r="B18" s="200" t="s">
        <v>388</v>
      </c>
      <c r="C18" s="205" t="s">
        <v>2033</v>
      </c>
      <c r="D18" s="1003">
        <v>63665</v>
      </c>
    </row>
    <row r="19" spans="1:4" ht="31.5" thickTop="1" thickBot="1">
      <c r="A19" s="200" t="s">
        <v>825</v>
      </c>
      <c r="B19" s="200" t="s">
        <v>388</v>
      </c>
      <c r="C19" s="205" t="s">
        <v>826</v>
      </c>
      <c r="D19" s="1003">
        <v>71400</v>
      </c>
    </row>
    <row r="20" spans="1:4" ht="16.5" thickTop="1" thickBot="1">
      <c r="A20" s="200" t="s">
        <v>831</v>
      </c>
      <c r="B20" s="200" t="s">
        <v>388</v>
      </c>
      <c r="C20" s="205" t="s">
        <v>832</v>
      </c>
      <c r="D20" s="1003">
        <v>70000</v>
      </c>
    </row>
    <row r="21" spans="1:4" ht="31.5" thickTop="1" thickBot="1">
      <c r="A21" s="200" t="s">
        <v>827</v>
      </c>
      <c r="B21" s="200" t="s">
        <v>388</v>
      </c>
      <c r="C21" s="205" t="s">
        <v>828</v>
      </c>
      <c r="D21" s="1003">
        <v>70000</v>
      </c>
    </row>
    <row r="22" spans="1:4" ht="31.5" thickTop="1" thickBot="1">
      <c r="A22" s="200" t="s">
        <v>829</v>
      </c>
      <c r="B22" s="200" t="s">
        <v>388</v>
      </c>
      <c r="C22" s="205" t="s">
        <v>830</v>
      </c>
      <c r="D22" s="1003">
        <v>71400</v>
      </c>
    </row>
    <row r="23" spans="1:4" ht="16.5" thickTop="1" thickBot="1">
      <c r="A23" s="200" t="s">
        <v>833</v>
      </c>
      <c r="B23" s="200" t="s">
        <v>388</v>
      </c>
      <c r="C23" s="205" t="s">
        <v>834</v>
      </c>
      <c r="D23" s="1003">
        <v>71400</v>
      </c>
    </row>
    <row r="24" spans="1:4" ht="16.5" thickTop="1" thickBot="1">
      <c r="A24" s="200" t="s">
        <v>843</v>
      </c>
      <c r="B24" s="200" t="s">
        <v>388</v>
      </c>
      <c r="C24" s="205" t="s">
        <v>844</v>
      </c>
      <c r="D24" s="1003">
        <v>19801.5</v>
      </c>
    </row>
    <row r="25" spans="1:4" ht="16.5" thickTop="1" thickBot="1">
      <c r="A25" s="200" t="s">
        <v>835</v>
      </c>
      <c r="B25" s="200" t="s">
        <v>388</v>
      </c>
      <c r="C25" s="205" t="s">
        <v>836</v>
      </c>
      <c r="D25" s="1003">
        <v>71400</v>
      </c>
    </row>
    <row r="26" spans="1:4" ht="16.5" thickTop="1" thickBot="1">
      <c r="A26" s="200" t="s">
        <v>838</v>
      </c>
      <c r="B26" s="200" t="s">
        <v>388</v>
      </c>
      <c r="C26" s="205" t="s">
        <v>2108</v>
      </c>
      <c r="D26" s="1003">
        <v>38040</v>
      </c>
    </row>
    <row r="27" spans="1:4" ht="16.5" thickTop="1" thickBot="1">
      <c r="A27" s="200" t="s">
        <v>837</v>
      </c>
      <c r="B27" s="200" t="s">
        <v>388</v>
      </c>
      <c r="C27" s="205" t="s">
        <v>2110</v>
      </c>
      <c r="D27" s="1003">
        <v>38040</v>
      </c>
    </row>
    <row r="28" spans="1:4" ht="16.5" thickTop="1" thickBot="1">
      <c r="A28" s="200" t="s">
        <v>840</v>
      </c>
      <c r="B28" s="200" t="s">
        <v>388</v>
      </c>
      <c r="C28" s="205" t="s">
        <v>2109</v>
      </c>
      <c r="D28" s="1003">
        <v>38040</v>
      </c>
    </row>
    <row r="29" spans="1:4" ht="16.5" thickTop="1" thickBot="1">
      <c r="A29" s="200" t="s">
        <v>839</v>
      </c>
      <c r="B29" s="200" t="s">
        <v>388</v>
      </c>
      <c r="C29" s="205" t="s">
        <v>2107</v>
      </c>
      <c r="D29" s="1003">
        <v>38040</v>
      </c>
    </row>
    <row r="30" spans="1:4" ht="31.5" thickTop="1" thickBot="1">
      <c r="A30" s="200" t="s">
        <v>841</v>
      </c>
      <c r="B30" s="200" t="s">
        <v>388</v>
      </c>
      <c r="C30" s="205" t="s">
        <v>842</v>
      </c>
      <c r="D30" s="1003">
        <v>52360</v>
      </c>
    </row>
    <row r="31" spans="1:4" ht="16.5" thickTop="1" thickBot="1">
      <c r="A31" s="200" t="s">
        <v>845</v>
      </c>
      <c r="B31" s="200" t="s">
        <v>425</v>
      </c>
      <c r="C31" s="205" t="s">
        <v>846</v>
      </c>
      <c r="D31" s="1003">
        <v>60</v>
      </c>
    </row>
    <row r="32" spans="1:4" ht="16.5" thickTop="1" thickBot="1">
      <c r="A32" s="200" t="s">
        <v>850</v>
      </c>
      <c r="B32" s="200" t="s">
        <v>144</v>
      </c>
      <c r="C32" s="205" t="s">
        <v>2035</v>
      </c>
      <c r="D32" s="1003">
        <v>581</v>
      </c>
    </row>
    <row r="33" spans="1:4" ht="16.5" thickTop="1" thickBot="1">
      <c r="A33" s="200" t="s">
        <v>851</v>
      </c>
      <c r="B33" s="200" t="s">
        <v>377</v>
      </c>
      <c r="C33" s="205" t="s">
        <v>852</v>
      </c>
      <c r="D33" s="1003">
        <v>5397</v>
      </c>
    </row>
    <row r="34" spans="1:4" ht="16.5" thickTop="1" thickBot="1">
      <c r="A34" s="200" t="s">
        <v>857</v>
      </c>
      <c r="B34" s="200" t="s">
        <v>377</v>
      </c>
      <c r="C34" s="205" t="s">
        <v>858</v>
      </c>
      <c r="D34" s="1003">
        <v>4655</v>
      </c>
    </row>
    <row r="35" spans="1:4" ht="16.5" thickTop="1" thickBot="1">
      <c r="A35" s="200" t="s">
        <v>853</v>
      </c>
      <c r="B35" s="200" t="s">
        <v>377</v>
      </c>
      <c r="C35" s="205" t="s">
        <v>854</v>
      </c>
      <c r="D35" s="1003">
        <v>4833</v>
      </c>
    </row>
    <row r="36" spans="1:4" ht="16.5" thickTop="1" thickBot="1">
      <c r="A36" s="200" t="s">
        <v>855</v>
      </c>
      <c r="B36" s="200" t="s">
        <v>377</v>
      </c>
      <c r="C36" s="205" t="s">
        <v>856</v>
      </c>
      <c r="D36" s="1003">
        <v>7626</v>
      </c>
    </row>
    <row r="37" spans="1:4" ht="16.5" thickTop="1" thickBot="1">
      <c r="A37" s="200" t="s">
        <v>976</v>
      </c>
      <c r="B37" s="200" t="s">
        <v>377</v>
      </c>
      <c r="C37" s="205" t="s">
        <v>977</v>
      </c>
      <c r="D37" s="1003">
        <v>4950</v>
      </c>
    </row>
    <row r="38" spans="1:4" ht="16.5" thickTop="1" thickBot="1">
      <c r="A38" s="200" t="s">
        <v>859</v>
      </c>
      <c r="B38" s="200" t="s">
        <v>377</v>
      </c>
      <c r="C38" s="205" t="s">
        <v>860</v>
      </c>
      <c r="D38" s="1003">
        <v>4475</v>
      </c>
    </row>
    <row r="39" spans="1:4" ht="31.5" thickTop="1" thickBot="1">
      <c r="A39" s="200" t="s">
        <v>999</v>
      </c>
      <c r="B39" s="200" t="s">
        <v>92</v>
      </c>
      <c r="C39" s="205" t="s">
        <v>1000</v>
      </c>
      <c r="D39" s="1003">
        <v>390726</v>
      </c>
    </row>
    <row r="40" spans="1:4" ht="16.5" thickTop="1" thickBot="1">
      <c r="A40" s="200" t="s">
        <v>974</v>
      </c>
      <c r="B40" s="200" t="s">
        <v>92</v>
      </c>
      <c r="C40" s="205" t="s">
        <v>975</v>
      </c>
      <c r="D40" s="1003">
        <v>26000</v>
      </c>
    </row>
    <row r="41" spans="1:4" ht="16.5" thickTop="1" thickBot="1">
      <c r="A41" s="200" t="s">
        <v>899</v>
      </c>
      <c r="B41" s="200" t="s">
        <v>92</v>
      </c>
      <c r="C41" s="205" t="s">
        <v>900</v>
      </c>
      <c r="D41" s="1003">
        <v>954</v>
      </c>
    </row>
    <row r="42" spans="1:4" ht="16.5" thickTop="1" thickBot="1">
      <c r="A42" s="200" t="s">
        <v>437</v>
      </c>
      <c r="B42" s="200" t="s">
        <v>92</v>
      </c>
      <c r="C42" s="205" t="s">
        <v>438</v>
      </c>
      <c r="D42" s="1003">
        <v>13455</v>
      </c>
    </row>
    <row r="43" spans="1:4" ht="16.5" thickTop="1" thickBot="1">
      <c r="A43" s="200" t="s">
        <v>376</v>
      </c>
      <c r="B43" s="200" t="s">
        <v>377</v>
      </c>
      <c r="C43" s="205" t="s">
        <v>378</v>
      </c>
      <c r="D43" s="1003">
        <v>5500</v>
      </c>
    </row>
    <row r="44" spans="1:4" ht="31.5" thickTop="1" thickBot="1">
      <c r="A44" s="200" t="s">
        <v>379</v>
      </c>
      <c r="B44" s="200" t="s">
        <v>144</v>
      </c>
      <c r="C44" s="205" t="s">
        <v>380</v>
      </c>
      <c r="D44" s="1003">
        <v>12107</v>
      </c>
    </row>
    <row r="45" spans="1:4" ht="16.5" thickTop="1" thickBot="1">
      <c r="A45" s="200" t="s">
        <v>849</v>
      </c>
      <c r="B45" s="200" t="s">
        <v>377</v>
      </c>
      <c r="C45" s="205" t="s">
        <v>2034</v>
      </c>
      <c r="D45" s="1003">
        <v>6347.5</v>
      </c>
    </row>
    <row r="46" spans="1:4" ht="16.5" thickTop="1" thickBot="1">
      <c r="A46" s="200" t="s">
        <v>995</v>
      </c>
      <c r="B46" s="200" t="s">
        <v>92</v>
      </c>
      <c r="C46" s="205" t="s">
        <v>2060</v>
      </c>
      <c r="D46" s="1003">
        <v>4152</v>
      </c>
    </row>
    <row r="47" spans="1:4" ht="16.5" thickTop="1" thickBot="1">
      <c r="A47" s="200" t="s">
        <v>996</v>
      </c>
      <c r="B47" s="200" t="s">
        <v>92</v>
      </c>
      <c r="C47" s="205" t="s">
        <v>2061</v>
      </c>
      <c r="D47" s="1003">
        <v>7784</v>
      </c>
    </row>
    <row r="48" spans="1:4" ht="16.5" thickTop="1" thickBot="1">
      <c r="A48" s="200" t="s">
        <v>868</v>
      </c>
      <c r="B48" s="200" t="s">
        <v>388</v>
      </c>
      <c r="C48" s="205" t="s">
        <v>869</v>
      </c>
      <c r="D48" s="1003">
        <v>36327</v>
      </c>
    </row>
    <row r="49" spans="1:4" ht="16.5" thickTop="1" thickBot="1">
      <c r="A49" s="200" t="s">
        <v>871</v>
      </c>
      <c r="B49" s="200" t="s">
        <v>388</v>
      </c>
      <c r="C49" s="205" t="s">
        <v>872</v>
      </c>
      <c r="D49" s="1003">
        <v>22232</v>
      </c>
    </row>
    <row r="50" spans="1:4" ht="16.5" thickTop="1" thickBot="1">
      <c r="A50" s="200" t="s">
        <v>870</v>
      </c>
      <c r="B50" s="200" t="s">
        <v>388</v>
      </c>
      <c r="C50" s="205" t="s">
        <v>2037</v>
      </c>
      <c r="D50" s="1003">
        <v>37364</v>
      </c>
    </row>
    <row r="51" spans="1:4" ht="16.5" thickTop="1" thickBot="1">
      <c r="A51" s="200" t="s">
        <v>867</v>
      </c>
      <c r="B51" s="200" t="s">
        <v>388</v>
      </c>
      <c r="C51" s="205" t="s">
        <v>2036</v>
      </c>
      <c r="D51" s="1003">
        <v>52092</v>
      </c>
    </row>
    <row r="52" spans="1:4" ht="16.5" thickTop="1" thickBot="1">
      <c r="A52" s="200" t="s">
        <v>873</v>
      </c>
      <c r="B52" s="200" t="s">
        <v>388</v>
      </c>
      <c r="C52" s="205" t="s">
        <v>874</v>
      </c>
      <c r="D52" s="1003">
        <v>45220</v>
      </c>
    </row>
    <row r="53" spans="1:4" ht="16.5" thickTop="1" thickBot="1">
      <c r="A53" s="200" t="s">
        <v>381</v>
      </c>
      <c r="B53" s="200" t="s">
        <v>144</v>
      </c>
      <c r="C53" s="205" t="s">
        <v>382</v>
      </c>
      <c r="D53" s="1003">
        <v>3961</v>
      </c>
    </row>
    <row r="54" spans="1:4" ht="16.5" thickTop="1" thickBot="1">
      <c r="A54" s="200" t="s">
        <v>865</v>
      </c>
      <c r="B54" s="200" t="s">
        <v>377</v>
      </c>
      <c r="C54" s="205" t="s">
        <v>866</v>
      </c>
      <c r="D54" s="1003">
        <v>1171</v>
      </c>
    </row>
    <row r="55" spans="1:4" ht="16.5" thickTop="1" thickBot="1">
      <c r="A55" s="200" t="s">
        <v>861</v>
      </c>
      <c r="B55" s="200" t="s">
        <v>425</v>
      </c>
      <c r="C55" s="205" t="s">
        <v>862</v>
      </c>
      <c r="D55" s="1003">
        <v>3421</v>
      </c>
    </row>
    <row r="56" spans="1:4" ht="16.5" thickTop="1" thickBot="1">
      <c r="A56" s="200" t="s">
        <v>863</v>
      </c>
      <c r="B56" s="200" t="s">
        <v>637</v>
      </c>
      <c r="C56" s="205" t="s">
        <v>864</v>
      </c>
      <c r="D56" s="1003">
        <v>6304</v>
      </c>
    </row>
    <row r="57" spans="1:4" ht="16.5" thickTop="1" thickBot="1">
      <c r="A57" s="200" t="s">
        <v>383</v>
      </c>
      <c r="B57" s="200" t="s">
        <v>377</v>
      </c>
      <c r="C57" s="205" t="s">
        <v>384</v>
      </c>
      <c r="D57" s="1003">
        <v>3300</v>
      </c>
    </row>
    <row r="58" spans="1:4" ht="16.5" thickTop="1" thickBot="1">
      <c r="A58" s="200" t="s">
        <v>385</v>
      </c>
      <c r="B58" s="200" t="s">
        <v>377</v>
      </c>
      <c r="C58" s="205" t="s">
        <v>386</v>
      </c>
      <c r="D58" s="1003">
        <v>3284</v>
      </c>
    </row>
    <row r="59" spans="1:4" ht="31.5" thickTop="1" thickBot="1">
      <c r="A59" s="200" t="s">
        <v>387</v>
      </c>
      <c r="B59" s="200" t="s">
        <v>388</v>
      </c>
      <c r="C59" s="205" t="s">
        <v>389</v>
      </c>
      <c r="D59" s="1003">
        <v>335394</v>
      </c>
    </row>
    <row r="60" spans="1:4" ht="16.5" thickTop="1" thickBot="1">
      <c r="A60" s="200" t="s">
        <v>390</v>
      </c>
      <c r="B60" s="200" t="s">
        <v>377</v>
      </c>
      <c r="C60" s="205" t="s">
        <v>391</v>
      </c>
      <c r="D60" s="1003">
        <v>1067</v>
      </c>
    </row>
    <row r="61" spans="1:4" ht="16.5" thickTop="1" thickBot="1">
      <c r="A61" s="200" t="s">
        <v>392</v>
      </c>
      <c r="B61" s="200" t="s">
        <v>233</v>
      </c>
      <c r="C61" s="205" t="s">
        <v>393</v>
      </c>
      <c r="D61" s="1003">
        <v>123409</v>
      </c>
    </row>
    <row r="62" spans="1:4" ht="16.5" thickTop="1" thickBot="1">
      <c r="A62" s="200" t="s">
        <v>400</v>
      </c>
      <c r="B62" s="200" t="s">
        <v>233</v>
      </c>
      <c r="C62" s="205" t="s">
        <v>401</v>
      </c>
      <c r="D62" s="1003">
        <v>5061</v>
      </c>
    </row>
    <row r="63" spans="1:4" ht="16.5" thickTop="1" thickBot="1">
      <c r="A63" s="200" t="s">
        <v>394</v>
      </c>
      <c r="B63" s="200" t="s">
        <v>388</v>
      </c>
      <c r="C63" s="205" t="s">
        <v>395</v>
      </c>
      <c r="D63" s="1003">
        <v>30406</v>
      </c>
    </row>
    <row r="64" spans="1:4" ht="16.5" thickTop="1" thickBot="1">
      <c r="A64" s="200" t="s">
        <v>402</v>
      </c>
      <c r="B64" s="200" t="s">
        <v>92</v>
      </c>
      <c r="C64" s="205" t="s">
        <v>403</v>
      </c>
      <c r="D64" s="1003">
        <v>2250</v>
      </c>
    </row>
    <row r="65" spans="1:4" ht="16.5" thickTop="1" thickBot="1">
      <c r="A65" s="200" t="s">
        <v>396</v>
      </c>
      <c r="B65" s="200" t="s">
        <v>92</v>
      </c>
      <c r="C65" s="205" t="s">
        <v>397</v>
      </c>
      <c r="D65" s="1003">
        <v>50000</v>
      </c>
    </row>
    <row r="66" spans="1:4" ht="16.5" thickTop="1" thickBot="1">
      <c r="A66" s="200" t="s">
        <v>398</v>
      </c>
      <c r="B66" s="200" t="s">
        <v>92</v>
      </c>
      <c r="C66" s="205" t="s">
        <v>399</v>
      </c>
      <c r="D66" s="1003">
        <v>62170</v>
      </c>
    </row>
    <row r="67" spans="1:4" ht="16.5" thickTop="1" thickBot="1">
      <c r="A67" s="200" t="s">
        <v>1001</v>
      </c>
      <c r="B67" s="200" t="s">
        <v>144</v>
      </c>
      <c r="C67" s="205" t="s">
        <v>1002</v>
      </c>
      <c r="D67" s="1003">
        <v>12551</v>
      </c>
    </row>
    <row r="68" spans="1:4" ht="16.5" thickTop="1" thickBot="1">
      <c r="A68" s="200" t="s">
        <v>404</v>
      </c>
      <c r="B68" s="200" t="s">
        <v>377</v>
      </c>
      <c r="C68" s="205" t="s">
        <v>405</v>
      </c>
      <c r="D68" s="1003">
        <v>970</v>
      </c>
    </row>
    <row r="69" spans="1:4" ht="16.5" thickTop="1" thickBot="1">
      <c r="A69" s="200" t="s">
        <v>406</v>
      </c>
      <c r="B69" s="200" t="s">
        <v>377</v>
      </c>
      <c r="C69" s="205" t="s">
        <v>407</v>
      </c>
      <c r="D69" s="1003">
        <v>9216</v>
      </c>
    </row>
    <row r="70" spans="1:4" ht="16.5" thickTop="1" thickBot="1">
      <c r="A70" s="200" t="s">
        <v>408</v>
      </c>
      <c r="B70" s="200" t="s">
        <v>144</v>
      </c>
      <c r="C70" s="205" t="s">
        <v>409</v>
      </c>
      <c r="D70" s="1003">
        <v>55593</v>
      </c>
    </row>
    <row r="71" spans="1:4" ht="16.5" thickTop="1" thickBot="1">
      <c r="A71" s="200" t="s">
        <v>410</v>
      </c>
      <c r="B71" s="200" t="s">
        <v>92</v>
      </c>
      <c r="C71" s="205" t="s">
        <v>411</v>
      </c>
      <c r="D71" s="1003">
        <v>8450</v>
      </c>
    </row>
    <row r="72" spans="1:4" ht="16.5" thickTop="1" thickBot="1">
      <c r="A72" s="200" t="s">
        <v>412</v>
      </c>
      <c r="B72" s="200" t="s">
        <v>92</v>
      </c>
      <c r="C72" s="205" t="s">
        <v>413</v>
      </c>
      <c r="D72" s="1003">
        <v>16134788</v>
      </c>
    </row>
    <row r="73" spans="1:4" ht="16.5" thickTop="1" thickBot="1">
      <c r="A73" s="200" t="s">
        <v>882</v>
      </c>
      <c r="B73" s="200" t="s">
        <v>377</v>
      </c>
      <c r="C73" s="205" t="s">
        <v>883</v>
      </c>
      <c r="D73" s="1003">
        <v>2034</v>
      </c>
    </row>
    <row r="74" spans="1:4" ht="16.5" thickTop="1" thickBot="1">
      <c r="A74" s="200" t="s">
        <v>877</v>
      </c>
      <c r="B74" s="200" t="s">
        <v>377</v>
      </c>
      <c r="C74" s="205" t="s">
        <v>878</v>
      </c>
      <c r="D74" s="1003">
        <v>1940</v>
      </c>
    </row>
    <row r="75" spans="1:4" ht="16.5" thickTop="1" thickBot="1">
      <c r="A75" s="200" t="s">
        <v>880</v>
      </c>
      <c r="B75" s="200" t="s">
        <v>377</v>
      </c>
      <c r="C75" s="205" t="s">
        <v>881</v>
      </c>
      <c r="D75" s="1003">
        <v>1636</v>
      </c>
    </row>
    <row r="76" spans="1:4" ht="16.5" thickTop="1" thickBot="1">
      <c r="A76" s="200" t="s">
        <v>894</v>
      </c>
      <c r="B76" s="200" t="s">
        <v>377</v>
      </c>
      <c r="C76" s="205" t="s">
        <v>895</v>
      </c>
      <c r="D76" s="1003">
        <v>2073</v>
      </c>
    </row>
    <row r="77" spans="1:4" ht="16.5" thickTop="1" thickBot="1">
      <c r="A77" s="200" t="s">
        <v>879</v>
      </c>
      <c r="B77" s="200" t="s">
        <v>377</v>
      </c>
      <c r="C77" s="205" t="s">
        <v>2143</v>
      </c>
      <c r="D77" s="1003">
        <v>1214</v>
      </c>
    </row>
    <row r="78" spans="1:4" ht="16.5" thickTop="1" thickBot="1">
      <c r="A78" s="200" t="s">
        <v>889</v>
      </c>
      <c r="B78" s="200" t="s">
        <v>377</v>
      </c>
      <c r="C78" s="205" t="s">
        <v>890</v>
      </c>
      <c r="D78" s="1003">
        <v>1877</v>
      </c>
    </row>
    <row r="79" spans="1:4" ht="16.5" thickTop="1" thickBot="1">
      <c r="A79" s="200" t="s">
        <v>891</v>
      </c>
      <c r="B79" s="200" t="s">
        <v>377</v>
      </c>
      <c r="C79" s="205" t="s">
        <v>2129</v>
      </c>
      <c r="D79" s="1003">
        <v>1932</v>
      </c>
    </row>
    <row r="80" spans="1:4" ht="16.5" thickTop="1" thickBot="1">
      <c r="A80" s="200" t="s">
        <v>892</v>
      </c>
      <c r="B80" s="200" t="s">
        <v>377</v>
      </c>
      <c r="C80" s="205" t="s">
        <v>2130</v>
      </c>
      <c r="D80" s="1003">
        <v>1990</v>
      </c>
    </row>
    <row r="81" spans="1:4" ht="31.5" thickTop="1" thickBot="1">
      <c r="A81" s="200" t="s">
        <v>884</v>
      </c>
      <c r="B81" s="200" t="s">
        <v>377</v>
      </c>
      <c r="C81" s="205" t="s">
        <v>2038</v>
      </c>
      <c r="D81" s="1003">
        <v>3242</v>
      </c>
    </row>
    <row r="82" spans="1:4" ht="31.5" thickTop="1" thickBot="1">
      <c r="A82" s="200" t="s">
        <v>885</v>
      </c>
      <c r="B82" s="200" t="s">
        <v>377</v>
      </c>
      <c r="C82" s="205" t="s">
        <v>2039</v>
      </c>
      <c r="D82" s="1003">
        <v>2195</v>
      </c>
    </row>
    <row r="83" spans="1:4" ht="31.5" thickTop="1" thickBot="1">
      <c r="A83" s="200" t="s">
        <v>886</v>
      </c>
      <c r="B83" s="200" t="s">
        <v>377</v>
      </c>
      <c r="C83" s="205" t="s">
        <v>2040</v>
      </c>
      <c r="D83" s="1003">
        <v>3383</v>
      </c>
    </row>
    <row r="84" spans="1:4" ht="31.5" thickTop="1" thickBot="1">
      <c r="A84" s="200" t="s">
        <v>887</v>
      </c>
      <c r="B84" s="200" t="s">
        <v>377</v>
      </c>
      <c r="C84" s="205" t="s">
        <v>2041</v>
      </c>
      <c r="D84" s="1003">
        <v>3544</v>
      </c>
    </row>
    <row r="85" spans="1:4" ht="16.5" thickTop="1" thickBot="1">
      <c r="A85" s="200" t="s">
        <v>893</v>
      </c>
      <c r="B85" s="200" t="s">
        <v>377</v>
      </c>
      <c r="C85" s="205" t="s">
        <v>2043</v>
      </c>
      <c r="D85" s="1003">
        <v>3702</v>
      </c>
    </row>
    <row r="86" spans="1:4" ht="31.5" thickTop="1" thickBot="1">
      <c r="A86" s="200" t="s">
        <v>888</v>
      </c>
      <c r="B86" s="200" t="s">
        <v>377</v>
      </c>
      <c r="C86" s="205" t="s">
        <v>2042</v>
      </c>
      <c r="D86" s="1003">
        <v>2604</v>
      </c>
    </row>
    <row r="87" spans="1:4" ht="31.5" thickTop="1" thickBot="1">
      <c r="A87" s="200" t="s">
        <v>875</v>
      </c>
      <c r="B87" s="200" t="s">
        <v>377</v>
      </c>
      <c r="C87" s="205" t="s">
        <v>876</v>
      </c>
      <c r="D87" s="1003">
        <v>444.33333333333331</v>
      </c>
    </row>
    <row r="88" spans="1:4" ht="16.5" thickTop="1" thickBot="1">
      <c r="A88" s="200" t="s">
        <v>898</v>
      </c>
      <c r="B88" s="200" t="s">
        <v>377</v>
      </c>
      <c r="C88" s="205" t="s">
        <v>2044</v>
      </c>
      <c r="D88" s="1003">
        <v>432</v>
      </c>
    </row>
    <row r="89" spans="1:4" ht="16.5" thickTop="1" thickBot="1">
      <c r="A89" s="200" t="s">
        <v>896</v>
      </c>
      <c r="B89" s="200" t="s">
        <v>377</v>
      </c>
      <c r="C89" s="205" t="s">
        <v>897</v>
      </c>
      <c r="D89" s="1003">
        <v>467</v>
      </c>
    </row>
    <row r="90" spans="1:4" ht="16.5" thickTop="1" thickBot="1">
      <c r="A90" s="200" t="s">
        <v>997</v>
      </c>
      <c r="B90" s="200" t="s">
        <v>233</v>
      </c>
      <c r="C90" s="205" t="s">
        <v>998</v>
      </c>
      <c r="D90" s="1003">
        <v>15000</v>
      </c>
    </row>
    <row r="91" spans="1:4" ht="31.5" thickTop="1" thickBot="1">
      <c r="A91" s="200" t="s">
        <v>414</v>
      </c>
      <c r="B91" s="200" t="s">
        <v>377</v>
      </c>
      <c r="C91" s="205" t="s">
        <v>415</v>
      </c>
      <c r="D91" s="1003">
        <v>14890</v>
      </c>
    </row>
    <row r="92" spans="1:4" ht="16.5" thickTop="1" thickBot="1">
      <c r="A92" s="200" t="s">
        <v>416</v>
      </c>
      <c r="B92" s="200" t="s">
        <v>144</v>
      </c>
      <c r="C92" s="205" t="s">
        <v>417</v>
      </c>
      <c r="D92" s="1003">
        <v>35166.333333333336</v>
      </c>
    </row>
    <row r="93" spans="1:4" ht="16.5" thickTop="1" thickBot="1">
      <c r="A93" s="200" t="s">
        <v>418</v>
      </c>
      <c r="B93" s="200" t="s">
        <v>144</v>
      </c>
      <c r="C93" s="205" t="s">
        <v>419</v>
      </c>
      <c r="D93" s="1003">
        <v>916</v>
      </c>
    </row>
    <row r="94" spans="1:4" ht="16.5" thickTop="1" thickBot="1">
      <c r="A94" s="200" t="s">
        <v>420</v>
      </c>
      <c r="B94" s="200" t="s">
        <v>144</v>
      </c>
      <c r="C94" s="205" t="s">
        <v>421</v>
      </c>
      <c r="D94" s="1003">
        <v>916</v>
      </c>
    </row>
    <row r="95" spans="1:4" ht="16.5" thickTop="1" thickBot="1">
      <c r="A95" s="200" t="s">
        <v>422</v>
      </c>
      <c r="B95" s="200" t="s">
        <v>377</v>
      </c>
      <c r="C95" s="205" t="s">
        <v>423</v>
      </c>
      <c r="D95" s="1003">
        <v>5638</v>
      </c>
    </row>
    <row r="96" spans="1:4" ht="16.5" thickTop="1" thickBot="1">
      <c r="A96" s="200" t="s">
        <v>441</v>
      </c>
      <c r="B96" s="200" t="s">
        <v>377</v>
      </c>
      <c r="C96" s="205" t="s">
        <v>442</v>
      </c>
      <c r="D96" s="1003">
        <v>4813</v>
      </c>
    </row>
    <row r="97" spans="1:4" ht="16.5" thickTop="1" thickBot="1">
      <c r="A97" s="200" t="s">
        <v>439</v>
      </c>
      <c r="B97" s="200" t="s">
        <v>377</v>
      </c>
      <c r="C97" s="205" t="s">
        <v>440</v>
      </c>
      <c r="D97" s="1003">
        <v>4957</v>
      </c>
    </row>
    <row r="98" spans="1:4" ht="16.5" thickTop="1" thickBot="1">
      <c r="A98" s="200" t="s">
        <v>424</v>
      </c>
      <c r="B98" s="200" t="s">
        <v>425</v>
      </c>
      <c r="C98" s="205" t="s">
        <v>426</v>
      </c>
      <c r="D98" s="1003">
        <v>4570</v>
      </c>
    </row>
    <row r="99" spans="1:4" ht="31.5" thickTop="1" thickBot="1">
      <c r="A99" s="200" t="s">
        <v>907</v>
      </c>
      <c r="B99" s="200" t="s">
        <v>388</v>
      </c>
      <c r="C99" s="205" t="s">
        <v>2045</v>
      </c>
      <c r="D99" s="1003">
        <v>305735</v>
      </c>
    </row>
    <row r="100" spans="1:4" ht="31.5" thickTop="1" thickBot="1">
      <c r="A100" s="200" t="s">
        <v>908</v>
      </c>
      <c r="B100" s="200" t="s">
        <v>388</v>
      </c>
      <c r="C100" s="205" t="s">
        <v>2046</v>
      </c>
      <c r="D100" s="1003">
        <v>423905</v>
      </c>
    </row>
    <row r="101" spans="1:4" ht="31.5" thickTop="1" thickBot="1">
      <c r="A101" s="200" t="s">
        <v>909</v>
      </c>
      <c r="B101" s="200" t="s">
        <v>388</v>
      </c>
      <c r="C101" s="205" t="s">
        <v>2047</v>
      </c>
      <c r="D101" s="1003">
        <v>626315</v>
      </c>
    </row>
    <row r="102" spans="1:4" ht="31.5" thickTop="1" thickBot="1">
      <c r="A102" s="200" t="s">
        <v>910</v>
      </c>
      <c r="B102" s="200" t="s">
        <v>388</v>
      </c>
      <c r="C102" s="205" t="s">
        <v>2048</v>
      </c>
      <c r="D102" s="1003">
        <v>512805</v>
      </c>
    </row>
    <row r="103" spans="1:4" ht="31.5" thickTop="1" thickBot="1">
      <c r="A103" s="200" t="s">
        <v>911</v>
      </c>
      <c r="B103" s="200" t="s">
        <v>388</v>
      </c>
      <c r="C103" s="205" t="s">
        <v>2049</v>
      </c>
      <c r="D103" s="1003">
        <v>472352</v>
      </c>
    </row>
    <row r="104" spans="1:4" ht="16.5" thickTop="1" thickBot="1">
      <c r="A104" s="200" t="s">
        <v>905</v>
      </c>
      <c r="B104" s="200" t="s">
        <v>388</v>
      </c>
      <c r="C104" s="205" t="s">
        <v>2112</v>
      </c>
      <c r="D104" s="1003">
        <v>255000</v>
      </c>
    </row>
    <row r="105" spans="1:4" ht="16.5" thickTop="1" thickBot="1">
      <c r="A105" s="200" t="s">
        <v>904</v>
      </c>
      <c r="B105" s="200" t="s">
        <v>388</v>
      </c>
      <c r="C105" s="205" t="s">
        <v>2113</v>
      </c>
      <c r="D105" s="1003">
        <v>270000</v>
      </c>
    </row>
    <row r="106" spans="1:4" ht="16.5" thickTop="1" thickBot="1">
      <c r="A106" s="200" t="s">
        <v>1745</v>
      </c>
      <c r="B106" s="200" t="s">
        <v>388</v>
      </c>
      <c r="C106" s="205" t="s">
        <v>2111</v>
      </c>
      <c r="D106" s="1003">
        <v>285000</v>
      </c>
    </row>
    <row r="107" spans="1:4" ht="16.5" thickTop="1" thickBot="1">
      <c r="A107" s="200" t="s">
        <v>901</v>
      </c>
      <c r="B107" s="200" t="s">
        <v>388</v>
      </c>
      <c r="C107" s="205" t="s">
        <v>2111</v>
      </c>
      <c r="D107" s="1003">
        <v>285000</v>
      </c>
    </row>
    <row r="108" spans="1:4" ht="16.5" thickTop="1" thickBot="1">
      <c r="A108" s="200" t="s">
        <v>903</v>
      </c>
      <c r="B108" s="200" t="s">
        <v>388</v>
      </c>
      <c r="C108" s="205" t="s">
        <v>2114</v>
      </c>
      <c r="D108" s="1003">
        <v>300000</v>
      </c>
    </row>
    <row r="109" spans="1:4" ht="16.5" thickTop="1" thickBot="1">
      <c r="A109" s="200" t="s">
        <v>902</v>
      </c>
      <c r="B109" s="200" t="s">
        <v>388</v>
      </c>
      <c r="C109" s="205" t="s">
        <v>2115</v>
      </c>
      <c r="D109" s="1003">
        <v>621385</v>
      </c>
    </row>
    <row r="110" spans="1:4" ht="16.5" thickTop="1" thickBot="1">
      <c r="A110" s="200" t="s">
        <v>906</v>
      </c>
      <c r="B110" s="200" t="s">
        <v>388</v>
      </c>
      <c r="C110" s="205" t="s">
        <v>2116</v>
      </c>
      <c r="D110" s="1003">
        <v>377062</v>
      </c>
    </row>
    <row r="111" spans="1:4" ht="16.5" thickTop="1" thickBot="1">
      <c r="A111" s="200" t="s">
        <v>427</v>
      </c>
      <c r="B111" s="200" t="s">
        <v>144</v>
      </c>
      <c r="C111" s="205" t="s">
        <v>428</v>
      </c>
      <c r="D111" s="1003">
        <v>2352</v>
      </c>
    </row>
    <row r="112" spans="1:4" ht="16.5" thickTop="1" thickBot="1">
      <c r="A112" s="200" t="s">
        <v>429</v>
      </c>
      <c r="B112" s="200" t="s">
        <v>233</v>
      </c>
      <c r="C112" s="205" t="s">
        <v>430</v>
      </c>
      <c r="D112" s="1003">
        <v>0</v>
      </c>
    </row>
    <row r="113" spans="1:4" ht="31.5" thickTop="1" thickBot="1">
      <c r="A113" s="200" t="s">
        <v>431</v>
      </c>
      <c r="B113" s="200" t="s">
        <v>92</v>
      </c>
      <c r="C113" s="205" t="s">
        <v>432</v>
      </c>
      <c r="D113" s="1003">
        <v>1038</v>
      </c>
    </row>
    <row r="114" spans="1:4" ht="31.5" thickTop="1" thickBot="1">
      <c r="A114" s="200" t="s">
        <v>433</v>
      </c>
      <c r="B114" s="200" t="s">
        <v>144</v>
      </c>
      <c r="C114" s="205" t="s">
        <v>434</v>
      </c>
      <c r="D114" s="1003">
        <v>23872</v>
      </c>
    </row>
    <row r="115" spans="1:4" ht="16.5" thickTop="1" thickBot="1">
      <c r="A115" s="200" t="s">
        <v>435</v>
      </c>
      <c r="B115" s="200" t="s">
        <v>92</v>
      </c>
      <c r="C115" s="655" t="s">
        <v>436</v>
      </c>
      <c r="D115" s="1003">
        <v>26985</v>
      </c>
    </row>
    <row r="116" spans="1:4" ht="16.5" thickTop="1" thickBot="1">
      <c r="A116" s="200" t="s">
        <v>443</v>
      </c>
      <c r="B116" s="200" t="s">
        <v>92</v>
      </c>
      <c r="C116" s="205" t="s">
        <v>1997</v>
      </c>
      <c r="D116" s="1003">
        <v>202980</v>
      </c>
    </row>
    <row r="117" spans="1:4" ht="16.5" thickTop="1" thickBot="1">
      <c r="A117" s="200" t="s">
        <v>446</v>
      </c>
      <c r="B117" s="200" t="s">
        <v>92</v>
      </c>
      <c r="C117" s="205" t="s">
        <v>447</v>
      </c>
      <c r="D117" s="1003">
        <v>80000</v>
      </c>
    </row>
    <row r="118" spans="1:4" ht="46.5" thickTop="1" thickBot="1">
      <c r="A118" s="200" t="s">
        <v>444</v>
      </c>
      <c r="B118" s="200" t="s">
        <v>92</v>
      </c>
      <c r="C118" s="655" t="s">
        <v>445</v>
      </c>
      <c r="D118" s="1003">
        <v>98600</v>
      </c>
    </row>
    <row r="119" spans="1:4" ht="31.5" thickTop="1" thickBot="1">
      <c r="A119" s="200" t="s">
        <v>449</v>
      </c>
      <c r="B119" s="200" t="s">
        <v>388</v>
      </c>
      <c r="C119" s="205" t="s">
        <v>450</v>
      </c>
      <c r="D119" s="1003">
        <v>4551</v>
      </c>
    </row>
    <row r="120" spans="1:4" ht="31.5" thickTop="1" thickBot="1">
      <c r="A120" s="200" t="s">
        <v>448</v>
      </c>
      <c r="B120" s="200" t="s">
        <v>388</v>
      </c>
      <c r="C120" s="205" t="s">
        <v>1998</v>
      </c>
      <c r="D120" s="1003">
        <v>4333</v>
      </c>
    </row>
    <row r="121" spans="1:4" ht="31.5" thickTop="1" thickBot="1">
      <c r="A121" s="200" t="s">
        <v>912</v>
      </c>
      <c r="B121" s="200" t="s">
        <v>637</v>
      </c>
      <c r="C121" s="205" t="s">
        <v>913</v>
      </c>
      <c r="D121" s="1003">
        <v>18000</v>
      </c>
    </row>
    <row r="122" spans="1:4" ht="16.5" thickTop="1" thickBot="1">
      <c r="A122" s="200" t="s">
        <v>914</v>
      </c>
      <c r="B122" s="200" t="s">
        <v>637</v>
      </c>
      <c r="C122" s="205" t="s">
        <v>2050</v>
      </c>
      <c r="D122" s="1003">
        <v>32368</v>
      </c>
    </row>
    <row r="123" spans="1:4" ht="16.5" thickTop="1" thickBot="1">
      <c r="A123" s="200" t="s">
        <v>451</v>
      </c>
      <c r="B123" s="200" t="s">
        <v>388</v>
      </c>
      <c r="C123" s="205" t="s">
        <v>1999</v>
      </c>
      <c r="D123" s="1003">
        <v>3737</v>
      </c>
    </row>
    <row r="124" spans="1:4" ht="16.5" thickTop="1" thickBot="1">
      <c r="A124" s="200" t="s">
        <v>452</v>
      </c>
      <c r="B124" s="200" t="s">
        <v>144</v>
      </c>
      <c r="C124" s="205" t="s">
        <v>453</v>
      </c>
      <c r="D124" s="1003">
        <v>19256</v>
      </c>
    </row>
    <row r="125" spans="1:4" ht="16.5" thickTop="1" thickBot="1">
      <c r="A125" s="200" t="s">
        <v>939</v>
      </c>
      <c r="B125" s="200" t="s">
        <v>425</v>
      </c>
      <c r="C125" s="205" t="s">
        <v>2052</v>
      </c>
      <c r="D125" s="1003">
        <v>4634</v>
      </c>
    </row>
    <row r="126" spans="1:4" ht="16.5" thickTop="1" thickBot="1">
      <c r="A126" s="200" t="s">
        <v>940</v>
      </c>
      <c r="B126" s="200" t="s">
        <v>425</v>
      </c>
      <c r="C126" s="205" t="s">
        <v>2053</v>
      </c>
      <c r="D126" s="1003">
        <v>2523</v>
      </c>
    </row>
    <row r="127" spans="1:4" ht="31.5" thickTop="1" thickBot="1">
      <c r="A127" s="200" t="s">
        <v>938</v>
      </c>
      <c r="B127" s="200" t="s">
        <v>425</v>
      </c>
      <c r="C127" s="205" t="s">
        <v>2051</v>
      </c>
      <c r="D127" s="1003">
        <v>2455</v>
      </c>
    </row>
    <row r="128" spans="1:4" ht="16.5" thickTop="1" thickBot="1">
      <c r="A128" s="200" t="s">
        <v>920</v>
      </c>
      <c r="B128" s="200" t="s">
        <v>425</v>
      </c>
      <c r="C128" s="205" t="s">
        <v>921</v>
      </c>
      <c r="D128" s="1003">
        <v>2135</v>
      </c>
    </row>
    <row r="129" spans="1:4" ht="16.5" thickTop="1" thickBot="1">
      <c r="A129" s="200" t="s">
        <v>922</v>
      </c>
      <c r="B129" s="200" t="s">
        <v>425</v>
      </c>
      <c r="C129" s="205" t="s">
        <v>923</v>
      </c>
      <c r="D129" s="1003">
        <v>8705</v>
      </c>
    </row>
    <row r="130" spans="1:4" ht="16.5" thickTop="1" thickBot="1">
      <c r="A130" s="200" t="s">
        <v>924</v>
      </c>
      <c r="B130" s="200" t="s">
        <v>425</v>
      </c>
      <c r="C130" s="205" t="s">
        <v>925</v>
      </c>
      <c r="D130" s="1003">
        <v>1229</v>
      </c>
    </row>
    <row r="131" spans="1:4" ht="16.5" thickTop="1" thickBot="1">
      <c r="A131" s="200" t="s">
        <v>926</v>
      </c>
      <c r="B131" s="200" t="s">
        <v>425</v>
      </c>
      <c r="C131" s="205" t="s">
        <v>927</v>
      </c>
      <c r="D131" s="1003">
        <v>1829</v>
      </c>
    </row>
    <row r="132" spans="1:4" ht="16.5" thickTop="1" thickBot="1">
      <c r="A132" s="200" t="s">
        <v>928</v>
      </c>
      <c r="B132" s="200" t="s">
        <v>425</v>
      </c>
      <c r="C132" s="205" t="s">
        <v>929</v>
      </c>
      <c r="D132" s="1003">
        <v>2167</v>
      </c>
    </row>
    <row r="133" spans="1:4" ht="16.5" thickTop="1" thickBot="1">
      <c r="A133" s="200" t="s">
        <v>932</v>
      </c>
      <c r="B133" s="200" t="s">
        <v>425</v>
      </c>
      <c r="C133" s="205" t="s">
        <v>933</v>
      </c>
      <c r="D133" s="1003">
        <v>8705</v>
      </c>
    </row>
    <row r="134" spans="1:4" ht="16.5" thickTop="1" thickBot="1">
      <c r="A134" s="200" t="s">
        <v>930</v>
      </c>
      <c r="B134" s="200" t="s">
        <v>425</v>
      </c>
      <c r="C134" s="205" t="s">
        <v>931</v>
      </c>
      <c r="D134" s="1003">
        <v>1965</v>
      </c>
    </row>
    <row r="135" spans="1:4" ht="16.5" thickTop="1" thickBot="1">
      <c r="A135" s="200" t="s">
        <v>934</v>
      </c>
      <c r="B135" s="200" t="s">
        <v>425</v>
      </c>
      <c r="C135" s="205" t="s">
        <v>935</v>
      </c>
      <c r="D135" s="1003">
        <v>2403</v>
      </c>
    </row>
    <row r="136" spans="1:4" ht="16.5" thickTop="1" thickBot="1">
      <c r="A136" s="200" t="s">
        <v>936</v>
      </c>
      <c r="B136" s="200" t="s">
        <v>425</v>
      </c>
      <c r="C136" s="205" t="s">
        <v>937</v>
      </c>
      <c r="D136" s="1003">
        <v>2038</v>
      </c>
    </row>
    <row r="137" spans="1:4" ht="31.5" thickTop="1" thickBot="1">
      <c r="A137" s="200" t="s">
        <v>918</v>
      </c>
      <c r="B137" s="200" t="s">
        <v>377</v>
      </c>
      <c r="C137" s="205" t="s">
        <v>919</v>
      </c>
      <c r="D137" s="1003">
        <v>6450</v>
      </c>
    </row>
    <row r="138" spans="1:4" ht="31.5" thickTop="1" thickBot="1">
      <c r="A138" s="200" t="s">
        <v>915</v>
      </c>
      <c r="B138" s="200" t="s">
        <v>916</v>
      </c>
      <c r="C138" s="205" t="s">
        <v>917</v>
      </c>
      <c r="D138" s="1003">
        <v>0</v>
      </c>
    </row>
    <row r="139" spans="1:4" ht="16.5" thickTop="1" thickBot="1">
      <c r="A139" s="200" t="s">
        <v>454</v>
      </c>
      <c r="B139" s="200" t="s">
        <v>377</v>
      </c>
      <c r="C139" s="205" t="s">
        <v>455</v>
      </c>
      <c r="D139" s="1003">
        <v>4835</v>
      </c>
    </row>
    <row r="140" spans="1:4" ht="31.5" thickTop="1" thickBot="1">
      <c r="A140" s="200" t="s">
        <v>456</v>
      </c>
      <c r="B140" s="200" t="s">
        <v>457</v>
      </c>
      <c r="C140" s="205" t="s">
        <v>458</v>
      </c>
      <c r="D140" s="1003">
        <v>615</v>
      </c>
    </row>
    <row r="141" spans="1:4" ht="31.5" thickTop="1" thickBot="1">
      <c r="A141" s="200" t="s">
        <v>459</v>
      </c>
      <c r="B141" s="200" t="s">
        <v>144</v>
      </c>
      <c r="C141" s="205" t="s">
        <v>2000</v>
      </c>
      <c r="D141" s="1003">
        <v>6227</v>
      </c>
    </row>
    <row r="142" spans="1:4" ht="31.5" thickTop="1" thickBot="1">
      <c r="A142" s="200" t="s">
        <v>460</v>
      </c>
      <c r="B142" s="200" t="s">
        <v>92</v>
      </c>
      <c r="C142" s="205" t="s">
        <v>461</v>
      </c>
      <c r="D142" s="1003">
        <v>3225</v>
      </c>
    </row>
    <row r="143" spans="1:4" ht="16.5" thickTop="1" thickBot="1">
      <c r="A143" s="200" t="s">
        <v>462</v>
      </c>
      <c r="B143" s="200" t="s">
        <v>463</v>
      </c>
      <c r="C143" s="205" t="s">
        <v>464</v>
      </c>
      <c r="D143" s="1003">
        <v>11238</v>
      </c>
    </row>
    <row r="144" spans="1:4" ht="16.5" thickTop="1" thickBot="1">
      <c r="A144" s="200" t="s">
        <v>465</v>
      </c>
      <c r="B144" s="200" t="s">
        <v>425</v>
      </c>
      <c r="C144" s="205" t="s">
        <v>466</v>
      </c>
      <c r="D144" s="1003">
        <v>25000</v>
      </c>
    </row>
    <row r="145" spans="1:4" ht="16.5" thickTop="1" thickBot="1">
      <c r="A145" s="200" t="s">
        <v>951</v>
      </c>
      <c r="B145" s="200" t="s">
        <v>233</v>
      </c>
      <c r="C145" s="205" t="s">
        <v>953</v>
      </c>
      <c r="D145" s="1003">
        <v>15466</v>
      </c>
    </row>
    <row r="146" spans="1:4" ht="46.5" thickTop="1" thickBot="1">
      <c r="A146" s="200" t="s">
        <v>941</v>
      </c>
      <c r="B146" s="200" t="s">
        <v>233</v>
      </c>
      <c r="C146" s="205" t="s">
        <v>942</v>
      </c>
      <c r="D146" s="1003">
        <v>6639</v>
      </c>
    </row>
    <row r="147" spans="1:4" ht="31.5" thickTop="1" thickBot="1">
      <c r="A147" s="200" t="s">
        <v>943</v>
      </c>
      <c r="B147" s="200" t="s">
        <v>233</v>
      </c>
      <c r="C147" s="205" t="s">
        <v>944</v>
      </c>
      <c r="D147" s="1003">
        <v>25676</v>
      </c>
    </row>
    <row r="148" spans="1:4" ht="16.5" thickTop="1" thickBot="1">
      <c r="A148" s="200" t="s">
        <v>1775</v>
      </c>
      <c r="B148" s="200" t="s">
        <v>233</v>
      </c>
      <c r="C148" s="205" t="s">
        <v>2054</v>
      </c>
      <c r="D148" s="1003">
        <v>2162</v>
      </c>
    </row>
    <row r="149" spans="1:4" ht="31.5" thickTop="1" thickBot="1">
      <c r="A149" s="200" t="s">
        <v>945</v>
      </c>
      <c r="B149" s="200" t="s">
        <v>144</v>
      </c>
      <c r="C149" s="205" t="s">
        <v>946</v>
      </c>
      <c r="D149" s="1003">
        <v>26380</v>
      </c>
    </row>
    <row r="150" spans="1:4" ht="16.5" thickTop="1" thickBot="1">
      <c r="A150" s="200" t="s">
        <v>947</v>
      </c>
      <c r="B150" s="200" t="s">
        <v>233</v>
      </c>
      <c r="C150" s="205" t="s">
        <v>948</v>
      </c>
      <c r="D150" s="1003">
        <v>7589</v>
      </c>
    </row>
    <row r="151" spans="1:4" ht="31.5" thickTop="1" thickBot="1">
      <c r="A151" s="200" t="s">
        <v>949</v>
      </c>
      <c r="B151" s="200" t="s">
        <v>457</v>
      </c>
      <c r="C151" s="205" t="s">
        <v>950</v>
      </c>
      <c r="D151" s="1003">
        <v>182928</v>
      </c>
    </row>
    <row r="152" spans="1:4" ht="16.5" thickTop="1" thickBot="1">
      <c r="A152" s="200" t="s">
        <v>467</v>
      </c>
      <c r="B152" s="200" t="s">
        <v>92</v>
      </c>
      <c r="C152" s="205" t="s">
        <v>468</v>
      </c>
      <c r="D152" s="1003">
        <v>1126</v>
      </c>
    </row>
    <row r="153" spans="1:4" ht="16.5" thickTop="1" thickBot="1">
      <c r="A153" s="200" t="s">
        <v>469</v>
      </c>
      <c r="B153" s="200" t="s">
        <v>377</v>
      </c>
      <c r="C153" s="205" t="s">
        <v>470</v>
      </c>
      <c r="D153" s="1003">
        <v>31826</v>
      </c>
    </row>
    <row r="154" spans="1:4" ht="16.5" thickTop="1" thickBot="1">
      <c r="A154" s="200" t="s">
        <v>471</v>
      </c>
      <c r="B154" s="200" t="s">
        <v>377</v>
      </c>
      <c r="C154" s="205" t="s">
        <v>472</v>
      </c>
      <c r="D154" s="1003">
        <v>2800</v>
      </c>
    </row>
    <row r="155" spans="1:4" ht="31.5" thickTop="1" thickBot="1">
      <c r="A155" s="200" t="s">
        <v>987</v>
      </c>
      <c r="B155" s="200" t="s">
        <v>144</v>
      </c>
      <c r="C155" s="205" t="s">
        <v>988</v>
      </c>
      <c r="D155" s="1003">
        <v>65396</v>
      </c>
    </row>
    <row r="156" spans="1:4" ht="31.5" thickTop="1" thickBot="1">
      <c r="A156" s="200" t="s">
        <v>989</v>
      </c>
      <c r="B156" s="200" t="s">
        <v>144</v>
      </c>
      <c r="C156" s="205" t="s">
        <v>990</v>
      </c>
      <c r="D156" s="1003">
        <v>17801</v>
      </c>
    </row>
    <row r="157" spans="1:4" ht="31.5" thickTop="1" thickBot="1">
      <c r="A157" s="200" t="s">
        <v>991</v>
      </c>
      <c r="B157" s="200" t="s">
        <v>144</v>
      </c>
      <c r="C157" s="205" t="s">
        <v>992</v>
      </c>
      <c r="D157" s="1003">
        <v>29668</v>
      </c>
    </row>
    <row r="158" spans="1:4" ht="31.5" thickTop="1" thickBot="1">
      <c r="A158" s="200" t="s">
        <v>993</v>
      </c>
      <c r="B158" s="200" t="s">
        <v>144</v>
      </c>
      <c r="C158" s="205" t="s">
        <v>994</v>
      </c>
      <c r="D158" s="1003">
        <v>59337</v>
      </c>
    </row>
    <row r="159" spans="1:4" ht="16.5" thickTop="1" thickBot="1">
      <c r="A159" s="200" t="s">
        <v>475</v>
      </c>
      <c r="B159" s="200" t="s">
        <v>233</v>
      </c>
      <c r="C159" s="205" t="s">
        <v>476</v>
      </c>
      <c r="D159" s="1003">
        <v>6955</v>
      </c>
    </row>
    <row r="160" spans="1:4" ht="16.5" thickTop="1" thickBot="1">
      <c r="A160" s="200" t="s">
        <v>980</v>
      </c>
      <c r="B160" s="200" t="s">
        <v>233</v>
      </c>
      <c r="C160" s="205" t="s">
        <v>476</v>
      </c>
      <c r="D160" s="1003">
        <v>8347</v>
      </c>
    </row>
    <row r="161" spans="1:4" ht="16.5" thickTop="1" thickBot="1">
      <c r="A161" s="200" t="s">
        <v>477</v>
      </c>
      <c r="B161" s="200" t="s">
        <v>233</v>
      </c>
      <c r="C161" s="205" t="s">
        <v>478</v>
      </c>
      <c r="D161" s="1003">
        <v>10690</v>
      </c>
    </row>
    <row r="162" spans="1:4" ht="16.5" thickTop="1" thickBot="1">
      <c r="A162" s="200" t="s">
        <v>981</v>
      </c>
      <c r="B162" s="200" t="s">
        <v>233</v>
      </c>
      <c r="C162" s="205" t="s">
        <v>478</v>
      </c>
      <c r="D162" s="1003">
        <v>11000</v>
      </c>
    </row>
    <row r="163" spans="1:4" ht="16.5" thickTop="1" thickBot="1">
      <c r="A163" s="200" t="s">
        <v>972</v>
      </c>
      <c r="B163" s="200" t="s">
        <v>233</v>
      </c>
      <c r="C163" s="205" t="s">
        <v>973</v>
      </c>
      <c r="D163" s="1003">
        <v>3824</v>
      </c>
    </row>
    <row r="164" spans="1:4" ht="16.5" thickTop="1" thickBot="1">
      <c r="A164" s="200" t="s">
        <v>978</v>
      </c>
      <c r="B164" s="200" t="s">
        <v>233</v>
      </c>
      <c r="C164" s="205" t="s">
        <v>973</v>
      </c>
      <c r="D164" s="1003">
        <v>7487</v>
      </c>
    </row>
    <row r="165" spans="1:4" ht="16.5" thickTop="1" thickBot="1">
      <c r="A165" s="200" t="s">
        <v>985</v>
      </c>
      <c r="B165" s="200" t="s">
        <v>952</v>
      </c>
      <c r="C165" s="205" t="s">
        <v>986</v>
      </c>
      <c r="D165" s="1003">
        <v>9245</v>
      </c>
    </row>
    <row r="166" spans="1:4" ht="16.5" thickTop="1" thickBot="1">
      <c r="A166" s="200" t="s">
        <v>983</v>
      </c>
      <c r="B166" s="200" t="s">
        <v>233</v>
      </c>
      <c r="C166" s="205" t="s">
        <v>984</v>
      </c>
      <c r="D166" s="1003">
        <v>6085</v>
      </c>
    </row>
    <row r="167" spans="1:4" ht="16.5" thickTop="1" thickBot="1">
      <c r="A167" s="200" t="s">
        <v>479</v>
      </c>
      <c r="B167" s="200" t="s">
        <v>233</v>
      </c>
      <c r="C167" s="205" t="s">
        <v>480</v>
      </c>
      <c r="D167" s="1003">
        <v>10244</v>
      </c>
    </row>
    <row r="168" spans="1:4" ht="16.5" thickTop="1" thickBot="1">
      <c r="A168" s="200" t="s">
        <v>982</v>
      </c>
      <c r="B168" s="200" t="s">
        <v>233</v>
      </c>
      <c r="C168" s="205" t="s">
        <v>480</v>
      </c>
      <c r="D168" s="1003">
        <v>10946</v>
      </c>
    </row>
    <row r="169" spans="1:4" ht="16.5" thickTop="1" thickBot="1">
      <c r="A169" s="200" t="s">
        <v>473</v>
      </c>
      <c r="B169" s="200" t="s">
        <v>233</v>
      </c>
      <c r="C169" s="205" t="s">
        <v>474</v>
      </c>
      <c r="D169" s="1003">
        <v>8111</v>
      </c>
    </row>
    <row r="170" spans="1:4" ht="16.5" thickTop="1" thickBot="1">
      <c r="A170" s="200" t="s">
        <v>979</v>
      </c>
      <c r="B170" s="200" t="s">
        <v>233</v>
      </c>
      <c r="C170" s="205" t="s">
        <v>474</v>
      </c>
      <c r="D170" s="1003">
        <v>8791</v>
      </c>
    </row>
    <row r="171" spans="1:4" ht="16.5" thickTop="1" thickBot="1">
      <c r="A171" s="200" t="s">
        <v>955</v>
      </c>
      <c r="B171" s="200" t="s">
        <v>233</v>
      </c>
      <c r="C171" s="205" t="s">
        <v>956</v>
      </c>
      <c r="D171" s="1003">
        <v>11380</v>
      </c>
    </row>
    <row r="172" spans="1:4" ht="16.5" thickTop="1" thickBot="1">
      <c r="A172" s="200" t="s">
        <v>968</v>
      </c>
      <c r="B172" s="200" t="s">
        <v>952</v>
      </c>
      <c r="C172" s="205" t="s">
        <v>969</v>
      </c>
      <c r="D172" s="1003">
        <v>13513</v>
      </c>
    </row>
    <row r="173" spans="1:4" ht="16.5" thickTop="1" thickBot="1">
      <c r="A173" s="200" t="s">
        <v>970</v>
      </c>
      <c r="B173" s="200" t="s">
        <v>952</v>
      </c>
      <c r="C173" s="205" t="s">
        <v>971</v>
      </c>
      <c r="D173" s="1003">
        <v>4247</v>
      </c>
    </row>
    <row r="174" spans="1:4" ht="16.5" thickTop="1" thickBot="1">
      <c r="A174" s="200" t="s">
        <v>957</v>
      </c>
      <c r="B174" s="200" t="s">
        <v>233</v>
      </c>
      <c r="C174" s="205" t="s">
        <v>958</v>
      </c>
      <c r="D174" s="1003">
        <v>5114</v>
      </c>
    </row>
    <row r="175" spans="1:4" ht="16.5" thickTop="1" thickBot="1">
      <c r="A175" s="200" t="s">
        <v>959</v>
      </c>
      <c r="B175" s="200" t="s">
        <v>233</v>
      </c>
      <c r="C175" s="205" t="s">
        <v>960</v>
      </c>
      <c r="D175" s="1003">
        <v>5288</v>
      </c>
    </row>
    <row r="176" spans="1:4" ht="31.5" thickTop="1" thickBot="1">
      <c r="A176" s="200" t="s">
        <v>965</v>
      </c>
      <c r="B176" s="200" t="s">
        <v>233</v>
      </c>
      <c r="C176" s="205" t="s">
        <v>2058</v>
      </c>
      <c r="D176" s="1003">
        <v>4106</v>
      </c>
    </row>
    <row r="177" spans="1:4" ht="31.5" thickTop="1" thickBot="1">
      <c r="A177" s="200" t="s">
        <v>961</v>
      </c>
      <c r="B177" s="200" t="s">
        <v>233</v>
      </c>
      <c r="C177" s="205" t="s">
        <v>2056</v>
      </c>
      <c r="D177" s="1003">
        <v>4949</v>
      </c>
    </row>
    <row r="178" spans="1:4" ht="31.5" thickTop="1" thickBot="1">
      <c r="A178" s="200" t="s">
        <v>962</v>
      </c>
      <c r="B178" s="200" t="s">
        <v>233</v>
      </c>
      <c r="C178" s="205" t="s">
        <v>2057</v>
      </c>
      <c r="D178" s="1003">
        <v>6217</v>
      </c>
    </row>
    <row r="179" spans="1:4" ht="31.5" thickTop="1" thickBot="1">
      <c r="A179" s="200" t="s">
        <v>967</v>
      </c>
      <c r="B179" s="200" t="s">
        <v>233</v>
      </c>
      <c r="C179" s="205" t="s">
        <v>2059</v>
      </c>
      <c r="D179" s="1003">
        <v>4715</v>
      </c>
    </row>
    <row r="180" spans="1:4" ht="31.5" thickTop="1" thickBot="1">
      <c r="A180" s="200" t="s">
        <v>954</v>
      </c>
      <c r="B180" s="200" t="s">
        <v>233</v>
      </c>
      <c r="C180" s="205" t="s">
        <v>2055</v>
      </c>
      <c r="D180" s="1003">
        <v>4949</v>
      </c>
    </row>
    <row r="181" spans="1:4" ht="16.5" thickTop="1" thickBot="1">
      <c r="A181" s="200" t="s">
        <v>963</v>
      </c>
      <c r="B181" s="200" t="s">
        <v>233</v>
      </c>
      <c r="C181" s="205" t="s">
        <v>964</v>
      </c>
      <c r="D181" s="1003">
        <v>4177</v>
      </c>
    </row>
    <row r="182" spans="1:4" ht="16.5" thickTop="1" thickBot="1">
      <c r="A182" s="200" t="s">
        <v>966</v>
      </c>
      <c r="B182" s="200" t="s">
        <v>233</v>
      </c>
      <c r="C182" s="205" t="s">
        <v>964</v>
      </c>
      <c r="D182" s="1003">
        <v>4789</v>
      </c>
    </row>
    <row r="183" spans="1:4" ht="16.5" thickTop="1" thickBot="1">
      <c r="A183" s="200" t="s">
        <v>481</v>
      </c>
      <c r="B183" s="200" t="s">
        <v>377</v>
      </c>
      <c r="C183" s="205" t="s">
        <v>482</v>
      </c>
      <c r="D183" s="1003">
        <v>6900</v>
      </c>
    </row>
    <row r="184" spans="1:4" ht="16.5" thickTop="1" thickBot="1">
      <c r="A184" s="200" t="s">
        <v>485</v>
      </c>
      <c r="B184" s="200" t="s">
        <v>92</v>
      </c>
      <c r="C184" s="205" t="s">
        <v>486</v>
      </c>
      <c r="D184" s="1003">
        <v>7265</v>
      </c>
    </row>
    <row r="185" spans="1:4" ht="16.5" thickTop="1" thickBot="1">
      <c r="A185" s="200" t="s">
        <v>483</v>
      </c>
      <c r="B185" s="200" t="s">
        <v>388</v>
      </c>
      <c r="C185" s="205" t="s">
        <v>484</v>
      </c>
      <c r="D185" s="1003">
        <v>23800</v>
      </c>
    </row>
    <row r="186" spans="1:4" ht="16.5" thickTop="1" thickBot="1">
      <c r="A186" s="200" t="s">
        <v>487</v>
      </c>
      <c r="B186" s="200" t="s">
        <v>144</v>
      </c>
      <c r="C186" s="205" t="s">
        <v>2001</v>
      </c>
      <c r="D186" s="1003">
        <v>4000</v>
      </c>
    </row>
    <row r="187" spans="1:4" ht="16.5" thickTop="1" thickBot="1">
      <c r="A187" s="200" t="s">
        <v>1539</v>
      </c>
      <c r="B187" s="200" t="s">
        <v>377</v>
      </c>
      <c r="C187" s="205" t="s">
        <v>1538</v>
      </c>
      <c r="D187" s="1003">
        <v>14482</v>
      </c>
    </row>
    <row r="188" spans="1:4" ht="16.5" thickTop="1" thickBot="1">
      <c r="A188" s="200" t="s">
        <v>1793</v>
      </c>
      <c r="B188" s="200" t="s">
        <v>377</v>
      </c>
      <c r="C188" s="205" t="s">
        <v>1792</v>
      </c>
      <c r="D188" s="1003">
        <v>14482</v>
      </c>
    </row>
    <row r="189" spans="1:4" ht="16.5" thickTop="1" thickBot="1">
      <c r="A189" s="200" t="s">
        <v>488</v>
      </c>
      <c r="B189" s="200" t="s">
        <v>377</v>
      </c>
      <c r="C189" s="205" t="s">
        <v>489</v>
      </c>
      <c r="D189" s="1003">
        <v>11549</v>
      </c>
    </row>
    <row r="190" spans="1:4" ht="16.5" thickTop="1" thickBot="1">
      <c r="A190" s="200" t="s">
        <v>1750</v>
      </c>
      <c r="B190" s="200" t="s">
        <v>144</v>
      </c>
      <c r="C190" s="205" t="s">
        <v>1749</v>
      </c>
      <c r="D190" s="1003">
        <v>681459</v>
      </c>
    </row>
    <row r="191" spans="1:4" ht="16.5" thickTop="1" thickBot="1">
      <c r="A191" s="200" t="s">
        <v>498</v>
      </c>
      <c r="B191" s="200" t="s">
        <v>92</v>
      </c>
      <c r="C191" s="205" t="s">
        <v>499</v>
      </c>
      <c r="D191" s="1003">
        <v>865449</v>
      </c>
    </row>
    <row r="192" spans="1:4" ht="16.5" thickTop="1" thickBot="1">
      <c r="A192" s="200" t="s">
        <v>500</v>
      </c>
      <c r="B192" s="200" t="s">
        <v>92</v>
      </c>
      <c r="C192" s="205" t="s">
        <v>501</v>
      </c>
      <c r="D192" s="1003">
        <v>643498</v>
      </c>
    </row>
    <row r="193" spans="1:4" ht="16.5" thickTop="1" thickBot="1">
      <c r="A193" s="200" t="s">
        <v>490</v>
      </c>
      <c r="B193" s="200" t="s">
        <v>233</v>
      </c>
      <c r="C193" s="205" t="s">
        <v>491</v>
      </c>
      <c r="D193" s="1003">
        <v>2677</v>
      </c>
    </row>
    <row r="194" spans="1:4" ht="16.5" thickTop="1" thickBot="1">
      <c r="A194" s="200" t="s">
        <v>502</v>
      </c>
      <c r="B194" s="200" t="s">
        <v>92</v>
      </c>
      <c r="C194" s="205" t="s">
        <v>503</v>
      </c>
      <c r="D194" s="1003">
        <v>1145</v>
      </c>
    </row>
    <row r="195" spans="1:4" ht="31.5" thickTop="1" thickBot="1">
      <c r="A195" s="200" t="s">
        <v>492</v>
      </c>
      <c r="B195" s="200" t="s">
        <v>425</v>
      </c>
      <c r="C195" s="205" t="s">
        <v>493</v>
      </c>
      <c r="D195" s="1003">
        <v>1230</v>
      </c>
    </row>
    <row r="196" spans="1:4" ht="16.5" thickTop="1" thickBot="1">
      <c r="A196" s="200" t="s">
        <v>494</v>
      </c>
      <c r="B196" s="200" t="s">
        <v>92</v>
      </c>
      <c r="C196" s="205" t="s">
        <v>495</v>
      </c>
      <c r="D196" s="1003">
        <v>42495</v>
      </c>
    </row>
    <row r="197" spans="1:4" ht="16.5" thickTop="1" thickBot="1">
      <c r="A197" s="200" t="s">
        <v>496</v>
      </c>
      <c r="B197" s="200" t="s">
        <v>144</v>
      </c>
      <c r="C197" s="205" t="s">
        <v>497</v>
      </c>
      <c r="D197" s="1003">
        <v>7265</v>
      </c>
    </row>
    <row r="198" spans="1:4" ht="16.5" thickTop="1" thickBot="1">
      <c r="A198" s="200" t="s">
        <v>504</v>
      </c>
      <c r="B198" s="200" t="s">
        <v>92</v>
      </c>
      <c r="C198" s="205" t="s">
        <v>505</v>
      </c>
      <c r="D198" s="1003">
        <v>19441</v>
      </c>
    </row>
    <row r="199" spans="1:4" ht="16.5" thickTop="1" thickBot="1">
      <c r="A199" s="200" t="s">
        <v>1009</v>
      </c>
      <c r="B199" s="200" t="s">
        <v>92</v>
      </c>
      <c r="C199" s="205" t="s">
        <v>1010</v>
      </c>
      <c r="D199" s="1003">
        <v>65199</v>
      </c>
    </row>
    <row r="200" spans="1:4" ht="31.5" thickTop="1" thickBot="1">
      <c r="A200" s="200" t="s">
        <v>1013</v>
      </c>
      <c r="B200" s="200" t="s">
        <v>92</v>
      </c>
      <c r="C200" s="205" t="s">
        <v>1014</v>
      </c>
      <c r="D200" s="1003">
        <v>124321</v>
      </c>
    </row>
    <row r="201" spans="1:4" ht="16.5" thickTop="1" thickBot="1">
      <c r="A201" s="200" t="s">
        <v>1011</v>
      </c>
      <c r="B201" s="200" t="s">
        <v>92</v>
      </c>
      <c r="C201" s="205" t="s">
        <v>1012</v>
      </c>
      <c r="D201" s="1003">
        <v>120186</v>
      </c>
    </row>
    <row r="202" spans="1:4" ht="16.5" thickTop="1" thickBot="1">
      <c r="A202" s="200" t="s">
        <v>1015</v>
      </c>
      <c r="B202" s="200" t="s">
        <v>233</v>
      </c>
      <c r="C202" s="205" t="s">
        <v>1016</v>
      </c>
      <c r="D202" s="1003">
        <v>7560</v>
      </c>
    </row>
    <row r="203" spans="1:4" ht="31.5" thickTop="1" thickBot="1">
      <c r="A203" s="200" t="s">
        <v>1003</v>
      </c>
      <c r="B203" s="200" t="s">
        <v>233</v>
      </c>
      <c r="C203" s="205" t="s">
        <v>1004</v>
      </c>
      <c r="D203" s="1003">
        <v>16606</v>
      </c>
    </row>
    <row r="204" spans="1:4" ht="16.5" thickTop="1" thickBot="1">
      <c r="A204" s="200" t="s">
        <v>1007</v>
      </c>
      <c r="B204" s="200" t="s">
        <v>92</v>
      </c>
      <c r="C204" s="205" t="s">
        <v>1008</v>
      </c>
      <c r="D204" s="1003">
        <v>80945</v>
      </c>
    </row>
    <row r="205" spans="1:4" ht="16.5" thickTop="1" thickBot="1">
      <c r="A205" s="200" t="s">
        <v>1005</v>
      </c>
      <c r="B205" s="200" t="s">
        <v>92</v>
      </c>
      <c r="C205" s="205" t="s">
        <v>1006</v>
      </c>
      <c r="D205" s="1003">
        <v>110303</v>
      </c>
    </row>
    <row r="206" spans="1:4" ht="16.5" thickTop="1" thickBot="1">
      <c r="A206" s="200" t="s">
        <v>506</v>
      </c>
      <c r="B206" s="200" t="s">
        <v>144</v>
      </c>
      <c r="C206" s="205" t="s">
        <v>2002</v>
      </c>
      <c r="D206" s="1003">
        <v>110712</v>
      </c>
    </row>
    <row r="207" spans="1:4" ht="16.5" thickTop="1" thickBot="1">
      <c r="A207" s="200" t="s">
        <v>515</v>
      </c>
      <c r="B207" s="200" t="s">
        <v>144</v>
      </c>
      <c r="C207" s="205" t="s">
        <v>516</v>
      </c>
      <c r="D207" s="1003">
        <v>103043</v>
      </c>
    </row>
    <row r="208" spans="1:4" ht="16.5" thickTop="1" thickBot="1">
      <c r="A208" s="200" t="s">
        <v>517</v>
      </c>
      <c r="B208" s="200" t="s">
        <v>144</v>
      </c>
      <c r="C208" s="205" t="s">
        <v>518</v>
      </c>
      <c r="D208" s="1003">
        <v>4270</v>
      </c>
    </row>
    <row r="209" spans="1:4" ht="16.5" thickTop="1" thickBot="1">
      <c r="A209" s="200" t="s">
        <v>519</v>
      </c>
      <c r="B209" s="200" t="s">
        <v>233</v>
      </c>
      <c r="C209" s="205" t="s">
        <v>520</v>
      </c>
      <c r="D209" s="1003">
        <v>11750</v>
      </c>
    </row>
    <row r="210" spans="1:4" ht="16.5" thickTop="1" thickBot="1">
      <c r="A210" s="200" t="s">
        <v>522</v>
      </c>
      <c r="B210" s="200" t="s">
        <v>233</v>
      </c>
      <c r="C210" s="205" t="s">
        <v>2004</v>
      </c>
      <c r="D210" s="1003">
        <v>8084</v>
      </c>
    </row>
    <row r="211" spans="1:4" ht="16.5" thickTop="1" thickBot="1">
      <c r="A211" s="200" t="s">
        <v>521</v>
      </c>
      <c r="B211" s="200" t="s">
        <v>233</v>
      </c>
      <c r="C211" s="205" t="s">
        <v>2003</v>
      </c>
      <c r="D211" s="1003">
        <v>3961</v>
      </c>
    </row>
    <row r="212" spans="1:4" ht="16.5" thickTop="1" thickBot="1">
      <c r="A212" s="200" t="s">
        <v>529</v>
      </c>
      <c r="B212" s="200" t="s">
        <v>388</v>
      </c>
      <c r="C212" s="205" t="s">
        <v>530</v>
      </c>
      <c r="D212" s="1003">
        <v>21744</v>
      </c>
    </row>
    <row r="213" spans="1:4" ht="16.5" thickTop="1" thickBot="1">
      <c r="A213" s="200" t="s">
        <v>525</v>
      </c>
      <c r="B213" s="200" t="s">
        <v>388</v>
      </c>
      <c r="C213" s="205" t="s">
        <v>526</v>
      </c>
      <c r="D213" s="1003">
        <v>30130</v>
      </c>
    </row>
    <row r="214" spans="1:4" ht="16.5" thickTop="1" thickBot="1">
      <c r="A214" s="200" t="s">
        <v>523</v>
      </c>
      <c r="B214" s="200" t="s">
        <v>388</v>
      </c>
      <c r="C214" s="205" t="s">
        <v>524</v>
      </c>
      <c r="D214" s="1003">
        <v>32405</v>
      </c>
    </row>
    <row r="215" spans="1:4" ht="16.5" thickTop="1" thickBot="1">
      <c r="A215" s="200" t="s">
        <v>531</v>
      </c>
      <c r="B215" s="200" t="s">
        <v>388</v>
      </c>
      <c r="C215" s="205" t="s">
        <v>532</v>
      </c>
      <c r="D215" s="1003">
        <v>38675</v>
      </c>
    </row>
    <row r="216" spans="1:4" ht="16.5" thickTop="1" thickBot="1">
      <c r="A216" s="200" t="s">
        <v>535</v>
      </c>
      <c r="B216" s="200" t="s">
        <v>388</v>
      </c>
      <c r="C216" s="205" t="s">
        <v>536</v>
      </c>
      <c r="D216" s="1003">
        <v>38675</v>
      </c>
    </row>
    <row r="217" spans="1:4" ht="16.5" thickTop="1" thickBot="1">
      <c r="A217" s="200" t="s">
        <v>537</v>
      </c>
      <c r="B217" s="200" t="s">
        <v>388</v>
      </c>
      <c r="C217" s="205" t="s">
        <v>538</v>
      </c>
      <c r="D217" s="1003">
        <v>38675</v>
      </c>
    </row>
    <row r="218" spans="1:4" ht="16.5" thickTop="1" thickBot="1">
      <c r="A218" s="200" t="s">
        <v>539</v>
      </c>
      <c r="B218" s="200" t="s">
        <v>388</v>
      </c>
      <c r="C218" s="205" t="s">
        <v>540</v>
      </c>
      <c r="D218" s="1003">
        <v>38675</v>
      </c>
    </row>
    <row r="219" spans="1:4" ht="16.5" thickTop="1" thickBot="1">
      <c r="A219" s="200" t="s">
        <v>541</v>
      </c>
      <c r="B219" s="200" t="s">
        <v>388</v>
      </c>
      <c r="C219" s="205" t="s">
        <v>542</v>
      </c>
      <c r="D219" s="1003">
        <v>38675</v>
      </c>
    </row>
    <row r="220" spans="1:4" ht="16.5" thickTop="1" thickBot="1">
      <c r="A220" s="200" t="s">
        <v>533</v>
      </c>
      <c r="B220" s="200" t="s">
        <v>388</v>
      </c>
      <c r="C220" s="205" t="s">
        <v>534</v>
      </c>
      <c r="D220" s="1003">
        <v>38675</v>
      </c>
    </row>
    <row r="221" spans="1:4" ht="16.5" thickTop="1" thickBot="1">
      <c r="A221" s="200" t="s">
        <v>543</v>
      </c>
      <c r="B221" s="200" t="s">
        <v>388</v>
      </c>
      <c r="C221" s="205" t="s">
        <v>544</v>
      </c>
      <c r="D221" s="1003">
        <v>29613</v>
      </c>
    </row>
    <row r="222" spans="1:4" ht="16.5" thickTop="1" thickBot="1">
      <c r="A222" s="200" t="s">
        <v>554</v>
      </c>
      <c r="B222" s="200" t="s">
        <v>388</v>
      </c>
      <c r="C222" s="205" t="s">
        <v>555</v>
      </c>
      <c r="D222" s="1003">
        <v>21614</v>
      </c>
    </row>
    <row r="223" spans="1:4" ht="16.5" thickTop="1" thickBot="1">
      <c r="A223" s="200" t="s">
        <v>566</v>
      </c>
      <c r="B223" s="200" t="s">
        <v>388</v>
      </c>
      <c r="C223" s="205" t="s">
        <v>1940</v>
      </c>
      <c r="D223" s="1003">
        <v>6480</v>
      </c>
    </row>
    <row r="224" spans="1:4" ht="31.5" thickTop="1" thickBot="1">
      <c r="A224" s="200" t="s">
        <v>545</v>
      </c>
      <c r="B224" s="200" t="s">
        <v>388</v>
      </c>
      <c r="C224" s="205" t="s">
        <v>546</v>
      </c>
      <c r="D224" s="1003">
        <v>25937</v>
      </c>
    </row>
    <row r="225" spans="1:4" ht="31.5" thickTop="1" thickBot="1">
      <c r="A225" s="200" t="s">
        <v>547</v>
      </c>
      <c r="B225" s="200" t="s">
        <v>388</v>
      </c>
      <c r="C225" s="205" t="s">
        <v>548</v>
      </c>
      <c r="D225" s="1003">
        <v>25937</v>
      </c>
    </row>
    <row r="226" spans="1:4" ht="16.5" thickTop="1" thickBot="1">
      <c r="A226" s="200" t="s">
        <v>549</v>
      </c>
      <c r="B226" s="200" t="s">
        <v>388</v>
      </c>
      <c r="C226" s="205" t="s">
        <v>2005</v>
      </c>
      <c r="D226" s="1003">
        <v>25937</v>
      </c>
    </row>
    <row r="227" spans="1:4" ht="31.5" thickTop="1" thickBot="1">
      <c r="A227" s="200" t="s">
        <v>550</v>
      </c>
      <c r="B227" s="200" t="s">
        <v>388</v>
      </c>
      <c r="C227" s="205" t="s">
        <v>551</v>
      </c>
      <c r="D227" s="1003">
        <v>25937</v>
      </c>
    </row>
    <row r="228" spans="1:4" ht="31.5" thickTop="1" thickBot="1">
      <c r="A228" s="200" t="s">
        <v>552</v>
      </c>
      <c r="B228" s="200" t="s">
        <v>388</v>
      </c>
      <c r="C228" s="205" t="s">
        <v>553</v>
      </c>
      <c r="D228" s="1003">
        <v>38675</v>
      </c>
    </row>
    <row r="229" spans="1:4" ht="16.5" thickTop="1" thickBot="1">
      <c r="A229" s="200" t="s">
        <v>556</v>
      </c>
      <c r="B229" s="200" t="s">
        <v>388</v>
      </c>
      <c r="C229" s="205" t="s">
        <v>557</v>
      </c>
      <c r="D229" s="1003">
        <v>44823</v>
      </c>
    </row>
    <row r="230" spans="1:4" ht="16.5" thickTop="1" thickBot="1">
      <c r="A230" s="200" t="s">
        <v>558</v>
      </c>
      <c r="B230" s="200" t="s">
        <v>388</v>
      </c>
      <c r="C230" s="205" t="s">
        <v>559</v>
      </c>
      <c r="D230" s="1003">
        <v>39220</v>
      </c>
    </row>
    <row r="231" spans="1:4" ht="16.5" thickTop="1" thickBot="1">
      <c r="A231" s="200" t="s">
        <v>527</v>
      </c>
      <c r="B231" s="200" t="s">
        <v>388</v>
      </c>
      <c r="C231" s="205" t="s">
        <v>528</v>
      </c>
      <c r="D231" s="1003">
        <v>44070</v>
      </c>
    </row>
    <row r="232" spans="1:4" ht="16.5" thickTop="1" thickBot="1">
      <c r="A232" s="200" t="s">
        <v>560</v>
      </c>
      <c r="B232" s="200" t="s">
        <v>388</v>
      </c>
      <c r="C232" s="205" t="s">
        <v>561</v>
      </c>
      <c r="D232" s="1003">
        <v>27370</v>
      </c>
    </row>
    <row r="233" spans="1:4" ht="16.5" thickTop="1" thickBot="1">
      <c r="A233" s="200" t="s">
        <v>562</v>
      </c>
      <c r="B233" s="200" t="s">
        <v>388</v>
      </c>
      <c r="C233" s="205" t="s">
        <v>563</v>
      </c>
      <c r="D233" s="1003">
        <v>36719</v>
      </c>
    </row>
    <row r="234" spans="1:4" ht="31.5" thickTop="1" thickBot="1">
      <c r="A234" s="200" t="s">
        <v>564</v>
      </c>
      <c r="B234" s="200" t="s">
        <v>388</v>
      </c>
      <c r="C234" s="205" t="s">
        <v>565</v>
      </c>
      <c r="D234" s="1003">
        <v>21420</v>
      </c>
    </row>
    <row r="235" spans="1:4" ht="16.5" thickTop="1" thickBot="1">
      <c r="A235" s="200" t="s">
        <v>567</v>
      </c>
      <c r="B235" s="200" t="s">
        <v>144</v>
      </c>
      <c r="C235" s="205" t="s">
        <v>568</v>
      </c>
      <c r="D235" s="1003">
        <v>1007</v>
      </c>
    </row>
    <row r="236" spans="1:4" ht="31.5" thickTop="1" thickBot="1">
      <c r="A236" s="200" t="s">
        <v>571</v>
      </c>
      <c r="B236" s="200" t="s">
        <v>388</v>
      </c>
      <c r="C236" s="205" t="s">
        <v>572</v>
      </c>
      <c r="D236" s="1003">
        <v>391111</v>
      </c>
    </row>
    <row r="237" spans="1:4" ht="31.5" thickTop="1" thickBot="1">
      <c r="A237" s="200" t="s">
        <v>573</v>
      </c>
      <c r="B237" s="200" t="s">
        <v>388</v>
      </c>
      <c r="C237" s="205" t="s">
        <v>574</v>
      </c>
      <c r="D237" s="1003">
        <v>406551</v>
      </c>
    </row>
    <row r="238" spans="1:4" ht="31.5" thickTop="1" thickBot="1">
      <c r="A238" s="200" t="s">
        <v>575</v>
      </c>
      <c r="B238" s="200" t="s">
        <v>388</v>
      </c>
      <c r="C238" s="205" t="s">
        <v>576</v>
      </c>
      <c r="D238" s="1003">
        <v>503294</v>
      </c>
    </row>
    <row r="239" spans="1:4" ht="16.5" thickTop="1" thickBot="1">
      <c r="A239" s="200" t="s">
        <v>588</v>
      </c>
      <c r="B239" s="200" t="s">
        <v>589</v>
      </c>
      <c r="C239" s="205" t="s">
        <v>590</v>
      </c>
      <c r="D239" s="1003">
        <v>412712</v>
      </c>
    </row>
    <row r="240" spans="1:4" ht="16.5" thickTop="1" thickBot="1">
      <c r="A240" s="200" t="s">
        <v>577</v>
      </c>
      <c r="B240" s="200" t="s">
        <v>388</v>
      </c>
      <c r="C240" s="205" t="s">
        <v>2006</v>
      </c>
      <c r="D240" s="1003">
        <v>406234</v>
      </c>
    </row>
    <row r="241" spans="1:4" ht="16.5" thickTop="1" thickBot="1">
      <c r="A241" s="200" t="s">
        <v>578</v>
      </c>
      <c r="B241" s="200" t="s">
        <v>388</v>
      </c>
      <c r="C241" s="205" t="s">
        <v>2117</v>
      </c>
      <c r="D241" s="1003">
        <v>356102</v>
      </c>
    </row>
    <row r="242" spans="1:4" ht="16.5" thickTop="1" thickBot="1">
      <c r="A242" s="209" t="s">
        <v>2119</v>
      </c>
      <c r="B242" s="200" t="s">
        <v>388</v>
      </c>
      <c r="C242" s="205" t="s">
        <v>2118</v>
      </c>
      <c r="D242" s="1003">
        <v>362067</v>
      </c>
    </row>
    <row r="243" spans="1:4" ht="16.5" thickTop="1" thickBot="1">
      <c r="A243" s="200" t="s">
        <v>579</v>
      </c>
      <c r="B243" s="200" t="s">
        <v>388</v>
      </c>
      <c r="C243" s="205" t="s">
        <v>580</v>
      </c>
      <c r="D243" s="1003">
        <v>481393</v>
      </c>
    </row>
    <row r="244" spans="1:4" ht="16.5" thickTop="1" thickBot="1">
      <c r="A244" s="200" t="s">
        <v>581</v>
      </c>
      <c r="B244" s="200" t="s">
        <v>388</v>
      </c>
      <c r="C244" s="205" t="s">
        <v>582</v>
      </c>
      <c r="D244" s="1003">
        <v>446569</v>
      </c>
    </row>
    <row r="245" spans="1:4" ht="16.5" thickTop="1" thickBot="1">
      <c r="A245" s="200" t="s">
        <v>583</v>
      </c>
      <c r="B245" s="200" t="s">
        <v>388</v>
      </c>
      <c r="C245" s="205" t="s">
        <v>584</v>
      </c>
      <c r="D245" s="1003">
        <v>444636</v>
      </c>
    </row>
    <row r="246" spans="1:4" ht="16.5" thickTop="1" thickBot="1">
      <c r="A246" s="200" t="s">
        <v>585</v>
      </c>
      <c r="B246" s="200" t="s">
        <v>388</v>
      </c>
      <c r="C246" s="205" t="s">
        <v>2120</v>
      </c>
      <c r="D246" s="1003">
        <v>363203</v>
      </c>
    </row>
    <row r="247" spans="1:4" ht="16.5" thickTop="1" thickBot="1">
      <c r="A247" s="200" t="s">
        <v>586</v>
      </c>
      <c r="B247" s="200" t="s">
        <v>388</v>
      </c>
      <c r="C247" s="205" t="s">
        <v>587</v>
      </c>
      <c r="D247" s="1003">
        <v>417123</v>
      </c>
    </row>
    <row r="248" spans="1:4" ht="16.5" thickTop="1" thickBot="1">
      <c r="A248" s="200" t="s">
        <v>591</v>
      </c>
      <c r="B248" s="200" t="s">
        <v>388</v>
      </c>
      <c r="C248" s="205" t="s">
        <v>592</v>
      </c>
      <c r="D248" s="1003">
        <v>417123</v>
      </c>
    </row>
    <row r="249" spans="1:4" ht="16.5" thickTop="1" thickBot="1">
      <c r="A249" s="200" t="s">
        <v>593</v>
      </c>
      <c r="B249" s="200" t="s">
        <v>388</v>
      </c>
      <c r="C249" s="205" t="s">
        <v>594</v>
      </c>
      <c r="D249" s="1003">
        <v>279153</v>
      </c>
    </row>
    <row r="250" spans="1:4" ht="16.5" thickTop="1" thickBot="1">
      <c r="A250" s="200" t="s">
        <v>595</v>
      </c>
      <c r="B250" s="200" t="s">
        <v>388</v>
      </c>
      <c r="C250" s="205" t="s">
        <v>596</v>
      </c>
      <c r="D250" s="1003">
        <v>219998</v>
      </c>
    </row>
    <row r="251" spans="1:4" ht="16.5" thickTop="1" thickBot="1">
      <c r="A251" s="200" t="s">
        <v>597</v>
      </c>
      <c r="B251" s="200" t="s">
        <v>388</v>
      </c>
      <c r="C251" s="205" t="s">
        <v>598</v>
      </c>
      <c r="D251" s="1003">
        <v>235863</v>
      </c>
    </row>
    <row r="252" spans="1:4" ht="31.5" thickTop="1" thickBot="1">
      <c r="A252" s="200" t="s">
        <v>599</v>
      </c>
      <c r="B252" s="200" t="s">
        <v>388</v>
      </c>
      <c r="C252" s="205" t="s">
        <v>600</v>
      </c>
      <c r="D252" s="1003">
        <v>210347</v>
      </c>
    </row>
    <row r="253" spans="1:4" ht="31.5" thickTop="1" thickBot="1">
      <c r="A253" s="200" t="s">
        <v>601</v>
      </c>
      <c r="B253" s="200" t="s">
        <v>388</v>
      </c>
      <c r="C253" s="205" t="s">
        <v>602</v>
      </c>
      <c r="D253" s="1003">
        <v>188204</v>
      </c>
    </row>
    <row r="254" spans="1:4" ht="16.5" thickTop="1" thickBot="1">
      <c r="A254" s="200" t="s">
        <v>605</v>
      </c>
      <c r="B254" s="200" t="s">
        <v>233</v>
      </c>
      <c r="C254" s="205" t="s">
        <v>2007</v>
      </c>
      <c r="D254" s="1003">
        <v>16905</v>
      </c>
    </row>
    <row r="255" spans="1:4" ht="31.5" thickTop="1" thickBot="1">
      <c r="A255" s="200" t="s">
        <v>603</v>
      </c>
      <c r="B255" s="200" t="s">
        <v>388</v>
      </c>
      <c r="C255" s="205" t="s">
        <v>604</v>
      </c>
      <c r="D255" s="1003">
        <v>300006</v>
      </c>
    </row>
    <row r="256" spans="1:4" ht="16.5" thickTop="1" thickBot="1">
      <c r="A256" s="200" t="s">
        <v>569</v>
      </c>
      <c r="B256" s="200" t="s">
        <v>388</v>
      </c>
      <c r="C256" s="205" t="s">
        <v>570</v>
      </c>
      <c r="D256" s="1003">
        <v>482075</v>
      </c>
    </row>
    <row r="257" spans="1:4" ht="16.5" thickTop="1" thickBot="1">
      <c r="A257" s="200" t="s">
        <v>606</v>
      </c>
      <c r="B257" s="200" t="s">
        <v>388</v>
      </c>
      <c r="C257" s="205" t="s">
        <v>607</v>
      </c>
      <c r="D257" s="1003">
        <v>467610</v>
      </c>
    </row>
    <row r="258" spans="1:4" ht="16.5" thickTop="1" thickBot="1">
      <c r="A258" s="200" t="s">
        <v>608</v>
      </c>
      <c r="B258" s="200" t="s">
        <v>388</v>
      </c>
      <c r="C258" s="205" t="s">
        <v>609</v>
      </c>
      <c r="D258" s="1003">
        <v>269211</v>
      </c>
    </row>
    <row r="259" spans="1:4" ht="16.5" thickTop="1" thickBot="1">
      <c r="A259" s="200" t="s">
        <v>507</v>
      </c>
      <c r="B259" s="200" t="s">
        <v>388</v>
      </c>
      <c r="C259" s="205" t="s">
        <v>508</v>
      </c>
      <c r="D259" s="1003">
        <v>270594</v>
      </c>
    </row>
    <row r="260" spans="1:4" ht="16.5" thickTop="1" thickBot="1">
      <c r="A260" s="200" t="s">
        <v>1753</v>
      </c>
      <c r="B260" s="200" t="s">
        <v>388</v>
      </c>
      <c r="C260" s="205" t="s">
        <v>1754</v>
      </c>
      <c r="D260" s="1003">
        <v>471239</v>
      </c>
    </row>
    <row r="261" spans="1:4" ht="16.5" thickTop="1" thickBot="1">
      <c r="A261" s="200" t="s">
        <v>509</v>
      </c>
      <c r="B261" s="200" t="s">
        <v>377</v>
      </c>
      <c r="C261" s="205" t="s">
        <v>510</v>
      </c>
      <c r="D261" s="1003">
        <v>2401</v>
      </c>
    </row>
    <row r="262" spans="1:4" ht="46.5" thickTop="1" thickBot="1">
      <c r="A262" s="200" t="s">
        <v>610</v>
      </c>
      <c r="B262" s="200" t="s">
        <v>377</v>
      </c>
      <c r="C262" s="205" t="s">
        <v>2008</v>
      </c>
      <c r="D262" s="1003">
        <v>2179</v>
      </c>
    </row>
    <row r="263" spans="1:4" ht="31.5" thickTop="1" thickBot="1">
      <c r="A263" s="200" t="s">
        <v>611</v>
      </c>
      <c r="B263" s="200" t="s">
        <v>233</v>
      </c>
      <c r="C263" s="205" t="s">
        <v>612</v>
      </c>
      <c r="D263" s="1003">
        <v>56957</v>
      </c>
    </row>
    <row r="264" spans="1:4" ht="31.5" thickTop="1" thickBot="1">
      <c r="A264" s="200" t="s">
        <v>613</v>
      </c>
      <c r="B264" s="200" t="s">
        <v>377</v>
      </c>
      <c r="C264" s="205" t="s">
        <v>614</v>
      </c>
      <c r="D264" s="1003">
        <v>93411</v>
      </c>
    </row>
    <row r="265" spans="1:4" ht="31.5" thickTop="1" thickBot="1">
      <c r="A265" s="200" t="s">
        <v>615</v>
      </c>
      <c r="B265" s="200" t="s">
        <v>144</v>
      </c>
      <c r="C265" s="205" t="s">
        <v>616</v>
      </c>
      <c r="D265" s="1003">
        <v>7265</v>
      </c>
    </row>
    <row r="266" spans="1:4" ht="31.5" thickTop="1" thickBot="1">
      <c r="A266" s="200" t="s">
        <v>617</v>
      </c>
      <c r="B266" s="200" t="s">
        <v>92</v>
      </c>
      <c r="C266" s="205" t="s">
        <v>618</v>
      </c>
      <c r="D266" s="1003">
        <v>20758</v>
      </c>
    </row>
    <row r="267" spans="1:4" ht="31.5" thickTop="1" thickBot="1">
      <c r="A267" s="200" t="s">
        <v>619</v>
      </c>
      <c r="B267" s="200" t="s">
        <v>92</v>
      </c>
      <c r="C267" s="205" t="s">
        <v>620</v>
      </c>
      <c r="D267" s="1003">
        <v>36327</v>
      </c>
    </row>
    <row r="268" spans="1:4" ht="31.5" thickTop="1" thickBot="1">
      <c r="A268" s="200" t="s">
        <v>621</v>
      </c>
      <c r="B268" s="200" t="s">
        <v>92</v>
      </c>
      <c r="C268" s="205" t="s">
        <v>622</v>
      </c>
      <c r="D268" s="1003">
        <v>46706</v>
      </c>
    </row>
    <row r="269" spans="1:4" ht="16.5" thickTop="1" thickBot="1">
      <c r="A269" s="200" t="s">
        <v>623</v>
      </c>
      <c r="B269" s="200" t="s">
        <v>377</v>
      </c>
      <c r="C269" s="205" t="s">
        <v>624</v>
      </c>
      <c r="D269" s="1003">
        <v>69519</v>
      </c>
    </row>
    <row r="270" spans="1:4" ht="16.5" thickTop="1" thickBot="1">
      <c r="A270" s="200" t="s">
        <v>627</v>
      </c>
      <c r="B270" s="200" t="s">
        <v>144</v>
      </c>
      <c r="C270" s="205" t="s">
        <v>628</v>
      </c>
      <c r="D270" s="1003">
        <v>192471</v>
      </c>
    </row>
    <row r="271" spans="1:4" ht="16.5" thickTop="1" thickBot="1">
      <c r="A271" s="200" t="s">
        <v>629</v>
      </c>
      <c r="B271" s="200" t="s">
        <v>388</v>
      </c>
      <c r="C271" s="205" t="s">
        <v>2009</v>
      </c>
      <c r="D271" s="1003">
        <v>14531</v>
      </c>
    </row>
    <row r="272" spans="1:4" ht="31.5" thickTop="1" thickBot="1">
      <c r="A272" s="200" t="s">
        <v>625</v>
      </c>
      <c r="B272" s="200" t="s">
        <v>388</v>
      </c>
      <c r="C272" s="205" t="s">
        <v>626</v>
      </c>
      <c r="D272" s="1003">
        <v>14531</v>
      </c>
    </row>
    <row r="273" spans="1:4" ht="31.5" thickTop="1" thickBot="1">
      <c r="A273" s="200" t="s">
        <v>630</v>
      </c>
      <c r="B273" s="200" t="s">
        <v>388</v>
      </c>
      <c r="C273" s="205" t="s">
        <v>631</v>
      </c>
      <c r="D273" s="1003">
        <v>22610</v>
      </c>
    </row>
    <row r="274" spans="1:4" ht="31.5" thickTop="1" thickBot="1">
      <c r="A274" s="200" t="s">
        <v>632</v>
      </c>
      <c r="B274" s="200" t="s">
        <v>144</v>
      </c>
      <c r="C274" s="205" t="s">
        <v>633</v>
      </c>
      <c r="D274" s="1003">
        <v>10379</v>
      </c>
    </row>
    <row r="275" spans="1:4" ht="31.5" thickTop="1" thickBot="1">
      <c r="A275" s="200" t="s">
        <v>634</v>
      </c>
      <c r="B275" s="200" t="s">
        <v>144</v>
      </c>
      <c r="C275" s="205" t="s">
        <v>635</v>
      </c>
      <c r="D275" s="1003">
        <v>23526</v>
      </c>
    </row>
    <row r="276" spans="1:4" ht="31.5" thickTop="1" thickBot="1">
      <c r="A276" s="200" t="s">
        <v>636</v>
      </c>
      <c r="B276" s="200" t="s">
        <v>637</v>
      </c>
      <c r="C276" s="205" t="s">
        <v>2010</v>
      </c>
      <c r="D276" s="1003">
        <v>64916.333333333336</v>
      </c>
    </row>
    <row r="277" spans="1:4" ht="16.5" thickTop="1" thickBot="1">
      <c r="A277" s="200" t="s">
        <v>638</v>
      </c>
      <c r="B277" s="200" t="s">
        <v>637</v>
      </c>
      <c r="C277" s="205" t="s">
        <v>2011</v>
      </c>
      <c r="D277" s="1003">
        <v>52000</v>
      </c>
    </row>
    <row r="278" spans="1:4" ht="16.5" thickTop="1" thickBot="1">
      <c r="A278" s="200" t="s">
        <v>639</v>
      </c>
      <c r="B278" s="200" t="s">
        <v>637</v>
      </c>
      <c r="C278" s="205" t="s">
        <v>640</v>
      </c>
      <c r="D278" s="1003">
        <v>41756.333333333336</v>
      </c>
    </row>
    <row r="279" spans="1:4" ht="16.5" thickTop="1" thickBot="1">
      <c r="A279" s="200" t="s">
        <v>511</v>
      </c>
      <c r="B279" s="200" t="s">
        <v>141</v>
      </c>
      <c r="C279" s="205" t="s">
        <v>512</v>
      </c>
      <c r="D279" s="1003">
        <v>72745</v>
      </c>
    </row>
    <row r="280" spans="1:4" ht="16.5" thickTop="1" thickBot="1">
      <c r="A280" s="200" t="s">
        <v>513</v>
      </c>
      <c r="B280" s="200" t="s">
        <v>141</v>
      </c>
      <c r="C280" s="205" t="s">
        <v>514</v>
      </c>
      <c r="D280" s="1003">
        <v>65000</v>
      </c>
    </row>
    <row r="281" spans="1:4" ht="31.5" thickTop="1" thickBot="1">
      <c r="A281" s="200" t="s">
        <v>641</v>
      </c>
      <c r="B281" s="200" t="s">
        <v>92</v>
      </c>
      <c r="C281" s="205" t="s">
        <v>642</v>
      </c>
      <c r="D281" s="1003">
        <v>62930</v>
      </c>
    </row>
    <row r="282" spans="1:4" ht="31.5" thickTop="1" thickBot="1">
      <c r="A282" s="200" t="s">
        <v>643</v>
      </c>
      <c r="B282" s="200" t="s">
        <v>377</v>
      </c>
      <c r="C282" s="205" t="s">
        <v>644</v>
      </c>
      <c r="D282" s="1003">
        <v>9706</v>
      </c>
    </row>
    <row r="283" spans="1:4" ht="31.5" thickTop="1" thickBot="1">
      <c r="A283" s="200" t="s">
        <v>645</v>
      </c>
      <c r="B283" s="200" t="s">
        <v>144</v>
      </c>
      <c r="C283" s="205" t="s">
        <v>646</v>
      </c>
      <c r="D283" s="1003">
        <v>6118</v>
      </c>
    </row>
    <row r="284" spans="1:4" ht="16.5" thickTop="1" thickBot="1">
      <c r="A284" s="200" t="s">
        <v>647</v>
      </c>
      <c r="B284" s="200" t="s">
        <v>92</v>
      </c>
      <c r="C284" s="205" t="s">
        <v>648</v>
      </c>
      <c r="D284" s="1003">
        <v>8303</v>
      </c>
    </row>
    <row r="285" spans="1:4" ht="31.5" thickTop="1" thickBot="1">
      <c r="A285" s="200" t="s">
        <v>649</v>
      </c>
      <c r="B285" s="200" t="s">
        <v>92</v>
      </c>
      <c r="C285" s="205" t="s">
        <v>650</v>
      </c>
      <c r="D285" s="1003">
        <v>120500</v>
      </c>
    </row>
    <row r="286" spans="1:4" ht="16.5" thickTop="1" thickBot="1">
      <c r="A286" s="200" t="s">
        <v>651</v>
      </c>
      <c r="B286" s="200" t="s">
        <v>92</v>
      </c>
      <c r="C286" s="205" t="s">
        <v>652</v>
      </c>
      <c r="D286" s="1003">
        <v>217959</v>
      </c>
    </row>
    <row r="287" spans="1:4" ht="16.5" thickTop="1" thickBot="1">
      <c r="A287" s="200" t="s">
        <v>657</v>
      </c>
      <c r="B287" s="200" t="s">
        <v>92</v>
      </c>
      <c r="C287" s="205" t="s">
        <v>658</v>
      </c>
      <c r="D287" s="1003">
        <v>15569</v>
      </c>
    </row>
    <row r="288" spans="1:4" ht="31.5" thickTop="1" thickBot="1">
      <c r="A288" s="200" t="s">
        <v>653</v>
      </c>
      <c r="B288" s="200" t="s">
        <v>92</v>
      </c>
      <c r="C288" s="205" t="s">
        <v>654</v>
      </c>
      <c r="D288" s="1003">
        <v>20758</v>
      </c>
    </row>
    <row r="289" spans="1:4" ht="31.5" thickTop="1" thickBot="1">
      <c r="A289" s="200" t="s">
        <v>655</v>
      </c>
      <c r="B289" s="200" t="s">
        <v>92</v>
      </c>
      <c r="C289" s="205" t="s">
        <v>656</v>
      </c>
      <c r="D289" s="1003">
        <v>129415.5</v>
      </c>
    </row>
    <row r="290" spans="1:4" ht="16.5" thickTop="1" thickBot="1">
      <c r="A290" s="200" t="s">
        <v>659</v>
      </c>
      <c r="B290" s="200" t="s">
        <v>463</v>
      </c>
      <c r="C290" s="205" t="s">
        <v>660</v>
      </c>
      <c r="D290" s="1003">
        <v>2800</v>
      </c>
    </row>
    <row r="291" spans="1:4" ht="16.5" thickTop="1" thickBot="1">
      <c r="A291" s="200" t="s">
        <v>661</v>
      </c>
      <c r="B291" s="200" t="s">
        <v>425</v>
      </c>
      <c r="C291" s="205" t="s">
        <v>2012</v>
      </c>
      <c r="D291" s="1003">
        <v>52810</v>
      </c>
    </row>
    <row r="292" spans="1:4" ht="31.5" thickTop="1" thickBot="1">
      <c r="A292" s="200" t="s">
        <v>662</v>
      </c>
      <c r="B292" s="200" t="s">
        <v>377</v>
      </c>
      <c r="C292" s="205" t="s">
        <v>663</v>
      </c>
      <c r="D292" s="1003">
        <v>3284</v>
      </c>
    </row>
    <row r="293" spans="1:4" ht="16.5" thickTop="1" thickBot="1">
      <c r="A293" s="200" t="s">
        <v>664</v>
      </c>
      <c r="B293" s="200" t="s">
        <v>377</v>
      </c>
      <c r="C293" s="205" t="s">
        <v>2013</v>
      </c>
      <c r="D293" s="1003">
        <v>8250</v>
      </c>
    </row>
    <row r="294" spans="1:4" ht="16.5" thickTop="1" thickBot="1">
      <c r="A294" s="200" t="s">
        <v>665</v>
      </c>
      <c r="B294" s="200" t="s">
        <v>92</v>
      </c>
      <c r="C294" s="205" t="s">
        <v>666</v>
      </c>
      <c r="D294" s="1003">
        <v>2087</v>
      </c>
    </row>
    <row r="295" spans="1:4" ht="16.5" thickTop="1" thickBot="1">
      <c r="A295" s="200" t="s">
        <v>671</v>
      </c>
      <c r="B295" s="200" t="s">
        <v>92</v>
      </c>
      <c r="C295" s="205" t="s">
        <v>2014</v>
      </c>
      <c r="D295" s="1003">
        <v>254588.5</v>
      </c>
    </row>
    <row r="296" spans="1:4" ht="16.5" thickTop="1" thickBot="1">
      <c r="A296" s="200" t="s">
        <v>667</v>
      </c>
      <c r="B296" s="200" t="s">
        <v>92</v>
      </c>
      <c r="C296" s="205" t="s">
        <v>668</v>
      </c>
      <c r="D296" s="1003">
        <v>63000</v>
      </c>
    </row>
    <row r="297" spans="1:4" ht="16.5" thickTop="1" thickBot="1">
      <c r="A297" s="200" t="s">
        <v>669</v>
      </c>
      <c r="B297" s="200" t="s">
        <v>92</v>
      </c>
      <c r="C297" s="205" t="s">
        <v>670</v>
      </c>
      <c r="D297" s="1003">
        <v>65200</v>
      </c>
    </row>
    <row r="298" spans="1:4" ht="16.5" thickTop="1" thickBot="1">
      <c r="A298" s="200" t="s">
        <v>684</v>
      </c>
      <c r="B298" s="200" t="s">
        <v>144</v>
      </c>
      <c r="C298" s="205" t="s">
        <v>685</v>
      </c>
      <c r="D298" s="1003">
        <v>4167</v>
      </c>
    </row>
    <row r="299" spans="1:4" ht="16.5" thickTop="1" thickBot="1">
      <c r="A299" s="200" t="s">
        <v>672</v>
      </c>
      <c r="B299" s="200" t="s">
        <v>377</v>
      </c>
      <c r="C299" s="205" t="s">
        <v>673</v>
      </c>
      <c r="D299" s="1003">
        <v>18000</v>
      </c>
    </row>
    <row r="300" spans="1:4" ht="16.5" thickTop="1" thickBot="1">
      <c r="A300" s="200" t="s">
        <v>688</v>
      </c>
      <c r="B300" s="200" t="s">
        <v>377</v>
      </c>
      <c r="C300" s="205" t="s">
        <v>689</v>
      </c>
      <c r="D300" s="1003">
        <v>32000</v>
      </c>
    </row>
    <row r="301" spans="1:4" ht="46.5" thickTop="1" thickBot="1">
      <c r="A301" s="200" t="s">
        <v>690</v>
      </c>
      <c r="B301" s="200" t="s">
        <v>92</v>
      </c>
      <c r="C301" s="205" t="s">
        <v>691</v>
      </c>
      <c r="D301" s="1003">
        <v>280600</v>
      </c>
    </row>
    <row r="302" spans="1:4" ht="46.5" thickTop="1" thickBot="1">
      <c r="A302" s="200" t="s">
        <v>692</v>
      </c>
      <c r="B302" s="200" t="s">
        <v>92</v>
      </c>
      <c r="C302" s="205" t="s">
        <v>693</v>
      </c>
      <c r="D302" s="1003">
        <v>210500</v>
      </c>
    </row>
    <row r="303" spans="1:4" ht="46.5" thickTop="1" thickBot="1">
      <c r="A303" s="200" t="s">
        <v>694</v>
      </c>
      <c r="B303" s="200" t="s">
        <v>92</v>
      </c>
      <c r="C303" s="205" t="s">
        <v>695</v>
      </c>
      <c r="D303" s="1003">
        <v>220500</v>
      </c>
    </row>
    <row r="304" spans="1:4" ht="46.5" thickTop="1" thickBot="1">
      <c r="A304" s="200" t="s">
        <v>696</v>
      </c>
      <c r="B304" s="200" t="s">
        <v>92</v>
      </c>
      <c r="C304" s="205" t="s">
        <v>697</v>
      </c>
      <c r="D304" s="1003">
        <v>295300</v>
      </c>
    </row>
    <row r="305" spans="1:4" ht="46.5" thickTop="1" thickBot="1">
      <c r="A305" s="200" t="s">
        <v>698</v>
      </c>
      <c r="B305" s="200" t="s">
        <v>92</v>
      </c>
      <c r="C305" s="205" t="s">
        <v>699</v>
      </c>
      <c r="D305" s="1003">
        <v>200650</v>
      </c>
    </row>
    <row r="306" spans="1:4" ht="46.5" thickTop="1" thickBot="1">
      <c r="A306" s="200" t="s">
        <v>700</v>
      </c>
      <c r="B306" s="200" t="s">
        <v>233</v>
      </c>
      <c r="C306" s="205" t="s">
        <v>701</v>
      </c>
      <c r="D306" s="1003">
        <v>268150</v>
      </c>
    </row>
    <row r="307" spans="1:4" ht="16.5" thickTop="1" thickBot="1">
      <c r="A307" s="200" t="s">
        <v>702</v>
      </c>
      <c r="B307" s="200" t="s">
        <v>92</v>
      </c>
      <c r="C307" s="205" t="s">
        <v>703</v>
      </c>
      <c r="D307" s="1003">
        <v>210600</v>
      </c>
    </row>
    <row r="308" spans="1:4" ht="16.5" thickTop="1" thickBot="1">
      <c r="A308" s="200" t="s">
        <v>674</v>
      </c>
      <c r="B308" s="200" t="s">
        <v>377</v>
      </c>
      <c r="C308" s="205" t="s">
        <v>675</v>
      </c>
      <c r="D308" s="1003">
        <v>23380</v>
      </c>
    </row>
    <row r="309" spans="1:4" ht="16.5" thickTop="1" thickBot="1">
      <c r="A309" s="200" t="s">
        <v>680</v>
      </c>
      <c r="B309" s="200" t="s">
        <v>377</v>
      </c>
      <c r="C309" s="205" t="s">
        <v>681</v>
      </c>
      <c r="D309" s="1003">
        <v>6654</v>
      </c>
    </row>
    <row r="310" spans="1:4" ht="16.5" thickTop="1" thickBot="1">
      <c r="A310" s="200" t="s">
        <v>678</v>
      </c>
      <c r="B310" s="200" t="s">
        <v>377</v>
      </c>
      <c r="C310" s="205" t="s">
        <v>679</v>
      </c>
      <c r="D310" s="1003">
        <v>68448</v>
      </c>
    </row>
    <row r="311" spans="1:4" ht="16.5" thickTop="1" thickBot="1">
      <c r="A311" s="200" t="s">
        <v>676</v>
      </c>
      <c r="B311" s="200" t="s">
        <v>377</v>
      </c>
      <c r="C311" s="205" t="s">
        <v>677</v>
      </c>
      <c r="D311" s="1003">
        <v>71320.333333333328</v>
      </c>
    </row>
    <row r="312" spans="1:4" ht="16.5" thickTop="1" thickBot="1">
      <c r="A312" s="200" t="s">
        <v>682</v>
      </c>
      <c r="B312" s="200" t="s">
        <v>377</v>
      </c>
      <c r="C312" s="205" t="s">
        <v>683</v>
      </c>
      <c r="D312" s="1003">
        <v>16550</v>
      </c>
    </row>
    <row r="313" spans="1:4" ht="16.5" thickTop="1" thickBot="1">
      <c r="A313" s="200" t="s">
        <v>704</v>
      </c>
      <c r="B313" s="200" t="s">
        <v>377</v>
      </c>
      <c r="C313" s="205" t="s">
        <v>705</v>
      </c>
      <c r="D313" s="1003">
        <v>12016.666666666666</v>
      </c>
    </row>
    <row r="314" spans="1:4" ht="16.5" thickTop="1" thickBot="1">
      <c r="A314" s="200" t="s">
        <v>706</v>
      </c>
      <c r="B314" s="200" t="s">
        <v>377</v>
      </c>
      <c r="C314" s="205" t="s">
        <v>707</v>
      </c>
      <c r="D314" s="1003">
        <v>12700</v>
      </c>
    </row>
    <row r="315" spans="1:4" ht="46.5" thickTop="1" thickBot="1">
      <c r="A315" s="200" t="s">
        <v>712</v>
      </c>
      <c r="B315" s="200" t="s">
        <v>377</v>
      </c>
      <c r="C315" s="205" t="s">
        <v>713</v>
      </c>
      <c r="D315" s="1003">
        <v>9376</v>
      </c>
    </row>
    <row r="316" spans="1:4" ht="31.5" thickTop="1" thickBot="1">
      <c r="A316" s="200" t="s">
        <v>708</v>
      </c>
      <c r="B316" s="200" t="s">
        <v>92</v>
      </c>
      <c r="C316" s="205" t="s">
        <v>709</v>
      </c>
      <c r="D316" s="1003">
        <v>28000</v>
      </c>
    </row>
    <row r="317" spans="1:4" ht="16.5" thickTop="1" thickBot="1">
      <c r="A317" s="200" t="s">
        <v>710</v>
      </c>
      <c r="B317" s="200" t="s">
        <v>377</v>
      </c>
      <c r="C317" s="205" t="s">
        <v>711</v>
      </c>
      <c r="D317" s="1003">
        <v>21184</v>
      </c>
    </row>
    <row r="318" spans="1:4" ht="31.5" thickTop="1" thickBot="1">
      <c r="A318" s="200" t="s">
        <v>714</v>
      </c>
      <c r="B318" s="200" t="s">
        <v>637</v>
      </c>
      <c r="C318" s="205" t="s">
        <v>715</v>
      </c>
      <c r="D318" s="1003">
        <v>43673</v>
      </c>
    </row>
    <row r="319" spans="1:4" ht="31.5" thickTop="1" thickBot="1">
      <c r="A319" s="200" t="s">
        <v>716</v>
      </c>
      <c r="B319" s="200" t="s">
        <v>92</v>
      </c>
      <c r="C319" s="205" t="s">
        <v>717</v>
      </c>
      <c r="D319" s="1003">
        <v>15569</v>
      </c>
    </row>
    <row r="320" spans="1:4" ht="46.5" thickTop="1" thickBot="1">
      <c r="A320" s="200" t="s">
        <v>724</v>
      </c>
      <c r="B320" s="200" t="s">
        <v>92</v>
      </c>
      <c r="C320" s="205" t="s">
        <v>725</v>
      </c>
      <c r="D320" s="1003">
        <v>263225</v>
      </c>
    </row>
    <row r="321" spans="1:4" ht="46.5" thickTop="1" thickBot="1">
      <c r="A321" s="200" t="s">
        <v>726</v>
      </c>
      <c r="B321" s="200" t="s">
        <v>92</v>
      </c>
      <c r="C321" s="205" t="s">
        <v>727</v>
      </c>
      <c r="D321" s="1003">
        <v>295150</v>
      </c>
    </row>
    <row r="322" spans="1:4" ht="46.5" thickTop="1" thickBot="1">
      <c r="A322" s="200" t="s">
        <v>722</v>
      </c>
      <c r="B322" s="200" t="s">
        <v>92</v>
      </c>
      <c r="C322" s="205" t="s">
        <v>723</v>
      </c>
      <c r="D322" s="1003">
        <v>160750</v>
      </c>
    </row>
    <row r="323" spans="1:4" ht="61.5" thickTop="1" thickBot="1">
      <c r="A323" s="200" t="s">
        <v>720</v>
      </c>
      <c r="B323" s="200" t="s">
        <v>92</v>
      </c>
      <c r="C323" s="205" t="s">
        <v>721</v>
      </c>
      <c r="D323" s="1003">
        <v>225175</v>
      </c>
    </row>
    <row r="324" spans="1:4" ht="16.5" thickTop="1" thickBot="1">
      <c r="A324" s="200" t="s">
        <v>728</v>
      </c>
      <c r="B324" s="200" t="s">
        <v>92</v>
      </c>
      <c r="C324" s="205" t="s">
        <v>729</v>
      </c>
      <c r="D324" s="1003">
        <v>262225</v>
      </c>
    </row>
    <row r="325" spans="1:4" ht="16.5" thickTop="1" thickBot="1">
      <c r="A325" s="200" t="s">
        <v>732</v>
      </c>
      <c r="B325" s="200" t="s">
        <v>92</v>
      </c>
      <c r="C325" s="205" t="s">
        <v>733</v>
      </c>
      <c r="D325" s="1003">
        <v>13493</v>
      </c>
    </row>
    <row r="326" spans="1:4" ht="31.5" thickTop="1" thickBot="1">
      <c r="A326" s="200" t="s">
        <v>718</v>
      </c>
      <c r="B326" s="200" t="s">
        <v>92</v>
      </c>
      <c r="C326" s="205" t="s">
        <v>719</v>
      </c>
      <c r="D326" s="1003">
        <v>24910</v>
      </c>
    </row>
    <row r="327" spans="1:4" ht="31.5" thickTop="1" thickBot="1">
      <c r="A327" s="200" t="s">
        <v>730</v>
      </c>
      <c r="B327" s="200" t="s">
        <v>92</v>
      </c>
      <c r="C327" s="205" t="s">
        <v>731</v>
      </c>
      <c r="D327" s="1003">
        <v>29061</v>
      </c>
    </row>
    <row r="328" spans="1:4" ht="31.5" thickTop="1" thickBot="1">
      <c r="A328" s="200" t="s">
        <v>734</v>
      </c>
      <c r="B328" s="200" t="s">
        <v>92</v>
      </c>
      <c r="C328" s="205" t="s">
        <v>735</v>
      </c>
      <c r="D328" s="1003">
        <v>83657</v>
      </c>
    </row>
    <row r="329" spans="1:4" ht="16.5" thickTop="1" thickBot="1">
      <c r="A329" s="200" t="s">
        <v>736</v>
      </c>
      <c r="B329" s="200" t="s">
        <v>92</v>
      </c>
      <c r="C329" s="205" t="s">
        <v>737</v>
      </c>
      <c r="D329" s="1003">
        <v>6650</v>
      </c>
    </row>
    <row r="330" spans="1:4" ht="31.5" thickTop="1" thickBot="1">
      <c r="A330" s="200" t="s">
        <v>738</v>
      </c>
      <c r="B330" s="200" t="s">
        <v>92</v>
      </c>
      <c r="C330" s="205" t="s">
        <v>739</v>
      </c>
      <c r="D330" s="1003">
        <v>62150</v>
      </c>
    </row>
    <row r="331" spans="1:4" ht="31.5" thickTop="1" thickBot="1">
      <c r="A331" s="200" t="s">
        <v>740</v>
      </c>
      <c r="B331" s="200" t="s">
        <v>92</v>
      </c>
      <c r="C331" s="205" t="s">
        <v>741</v>
      </c>
      <c r="D331" s="1003">
        <v>1736</v>
      </c>
    </row>
    <row r="332" spans="1:4" ht="16.5" thickTop="1" thickBot="1">
      <c r="A332" s="200" t="s">
        <v>743</v>
      </c>
      <c r="B332" s="200" t="s">
        <v>388</v>
      </c>
      <c r="C332" s="205" t="s">
        <v>744</v>
      </c>
      <c r="D332" s="1003">
        <v>50000</v>
      </c>
    </row>
    <row r="333" spans="1:4" ht="31.5" thickTop="1" thickBot="1">
      <c r="A333" s="200" t="s">
        <v>742</v>
      </c>
      <c r="B333" s="200" t="s">
        <v>388</v>
      </c>
      <c r="C333" s="205" t="s">
        <v>2017</v>
      </c>
      <c r="D333" s="1003">
        <v>42000</v>
      </c>
    </row>
    <row r="334" spans="1:4" ht="16.5" thickTop="1" thickBot="1">
      <c r="A334" s="200" t="s">
        <v>747</v>
      </c>
      <c r="B334" s="200" t="s">
        <v>92</v>
      </c>
      <c r="C334" s="205" t="s">
        <v>2018</v>
      </c>
      <c r="D334" s="1003">
        <v>3770</v>
      </c>
    </row>
    <row r="335" spans="1:4" ht="16.5" thickTop="1" thickBot="1">
      <c r="A335" s="200" t="s">
        <v>745</v>
      </c>
      <c r="B335" s="200" t="s">
        <v>92</v>
      </c>
      <c r="C335" s="205" t="s">
        <v>746</v>
      </c>
      <c r="D335" s="1003">
        <v>1229</v>
      </c>
    </row>
    <row r="336" spans="1:4" ht="16.5" thickTop="1" thickBot="1">
      <c r="A336" s="200" t="s">
        <v>748</v>
      </c>
      <c r="B336" s="200" t="s">
        <v>377</v>
      </c>
      <c r="C336" s="205" t="s">
        <v>749</v>
      </c>
      <c r="D336" s="1003">
        <v>7222</v>
      </c>
    </row>
    <row r="337" spans="1:4" ht="16.5" thickTop="1" thickBot="1">
      <c r="A337" s="200" t="s">
        <v>753</v>
      </c>
      <c r="B337" s="200" t="s">
        <v>92</v>
      </c>
      <c r="C337" s="205" t="s">
        <v>754</v>
      </c>
      <c r="D337" s="1003">
        <v>203825</v>
      </c>
    </row>
    <row r="338" spans="1:4" ht="16.5" thickTop="1" thickBot="1">
      <c r="A338" s="200" t="s">
        <v>751</v>
      </c>
      <c r="B338" s="200" t="s">
        <v>92</v>
      </c>
      <c r="C338" s="205" t="s">
        <v>752</v>
      </c>
      <c r="D338" s="1003">
        <v>60500</v>
      </c>
    </row>
    <row r="339" spans="1:4" ht="31.5" thickTop="1" thickBot="1">
      <c r="A339" s="200" t="s">
        <v>750</v>
      </c>
      <c r="B339" s="200" t="s">
        <v>144</v>
      </c>
      <c r="C339" s="205" t="s">
        <v>2019</v>
      </c>
      <c r="D339" s="1003">
        <v>3722</v>
      </c>
    </row>
    <row r="340" spans="1:4" ht="31.5" thickTop="1" thickBot="1">
      <c r="A340" s="200" t="s">
        <v>686</v>
      </c>
      <c r="B340" s="200" t="s">
        <v>92</v>
      </c>
      <c r="C340" s="205" t="s">
        <v>2015</v>
      </c>
      <c r="D340" s="1003">
        <v>1569948</v>
      </c>
    </row>
    <row r="341" spans="1:4" ht="31.5" thickTop="1" thickBot="1">
      <c r="A341" s="200" t="s">
        <v>755</v>
      </c>
      <c r="B341" s="200" t="s">
        <v>92</v>
      </c>
      <c r="C341" s="205" t="s">
        <v>756</v>
      </c>
      <c r="D341" s="1003">
        <v>2203249</v>
      </c>
    </row>
    <row r="342" spans="1:4" ht="31.5" thickTop="1" thickBot="1">
      <c r="A342" s="200" t="s">
        <v>687</v>
      </c>
      <c r="B342" s="200" t="s">
        <v>92</v>
      </c>
      <c r="C342" s="205" t="s">
        <v>2016</v>
      </c>
      <c r="D342" s="1003">
        <v>1308597</v>
      </c>
    </row>
    <row r="343" spans="1:4" ht="31.5" thickTop="1" thickBot="1">
      <c r="A343" s="200" t="s">
        <v>757</v>
      </c>
      <c r="B343" s="200" t="s">
        <v>92</v>
      </c>
      <c r="C343" s="205" t="s">
        <v>758</v>
      </c>
      <c r="D343" s="1003">
        <v>953539</v>
      </c>
    </row>
    <row r="344" spans="1:4" ht="31.5" thickTop="1" thickBot="1">
      <c r="A344" s="200" t="s">
        <v>802</v>
      </c>
      <c r="B344" s="200" t="s">
        <v>388</v>
      </c>
      <c r="C344" s="205" t="s">
        <v>803</v>
      </c>
      <c r="D344" s="1003">
        <v>69020</v>
      </c>
    </row>
    <row r="345" spans="1:4" ht="31.5" thickTop="1" thickBot="1">
      <c r="A345" s="200" t="s">
        <v>759</v>
      </c>
      <c r="B345" s="200" t="s">
        <v>377</v>
      </c>
      <c r="C345" s="205" t="s">
        <v>760</v>
      </c>
      <c r="D345" s="1003">
        <v>76129</v>
      </c>
    </row>
    <row r="346" spans="1:4" ht="31.5" thickTop="1" thickBot="1">
      <c r="A346" s="200" t="s">
        <v>761</v>
      </c>
      <c r="B346" s="200" t="s">
        <v>144</v>
      </c>
      <c r="C346" s="205" t="s">
        <v>762</v>
      </c>
      <c r="D346" s="1003">
        <v>18700</v>
      </c>
    </row>
    <row r="347" spans="1:4" ht="31.5" thickTop="1" thickBot="1">
      <c r="A347" s="200" t="s">
        <v>768</v>
      </c>
      <c r="B347" s="200" t="s">
        <v>92</v>
      </c>
      <c r="C347" s="205" t="s">
        <v>2023</v>
      </c>
      <c r="D347" s="1003">
        <v>91351</v>
      </c>
    </row>
    <row r="348" spans="1:4" ht="16.5" thickTop="1" thickBot="1">
      <c r="A348" s="200" t="s">
        <v>773</v>
      </c>
      <c r="B348" s="200" t="s">
        <v>144</v>
      </c>
      <c r="C348" s="205" t="s">
        <v>2024</v>
      </c>
      <c r="D348" s="1003">
        <v>13777</v>
      </c>
    </row>
    <row r="349" spans="1:4" ht="31.5" thickTop="1" thickBot="1">
      <c r="A349" s="200" t="s">
        <v>763</v>
      </c>
      <c r="B349" s="200" t="s">
        <v>144</v>
      </c>
      <c r="C349" s="205" t="s">
        <v>764</v>
      </c>
      <c r="D349" s="1003">
        <v>59110</v>
      </c>
    </row>
    <row r="350" spans="1:4" ht="31.5" thickTop="1" thickBot="1">
      <c r="A350" s="200" t="s">
        <v>765</v>
      </c>
      <c r="B350" s="200" t="s">
        <v>144</v>
      </c>
      <c r="C350" s="205" t="s">
        <v>2020</v>
      </c>
      <c r="D350" s="1003">
        <v>25267</v>
      </c>
    </row>
    <row r="351" spans="1:4" ht="16.5" thickTop="1" thickBot="1">
      <c r="A351" s="200" t="s">
        <v>801</v>
      </c>
      <c r="B351" s="200" t="s">
        <v>144</v>
      </c>
      <c r="C351" s="205" t="s">
        <v>2026</v>
      </c>
      <c r="D351" s="1003">
        <v>142326</v>
      </c>
    </row>
    <row r="352" spans="1:4" ht="16.5" thickTop="1" thickBot="1">
      <c r="A352" s="200" t="s">
        <v>769</v>
      </c>
      <c r="B352" s="200" t="s">
        <v>144</v>
      </c>
      <c r="C352" s="205" t="s">
        <v>770</v>
      </c>
      <c r="D352" s="1003">
        <v>374348</v>
      </c>
    </row>
    <row r="353" spans="1:4" ht="16.5" thickTop="1" thickBot="1">
      <c r="A353" s="200" t="s">
        <v>771</v>
      </c>
      <c r="B353" s="200" t="s">
        <v>144</v>
      </c>
      <c r="C353" s="205" t="s">
        <v>772</v>
      </c>
      <c r="D353" s="1003">
        <v>1370028</v>
      </c>
    </row>
    <row r="354" spans="1:4" ht="31.5" thickTop="1" thickBot="1">
      <c r="A354" s="200" t="s">
        <v>767</v>
      </c>
      <c r="B354" s="200" t="s">
        <v>144</v>
      </c>
      <c r="C354" s="205" t="s">
        <v>2022</v>
      </c>
      <c r="D354" s="1003">
        <v>3855</v>
      </c>
    </row>
    <row r="355" spans="1:4" ht="16.5" thickTop="1" thickBot="1">
      <c r="A355" s="200" t="s">
        <v>766</v>
      </c>
      <c r="B355" s="200" t="s">
        <v>144</v>
      </c>
      <c r="C355" s="205" t="s">
        <v>2021</v>
      </c>
      <c r="D355" s="1003">
        <v>13708.5</v>
      </c>
    </row>
    <row r="356" spans="1:4" ht="16.5" thickTop="1" thickBot="1">
      <c r="A356" s="200" t="s">
        <v>778</v>
      </c>
      <c r="B356" s="200" t="s">
        <v>144</v>
      </c>
      <c r="C356" s="205" t="s">
        <v>779</v>
      </c>
      <c r="D356" s="1003">
        <v>37055</v>
      </c>
    </row>
    <row r="357" spans="1:4" ht="31.5" thickTop="1" thickBot="1">
      <c r="A357" s="200" t="s">
        <v>774</v>
      </c>
      <c r="B357" s="200" t="s">
        <v>144</v>
      </c>
      <c r="C357" s="205" t="s">
        <v>775</v>
      </c>
      <c r="D357" s="1003">
        <v>175000</v>
      </c>
    </row>
    <row r="358" spans="1:4" ht="31.5" thickTop="1" thickBot="1">
      <c r="A358" s="200" t="s">
        <v>776</v>
      </c>
      <c r="B358" s="200" t="s">
        <v>144</v>
      </c>
      <c r="C358" s="205" t="s">
        <v>777</v>
      </c>
      <c r="D358" s="1003">
        <v>175000</v>
      </c>
    </row>
    <row r="359" spans="1:4" ht="16.5" thickTop="1" thickBot="1">
      <c r="A359" s="200" t="s">
        <v>780</v>
      </c>
      <c r="B359" s="200" t="s">
        <v>144</v>
      </c>
      <c r="C359" s="205" t="s">
        <v>781</v>
      </c>
      <c r="D359" s="1003">
        <v>134927</v>
      </c>
    </row>
    <row r="360" spans="1:4" ht="16.5" thickTop="1" thickBot="1">
      <c r="A360" s="200" t="s">
        <v>782</v>
      </c>
      <c r="B360" s="200" t="s">
        <v>144</v>
      </c>
      <c r="C360" s="205" t="s">
        <v>783</v>
      </c>
      <c r="D360" s="1003">
        <v>145306</v>
      </c>
    </row>
    <row r="361" spans="1:4" ht="16.5" thickTop="1" thickBot="1">
      <c r="A361" s="200" t="s">
        <v>784</v>
      </c>
      <c r="B361" s="200" t="s">
        <v>144</v>
      </c>
      <c r="C361" s="205" t="s">
        <v>785</v>
      </c>
      <c r="D361" s="1003">
        <v>155685</v>
      </c>
    </row>
    <row r="362" spans="1:4" ht="16.5" thickTop="1" thickBot="1">
      <c r="A362" s="200" t="s">
        <v>786</v>
      </c>
      <c r="B362" s="200" t="s">
        <v>144</v>
      </c>
      <c r="C362" s="205" t="s">
        <v>787</v>
      </c>
      <c r="D362" s="1003">
        <v>171254</v>
      </c>
    </row>
    <row r="363" spans="1:4" ht="31.5" thickTop="1" thickBot="1">
      <c r="A363" s="200" t="s">
        <v>788</v>
      </c>
      <c r="B363" s="200" t="s">
        <v>144</v>
      </c>
      <c r="C363" s="205" t="s">
        <v>789</v>
      </c>
      <c r="D363" s="1003">
        <v>186947</v>
      </c>
    </row>
    <row r="364" spans="1:4" ht="31.5" thickTop="1" thickBot="1">
      <c r="A364" s="200" t="s">
        <v>804</v>
      </c>
      <c r="B364" s="200" t="s">
        <v>144</v>
      </c>
      <c r="C364" s="205" t="s">
        <v>805</v>
      </c>
      <c r="D364" s="1003">
        <v>145355</v>
      </c>
    </row>
    <row r="365" spans="1:4" ht="16.5" thickTop="1" thickBot="1">
      <c r="A365" s="200" t="s">
        <v>790</v>
      </c>
      <c r="B365" s="200" t="s">
        <v>144</v>
      </c>
      <c r="C365" s="205" t="s">
        <v>791</v>
      </c>
      <c r="D365" s="1003">
        <v>82095</v>
      </c>
    </row>
    <row r="366" spans="1:4" ht="16.5" thickTop="1" thickBot="1">
      <c r="A366" s="200" t="s">
        <v>792</v>
      </c>
      <c r="B366" s="200" t="s">
        <v>144</v>
      </c>
      <c r="C366" s="205" t="s">
        <v>2025</v>
      </c>
      <c r="D366" s="1003">
        <v>62650</v>
      </c>
    </row>
    <row r="367" spans="1:4" ht="31.5" thickTop="1" thickBot="1">
      <c r="A367" s="200" t="s">
        <v>793</v>
      </c>
      <c r="B367" s="200" t="s">
        <v>92</v>
      </c>
      <c r="C367" s="205" t="s">
        <v>794</v>
      </c>
      <c r="D367" s="1003">
        <v>12401</v>
      </c>
    </row>
    <row r="368" spans="1:4" ht="16.5" thickTop="1" thickBot="1">
      <c r="A368" s="200" t="s">
        <v>797</v>
      </c>
      <c r="B368" s="200" t="s">
        <v>92</v>
      </c>
      <c r="C368" s="205" t="s">
        <v>798</v>
      </c>
      <c r="D368" s="1003">
        <v>2387</v>
      </c>
    </row>
    <row r="369" spans="1:4" ht="31.5" thickTop="1" thickBot="1">
      <c r="A369" s="200" t="s">
        <v>795</v>
      </c>
      <c r="B369" s="200" t="s">
        <v>92</v>
      </c>
      <c r="C369" s="205" t="s">
        <v>796</v>
      </c>
      <c r="D369" s="1003">
        <v>1038</v>
      </c>
    </row>
    <row r="370" spans="1:4" ht="16.5" thickTop="1" thickBot="1">
      <c r="A370" s="200" t="s">
        <v>799</v>
      </c>
      <c r="B370" s="200" t="s">
        <v>92</v>
      </c>
      <c r="C370" s="205" t="s">
        <v>800</v>
      </c>
      <c r="D370" s="1003">
        <v>41140</v>
      </c>
    </row>
    <row r="371" spans="1:4" ht="16.5" thickTop="1" thickBot="1">
      <c r="A371" s="200" t="s">
        <v>808</v>
      </c>
      <c r="B371" s="200" t="s">
        <v>92</v>
      </c>
      <c r="C371" s="205" t="s">
        <v>2027</v>
      </c>
      <c r="D371" s="1003">
        <v>29209</v>
      </c>
    </row>
    <row r="372" spans="1:4" ht="16.5" thickTop="1" thickBot="1">
      <c r="A372" s="200" t="s">
        <v>806</v>
      </c>
      <c r="B372" s="200" t="s">
        <v>377</v>
      </c>
      <c r="C372" s="205" t="s">
        <v>807</v>
      </c>
      <c r="D372" s="1003">
        <v>3284</v>
      </c>
    </row>
    <row r="373"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C129" sqref="C129"/>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83" t="s">
        <v>1934</v>
      </c>
      <c r="B1" s="684"/>
      <c r="C1" s="684"/>
      <c r="D1" s="685"/>
    </row>
    <row r="2" spans="1:5" ht="16.5" thickTop="1" thickBot="1">
      <c r="A2" s="682" t="s">
        <v>1493</v>
      </c>
      <c r="B2" s="682"/>
      <c r="C2" s="682"/>
      <c r="D2" s="682"/>
    </row>
    <row r="3" spans="1:5" ht="16.5" thickTop="1" thickBot="1">
      <c r="A3" s="686"/>
      <c r="B3" s="686"/>
      <c r="C3" s="686"/>
      <c r="D3" s="686"/>
    </row>
    <row r="4" spans="1:5" ht="16.5" thickTop="1" thickBot="1">
      <c r="A4" s="687"/>
      <c r="B4" s="687"/>
      <c r="C4" s="687"/>
      <c r="D4" s="687"/>
    </row>
    <row r="5" spans="1:5" ht="30" customHeight="1" thickTop="1" thickBot="1">
      <c r="A5" s="207"/>
      <c r="B5" s="106"/>
      <c r="C5" s="107"/>
      <c r="D5" s="195"/>
    </row>
    <row r="6" spans="1:5" ht="30" customHeight="1" thickTop="1" thickBot="1">
      <c r="A6" s="208" t="s">
        <v>1350</v>
      </c>
      <c r="B6" s="106" t="s">
        <v>339</v>
      </c>
      <c r="C6" s="108" t="s">
        <v>2132</v>
      </c>
      <c r="D6" s="1005">
        <v>1010</v>
      </c>
    </row>
    <row r="7" spans="1:5" ht="30" customHeight="1" thickTop="1" thickBot="1">
      <c r="A7" s="208" t="s">
        <v>1436</v>
      </c>
      <c r="B7" s="106" t="s">
        <v>339</v>
      </c>
      <c r="C7" s="108" t="s">
        <v>2131</v>
      </c>
      <c r="D7" s="1005">
        <v>1150</v>
      </c>
      <c r="E7" s="109"/>
    </row>
    <row r="8" spans="1:5" ht="30" customHeight="1" thickTop="1" thickBot="1">
      <c r="A8" s="208" t="s">
        <v>1448</v>
      </c>
      <c r="B8" s="106" t="s">
        <v>339</v>
      </c>
      <c r="C8" s="108" t="s">
        <v>2133</v>
      </c>
      <c r="D8" s="1005">
        <v>1150</v>
      </c>
    </row>
    <row r="9" spans="1:5" ht="30" customHeight="1" thickTop="1" thickBot="1">
      <c r="A9" s="208" t="s">
        <v>1309</v>
      </c>
      <c r="B9" s="106" t="s">
        <v>1307</v>
      </c>
      <c r="C9" s="108" t="s">
        <v>1310</v>
      </c>
      <c r="D9" s="1005">
        <v>1010</v>
      </c>
    </row>
    <row r="10" spans="1:5" ht="30" customHeight="1" thickTop="1" thickBot="1">
      <c r="A10" s="208" t="s">
        <v>1472</v>
      </c>
      <c r="B10" s="106" t="s">
        <v>339</v>
      </c>
      <c r="C10" s="108" t="s">
        <v>1473</v>
      </c>
      <c r="D10" s="1005">
        <v>1010</v>
      </c>
    </row>
    <row r="11" spans="1:5" ht="30" customHeight="1" thickTop="1" thickBot="1">
      <c r="A11" s="208" t="s">
        <v>1413</v>
      </c>
      <c r="B11" s="106" t="s">
        <v>339</v>
      </c>
      <c r="C11" s="108" t="s">
        <v>1414</v>
      </c>
      <c r="D11" s="1005">
        <v>1010</v>
      </c>
    </row>
    <row r="12" spans="1:5" ht="30" customHeight="1" thickTop="1" thickBot="1">
      <c r="A12" s="208" t="s">
        <v>1415</v>
      </c>
      <c r="B12" s="106" t="s">
        <v>339</v>
      </c>
      <c r="C12" s="108" t="s">
        <v>1416</v>
      </c>
      <c r="D12" s="1005">
        <v>1010</v>
      </c>
    </row>
    <row r="13" spans="1:5" ht="30" customHeight="1" thickTop="1" thickBot="1">
      <c r="A13" s="208" t="s">
        <v>1417</v>
      </c>
      <c r="B13" s="106" t="s">
        <v>339</v>
      </c>
      <c r="C13" s="108" t="s">
        <v>1418</v>
      </c>
      <c r="D13" s="1005">
        <v>1010</v>
      </c>
    </row>
    <row r="14" spans="1:5" ht="30" customHeight="1" thickTop="1" thickBot="1">
      <c r="A14" s="208" t="s">
        <v>1419</v>
      </c>
      <c r="B14" s="106" t="s">
        <v>339</v>
      </c>
      <c r="C14" s="108" t="s">
        <v>1420</v>
      </c>
      <c r="D14" s="1005">
        <v>1010</v>
      </c>
    </row>
    <row r="15" spans="1:5" ht="30" customHeight="1" thickTop="1" thickBot="1">
      <c r="A15" s="208" t="s">
        <v>1401</v>
      </c>
      <c r="B15" s="106" t="s">
        <v>339</v>
      </c>
      <c r="C15" s="108" t="s">
        <v>1944</v>
      </c>
      <c r="D15" s="1005">
        <v>1010</v>
      </c>
    </row>
    <row r="16" spans="1:5" ht="30" customHeight="1" thickTop="1" thickBot="1">
      <c r="A16" s="208" t="s">
        <v>1311</v>
      </c>
      <c r="B16" s="106" t="s">
        <v>339</v>
      </c>
      <c r="C16" s="108" t="s">
        <v>1312</v>
      </c>
      <c r="D16" s="1005">
        <v>1010</v>
      </c>
    </row>
    <row r="17" spans="1:4" ht="30" customHeight="1" thickTop="1" thickBot="1">
      <c r="A17" s="208" t="s">
        <v>1313</v>
      </c>
      <c r="B17" s="106" t="s">
        <v>339</v>
      </c>
      <c r="C17" s="108" t="s">
        <v>1314</v>
      </c>
      <c r="D17" s="1005">
        <v>1010</v>
      </c>
    </row>
    <row r="18" spans="1:4" ht="30" customHeight="1" thickTop="1" thickBot="1">
      <c r="A18" s="208" t="s">
        <v>1315</v>
      </c>
      <c r="B18" s="106" t="s">
        <v>339</v>
      </c>
      <c r="C18" s="108" t="s">
        <v>1316</v>
      </c>
      <c r="D18" s="1005">
        <v>1010</v>
      </c>
    </row>
    <row r="19" spans="1:4" ht="30" customHeight="1" thickTop="1" thickBot="1">
      <c r="A19" s="208" t="s">
        <v>1319</v>
      </c>
      <c r="B19" s="106" t="s">
        <v>339</v>
      </c>
      <c r="C19" s="108" t="s">
        <v>1320</v>
      </c>
      <c r="D19" s="1005">
        <v>1010</v>
      </c>
    </row>
    <row r="20" spans="1:4" ht="30" customHeight="1" thickTop="1" thickBot="1">
      <c r="A20" s="208" t="s">
        <v>1491</v>
      </c>
      <c r="B20" s="106" t="s">
        <v>339</v>
      </c>
      <c r="C20" s="108" t="s">
        <v>1953</v>
      </c>
      <c r="D20" s="1005">
        <v>1010</v>
      </c>
    </row>
    <row r="21" spans="1:4" ht="30" customHeight="1" thickTop="1" thickBot="1">
      <c r="A21" s="208" t="s">
        <v>1323</v>
      </c>
      <c r="B21" s="106" t="s">
        <v>339</v>
      </c>
      <c r="C21" s="108" t="s">
        <v>1324</v>
      </c>
      <c r="D21" s="1005">
        <v>1800</v>
      </c>
    </row>
    <row r="22" spans="1:4" ht="30" customHeight="1" thickTop="1" thickBot="1">
      <c r="A22" s="208" t="s">
        <v>1474</v>
      </c>
      <c r="B22" s="106" t="s">
        <v>339</v>
      </c>
      <c r="C22" s="108" t="s">
        <v>1475</v>
      </c>
      <c r="D22" s="1005">
        <v>1800</v>
      </c>
    </row>
    <row r="23" spans="1:4" ht="30" customHeight="1" thickTop="1" thickBot="1">
      <c r="A23" s="208" t="s">
        <v>1331</v>
      </c>
      <c r="B23" s="106" t="s">
        <v>339</v>
      </c>
      <c r="C23" s="108" t="s">
        <v>1332</v>
      </c>
      <c r="D23" s="1005">
        <v>1010</v>
      </c>
    </row>
    <row r="24" spans="1:4" ht="30" customHeight="1" thickTop="1" thickBot="1">
      <c r="A24" s="208" t="s">
        <v>1353</v>
      </c>
      <c r="B24" s="106" t="s">
        <v>339</v>
      </c>
      <c r="C24" s="108" t="s">
        <v>1354</v>
      </c>
      <c r="D24" s="1005">
        <v>1010</v>
      </c>
    </row>
    <row r="25" spans="1:4" ht="30" customHeight="1" thickTop="1" thickBot="1">
      <c r="A25" s="208" t="s">
        <v>1325</v>
      </c>
      <c r="B25" s="106" t="s">
        <v>339</v>
      </c>
      <c r="C25" s="108" t="s">
        <v>1326</v>
      </c>
      <c r="D25" s="1005">
        <v>1010</v>
      </c>
    </row>
    <row r="26" spans="1:4" ht="30" customHeight="1" thickTop="1" thickBot="1">
      <c r="A26" s="208" t="s">
        <v>1330</v>
      </c>
      <c r="B26" s="106" t="s">
        <v>339</v>
      </c>
      <c r="C26" s="108" t="s">
        <v>1326</v>
      </c>
      <c r="D26" s="1005">
        <v>1010</v>
      </c>
    </row>
    <row r="27" spans="1:4" ht="30" customHeight="1" thickTop="1" thickBot="1">
      <c r="A27" s="208" t="s">
        <v>1387</v>
      </c>
      <c r="B27" s="106" t="s">
        <v>339</v>
      </c>
      <c r="C27" s="108" t="s">
        <v>1388</v>
      </c>
      <c r="D27" s="1005">
        <v>1010</v>
      </c>
    </row>
    <row r="28" spans="1:4" ht="30" customHeight="1" thickTop="1" thickBot="1">
      <c r="A28" s="208" t="s">
        <v>1333</v>
      </c>
      <c r="B28" s="106" t="s">
        <v>339</v>
      </c>
      <c r="C28" s="108" t="s">
        <v>1334</v>
      </c>
      <c r="D28" s="1005">
        <v>1010</v>
      </c>
    </row>
    <row r="29" spans="1:4" ht="30" customHeight="1" thickTop="1" thickBot="1">
      <c r="A29" s="208" t="s">
        <v>1338</v>
      </c>
      <c r="B29" s="106" t="s">
        <v>339</v>
      </c>
      <c r="C29" s="108" t="s">
        <v>1339</v>
      </c>
      <c r="D29" s="1005">
        <v>1010</v>
      </c>
    </row>
    <row r="30" spans="1:4" ht="30" customHeight="1" thickTop="1" thickBot="1">
      <c r="A30" s="208" t="s">
        <v>1336</v>
      </c>
      <c r="B30" s="106" t="s">
        <v>339</v>
      </c>
      <c r="C30" s="108" t="s">
        <v>1337</v>
      </c>
      <c r="D30" s="1005">
        <v>1010</v>
      </c>
    </row>
    <row r="31" spans="1:4" ht="30" customHeight="1" thickTop="1" thickBot="1">
      <c r="A31" s="208" t="s">
        <v>1351</v>
      </c>
      <c r="B31" s="106" t="s">
        <v>339</v>
      </c>
      <c r="C31" s="108" t="s">
        <v>1352</v>
      </c>
      <c r="D31" s="1005">
        <v>1010</v>
      </c>
    </row>
    <row r="32" spans="1:4" ht="30" customHeight="1" thickTop="1" thickBot="1">
      <c r="A32" s="208" t="s">
        <v>1340</v>
      </c>
      <c r="B32" s="106" t="s">
        <v>339</v>
      </c>
      <c r="C32" s="108" t="s">
        <v>1341</v>
      </c>
      <c r="D32" s="1005">
        <v>1010</v>
      </c>
    </row>
    <row r="33" spans="1:4" ht="30" customHeight="1" thickTop="1" thickBot="1">
      <c r="A33" s="208" t="s">
        <v>1356</v>
      </c>
      <c r="B33" s="106" t="s">
        <v>339</v>
      </c>
      <c r="C33" s="108" t="s">
        <v>1341</v>
      </c>
      <c r="D33" s="1005">
        <v>1010</v>
      </c>
    </row>
    <row r="34" spans="1:4" ht="30" customHeight="1" thickTop="1" thickBot="1">
      <c r="A34" s="208" t="s">
        <v>1357</v>
      </c>
      <c r="B34" s="106" t="s">
        <v>339</v>
      </c>
      <c r="C34" s="108" t="s">
        <v>1358</v>
      </c>
      <c r="D34" s="1005">
        <v>1010</v>
      </c>
    </row>
    <row r="35" spans="1:4" ht="30" customHeight="1" thickTop="1" thickBot="1">
      <c r="A35" s="208" t="s">
        <v>1407</v>
      </c>
      <c r="B35" s="106" t="s">
        <v>339</v>
      </c>
      <c r="C35" s="108" t="s">
        <v>1948</v>
      </c>
      <c r="D35" s="1005">
        <v>1010</v>
      </c>
    </row>
    <row r="36" spans="1:4" ht="30" customHeight="1" thickTop="1" thickBot="1">
      <c r="A36" s="208" t="s">
        <v>1488</v>
      </c>
      <c r="B36" s="106" t="s">
        <v>339</v>
      </c>
      <c r="C36" s="108" t="s">
        <v>1489</v>
      </c>
      <c r="D36" s="1005">
        <v>1010</v>
      </c>
    </row>
    <row r="37" spans="1:4" ht="30" customHeight="1" thickTop="1" thickBot="1">
      <c r="A37" s="208" t="s">
        <v>1469</v>
      </c>
      <c r="B37" s="106" t="s">
        <v>339</v>
      </c>
      <c r="C37" s="108" t="s">
        <v>1470</v>
      </c>
      <c r="D37" s="1005">
        <v>1010</v>
      </c>
    </row>
    <row r="38" spans="1:4" ht="30" customHeight="1" thickTop="1" thickBot="1">
      <c r="A38" s="208" t="s">
        <v>1348</v>
      </c>
      <c r="B38" s="106" t="s">
        <v>339</v>
      </c>
      <c r="C38" s="108" t="s">
        <v>1349</v>
      </c>
      <c r="D38" s="1005">
        <v>1010</v>
      </c>
    </row>
    <row r="39" spans="1:4" ht="30" customHeight="1" thickTop="1" thickBot="1">
      <c r="A39" s="208" t="s">
        <v>1305</v>
      </c>
      <c r="B39" s="106" t="s">
        <v>1307</v>
      </c>
      <c r="C39" s="108" t="s">
        <v>1364</v>
      </c>
      <c r="D39" s="1005">
        <v>1349.0999999999997</v>
      </c>
    </row>
    <row r="40" spans="1:4" ht="30" customHeight="1" thickTop="1" thickBot="1">
      <c r="A40" s="208" t="s">
        <v>1345</v>
      </c>
      <c r="B40" s="106" t="s">
        <v>339</v>
      </c>
      <c r="C40" s="108" t="s">
        <v>1346</v>
      </c>
      <c r="D40" s="1005">
        <v>1010</v>
      </c>
    </row>
    <row r="41" spans="1:4" ht="30" customHeight="1" thickTop="1" thickBot="1">
      <c r="A41" s="208" t="s">
        <v>1343</v>
      </c>
      <c r="B41" s="106" t="s">
        <v>339</v>
      </c>
      <c r="C41" s="108" t="s">
        <v>1344</v>
      </c>
      <c r="D41" s="1005">
        <v>1010</v>
      </c>
    </row>
    <row r="42" spans="1:4" ht="30" customHeight="1" thickTop="1" thickBot="1">
      <c r="A42" s="208" t="s">
        <v>1476</v>
      </c>
      <c r="B42" s="106" t="s">
        <v>339</v>
      </c>
      <c r="C42" s="108" t="s">
        <v>1344</v>
      </c>
      <c r="D42" s="1005">
        <v>1010</v>
      </c>
    </row>
    <row r="43" spans="1:4" ht="30" customHeight="1" thickTop="1" thickBot="1">
      <c r="A43" s="208" t="s">
        <v>1317</v>
      </c>
      <c r="B43" s="106" t="s">
        <v>339</v>
      </c>
      <c r="C43" s="108" t="s">
        <v>1318</v>
      </c>
      <c r="D43" s="1005">
        <v>1010</v>
      </c>
    </row>
    <row r="44" spans="1:4" ht="30" customHeight="1" thickTop="1" thickBot="1">
      <c r="A44" s="208" t="s">
        <v>1471</v>
      </c>
      <c r="B44" s="106" t="s">
        <v>339</v>
      </c>
      <c r="C44" s="108" t="s">
        <v>1318</v>
      </c>
      <c r="D44" s="1005">
        <v>1010</v>
      </c>
    </row>
    <row r="45" spans="1:4" ht="30" customHeight="1" thickTop="1" thickBot="1">
      <c r="A45" s="208" t="s">
        <v>1362</v>
      </c>
      <c r="B45" s="106" t="s">
        <v>339</v>
      </c>
      <c r="C45" s="108" t="s">
        <v>1363</v>
      </c>
      <c r="D45" s="1005">
        <v>1010</v>
      </c>
    </row>
    <row r="46" spans="1:4" ht="30" customHeight="1" thickTop="1" thickBot="1">
      <c r="A46" s="208" t="s">
        <v>1371</v>
      </c>
      <c r="B46" s="106" t="s">
        <v>339</v>
      </c>
      <c r="C46" s="108" t="s">
        <v>1372</v>
      </c>
      <c r="D46" s="1005">
        <v>1010</v>
      </c>
    </row>
    <row r="47" spans="1:4" ht="30" customHeight="1" thickTop="1" thickBot="1">
      <c r="A47" s="208" t="s">
        <v>1375</v>
      </c>
      <c r="B47" s="106" t="s">
        <v>339</v>
      </c>
      <c r="C47" s="108" t="s">
        <v>1376</v>
      </c>
      <c r="D47" s="1005">
        <v>1010</v>
      </c>
    </row>
    <row r="48" spans="1:4" ht="30" customHeight="1" thickTop="1" thickBot="1">
      <c r="A48" s="208" t="s">
        <v>1367</v>
      </c>
      <c r="B48" s="106" t="s">
        <v>1307</v>
      </c>
      <c r="C48" s="108" t="s">
        <v>1368</v>
      </c>
      <c r="D48" s="1005">
        <v>1010</v>
      </c>
    </row>
    <row r="49" spans="1:4" ht="30" customHeight="1" thickTop="1" thickBot="1">
      <c r="A49" s="208" t="s">
        <v>1365</v>
      </c>
      <c r="B49" s="106" t="s">
        <v>339</v>
      </c>
      <c r="C49" s="108" t="s">
        <v>1366</v>
      </c>
      <c r="D49" s="1005">
        <v>1010</v>
      </c>
    </row>
    <row r="50" spans="1:4" ht="30" customHeight="1" thickTop="1" thickBot="1">
      <c r="A50" s="208" t="s">
        <v>1369</v>
      </c>
      <c r="B50" s="106" t="s">
        <v>339</v>
      </c>
      <c r="C50" s="108" t="s">
        <v>1370</v>
      </c>
      <c r="D50" s="1005">
        <v>1010</v>
      </c>
    </row>
    <row r="51" spans="1:4" ht="30" customHeight="1" thickTop="1" thickBot="1">
      <c r="A51" s="208" t="s">
        <v>1398</v>
      </c>
      <c r="B51" s="106" t="s">
        <v>1390</v>
      </c>
      <c r="C51" s="108" t="s">
        <v>1399</v>
      </c>
      <c r="D51" s="1005">
        <v>1010</v>
      </c>
    </row>
    <row r="52" spans="1:4" ht="30" customHeight="1" thickTop="1" thickBot="1">
      <c r="A52" s="208" t="s">
        <v>1400</v>
      </c>
      <c r="B52" s="106" t="s">
        <v>1390</v>
      </c>
      <c r="C52" s="108" t="s">
        <v>1399</v>
      </c>
      <c r="D52" s="1005">
        <v>1010</v>
      </c>
    </row>
    <row r="53" spans="1:4" ht="30" customHeight="1" thickTop="1" thickBot="1">
      <c r="A53" s="208" t="s">
        <v>1373</v>
      </c>
      <c r="B53" s="106" t="s">
        <v>339</v>
      </c>
      <c r="C53" s="108" t="s">
        <v>1374</v>
      </c>
      <c r="D53" s="1005">
        <v>1010</v>
      </c>
    </row>
    <row r="54" spans="1:4" ht="30" customHeight="1" thickTop="1" thickBot="1">
      <c r="A54" s="208" t="s">
        <v>1377</v>
      </c>
      <c r="B54" s="106" t="s">
        <v>339</v>
      </c>
      <c r="C54" s="108" t="s">
        <v>1378</v>
      </c>
      <c r="D54" s="1005">
        <v>1100</v>
      </c>
    </row>
    <row r="55" spans="1:4" ht="30" customHeight="1" thickTop="1" thickBot="1">
      <c r="A55" s="208" t="s">
        <v>1462</v>
      </c>
      <c r="B55" s="106" t="s">
        <v>339</v>
      </c>
      <c r="C55" s="108" t="s">
        <v>2135</v>
      </c>
      <c r="D55" s="1005">
        <v>1100</v>
      </c>
    </row>
    <row r="56" spans="1:4" ht="30" customHeight="1" thickTop="1" thickBot="1">
      <c r="A56" s="208" t="s">
        <v>1463</v>
      </c>
      <c r="B56" s="106" t="s">
        <v>339</v>
      </c>
      <c r="C56" s="108" t="s">
        <v>2136</v>
      </c>
      <c r="D56" s="1005">
        <v>1100</v>
      </c>
    </row>
    <row r="57" spans="1:4" ht="30" customHeight="1" thickTop="1" thickBot="1">
      <c r="A57" s="208" t="s">
        <v>1464</v>
      </c>
      <c r="B57" s="106" t="s">
        <v>339</v>
      </c>
      <c r="C57" s="108" t="s">
        <v>2137</v>
      </c>
      <c r="D57" s="1005">
        <v>1100</v>
      </c>
    </row>
    <row r="58" spans="1:4" ht="30" customHeight="1" thickTop="1" thickBot="1">
      <c r="A58" s="208" t="s">
        <v>1441</v>
      </c>
      <c r="B58" s="106" t="s">
        <v>339</v>
      </c>
      <c r="C58" s="108" t="s">
        <v>1951</v>
      </c>
      <c r="D58" s="1005">
        <v>1100</v>
      </c>
    </row>
    <row r="59" spans="1:4" ht="30" customHeight="1" thickTop="1" thickBot="1">
      <c r="A59" s="208" t="s">
        <v>1379</v>
      </c>
      <c r="B59" s="106" t="s">
        <v>339</v>
      </c>
      <c r="C59" s="108" t="s">
        <v>1380</v>
      </c>
      <c r="D59" s="1005">
        <v>1100</v>
      </c>
    </row>
    <row r="60" spans="1:4" ht="30" customHeight="1" thickTop="1" thickBot="1">
      <c r="A60" s="208" t="s">
        <v>1460</v>
      </c>
      <c r="B60" s="106" t="s">
        <v>339</v>
      </c>
      <c r="C60" s="108" t="s">
        <v>1461</v>
      </c>
      <c r="D60" s="1005">
        <v>1100</v>
      </c>
    </row>
    <row r="61" spans="1:4" ht="30" customHeight="1" thickTop="1" thickBot="1">
      <c r="A61" s="208" t="s">
        <v>1446</v>
      </c>
      <c r="B61" s="106" t="s">
        <v>339</v>
      </c>
      <c r="C61" s="108" t="s">
        <v>1447</v>
      </c>
      <c r="D61" s="1005">
        <v>1100</v>
      </c>
    </row>
    <row r="62" spans="1:4" ht="30" customHeight="1" thickTop="1" thickBot="1">
      <c r="A62" s="208" t="s">
        <v>1453</v>
      </c>
      <c r="B62" s="106" t="s">
        <v>339</v>
      </c>
      <c r="C62" s="108" t="s">
        <v>1454</v>
      </c>
      <c r="D62" s="1005">
        <v>1100</v>
      </c>
    </row>
    <row r="63" spans="1:4" ht="30" customHeight="1" thickTop="1" thickBot="1">
      <c r="A63" s="208" t="s">
        <v>1457</v>
      </c>
      <c r="B63" s="106" t="s">
        <v>339</v>
      </c>
      <c r="C63" s="108" t="s">
        <v>1458</v>
      </c>
      <c r="D63" s="1005">
        <v>1100</v>
      </c>
    </row>
    <row r="64" spans="1:4" ht="30" customHeight="1" thickTop="1" thickBot="1">
      <c r="A64" s="208" t="s">
        <v>1444</v>
      </c>
      <c r="B64" s="106" t="s">
        <v>339</v>
      </c>
      <c r="C64" s="108" t="s">
        <v>1445</v>
      </c>
      <c r="D64" s="1005">
        <v>1100</v>
      </c>
    </row>
    <row r="65" spans="1:4" ht="30" customHeight="1" thickTop="1" thickBot="1">
      <c r="A65" s="208" t="s">
        <v>1381</v>
      </c>
      <c r="B65" s="106" t="s">
        <v>339</v>
      </c>
      <c r="C65" s="108" t="s">
        <v>1382</v>
      </c>
      <c r="D65" s="1005">
        <v>1100</v>
      </c>
    </row>
    <row r="66" spans="1:4" ht="30" customHeight="1" thickTop="1" thickBot="1">
      <c r="A66" s="208" t="s">
        <v>1451</v>
      </c>
      <c r="B66" s="106" t="s">
        <v>339</v>
      </c>
      <c r="C66" s="108" t="s">
        <v>1452</v>
      </c>
      <c r="D66" s="1005">
        <v>1100</v>
      </c>
    </row>
    <row r="67" spans="1:4" ht="30" customHeight="1" thickTop="1" thickBot="1">
      <c r="A67" s="208" t="s">
        <v>1455</v>
      </c>
      <c r="B67" s="106" t="s">
        <v>339</v>
      </c>
      <c r="C67" s="108" t="s">
        <v>1456</v>
      </c>
      <c r="D67" s="1005">
        <v>1100</v>
      </c>
    </row>
    <row r="68" spans="1:4" ht="30" customHeight="1" thickTop="1" thickBot="1">
      <c r="A68" s="208" t="s">
        <v>1427</v>
      </c>
      <c r="B68" s="106" t="s">
        <v>339</v>
      </c>
      <c r="C68" s="108" t="s">
        <v>1428</v>
      </c>
      <c r="D68" s="1005">
        <v>1100</v>
      </c>
    </row>
    <row r="69" spans="1:4" ht="30" customHeight="1" thickTop="1" thickBot="1">
      <c r="A69" s="208" t="s">
        <v>1467</v>
      </c>
      <c r="B69" s="106" t="s">
        <v>339</v>
      </c>
      <c r="C69" s="108" t="s">
        <v>2139</v>
      </c>
      <c r="D69" s="1005">
        <v>1100</v>
      </c>
    </row>
    <row r="70" spans="1:4" ht="30" customHeight="1" thickTop="1" thickBot="1">
      <c r="A70" s="208" t="s">
        <v>1468</v>
      </c>
      <c r="B70" s="106" t="s">
        <v>339</v>
      </c>
      <c r="C70" s="108" t="s">
        <v>2140</v>
      </c>
      <c r="D70" s="1005">
        <v>1100</v>
      </c>
    </row>
    <row r="71" spans="1:4" ht="30" customHeight="1" thickTop="1" thickBot="1">
      <c r="A71" s="208" t="s">
        <v>1465</v>
      </c>
      <c r="B71" s="106" t="s">
        <v>339</v>
      </c>
      <c r="C71" s="108" t="s">
        <v>2141</v>
      </c>
      <c r="D71" s="1005">
        <v>1100</v>
      </c>
    </row>
    <row r="72" spans="1:4" ht="30" customHeight="1" thickTop="1" thickBot="1">
      <c r="A72" s="208" t="s">
        <v>1466</v>
      </c>
      <c r="B72" s="106" t="s">
        <v>339</v>
      </c>
      <c r="C72" s="108" t="s">
        <v>2142</v>
      </c>
      <c r="D72" s="1005">
        <v>1100</v>
      </c>
    </row>
    <row r="73" spans="1:4" ht="30" customHeight="1" thickTop="1" thickBot="1">
      <c r="A73" s="208" t="s">
        <v>1434</v>
      </c>
      <c r="B73" s="106" t="s">
        <v>339</v>
      </c>
      <c r="C73" s="108" t="s">
        <v>1435</v>
      </c>
      <c r="D73" s="1005">
        <v>1100</v>
      </c>
    </row>
    <row r="74" spans="1:4" ht="30" customHeight="1" thickTop="1" thickBot="1">
      <c r="A74" s="208" t="s">
        <v>1433</v>
      </c>
      <c r="B74" s="106" t="s">
        <v>339</v>
      </c>
      <c r="C74" s="108" t="s">
        <v>1950</v>
      </c>
      <c r="D74" s="1005">
        <v>1100</v>
      </c>
    </row>
    <row r="75" spans="1:4" ht="30" customHeight="1" thickTop="1" thickBot="1">
      <c r="A75" s="208" t="s">
        <v>1431</v>
      </c>
      <c r="B75" s="106" t="s">
        <v>339</v>
      </c>
      <c r="C75" s="108" t="s">
        <v>1432</v>
      </c>
      <c r="D75" s="1005">
        <v>1100</v>
      </c>
    </row>
    <row r="76" spans="1:4" ht="30" customHeight="1" thickTop="1" thickBot="1">
      <c r="A76" s="208" t="s">
        <v>1459</v>
      </c>
      <c r="B76" s="106" t="s">
        <v>339</v>
      </c>
      <c r="C76" s="108" t="s">
        <v>2134</v>
      </c>
      <c r="D76" s="1005">
        <v>1100</v>
      </c>
    </row>
    <row r="77" spans="1:4" ht="30" customHeight="1" thickTop="1" thickBot="1">
      <c r="A77" s="208" t="s">
        <v>1437</v>
      </c>
      <c r="B77" s="106" t="s">
        <v>339</v>
      </c>
      <c r="C77" s="108" t="s">
        <v>1438</v>
      </c>
      <c r="D77" s="1005">
        <v>1100</v>
      </c>
    </row>
    <row r="78" spans="1:4" ht="30" customHeight="1" thickTop="1" thickBot="1">
      <c r="A78" s="208" t="s">
        <v>1439</v>
      </c>
      <c r="B78" s="106" t="s">
        <v>339</v>
      </c>
      <c r="C78" s="108" t="s">
        <v>1440</v>
      </c>
      <c r="D78" s="1005">
        <v>1100</v>
      </c>
    </row>
    <row r="79" spans="1:4" ht="30" customHeight="1" thickTop="1" thickBot="1">
      <c r="A79" s="208" t="s">
        <v>1442</v>
      </c>
      <c r="B79" s="106" t="s">
        <v>339</v>
      </c>
      <c r="C79" s="108" t="s">
        <v>1443</v>
      </c>
      <c r="D79" s="1005">
        <v>1100</v>
      </c>
    </row>
    <row r="80" spans="1:4" ht="30" customHeight="1" thickTop="1" thickBot="1">
      <c r="A80" s="208" t="s">
        <v>1421</v>
      </c>
      <c r="B80" s="106" t="s">
        <v>339</v>
      </c>
      <c r="C80" s="108" t="s">
        <v>1422</v>
      </c>
      <c r="D80" s="1005">
        <v>1100</v>
      </c>
    </row>
    <row r="81" spans="1:4" ht="30" customHeight="1" thickTop="1" thickBot="1">
      <c r="A81" s="208" t="s">
        <v>1425</v>
      </c>
      <c r="B81" s="106" t="s">
        <v>339</v>
      </c>
      <c r="C81" s="108" t="s">
        <v>1426</v>
      </c>
      <c r="D81" s="1005">
        <v>1100</v>
      </c>
    </row>
    <row r="82" spans="1:4" ht="30" customHeight="1" thickTop="1" thickBot="1">
      <c r="A82" s="208" t="s">
        <v>1429</v>
      </c>
      <c r="B82" s="106" t="s">
        <v>339</v>
      </c>
      <c r="C82" s="108" t="s">
        <v>1430</v>
      </c>
      <c r="D82" s="1005">
        <v>1100</v>
      </c>
    </row>
    <row r="83" spans="1:4" ht="30" customHeight="1" thickTop="1" thickBot="1">
      <c r="A83" s="208" t="s">
        <v>1423</v>
      </c>
      <c r="B83" s="106" t="s">
        <v>339</v>
      </c>
      <c r="C83" s="108" t="s">
        <v>1424</v>
      </c>
      <c r="D83" s="1005">
        <v>1100</v>
      </c>
    </row>
    <row r="84" spans="1:4" ht="30" customHeight="1" thickTop="1" thickBot="1">
      <c r="A84" s="208" t="s">
        <v>1389</v>
      </c>
      <c r="B84" s="106" t="s">
        <v>339</v>
      </c>
      <c r="C84" s="108" t="s">
        <v>1391</v>
      </c>
      <c r="D84" s="1005">
        <v>1010</v>
      </c>
    </row>
    <row r="85" spans="1:4" ht="30" customHeight="1" thickTop="1" thickBot="1">
      <c r="A85" s="208" t="s">
        <v>1392</v>
      </c>
      <c r="B85" s="106" t="s">
        <v>339</v>
      </c>
      <c r="C85" s="108" t="s">
        <v>1943</v>
      </c>
      <c r="D85" s="1005">
        <v>1010</v>
      </c>
    </row>
    <row r="86" spans="1:4" ht="30" customHeight="1" thickTop="1" thickBot="1">
      <c r="A86" s="208" t="s">
        <v>1393</v>
      </c>
      <c r="B86" s="106" t="s">
        <v>1390</v>
      </c>
      <c r="C86" s="108" t="s">
        <v>1394</v>
      </c>
      <c r="D86" s="1005">
        <v>1010</v>
      </c>
    </row>
    <row r="87" spans="1:4" ht="30" customHeight="1" thickTop="1" thickBot="1">
      <c r="A87" s="208" t="s">
        <v>1395</v>
      </c>
      <c r="B87" s="106" t="s">
        <v>339</v>
      </c>
      <c r="C87" s="108" t="s">
        <v>1396</v>
      </c>
      <c r="D87" s="1005">
        <v>1010</v>
      </c>
    </row>
    <row r="88" spans="1:4" ht="30" customHeight="1" thickTop="1" thickBot="1">
      <c r="A88" s="208" t="s">
        <v>1397</v>
      </c>
      <c r="B88" s="106" t="s">
        <v>339</v>
      </c>
      <c r="C88" s="108" t="s">
        <v>1396</v>
      </c>
      <c r="D88" s="1005">
        <v>1010</v>
      </c>
    </row>
    <row r="89" spans="1:4" ht="30" customHeight="1" thickTop="1" thickBot="1">
      <c r="A89" s="208" t="s">
        <v>1327</v>
      </c>
      <c r="B89" s="106" t="s">
        <v>339</v>
      </c>
      <c r="C89" s="108" t="s">
        <v>1936</v>
      </c>
      <c r="D89" s="1005">
        <v>1010</v>
      </c>
    </row>
    <row r="90" spans="1:4" ht="30" customHeight="1" thickTop="1" thickBot="1">
      <c r="A90" s="208" t="s">
        <v>1449</v>
      </c>
      <c r="B90" s="106" t="s">
        <v>339</v>
      </c>
      <c r="C90" s="108" t="s">
        <v>1450</v>
      </c>
      <c r="D90" s="1005">
        <v>1010</v>
      </c>
    </row>
    <row r="91" spans="1:4" ht="30" customHeight="1" thickTop="1" thickBot="1">
      <c r="A91" s="208" t="s">
        <v>1328</v>
      </c>
      <c r="B91" s="106" t="s">
        <v>339</v>
      </c>
      <c r="C91" s="108" t="s">
        <v>1329</v>
      </c>
      <c r="D91" s="1005">
        <v>1010</v>
      </c>
    </row>
    <row r="92" spans="1:4" ht="30" customHeight="1" thickTop="1" thickBot="1">
      <c r="A92" s="208" t="s">
        <v>1361</v>
      </c>
      <c r="B92" s="106" t="s">
        <v>339</v>
      </c>
      <c r="C92" s="108" t="s">
        <v>1942</v>
      </c>
      <c r="D92" s="1005">
        <v>1010</v>
      </c>
    </row>
    <row r="93" spans="1:4" ht="30" customHeight="1" thickTop="1" thickBot="1">
      <c r="A93" s="208" t="s">
        <v>1492</v>
      </c>
      <c r="B93" s="106" t="s">
        <v>1490</v>
      </c>
      <c r="C93" s="108" t="s">
        <v>1954</v>
      </c>
      <c r="D93" s="1005">
        <v>1349.0999999999997</v>
      </c>
    </row>
    <row r="94" spans="1:4" ht="30" customHeight="1" thickTop="1" thickBot="1">
      <c r="A94" s="208" t="s">
        <v>1483</v>
      </c>
      <c r="B94" s="106" t="s">
        <v>92</v>
      </c>
      <c r="C94" s="108" t="s">
        <v>1952</v>
      </c>
      <c r="D94" s="1005">
        <v>369712.28205653449</v>
      </c>
    </row>
    <row r="95" spans="1:4" ht="30" customHeight="1" thickTop="1" thickBot="1">
      <c r="A95" s="208" t="s">
        <v>1306</v>
      </c>
      <c r="B95" s="106" t="s">
        <v>1307</v>
      </c>
      <c r="C95" s="108" t="s">
        <v>1308</v>
      </c>
      <c r="D95" s="1005">
        <v>0.4319725891332501</v>
      </c>
    </row>
    <row r="96" spans="1:4" ht="30" customHeight="1" thickTop="1" thickBot="1">
      <c r="A96" s="208" t="s">
        <v>1715</v>
      </c>
      <c r="B96" s="106" t="s">
        <v>339</v>
      </c>
      <c r="C96" s="108" t="s">
        <v>1935</v>
      </c>
      <c r="D96" s="1005">
        <v>1010</v>
      </c>
    </row>
    <row r="97" spans="1:4" ht="30" customHeight="1" thickTop="1" thickBot="1">
      <c r="A97" s="208" t="s">
        <v>1496</v>
      </c>
      <c r="B97" s="106" t="s">
        <v>339</v>
      </c>
      <c r="C97" s="108" t="s">
        <v>1495</v>
      </c>
      <c r="D97" s="1005">
        <v>1010</v>
      </c>
    </row>
    <row r="98" spans="1:4" ht="30" customHeight="1" thickTop="1" thickBot="1">
      <c r="A98" s="208" t="s">
        <v>1321</v>
      </c>
      <c r="B98" s="106" t="s">
        <v>92</v>
      </c>
      <c r="C98" s="108" t="s">
        <v>1322</v>
      </c>
      <c r="D98" s="1005">
        <v>23899.158550565971</v>
      </c>
    </row>
    <row r="99" spans="1:4" ht="30" customHeight="1" thickTop="1" thickBot="1">
      <c r="A99" s="208" t="s">
        <v>1335</v>
      </c>
      <c r="B99" s="106" t="s">
        <v>339</v>
      </c>
      <c r="C99" s="108" t="s">
        <v>1937</v>
      </c>
      <c r="D99" s="1005">
        <v>1292.8780361396709</v>
      </c>
    </row>
    <row r="100" spans="1:4" ht="30" customHeight="1" thickTop="1" thickBot="1">
      <c r="A100" s="208" t="s">
        <v>1404</v>
      </c>
      <c r="B100" s="106" t="s">
        <v>1390</v>
      </c>
      <c r="C100" s="108" t="s">
        <v>1947</v>
      </c>
      <c r="D100" s="1005">
        <v>1010</v>
      </c>
    </row>
    <row r="101" spans="1:4" ht="30" customHeight="1" thickTop="1" thickBot="1">
      <c r="A101" s="208" t="s">
        <v>1477</v>
      </c>
      <c r="B101" s="106" t="s">
        <v>339</v>
      </c>
      <c r="C101" s="108" t="s">
        <v>1478</v>
      </c>
      <c r="D101" s="1005">
        <v>1010</v>
      </c>
    </row>
    <row r="102" spans="1:4" ht="30" customHeight="1" thickTop="1" thickBot="1">
      <c r="A102" s="208" t="s">
        <v>1479</v>
      </c>
      <c r="B102" s="106" t="s">
        <v>141</v>
      </c>
      <c r="C102" s="108" t="s">
        <v>1480</v>
      </c>
      <c r="D102" s="1005">
        <v>141484.99562294548</v>
      </c>
    </row>
    <row r="103" spans="1:4" ht="30" customHeight="1" thickTop="1" thickBot="1">
      <c r="A103" s="208" t="s">
        <v>1411</v>
      </c>
      <c r="B103" s="106" t="s">
        <v>344</v>
      </c>
      <c r="C103" s="108" t="s">
        <v>1412</v>
      </c>
      <c r="D103" s="1005">
        <v>0.65172321037656156</v>
      </c>
    </row>
    <row r="104" spans="1:4" ht="30" customHeight="1" thickTop="1" thickBot="1">
      <c r="A104" s="208" t="s">
        <v>1409</v>
      </c>
      <c r="B104" s="106" t="s">
        <v>344</v>
      </c>
      <c r="C104" s="108" t="s">
        <v>1410</v>
      </c>
      <c r="D104" s="1005">
        <v>0.4319725891332501</v>
      </c>
    </row>
    <row r="105" spans="1:4" ht="30" customHeight="1" thickTop="1" thickBot="1">
      <c r="A105" s="208" t="s">
        <v>1359</v>
      </c>
      <c r="B105" s="106" t="s">
        <v>339</v>
      </c>
      <c r="C105" s="108" t="s">
        <v>1360</v>
      </c>
      <c r="D105" s="1005">
        <v>1010</v>
      </c>
    </row>
    <row r="106" spans="1:4" ht="30" customHeight="1" thickTop="1" thickBot="1">
      <c r="A106" s="208" t="s">
        <v>1486</v>
      </c>
      <c r="B106" s="106" t="s">
        <v>92</v>
      </c>
      <c r="C106" s="108" t="s">
        <v>1487</v>
      </c>
      <c r="D106" s="1005">
        <v>133895.30140766996</v>
      </c>
    </row>
    <row r="107" spans="1:4" ht="30" customHeight="1" thickTop="1" thickBot="1">
      <c r="A107" s="208" t="s">
        <v>1385</v>
      </c>
      <c r="B107" s="106" t="s">
        <v>339</v>
      </c>
      <c r="C107" s="108" t="s">
        <v>1386</v>
      </c>
      <c r="D107" s="1005">
        <v>1100</v>
      </c>
    </row>
    <row r="108" spans="1:4" ht="30" customHeight="1" thickTop="1" thickBot="1">
      <c r="A108" s="208" t="s">
        <v>1347</v>
      </c>
      <c r="B108" s="106" t="s">
        <v>339</v>
      </c>
      <c r="C108" s="108" t="s">
        <v>1939</v>
      </c>
      <c r="D108" s="1005">
        <v>1004.5420699925538</v>
      </c>
    </row>
    <row r="109" spans="1:4" ht="30" customHeight="1" thickTop="1" thickBot="1">
      <c r="A109" s="208" t="s">
        <v>1342</v>
      </c>
      <c r="B109" s="106" t="s">
        <v>339</v>
      </c>
      <c r="C109" s="108" t="s">
        <v>1938</v>
      </c>
      <c r="D109" s="1005">
        <v>1004.5420699925538</v>
      </c>
    </row>
    <row r="110" spans="1:4" ht="30" customHeight="1" thickTop="1" thickBot="1">
      <c r="A110" s="208" t="s">
        <v>1481</v>
      </c>
      <c r="B110" s="106" t="s">
        <v>339</v>
      </c>
      <c r="C110" s="108" t="s">
        <v>1482</v>
      </c>
      <c r="D110" s="1005">
        <v>1004.5420699925538</v>
      </c>
    </row>
    <row r="111" spans="1:4" ht="30" customHeight="1" thickTop="1" thickBot="1">
      <c r="A111" s="208" t="s">
        <v>1402</v>
      </c>
      <c r="B111" s="106" t="s">
        <v>1390</v>
      </c>
      <c r="C111" s="108" t="s">
        <v>1945</v>
      </c>
      <c r="D111" s="1005">
        <v>1004.5420699925538</v>
      </c>
    </row>
    <row r="112" spans="1:4" ht="30" customHeight="1" thickTop="1" thickBot="1">
      <c r="A112" s="208" t="s">
        <v>1403</v>
      </c>
      <c r="B112" s="106" t="s">
        <v>344</v>
      </c>
      <c r="C112" s="108" t="s">
        <v>1946</v>
      </c>
      <c r="D112" s="1005">
        <v>2.9188323931245752</v>
      </c>
    </row>
    <row r="113" spans="1:4" ht="30" customHeight="1" thickTop="1" thickBot="1">
      <c r="A113" s="208" t="s">
        <v>1408</v>
      </c>
      <c r="B113" s="106" t="s">
        <v>1390</v>
      </c>
      <c r="C113" s="108" t="s">
        <v>1949</v>
      </c>
      <c r="D113" s="1005">
        <v>1004.5420699925538</v>
      </c>
    </row>
    <row r="114" spans="1:4" ht="30" customHeight="1" thickTop="1" thickBot="1">
      <c r="A114" s="208" t="s">
        <v>1484</v>
      </c>
      <c r="B114" s="106" t="s">
        <v>92</v>
      </c>
      <c r="C114" s="108" t="s">
        <v>1485</v>
      </c>
      <c r="D114" s="1005">
        <v>1158005.8426736325</v>
      </c>
    </row>
    <row r="115" spans="1:4" ht="30" customHeight="1" thickTop="1" thickBot="1">
      <c r="A115" s="208" t="s">
        <v>1405</v>
      </c>
      <c r="B115" s="106" t="s">
        <v>92</v>
      </c>
      <c r="C115" s="108" t="s">
        <v>1406</v>
      </c>
      <c r="D115" s="1005">
        <v>1029.6412069936705</v>
      </c>
    </row>
    <row r="116" spans="1:4" ht="30" customHeight="1" thickTop="1" thickBot="1">
      <c r="A116" s="208" t="s">
        <v>1355</v>
      </c>
      <c r="B116" s="106" t="s">
        <v>339</v>
      </c>
      <c r="C116" s="108" t="s">
        <v>1941</v>
      </c>
      <c r="D116" s="1005">
        <v>1004.5420699925538</v>
      </c>
    </row>
    <row r="117" spans="1:4" ht="30" customHeight="1" thickTop="1" thickBot="1">
      <c r="A117" s="208" t="s">
        <v>1383</v>
      </c>
      <c r="B117" s="106" t="s">
        <v>92</v>
      </c>
      <c r="C117" s="108" t="s">
        <v>1384</v>
      </c>
      <c r="D117" s="1005">
        <v>534371.30684795766</v>
      </c>
    </row>
    <row r="118" spans="1:4" ht="15.75" thickTop="1"/>
  </sheetData>
  <sortState xmlns:xlrd2="http://schemas.microsoft.com/office/spreadsheetml/2017/richdata2" ref="A6:D259">
    <sortCondition ref="C6:C259"/>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1" customWidth="1"/>
    <col min="2" max="2" width="15.42578125" style="541" customWidth="1"/>
    <col min="3" max="3" width="7.28515625" style="541" customWidth="1"/>
    <col min="4" max="4" width="11.42578125" style="541"/>
    <col min="5" max="5" width="5.7109375" style="541" customWidth="1"/>
    <col min="6" max="6" width="5.7109375" style="541" hidden="1" customWidth="1"/>
    <col min="7" max="7" width="9.5703125" style="541" customWidth="1"/>
    <col min="8" max="8" width="14" style="541" customWidth="1"/>
    <col min="9" max="9" width="16.28515625" style="541" customWidth="1"/>
    <col min="10" max="10" width="15.85546875" style="541" customWidth="1"/>
    <col min="11" max="11" width="11.7109375" style="541" customWidth="1"/>
    <col min="12" max="12" width="8.28515625" style="541" customWidth="1"/>
    <col min="13" max="13" width="16.5703125" style="541" customWidth="1"/>
    <col min="14" max="256" width="11.42578125" style="541"/>
    <col min="257" max="257" width="22.7109375" style="541" customWidth="1"/>
    <col min="258" max="258" width="15.42578125" style="541" customWidth="1"/>
    <col min="259" max="259" width="7.28515625" style="541" customWidth="1"/>
    <col min="260" max="260" width="11.42578125" style="541"/>
    <col min="261" max="261" width="5.7109375" style="541" customWidth="1"/>
    <col min="262" max="262" width="0" style="541" hidden="1" customWidth="1"/>
    <col min="263" max="263" width="9.5703125" style="541" customWidth="1"/>
    <col min="264" max="264" width="14" style="541" customWidth="1"/>
    <col min="265" max="265" width="16.28515625" style="541" customWidth="1"/>
    <col min="266" max="266" width="15.85546875" style="541" customWidth="1"/>
    <col min="267" max="267" width="11.7109375" style="541" customWidth="1"/>
    <col min="268" max="268" width="8.28515625" style="541" customWidth="1"/>
    <col min="269" max="269" width="16.5703125" style="541" customWidth="1"/>
    <col min="270" max="512" width="11.42578125" style="541"/>
    <col min="513" max="513" width="22.7109375" style="541" customWidth="1"/>
    <col min="514" max="514" width="15.42578125" style="541" customWidth="1"/>
    <col min="515" max="515" width="7.28515625" style="541" customWidth="1"/>
    <col min="516" max="516" width="11.42578125" style="541"/>
    <col min="517" max="517" width="5.7109375" style="541" customWidth="1"/>
    <col min="518" max="518" width="0" style="541" hidden="1" customWidth="1"/>
    <col min="519" max="519" width="9.5703125" style="541" customWidth="1"/>
    <col min="520" max="520" width="14" style="541" customWidth="1"/>
    <col min="521" max="521" width="16.28515625" style="541" customWidth="1"/>
    <col min="522" max="522" width="15.85546875" style="541" customWidth="1"/>
    <col min="523" max="523" width="11.7109375" style="541" customWidth="1"/>
    <col min="524" max="524" width="8.28515625" style="541" customWidth="1"/>
    <col min="525" max="525" width="16.5703125" style="541" customWidth="1"/>
    <col min="526" max="768" width="11.42578125" style="541"/>
    <col min="769" max="769" width="22.7109375" style="541" customWidth="1"/>
    <col min="770" max="770" width="15.42578125" style="541" customWidth="1"/>
    <col min="771" max="771" width="7.28515625" style="541" customWidth="1"/>
    <col min="772" max="772" width="11.42578125" style="541"/>
    <col min="773" max="773" width="5.7109375" style="541" customWidth="1"/>
    <col min="774" max="774" width="0" style="541" hidden="1" customWidth="1"/>
    <col min="775" max="775" width="9.5703125" style="541" customWidth="1"/>
    <col min="776" max="776" width="14" style="541" customWidth="1"/>
    <col min="777" max="777" width="16.28515625" style="541" customWidth="1"/>
    <col min="778" max="778" width="15.85546875" style="541" customWidth="1"/>
    <col min="779" max="779" width="11.7109375" style="541" customWidth="1"/>
    <col min="780" max="780" width="8.28515625" style="541" customWidth="1"/>
    <col min="781" max="781" width="16.5703125" style="541" customWidth="1"/>
    <col min="782" max="1024" width="11.42578125" style="541"/>
    <col min="1025" max="1025" width="22.7109375" style="541" customWidth="1"/>
    <col min="1026" max="1026" width="15.42578125" style="541" customWidth="1"/>
    <col min="1027" max="1027" width="7.28515625" style="541" customWidth="1"/>
    <col min="1028" max="1028" width="11.42578125" style="541"/>
    <col min="1029" max="1029" width="5.7109375" style="541" customWidth="1"/>
    <col min="1030" max="1030" width="0" style="541" hidden="1" customWidth="1"/>
    <col min="1031" max="1031" width="9.5703125" style="541" customWidth="1"/>
    <col min="1032" max="1032" width="14" style="541" customWidth="1"/>
    <col min="1033" max="1033" width="16.28515625" style="541" customWidth="1"/>
    <col min="1034" max="1034" width="15.85546875" style="541" customWidth="1"/>
    <col min="1035" max="1035" width="11.7109375" style="541" customWidth="1"/>
    <col min="1036" max="1036" width="8.28515625" style="541" customWidth="1"/>
    <col min="1037" max="1037" width="16.5703125" style="541" customWidth="1"/>
    <col min="1038" max="1280" width="11.42578125" style="541"/>
    <col min="1281" max="1281" width="22.7109375" style="541" customWidth="1"/>
    <col min="1282" max="1282" width="15.42578125" style="541" customWidth="1"/>
    <col min="1283" max="1283" width="7.28515625" style="541" customWidth="1"/>
    <col min="1284" max="1284" width="11.42578125" style="541"/>
    <col min="1285" max="1285" width="5.7109375" style="541" customWidth="1"/>
    <col min="1286" max="1286" width="0" style="541" hidden="1" customWidth="1"/>
    <col min="1287" max="1287" width="9.5703125" style="541" customWidth="1"/>
    <col min="1288" max="1288" width="14" style="541" customWidth="1"/>
    <col min="1289" max="1289" width="16.28515625" style="541" customWidth="1"/>
    <col min="1290" max="1290" width="15.85546875" style="541" customWidth="1"/>
    <col min="1291" max="1291" width="11.7109375" style="541" customWidth="1"/>
    <col min="1292" max="1292" width="8.28515625" style="541" customWidth="1"/>
    <col min="1293" max="1293" width="16.5703125" style="541" customWidth="1"/>
    <col min="1294" max="1536" width="11.42578125" style="541"/>
    <col min="1537" max="1537" width="22.7109375" style="541" customWidth="1"/>
    <col min="1538" max="1538" width="15.42578125" style="541" customWidth="1"/>
    <col min="1539" max="1539" width="7.28515625" style="541" customWidth="1"/>
    <col min="1540" max="1540" width="11.42578125" style="541"/>
    <col min="1541" max="1541" width="5.7109375" style="541" customWidth="1"/>
    <col min="1542" max="1542" width="0" style="541" hidden="1" customWidth="1"/>
    <col min="1543" max="1543" width="9.5703125" style="541" customWidth="1"/>
    <col min="1544" max="1544" width="14" style="541" customWidth="1"/>
    <col min="1545" max="1545" width="16.28515625" style="541" customWidth="1"/>
    <col min="1546" max="1546" width="15.85546875" style="541" customWidth="1"/>
    <col min="1547" max="1547" width="11.7109375" style="541" customWidth="1"/>
    <col min="1548" max="1548" width="8.28515625" style="541" customWidth="1"/>
    <col min="1549" max="1549" width="16.5703125" style="541" customWidth="1"/>
    <col min="1550" max="1792" width="11.42578125" style="541"/>
    <col min="1793" max="1793" width="22.7109375" style="541" customWidth="1"/>
    <col min="1794" max="1794" width="15.42578125" style="541" customWidth="1"/>
    <col min="1795" max="1795" width="7.28515625" style="541" customWidth="1"/>
    <col min="1796" max="1796" width="11.42578125" style="541"/>
    <col min="1797" max="1797" width="5.7109375" style="541" customWidth="1"/>
    <col min="1798" max="1798" width="0" style="541" hidden="1" customWidth="1"/>
    <col min="1799" max="1799" width="9.5703125" style="541" customWidth="1"/>
    <col min="1800" max="1800" width="14" style="541" customWidth="1"/>
    <col min="1801" max="1801" width="16.28515625" style="541" customWidth="1"/>
    <col min="1802" max="1802" width="15.85546875" style="541" customWidth="1"/>
    <col min="1803" max="1803" width="11.7109375" style="541" customWidth="1"/>
    <col min="1804" max="1804" width="8.28515625" style="541" customWidth="1"/>
    <col min="1805" max="1805" width="16.5703125" style="541" customWidth="1"/>
    <col min="1806" max="2048" width="11.42578125" style="541"/>
    <col min="2049" max="2049" width="22.7109375" style="541" customWidth="1"/>
    <col min="2050" max="2050" width="15.42578125" style="541" customWidth="1"/>
    <col min="2051" max="2051" width="7.28515625" style="541" customWidth="1"/>
    <col min="2052" max="2052" width="11.42578125" style="541"/>
    <col min="2053" max="2053" width="5.7109375" style="541" customWidth="1"/>
    <col min="2054" max="2054" width="0" style="541" hidden="1" customWidth="1"/>
    <col min="2055" max="2055" width="9.5703125" style="541" customWidth="1"/>
    <col min="2056" max="2056" width="14" style="541" customWidth="1"/>
    <col min="2057" max="2057" width="16.28515625" style="541" customWidth="1"/>
    <col min="2058" max="2058" width="15.85546875" style="541" customWidth="1"/>
    <col min="2059" max="2059" width="11.7109375" style="541" customWidth="1"/>
    <col min="2060" max="2060" width="8.28515625" style="541" customWidth="1"/>
    <col min="2061" max="2061" width="16.5703125" style="541" customWidth="1"/>
    <col min="2062" max="2304" width="11.42578125" style="541"/>
    <col min="2305" max="2305" width="22.7109375" style="541" customWidth="1"/>
    <col min="2306" max="2306" width="15.42578125" style="541" customWidth="1"/>
    <col min="2307" max="2307" width="7.28515625" style="541" customWidth="1"/>
    <col min="2308" max="2308" width="11.42578125" style="541"/>
    <col min="2309" max="2309" width="5.7109375" style="541" customWidth="1"/>
    <col min="2310" max="2310" width="0" style="541" hidden="1" customWidth="1"/>
    <col min="2311" max="2311" width="9.5703125" style="541" customWidth="1"/>
    <col min="2312" max="2312" width="14" style="541" customWidth="1"/>
    <col min="2313" max="2313" width="16.28515625" style="541" customWidth="1"/>
    <col min="2314" max="2314" width="15.85546875" style="541" customWidth="1"/>
    <col min="2315" max="2315" width="11.7109375" style="541" customWidth="1"/>
    <col min="2316" max="2316" width="8.28515625" style="541" customWidth="1"/>
    <col min="2317" max="2317" width="16.5703125" style="541" customWidth="1"/>
    <col min="2318" max="2560" width="11.42578125" style="541"/>
    <col min="2561" max="2561" width="22.7109375" style="541" customWidth="1"/>
    <col min="2562" max="2562" width="15.42578125" style="541" customWidth="1"/>
    <col min="2563" max="2563" width="7.28515625" style="541" customWidth="1"/>
    <col min="2564" max="2564" width="11.42578125" style="541"/>
    <col min="2565" max="2565" width="5.7109375" style="541" customWidth="1"/>
    <col min="2566" max="2566" width="0" style="541" hidden="1" customWidth="1"/>
    <col min="2567" max="2567" width="9.5703125" style="541" customWidth="1"/>
    <col min="2568" max="2568" width="14" style="541" customWidth="1"/>
    <col min="2569" max="2569" width="16.28515625" style="541" customWidth="1"/>
    <col min="2570" max="2570" width="15.85546875" style="541" customWidth="1"/>
    <col min="2571" max="2571" width="11.7109375" style="541" customWidth="1"/>
    <col min="2572" max="2572" width="8.28515625" style="541" customWidth="1"/>
    <col min="2573" max="2573" width="16.5703125" style="541" customWidth="1"/>
    <col min="2574" max="2816" width="11.42578125" style="541"/>
    <col min="2817" max="2817" width="22.7109375" style="541" customWidth="1"/>
    <col min="2818" max="2818" width="15.42578125" style="541" customWidth="1"/>
    <col min="2819" max="2819" width="7.28515625" style="541" customWidth="1"/>
    <col min="2820" max="2820" width="11.42578125" style="541"/>
    <col min="2821" max="2821" width="5.7109375" style="541" customWidth="1"/>
    <col min="2822" max="2822" width="0" style="541" hidden="1" customWidth="1"/>
    <col min="2823" max="2823" width="9.5703125" style="541" customWidth="1"/>
    <col min="2824" max="2824" width="14" style="541" customWidth="1"/>
    <col min="2825" max="2825" width="16.28515625" style="541" customWidth="1"/>
    <col min="2826" max="2826" width="15.85546875" style="541" customWidth="1"/>
    <col min="2827" max="2827" width="11.7109375" style="541" customWidth="1"/>
    <col min="2828" max="2828" width="8.28515625" style="541" customWidth="1"/>
    <col min="2829" max="2829" width="16.5703125" style="541" customWidth="1"/>
    <col min="2830" max="3072" width="11.42578125" style="541"/>
    <col min="3073" max="3073" width="22.7109375" style="541" customWidth="1"/>
    <col min="3074" max="3074" width="15.42578125" style="541" customWidth="1"/>
    <col min="3075" max="3075" width="7.28515625" style="541" customWidth="1"/>
    <col min="3076" max="3076" width="11.42578125" style="541"/>
    <col min="3077" max="3077" width="5.7109375" style="541" customWidth="1"/>
    <col min="3078" max="3078" width="0" style="541" hidden="1" customWidth="1"/>
    <col min="3079" max="3079" width="9.5703125" style="541" customWidth="1"/>
    <col min="3080" max="3080" width="14" style="541" customWidth="1"/>
    <col min="3081" max="3081" width="16.28515625" style="541" customWidth="1"/>
    <col min="3082" max="3082" width="15.85546875" style="541" customWidth="1"/>
    <col min="3083" max="3083" width="11.7109375" style="541" customWidth="1"/>
    <col min="3084" max="3084" width="8.28515625" style="541" customWidth="1"/>
    <col min="3085" max="3085" width="16.5703125" style="541" customWidth="1"/>
    <col min="3086" max="3328" width="11.42578125" style="541"/>
    <col min="3329" max="3329" width="22.7109375" style="541" customWidth="1"/>
    <col min="3330" max="3330" width="15.42578125" style="541" customWidth="1"/>
    <col min="3331" max="3331" width="7.28515625" style="541" customWidth="1"/>
    <col min="3332" max="3332" width="11.42578125" style="541"/>
    <col min="3333" max="3333" width="5.7109375" style="541" customWidth="1"/>
    <col min="3334" max="3334" width="0" style="541" hidden="1" customWidth="1"/>
    <col min="3335" max="3335" width="9.5703125" style="541" customWidth="1"/>
    <col min="3336" max="3336" width="14" style="541" customWidth="1"/>
    <col min="3337" max="3337" width="16.28515625" style="541" customWidth="1"/>
    <col min="3338" max="3338" width="15.85546875" style="541" customWidth="1"/>
    <col min="3339" max="3339" width="11.7109375" style="541" customWidth="1"/>
    <col min="3340" max="3340" width="8.28515625" style="541" customWidth="1"/>
    <col min="3341" max="3341" width="16.5703125" style="541" customWidth="1"/>
    <col min="3342" max="3584" width="11.42578125" style="541"/>
    <col min="3585" max="3585" width="22.7109375" style="541" customWidth="1"/>
    <col min="3586" max="3586" width="15.42578125" style="541" customWidth="1"/>
    <col min="3587" max="3587" width="7.28515625" style="541" customWidth="1"/>
    <col min="3588" max="3588" width="11.42578125" style="541"/>
    <col min="3589" max="3589" width="5.7109375" style="541" customWidth="1"/>
    <col min="3590" max="3590" width="0" style="541" hidden="1" customWidth="1"/>
    <col min="3591" max="3591" width="9.5703125" style="541" customWidth="1"/>
    <col min="3592" max="3592" width="14" style="541" customWidth="1"/>
    <col min="3593" max="3593" width="16.28515625" style="541" customWidth="1"/>
    <col min="3594" max="3594" width="15.85546875" style="541" customWidth="1"/>
    <col min="3595" max="3595" width="11.7109375" style="541" customWidth="1"/>
    <col min="3596" max="3596" width="8.28515625" style="541" customWidth="1"/>
    <col min="3597" max="3597" width="16.5703125" style="541" customWidth="1"/>
    <col min="3598" max="3840" width="11.42578125" style="541"/>
    <col min="3841" max="3841" width="22.7109375" style="541" customWidth="1"/>
    <col min="3842" max="3842" width="15.42578125" style="541" customWidth="1"/>
    <col min="3843" max="3843" width="7.28515625" style="541" customWidth="1"/>
    <col min="3844" max="3844" width="11.42578125" style="541"/>
    <col min="3845" max="3845" width="5.7109375" style="541" customWidth="1"/>
    <col min="3846" max="3846" width="0" style="541" hidden="1" customWidth="1"/>
    <col min="3847" max="3847" width="9.5703125" style="541" customWidth="1"/>
    <col min="3848" max="3848" width="14" style="541" customWidth="1"/>
    <col min="3849" max="3849" width="16.28515625" style="541" customWidth="1"/>
    <col min="3850" max="3850" width="15.85546875" style="541" customWidth="1"/>
    <col min="3851" max="3851" width="11.7109375" style="541" customWidth="1"/>
    <col min="3852" max="3852" width="8.28515625" style="541" customWidth="1"/>
    <col min="3853" max="3853" width="16.5703125" style="541" customWidth="1"/>
    <col min="3854" max="4096" width="11.42578125" style="541"/>
    <col min="4097" max="4097" width="22.7109375" style="541" customWidth="1"/>
    <col min="4098" max="4098" width="15.42578125" style="541" customWidth="1"/>
    <col min="4099" max="4099" width="7.28515625" style="541" customWidth="1"/>
    <col min="4100" max="4100" width="11.42578125" style="541"/>
    <col min="4101" max="4101" width="5.7109375" style="541" customWidth="1"/>
    <col min="4102" max="4102" width="0" style="541" hidden="1" customWidth="1"/>
    <col min="4103" max="4103" width="9.5703125" style="541" customWidth="1"/>
    <col min="4104" max="4104" width="14" style="541" customWidth="1"/>
    <col min="4105" max="4105" width="16.28515625" style="541" customWidth="1"/>
    <col min="4106" max="4106" width="15.85546875" style="541" customWidth="1"/>
    <col min="4107" max="4107" width="11.7109375" style="541" customWidth="1"/>
    <col min="4108" max="4108" width="8.28515625" style="541" customWidth="1"/>
    <col min="4109" max="4109" width="16.5703125" style="541" customWidth="1"/>
    <col min="4110" max="4352" width="11.42578125" style="541"/>
    <col min="4353" max="4353" width="22.7109375" style="541" customWidth="1"/>
    <col min="4354" max="4354" width="15.42578125" style="541" customWidth="1"/>
    <col min="4355" max="4355" width="7.28515625" style="541" customWidth="1"/>
    <col min="4356" max="4356" width="11.42578125" style="541"/>
    <col min="4357" max="4357" width="5.7109375" style="541" customWidth="1"/>
    <col min="4358" max="4358" width="0" style="541" hidden="1" customWidth="1"/>
    <col min="4359" max="4359" width="9.5703125" style="541" customWidth="1"/>
    <col min="4360" max="4360" width="14" style="541" customWidth="1"/>
    <col min="4361" max="4361" width="16.28515625" style="541" customWidth="1"/>
    <col min="4362" max="4362" width="15.85546875" style="541" customWidth="1"/>
    <col min="4363" max="4363" width="11.7109375" style="541" customWidth="1"/>
    <col min="4364" max="4364" width="8.28515625" style="541" customWidth="1"/>
    <col min="4365" max="4365" width="16.5703125" style="541" customWidth="1"/>
    <col min="4366" max="4608" width="11.42578125" style="541"/>
    <col min="4609" max="4609" width="22.7109375" style="541" customWidth="1"/>
    <col min="4610" max="4610" width="15.42578125" style="541" customWidth="1"/>
    <col min="4611" max="4611" width="7.28515625" style="541" customWidth="1"/>
    <col min="4612" max="4612" width="11.42578125" style="541"/>
    <col min="4613" max="4613" width="5.7109375" style="541" customWidth="1"/>
    <col min="4614" max="4614" width="0" style="541" hidden="1" customWidth="1"/>
    <col min="4615" max="4615" width="9.5703125" style="541" customWidth="1"/>
    <col min="4616" max="4616" width="14" style="541" customWidth="1"/>
    <col min="4617" max="4617" width="16.28515625" style="541" customWidth="1"/>
    <col min="4618" max="4618" width="15.85546875" style="541" customWidth="1"/>
    <col min="4619" max="4619" width="11.7109375" style="541" customWidth="1"/>
    <col min="4620" max="4620" width="8.28515625" style="541" customWidth="1"/>
    <col min="4621" max="4621" width="16.5703125" style="541" customWidth="1"/>
    <col min="4622" max="4864" width="11.42578125" style="541"/>
    <col min="4865" max="4865" width="22.7109375" style="541" customWidth="1"/>
    <col min="4866" max="4866" width="15.42578125" style="541" customWidth="1"/>
    <col min="4867" max="4867" width="7.28515625" style="541" customWidth="1"/>
    <col min="4868" max="4868" width="11.42578125" style="541"/>
    <col min="4869" max="4869" width="5.7109375" style="541" customWidth="1"/>
    <col min="4870" max="4870" width="0" style="541" hidden="1" customWidth="1"/>
    <col min="4871" max="4871" width="9.5703125" style="541" customWidth="1"/>
    <col min="4872" max="4872" width="14" style="541" customWidth="1"/>
    <col min="4873" max="4873" width="16.28515625" style="541" customWidth="1"/>
    <col min="4874" max="4874" width="15.85546875" style="541" customWidth="1"/>
    <col min="4875" max="4875" width="11.7109375" style="541" customWidth="1"/>
    <col min="4876" max="4876" width="8.28515625" style="541" customWidth="1"/>
    <col min="4877" max="4877" width="16.5703125" style="541" customWidth="1"/>
    <col min="4878" max="5120" width="11.42578125" style="541"/>
    <col min="5121" max="5121" width="22.7109375" style="541" customWidth="1"/>
    <col min="5122" max="5122" width="15.42578125" style="541" customWidth="1"/>
    <col min="5123" max="5123" width="7.28515625" style="541" customWidth="1"/>
    <col min="5124" max="5124" width="11.42578125" style="541"/>
    <col min="5125" max="5125" width="5.7109375" style="541" customWidth="1"/>
    <col min="5126" max="5126" width="0" style="541" hidden="1" customWidth="1"/>
    <col min="5127" max="5127" width="9.5703125" style="541" customWidth="1"/>
    <col min="5128" max="5128" width="14" style="541" customWidth="1"/>
    <col min="5129" max="5129" width="16.28515625" style="541" customWidth="1"/>
    <col min="5130" max="5130" width="15.85546875" style="541" customWidth="1"/>
    <col min="5131" max="5131" width="11.7109375" style="541" customWidth="1"/>
    <col min="5132" max="5132" width="8.28515625" style="541" customWidth="1"/>
    <col min="5133" max="5133" width="16.5703125" style="541" customWidth="1"/>
    <col min="5134" max="5376" width="11.42578125" style="541"/>
    <col min="5377" max="5377" width="22.7109375" style="541" customWidth="1"/>
    <col min="5378" max="5378" width="15.42578125" style="541" customWidth="1"/>
    <col min="5379" max="5379" width="7.28515625" style="541" customWidth="1"/>
    <col min="5380" max="5380" width="11.42578125" style="541"/>
    <col min="5381" max="5381" width="5.7109375" style="541" customWidth="1"/>
    <col min="5382" max="5382" width="0" style="541" hidden="1" customWidth="1"/>
    <col min="5383" max="5383" width="9.5703125" style="541" customWidth="1"/>
    <col min="5384" max="5384" width="14" style="541" customWidth="1"/>
    <col min="5385" max="5385" width="16.28515625" style="541" customWidth="1"/>
    <col min="5386" max="5386" width="15.85546875" style="541" customWidth="1"/>
    <col min="5387" max="5387" width="11.7109375" style="541" customWidth="1"/>
    <col min="5388" max="5388" width="8.28515625" style="541" customWidth="1"/>
    <col min="5389" max="5389" width="16.5703125" style="541" customWidth="1"/>
    <col min="5390" max="5632" width="11.42578125" style="541"/>
    <col min="5633" max="5633" width="22.7109375" style="541" customWidth="1"/>
    <col min="5634" max="5634" width="15.42578125" style="541" customWidth="1"/>
    <col min="5635" max="5635" width="7.28515625" style="541" customWidth="1"/>
    <col min="5636" max="5636" width="11.42578125" style="541"/>
    <col min="5637" max="5637" width="5.7109375" style="541" customWidth="1"/>
    <col min="5638" max="5638" width="0" style="541" hidden="1" customWidth="1"/>
    <col min="5639" max="5639" width="9.5703125" style="541" customWidth="1"/>
    <col min="5640" max="5640" width="14" style="541" customWidth="1"/>
    <col min="5641" max="5641" width="16.28515625" style="541" customWidth="1"/>
    <col min="5642" max="5642" width="15.85546875" style="541" customWidth="1"/>
    <col min="5643" max="5643" width="11.7109375" style="541" customWidth="1"/>
    <col min="5644" max="5644" width="8.28515625" style="541" customWidth="1"/>
    <col min="5645" max="5645" width="16.5703125" style="541" customWidth="1"/>
    <col min="5646" max="5888" width="11.42578125" style="541"/>
    <col min="5889" max="5889" width="22.7109375" style="541" customWidth="1"/>
    <col min="5890" max="5890" width="15.42578125" style="541" customWidth="1"/>
    <col min="5891" max="5891" width="7.28515625" style="541" customWidth="1"/>
    <col min="5892" max="5892" width="11.42578125" style="541"/>
    <col min="5893" max="5893" width="5.7109375" style="541" customWidth="1"/>
    <col min="5894" max="5894" width="0" style="541" hidden="1" customWidth="1"/>
    <col min="5895" max="5895" width="9.5703125" style="541" customWidth="1"/>
    <col min="5896" max="5896" width="14" style="541" customWidth="1"/>
    <col min="5897" max="5897" width="16.28515625" style="541" customWidth="1"/>
    <col min="5898" max="5898" width="15.85546875" style="541" customWidth="1"/>
    <col min="5899" max="5899" width="11.7109375" style="541" customWidth="1"/>
    <col min="5900" max="5900" width="8.28515625" style="541" customWidth="1"/>
    <col min="5901" max="5901" width="16.5703125" style="541" customWidth="1"/>
    <col min="5902" max="6144" width="11.42578125" style="541"/>
    <col min="6145" max="6145" width="22.7109375" style="541" customWidth="1"/>
    <col min="6146" max="6146" width="15.42578125" style="541" customWidth="1"/>
    <col min="6147" max="6147" width="7.28515625" style="541" customWidth="1"/>
    <col min="6148" max="6148" width="11.42578125" style="541"/>
    <col min="6149" max="6149" width="5.7109375" style="541" customWidth="1"/>
    <col min="6150" max="6150" width="0" style="541" hidden="1" customWidth="1"/>
    <col min="6151" max="6151" width="9.5703125" style="541" customWidth="1"/>
    <col min="6152" max="6152" width="14" style="541" customWidth="1"/>
    <col min="6153" max="6153" width="16.28515625" style="541" customWidth="1"/>
    <col min="6154" max="6154" width="15.85546875" style="541" customWidth="1"/>
    <col min="6155" max="6155" width="11.7109375" style="541" customWidth="1"/>
    <col min="6156" max="6156" width="8.28515625" style="541" customWidth="1"/>
    <col min="6157" max="6157" width="16.5703125" style="541" customWidth="1"/>
    <col min="6158" max="6400" width="11.42578125" style="541"/>
    <col min="6401" max="6401" width="22.7109375" style="541" customWidth="1"/>
    <col min="6402" max="6402" width="15.42578125" style="541" customWidth="1"/>
    <col min="6403" max="6403" width="7.28515625" style="541" customWidth="1"/>
    <col min="6404" max="6404" width="11.42578125" style="541"/>
    <col min="6405" max="6405" width="5.7109375" style="541" customWidth="1"/>
    <col min="6406" max="6406" width="0" style="541" hidden="1" customWidth="1"/>
    <col min="6407" max="6407" width="9.5703125" style="541" customWidth="1"/>
    <col min="6408" max="6408" width="14" style="541" customWidth="1"/>
    <col min="6409" max="6409" width="16.28515625" style="541" customWidth="1"/>
    <col min="6410" max="6410" width="15.85546875" style="541" customWidth="1"/>
    <col min="6411" max="6411" width="11.7109375" style="541" customWidth="1"/>
    <col min="6412" max="6412" width="8.28515625" style="541" customWidth="1"/>
    <col min="6413" max="6413" width="16.5703125" style="541" customWidth="1"/>
    <col min="6414" max="6656" width="11.42578125" style="541"/>
    <col min="6657" max="6657" width="22.7109375" style="541" customWidth="1"/>
    <col min="6658" max="6658" width="15.42578125" style="541" customWidth="1"/>
    <col min="6659" max="6659" width="7.28515625" style="541" customWidth="1"/>
    <col min="6660" max="6660" width="11.42578125" style="541"/>
    <col min="6661" max="6661" width="5.7109375" style="541" customWidth="1"/>
    <col min="6662" max="6662" width="0" style="541" hidden="1" customWidth="1"/>
    <col min="6663" max="6663" width="9.5703125" style="541" customWidth="1"/>
    <col min="6664" max="6664" width="14" style="541" customWidth="1"/>
    <col min="6665" max="6665" width="16.28515625" style="541" customWidth="1"/>
    <col min="6666" max="6666" width="15.85546875" style="541" customWidth="1"/>
    <col min="6667" max="6667" width="11.7109375" style="541" customWidth="1"/>
    <col min="6668" max="6668" width="8.28515625" style="541" customWidth="1"/>
    <col min="6669" max="6669" width="16.5703125" style="541" customWidth="1"/>
    <col min="6670" max="6912" width="11.42578125" style="541"/>
    <col min="6913" max="6913" width="22.7109375" style="541" customWidth="1"/>
    <col min="6914" max="6914" width="15.42578125" style="541" customWidth="1"/>
    <col min="6915" max="6915" width="7.28515625" style="541" customWidth="1"/>
    <col min="6916" max="6916" width="11.42578125" style="541"/>
    <col min="6917" max="6917" width="5.7109375" style="541" customWidth="1"/>
    <col min="6918" max="6918" width="0" style="541" hidden="1" customWidth="1"/>
    <col min="6919" max="6919" width="9.5703125" style="541" customWidth="1"/>
    <col min="6920" max="6920" width="14" style="541" customWidth="1"/>
    <col min="6921" max="6921" width="16.28515625" style="541" customWidth="1"/>
    <col min="6922" max="6922" width="15.85546875" style="541" customWidth="1"/>
    <col min="6923" max="6923" width="11.7109375" style="541" customWidth="1"/>
    <col min="6924" max="6924" width="8.28515625" style="541" customWidth="1"/>
    <col min="6925" max="6925" width="16.5703125" style="541" customWidth="1"/>
    <col min="6926" max="7168" width="11.42578125" style="541"/>
    <col min="7169" max="7169" width="22.7109375" style="541" customWidth="1"/>
    <col min="7170" max="7170" width="15.42578125" style="541" customWidth="1"/>
    <col min="7171" max="7171" width="7.28515625" style="541" customWidth="1"/>
    <col min="7172" max="7172" width="11.42578125" style="541"/>
    <col min="7173" max="7173" width="5.7109375" style="541" customWidth="1"/>
    <col min="7174" max="7174" width="0" style="541" hidden="1" customWidth="1"/>
    <col min="7175" max="7175" width="9.5703125" style="541" customWidth="1"/>
    <col min="7176" max="7176" width="14" style="541" customWidth="1"/>
    <col min="7177" max="7177" width="16.28515625" style="541" customWidth="1"/>
    <col min="7178" max="7178" width="15.85546875" style="541" customWidth="1"/>
    <col min="7179" max="7179" width="11.7109375" style="541" customWidth="1"/>
    <col min="7180" max="7180" width="8.28515625" style="541" customWidth="1"/>
    <col min="7181" max="7181" width="16.5703125" style="541" customWidth="1"/>
    <col min="7182" max="7424" width="11.42578125" style="541"/>
    <col min="7425" max="7425" width="22.7109375" style="541" customWidth="1"/>
    <col min="7426" max="7426" width="15.42578125" style="541" customWidth="1"/>
    <col min="7427" max="7427" width="7.28515625" style="541" customWidth="1"/>
    <col min="7428" max="7428" width="11.42578125" style="541"/>
    <col min="7429" max="7429" width="5.7109375" style="541" customWidth="1"/>
    <col min="7430" max="7430" width="0" style="541" hidden="1" customWidth="1"/>
    <col min="7431" max="7431" width="9.5703125" style="541" customWidth="1"/>
    <col min="7432" max="7432" width="14" style="541" customWidth="1"/>
    <col min="7433" max="7433" width="16.28515625" style="541" customWidth="1"/>
    <col min="7434" max="7434" width="15.85546875" style="541" customWidth="1"/>
    <col min="7435" max="7435" width="11.7109375" style="541" customWidth="1"/>
    <col min="7436" max="7436" width="8.28515625" style="541" customWidth="1"/>
    <col min="7437" max="7437" width="16.5703125" style="541" customWidth="1"/>
    <col min="7438" max="7680" width="11.42578125" style="541"/>
    <col min="7681" max="7681" width="22.7109375" style="541" customWidth="1"/>
    <col min="7682" max="7682" width="15.42578125" style="541" customWidth="1"/>
    <col min="7683" max="7683" width="7.28515625" style="541" customWidth="1"/>
    <col min="7684" max="7684" width="11.42578125" style="541"/>
    <col min="7685" max="7685" width="5.7109375" style="541" customWidth="1"/>
    <col min="7686" max="7686" width="0" style="541" hidden="1" customWidth="1"/>
    <col min="7687" max="7687" width="9.5703125" style="541" customWidth="1"/>
    <col min="7688" max="7688" width="14" style="541" customWidth="1"/>
    <col min="7689" max="7689" width="16.28515625" style="541" customWidth="1"/>
    <col min="7690" max="7690" width="15.85546875" style="541" customWidth="1"/>
    <col min="7691" max="7691" width="11.7109375" style="541" customWidth="1"/>
    <col min="7692" max="7692" width="8.28515625" style="541" customWidth="1"/>
    <col min="7693" max="7693" width="16.5703125" style="541" customWidth="1"/>
    <col min="7694" max="7936" width="11.42578125" style="541"/>
    <col min="7937" max="7937" width="22.7109375" style="541" customWidth="1"/>
    <col min="7938" max="7938" width="15.42578125" style="541" customWidth="1"/>
    <col min="7939" max="7939" width="7.28515625" style="541" customWidth="1"/>
    <col min="7940" max="7940" width="11.42578125" style="541"/>
    <col min="7941" max="7941" width="5.7109375" style="541" customWidth="1"/>
    <col min="7942" max="7942" width="0" style="541" hidden="1" customWidth="1"/>
    <col min="7943" max="7943" width="9.5703125" style="541" customWidth="1"/>
    <col min="7944" max="7944" width="14" style="541" customWidth="1"/>
    <col min="7945" max="7945" width="16.28515625" style="541" customWidth="1"/>
    <col min="7946" max="7946" width="15.85546875" style="541" customWidth="1"/>
    <col min="7947" max="7947" width="11.7109375" style="541" customWidth="1"/>
    <col min="7948" max="7948" width="8.28515625" style="541" customWidth="1"/>
    <col min="7949" max="7949" width="16.5703125" style="541" customWidth="1"/>
    <col min="7950" max="8192" width="11.42578125" style="541"/>
    <col min="8193" max="8193" width="22.7109375" style="541" customWidth="1"/>
    <col min="8194" max="8194" width="15.42578125" style="541" customWidth="1"/>
    <col min="8195" max="8195" width="7.28515625" style="541" customWidth="1"/>
    <col min="8196" max="8196" width="11.42578125" style="541"/>
    <col min="8197" max="8197" width="5.7109375" style="541" customWidth="1"/>
    <col min="8198" max="8198" width="0" style="541" hidden="1" customWidth="1"/>
    <col min="8199" max="8199" width="9.5703125" style="541" customWidth="1"/>
    <col min="8200" max="8200" width="14" style="541" customWidth="1"/>
    <col min="8201" max="8201" width="16.28515625" style="541" customWidth="1"/>
    <col min="8202" max="8202" width="15.85546875" style="541" customWidth="1"/>
    <col min="8203" max="8203" width="11.7109375" style="541" customWidth="1"/>
    <col min="8204" max="8204" width="8.28515625" style="541" customWidth="1"/>
    <col min="8205" max="8205" width="16.5703125" style="541" customWidth="1"/>
    <col min="8206" max="8448" width="11.42578125" style="541"/>
    <col min="8449" max="8449" width="22.7109375" style="541" customWidth="1"/>
    <col min="8450" max="8450" width="15.42578125" style="541" customWidth="1"/>
    <col min="8451" max="8451" width="7.28515625" style="541" customWidth="1"/>
    <col min="8452" max="8452" width="11.42578125" style="541"/>
    <col min="8453" max="8453" width="5.7109375" style="541" customWidth="1"/>
    <col min="8454" max="8454" width="0" style="541" hidden="1" customWidth="1"/>
    <col min="8455" max="8455" width="9.5703125" style="541" customWidth="1"/>
    <col min="8456" max="8456" width="14" style="541" customWidth="1"/>
    <col min="8457" max="8457" width="16.28515625" style="541" customWidth="1"/>
    <col min="8458" max="8458" width="15.85546875" style="541" customWidth="1"/>
    <col min="8459" max="8459" width="11.7109375" style="541" customWidth="1"/>
    <col min="8460" max="8460" width="8.28515625" style="541" customWidth="1"/>
    <col min="8461" max="8461" width="16.5703125" style="541" customWidth="1"/>
    <col min="8462" max="8704" width="11.42578125" style="541"/>
    <col min="8705" max="8705" width="22.7109375" style="541" customWidth="1"/>
    <col min="8706" max="8706" width="15.42578125" style="541" customWidth="1"/>
    <col min="8707" max="8707" width="7.28515625" style="541" customWidth="1"/>
    <col min="8708" max="8708" width="11.42578125" style="541"/>
    <col min="8709" max="8709" width="5.7109375" style="541" customWidth="1"/>
    <col min="8710" max="8710" width="0" style="541" hidden="1" customWidth="1"/>
    <col min="8711" max="8711" width="9.5703125" style="541" customWidth="1"/>
    <col min="8712" max="8712" width="14" style="541" customWidth="1"/>
    <col min="8713" max="8713" width="16.28515625" style="541" customWidth="1"/>
    <col min="8714" max="8714" width="15.85546875" style="541" customWidth="1"/>
    <col min="8715" max="8715" width="11.7109375" style="541" customWidth="1"/>
    <col min="8716" max="8716" width="8.28515625" style="541" customWidth="1"/>
    <col min="8717" max="8717" width="16.5703125" style="541" customWidth="1"/>
    <col min="8718" max="8960" width="11.42578125" style="541"/>
    <col min="8961" max="8961" width="22.7109375" style="541" customWidth="1"/>
    <col min="8962" max="8962" width="15.42578125" style="541" customWidth="1"/>
    <col min="8963" max="8963" width="7.28515625" style="541" customWidth="1"/>
    <col min="8964" max="8964" width="11.42578125" style="541"/>
    <col min="8965" max="8965" width="5.7109375" style="541" customWidth="1"/>
    <col min="8966" max="8966" width="0" style="541" hidden="1" customWidth="1"/>
    <col min="8967" max="8967" width="9.5703125" style="541" customWidth="1"/>
    <col min="8968" max="8968" width="14" style="541" customWidth="1"/>
    <col min="8969" max="8969" width="16.28515625" style="541" customWidth="1"/>
    <col min="8970" max="8970" width="15.85546875" style="541" customWidth="1"/>
    <col min="8971" max="8971" width="11.7109375" style="541" customWidth="1"/>
    <col min="8972" max="8972" width="8.28515625" style="541" customWidth="1"/>
    <col min="8973" max="8973" width="16.5703125" style="541" customWidth="1"/>
    <col min="8974" max="9216" width="11.42578125" style="541"/>
    <col min="9217" max="9217" width="22.7109375" style="541" customWidth="1"/>
    <col min="9218" max="9218" width="15.42578125" style="541" customWidth="1"/>
    <col min="9219" max="9219" width="7.28515625" style="541" customWidth="1"/>
    <col min="9220" max="9220" width="11.42578125" style="541"/>
    <col min="9221" max="9221" width="5.7109375" style="541" customWidth="1"/>
    <col min="9222" max="9222" width="0" style="541" hidden="1" customWidth="1"/>
    <col min="9223" max="9223" width="9.5703125" style="541" customWidth="1"/>
    <col min="9224" max="9224" width="14" style="541" customWidth="1"/>
    <col min="9225" max="9225" width="16.28515625" style="541" customWidth="1"/>
    <col min="9226" max="9226" width="15.85546875" style="541" customWidth="1"/>
    <col min="9227" max="9227" width="11.7109375" style="541" customWidth="1"/>
    <col min="9228" max="9228" width="8.28515625" style="541" customWidth="1"/>
    <col min="9229" max="9229" width="16.5703125" style="541" customWidth="1"/>
    <col min="9230" max="9472" width="11.42578125" style="541"/>
    <col min="9473" max="9473" width="22.7109375" style="541" customWidth="1"/>
    <col min="9474" max="9474" width="15.42578125" style="541" customWidth="1"/>
    <col min="9475" max="9475" width="7.28515625" style="541" customWidth="1"/>
    <col min="9476" max="9476" width="11.42578125" style="541"/>
    <col min="9477" max="9477" width="5.7109375" style="541" customWidth="1"/>
    <col min="9478" max="9478" width="0" style="541" hidden="1" customWidth="1"/>
    <col min="9479" max="9479" width="9.5703125" style="541" customWidth="1"/>
    <col min="9480" max="9480" width="14" style="541" customWidth="1"/>
    <col min="9481" max="9481" width="16.28515625" style="541" customWidth="1"/>
    <col min="9482" max="9482" width="15.85546875" style="541" customWidth="1"/>
    <col min="9483" max="9483" width="11.7109375" style="541" customWidth="1"/>
    <col min="9484" max="9484" width="8.28515625" style="541" customWidth="1"/>
    <col min="9485" max="9485" width="16.5703125" style="541" customWidth="1"/>
    <col min="9486" max="9728" width="11.42578125" style="541"/>
    <col min="9729" max="9729" width="22.7109375" style="541" customWidth="1"/>
    <col min="9730" max="9730" width="15.42578125" style="541" customWidth="1"/>
    <col min="9731" max="9731" width="7.28515625" style="541" customWidth="1"/>
    <col min="9732" max="9732" width="11.42578125" style="541"/>
    <col min="9733" max="9733" width="5.7109375" style="541" customWidth="1"/>
    <col min="9734" max="9734" width="0" style="541" hidden="1" customWidth="1"/>
    <col min="9735" max="9735" width="9.5703125" style="541" customWidth="1"/>
    <col min="9736" max="9736" width="14" style="541" customWidth="1"/>
    <col min="9737" max="9737" width="16.28515625" style="541" customWidth="1"/>
    <col min="9738" max="9738" width="15.85546875" style="541" customWidth="1"/>
    <col min="9739" max="9739" width="11.7109375" style="541" customWidth="1"/>
    <col min="9740" max="9740" width="8.28515625" style="541" customWidth="1"/>
    <col min="9741" max="9741" width="16.5703125" style="541" customWidth="1"/>
    <col min="9742" max="9984" width="11.42578125" style="541"/>
    <col min="9985" max="9985" width="22.7109375" style="541" customWidth="1"/>
    <col min="9986" max="9986" width="15.42578125" style="541" customWidth="1"/>
    <col min="9987" max="9987" width="7.28515625" style="541" customWidth="1"/>
    <col min="9988" max="9988" width="11.42578125" style="541"/>
    <col min="9989" max="9989" width="5.7109375" style="541" customWidth="1"/>
    <col min="9990" max="9990" width="0" style="541" hidden="1" customWidth="1"/>
    <col min="9991" max="9991" width="9.5703125" style="541" customWidth="1"/>
    <col min="9992" max="9992" width="14" style="541" customWidth="1"/>
    <col min="9993" max="9993" width="16.28515625" style="541" customWidth="1"/>
    <col min="9994" max="9994" width="15.85546875" style="541" customWidth="1"/>
    <col min="9995" max="9995" width="11.7109375" style="541" customWidth="1"/>
    <col min="9996" max="9996" width="8.28515625" style="541" customWidth="1"/>
    <col min="9997" max="9997" width="16.5703125" style="541" customWidth="1"/>
    <col min="9998" max="10240" width="11.42578125" style="541"/>
    <col min="10241" max="10241" width="22.7109375" style="541" customWidth="1"/>
    <col min="10242" max="10242" width="15.42578125" style="541" customWidth="1"/>
    <col min="10243" max="10243" width="7.28515625" style="541" customWidth="1"/>
    <col min="10244" max="10244" width="11.42578125" style="541"/>
    <col min="10245" max="10245" width="5.7109375" style="541" customWidth="1"/>
    <col min="10246" max="10246" width="0" style="541" hidden="1" customWidth="1"/>
    <col min="10247" max="10247" width="9.5703125" style="541" customWidth="1"/>
    <col min="10248" max="10248" width="14" style="541" customWidth="1"/>
    <col min="10249" max="10249" width="16.28515625" style="541" customWidth="1"/>
    <col min="10250" max="10250" width="15.85546875" style="541" customWidth="1"/>
    <col min="10251" max="10251" width="11.7109375" style="541" customWidth="1"/>
    <col min="10252" max="10252" width="8.28515625" style="541" customWidth="1"/>
    <col min="10253" max="10253" width="16.5703125" style="541" customWidth="1"/>
    <col min="10254" max="10496" width="11.42578125" style="541"/>
    <col min="10497" max="10497" width="22.7109375" style="541" customWidth="1"/>
    <col min="10498" max="10498" width="15.42578125" style="541" customWidth="1"/>
    <col min="10499" max="10499" width="7.28515625" style="541" customWidth="1"/>
    <col min="10500" max="10500" width="11.42578125" style="541"/>
    <col min="10501" max="10501" width="5.7109375" style="541" customWidth="1"/>
    <col min="10502" max="10502" width="0" style="541" hidden="1" customWidth="1"/>
    <col min="10503" max="10503" width="9.5703125" style="541" customWidth="1"/>
    <col min="10504" max="10504" width="14" style="541" customWidth="1"/>
    <col min="10505" max="10505" width="16.28515625" style="541" customWidth="1"/>
    <col min="10506" max="10506" width="15.85546875" style="541" customWidth="1"/>
    <col min="10507" max="10507" width="11.7109375" style="541" customWidth="1"/>
    <col min="10508" max="10508" width="8.28515625" style="541" customWidth="1"/>
    <col min="10509" max="10509" width="16.5703125" style="541" customWidth="1"/>
    <col min="10510" max="10752" width="11.42578125" style="541"/>
    <col min="10753" max="10753" width="22.7109375" style="541" customWidth="1"/>
    <col min="10754" max="10754" width="15.42578125" style="541" customWidth="1"/>
    <col min="10755" max="10755" width="7.28515625" style="541" customWidth="1"/>
    <col min="10756" max="10756" width="11.42578125" style="541"/>
    <col min="10757" max="10757" width="5.7109375" style="541" customWidth="1"/>
    <col min="10758" max="10758" width="0" style="541" hidden="1" customWidth="1"/>
    <col min="10759" max="10759" width="9.5703125" style="541" customWidth="1"/>
    <col min="10760" max="10760" width="14" style="541" customWidth="1"/>
    <col min="10761" max="10761" width="16.28515625" style="541" customWidth="1"/>
    <col min="10762" max="10762" width="15.85546875" style="541" customWidth="1"/>
    <col min="10763" max="10763" width="11.7109375" style="541" customWidth="1"/>
    <col min="10764" max="10764" width="8.28515625" style="541" customWidth="1"/>
    <col min="10765" max="10765" width="16.5703125" style="541" customWidth="1"/>
    <col min="10766" max="11008" width="11.42578125" style="541"/>
    <col min="11009" max="11009" width="22.7109375" style="541" customWidth="1"/>
    <col min="11010" max="11010" width="15.42578125" style="541" customWidth="1"/>
    <col min="11011" max="11011" width="7.28515625" style="541" customWidth="1"/>
    <col min="11012" max="11012" width="11.42578125" style="541"/>
    <col min="11013" max="11013" width="5.7109375" style="541" customWidth="1"/>
    <col min="11014" max="11014" width="0" style="541" hidden="1" customWidth="1"/>
    <col min="11015" max="11015" width="9.5703125" style="541" customWidth="1"/>
    <col min="11016" max="11016" width="14" style="541" customWidth="1"/>
    <col min="11017" max="11017" width="16.28515625" style="541" customWidth="1"/>
    <col min="11018" max="11018" width="15.85546875" style="541" customWidth="1"/>
    <col min="11019" max="11019" width="11.7109375" style="541" customWidth="1"/>
    <col min="11020" max="11020" width="8.28515625" style="541" customWidth="1"/>
    <col min="11021" max="11021" width="16.5703125" style="541" customWidth="1"/>
    <col min="11022" max="11264" width="11.42578125" style="541"/>
    <col min="11265" max="11265" width="22.7109375" style="541" customWidth="1"/>
    <col min="11266" max="11266" width="15.42578125" style="541" customWidth="1"/>
    <col min="11267" max="11267" width="7.28515625" style="541" customWidth="1"/>
    <col min="11268" max="11268" width="11.42578125" style="541"/>
    <col min="11269" max="11269" width="5.7109375" style="541" customWidth="1"/>
    <col min="11270" max="11270" width="0" style="541" hidden="1" customWidth="1"/>
    <col min="11271" max="11271" width="9.5703125" style="541" customWidth="1"/>
    <col min="11272" max="11272" width="14" style="541" customWidth="1"/>
    <col min="11273" max="11273" width="16.28515625" style="541" customWidth="1"/>
    <col min="11274" max="11274" width="15.85546875" style="541" customWidth="1"/>
    <col min="11275" max="11275" width="11.7109375" style="541" customWidth="1"/>
    <col min="11276" max="11276" width="8.28515625" style="541" customWidth="1"/>
    <col min="11277" max="11277" width="16.5703125" style="541" customWidth="1"/>
    <col min="11278" max="11520" width="11.42578125" style="541"/>
    <col min="11521" max="11521" width="22.7109375" style="541" customWidth="1"/>
    <col min="11522" max="11522" width="15.42578125" style="541" customWidth="1"/>
    <col min="11523" max="11523" width="7.28515625" style="541" customWidth="1"/>
    <col min="11524" max="11524" width="11.42578125" style="541"/>
    <col min="11525" max="11525" width="5.7109375" style="541" customWidth="1"/>
    <col min="11526" max="11526" width="0" style="541" hidden="1" customWidth="1"/>
    <col min="11527" max="11527" width="9.5703125" style="541" customWidth="1"/>
    <col min="11528" max="11528" width="14" style="541" customWidth="1"/>
    <col min="11529" max="11529" width="16.28515625" style="541" customWidth="1"/>
    <col min="11530" max="11530" width="15.85546875" style="541" customWidth="1"/>
    <col min="11531" max="11531" width="11.7109375" style="541" customWidth="1"/>
    <col min="11532" max="11532" width="8.28515625" style="541" customWidth="1"/>
    <col min="11533" max="11533" width="16.5703125" style="541" customWidth="1"/>
    <col min="11534" max="11776" width="11.42578125" style="541"/>
    <col min="11777" max="11777" width="22.7109375" style="541" customWidth="1"/>
    <col min="11778" max="11778" width="15.42578125" style="541" customWidth="1"/>
    <col min="11779" max="11779" width="7.28515625" style="541" customWidth="1"/>
    <col min="11780" max="11780" width="11.42578125" style="541"/>
    <col min="11781" max="11781" width="5.7109375" style="541" customWidth="1"/>
    <col min="11782" max="11782" width="0" style="541" hidden="1" customWidth="1"/>
    <col min="11783" max="11783" width="9.5703125" style="541" customWidth="1"/>
    <col min="11784" max="11784" width="14" style="541" customWidth="1"/>
    <col min="11785" max="11785" width="16.28515625" style="541" customWidth="1"/>
    <col min="11786" max="11786" width="15.85546875" style="541" customWidth="1"/>
    <col min="11787" max="11787" width="11.7109375" style="541" customWidth="1"/>
    <col min="11788" max="11788" width="8.28515625" style="541" customWidth="1"/>
    <col min="11789" max="11789" width="16.5703125" style="541" customWidth="1"/>
    <col min="11790" max="12032" width="11.42578125" style="541"/>
    <col min="12033" max="12033" width="22.7109375" style="541" customWidth="1"/>
    <col min="12034" max="12034" width="15.42578125" style="541" customWidth="1"/>
    <col min="12035" max="12035" width="7.28515625" style="541" customWidth="1"/>
    <col min="12036" max="12036" width="11.42578125" style="541"/>
    <col min="12037" max="12037" width="5.7109375" style="541" customWidth="1"/>
    <col min="12038" max="12038" width="0" style="541" hidden="1" customWidth="1"/>
    <col min="12039" max="12039" width="9.5703125" style="541" customWidth="1"/>
    <col min="12040" max="12040" width="14" style="541" customWidth="1"/>
    <col min="12041" max="12041" width="16.28515625" style="541" customWidth="1"/>
    <col min="12042" max="12042" width="15.85546875" style="541" customWidth="1"/>
    <col min="12043" max="12043" width="11.7109375" style="541" customWidth="1"/>
    <col min="12044" max="12044" width="8.28515625" style="541" customWidth="1"/>
    <col min="12045" max="12045" width="16.5703125" style="541" customWidth="1"/>
    <col min="12046" max="12288" width="11.42578125" style="541"/>
    <col min="12289" max="12289" width="22.7109375" style="541" customWidth="1"/>
    <col min="12290" max="12290" width="15.42578125" style="541" customWidth="1"/>
    <col min="12291" max="12291" width="7.28515625" style="541" customWidth="1"/>
    <col min="12292" max="12292" width="11.42578125" style="541"/>
    <col min="12293" max="12293" width="5.7109375" style="541" customWidth="1"/>
    <col min="12294" max="12294" width="0" style="541" hidden="1" customWidth="1"/>
    <col min="12295" max="12295" width="9.5703125" style="541" customWidth="1"/>
    <col min="12296" max="12296" width="14" style="541" customWidth="1"/>
    <col min="12297" max="12297" width="16.28515625" style="541" customWidth="1"/>
    <col min="12298" max="12298" width="15.85546875" style="541" customWidth="1"/>
    <col min="12299" max="12299" width="11.7109375" style="541" customWidth="1"/>
    <col min="12300" max="12300" width="8.28515625" style="541" customWidth="1"/>
    <col min="12301" max="12301" width="16.5703125" style="541" customWidth="1"/>
    <col min="12302" max="12544" width="11.42578125" style="541"/>
    <col min="12545" max="12545" width="22.7109375" style="541" customWidth="1"/>
    <col min="12546" max="12546" width="15.42578125" style="541" customWidth="1"/>
    <col min="12547" max="12547" width="7.28515625" style="541" customWidth="1"/>
    <col min="12548" max="12548" width="11.42578125" style="541"/>
    <col min="12549" max="12549" width="5.7109375" style="541" customWidth="1"/>
    <col min="12550" max="12550" width="0" style="541" hidden="1" customWidth="1"/>
    <col min="12551" max="12551" width="9.5703125" style="541" customWidth="1"/>
    <col min="12552" max="12552" width="14" style="541" customWidth="1"/>
    <col min="12553" max="12553" width="16.28515625" style="541" customWidth="1"/>
    <col min="12554" max="12554" width="15.85546875" style="541" customWidth="1"/>
    <col min="12555" max="12555" width="11.7109375" style="541" customWidth="1"/>
    <col min="12556" max="12556" width="8.28515625" style="541" customWidth="1"/>
    <col min="12557" max="12557" width="16.5703125" style="541" customWidth="1"/>
    <col min="12558" max="12800" width="11.42578125" style="541"/>
    <col min="12801" max="12801" width="22.7109375" style="541" customWidth="1"/>
    <col min="12802" max="12802" width="15.42578125" style="541" customWidth="1"/>
    <col min="12803" max="12803" width="7.28515625" style="541" customWidth="1"/>
    <col min="12804" max="12804" width="11.42578125" style="541"/>
    <col min="12805" max="12805" width="5.7109375" style="541" customWidth="1"/>
    <col min="12806" max="12806" width="0" style="541" hidden="1" customWidth="1"/>
    <col min="12807" max="12807" width="9.5703125" style="541" customWidth="1"/>
    <col min="12808" max="12808" width="14" style="541" customWidth="1"/>
    <col min="12809" max="12809" width="16.28515625" style="541" customWidth="1"/>
    <col min="12810" max="12810" width="15.85546875" style="541" customWidth="1"/>
    <col min="12811" max="12811" width="11.7109375" style="541" customWidth="1"/>
    <col min="12812" max="12812" width="8.28515625" style="541" customWidth="1"/>
    <col min="12813" max="12813" width="16.5703125" style="541" customWidth="1"/>
    <col min="12814" max="13056" width="11.42578125" style="541"/>
    <col min="13057" max="13057" width="22.7109375" style="541" customWidth="1"/>
    <col min="13058" max="13058" width="15.42578125" style="541" customWidth="1"/>
    <col min="13059" max="13059" width="7.28515625" style="541" customWidth="1"/>
    <col min="13060" max="13060" width="11.42578125" style="541"/>
    <col min="13061" max="13061" width="5.7109375" style="541" customWidth="1"/>
    <col min="13062" max="13062" width="0" style="541" hidden="1" customWidth="1"/>
    <col min="13063" max="13063" width="9.5703125" style="541" customWidth="1"/>
    <col min="13064" max="13064" width="14" style="541" customWidth="1"/>
    <col min="13065" max="13065" width="16.28515625" style="541" customWidth="1"/>
    <col min="13066" max="13066" width="15.85546875" style="541" customWidth="1"/>
    <col min="13067" max="13067" width="11.7109375" style="541" customWidth="1"/>
    <col min="13068" max="13068" width="8.28515625" style="541" customWidth="1"/>
    <col min="13069" max="13069" width="16.5703125" style="541" customWidth="1"/>
    <col min="13070" max="13312" width="11.42578125" style="541"/>
    <col min="13313" max="13313" width="22.7109375" style="541" customWidth="1"/>
    <col min="13314" max="13314" width="15.42578125" style="541" customWidth="1"/>
    <col min="13315" max="13315" width="7.28515625" style="541" customWidth="1"/>
    <col min="13316" max="13316" width="11.42578125" style="541"/>
    <col min="13317" max="13317" width="5.7109375" style="541" customWidth="1"/>
    <col min="13318" max="13318" width="0" style="541" hidden="1" customWidth="1"/>
    <col min="13319" max="13319" width="9.5703125" style="541" customWidth="1"/>
    <col min="13320" max="13320" width="14" style="541" customWidth="1"/>
    <col min="13321" max="13321" width="16.28515625" style="541" customWidth="1"/>
    <col min="13322" max="13322" width="15.85546875" style="541" customWidth="1"/>
    <col min="13323" max="13323" width="11.7109375" style="541" customWidth="1"/>
    <col min="13324" max="13324" width="8.28515625" style="541" customWidth="1"/>
    <col min="13325" max="13325" width="16.5703125" style="541" customWidth="1"/>
    <col min="13326" max="13568" width="11.42578125" style="541"/>
    <col min="13569" max="13569" width="22.7109375" style="541" customWidth="1"/>
    <col min="13570" max="13570" width="15.42578125" style="541" customWidth="1"/>
    <col min="13571" max="13571" width="7.28515625" style="541" customWidth="1"/>
    <col min="13572" max="13572" width="11.42578125" style="541"/>
    <col min="13573" max="13573" width="5.7109375" style="541" customWidth="1"/>
    <col min="13574" max="13574" width="0" style="541" hidden="1" customWidth="1"/>
    <col min="13575" max="13575" width="9.5703125" style="541" customWidth="1"/>
    <col min="13576" max="13576" width="14" style="541" customWidth="1"/>
    <col min="13577" max="13577" width="16.28515625" style="541" customWidth="1"/>
    <col min="13578" max="13578" width="15.85546875" style="541" customWidth="1"/>
    <col min="13579" max="13579" width="11.7109375" style="541" customWidth="1"/>
    <col min="13580" max="13580" width="8.28515625" style="541" customWidth="1"/>
    <col min="13581" max="13581" width="16.5703125" style="541" customWidth="1"/>
    <col min="13582" max="13824" width="11.42578125" style="541"/>
    <col min="13825" max="13825" width="22.7109375" style="541" customWidth="1"/>
    <col min="13826" max="13826" width="15.42578125" style="541" customWidth="1"/>
    <col min="13827" max="13827" width="7.28515625" style="541" customWidth="1"/>
    <col min="13828" max="13828" width="11.42578125" style="541"/>
    <col min="13829" max="13829" width="5.7109375" style="541" customWidth="1"/>
    <col min="13830" max="13830" width="0" style="541" hidden="1" customWidth="1"/>
    <col min="13831" max="13831" width="9.5703125" style="541" customWidth="1"/>
    <col min="13832" max="13832" width="14" style="541" customWidth="1"/>
    <col min="13833" max="13833" width="16.28515625" style="541" customWidth="1"/>
    <col min="13834" max="13834" width="15.85546875" style="541" customWidth="1"/>
    <col min="13835" max="13835" width="11.7109375" style="541" customWidth="1"/>
    <col min="13836" max="13836" width="8.28515625" style="541" customWidth="1"/>
    <col min="13837" max="13837" width="16.5703125" style="541" customWidth="1"/>
    <col min="13838" max="14080" width="11.42578125" style="541"/>
    <col min="14081" max="14081" width="22.7109375" style="541" customWidth="1"/>
    <col min="14082" max="14082" width="15.42578125" style="541" customWidth="1"/>
    <col min="14083" max="14083" width="7.28515625" style="541" customWidth="1"/>
    <col min="14084" max="14084" width="11.42578125" style="541"/>
    <col min="14085" max="14085" width="5.7109375" style="541" customWidth="1"/>
    <col min="14086" max="14086" width="0" style="541" hidden="1" customWidth="1"/>
    <col min="14087" max="14087" width="9.5703125" style="541" customWidth="1"/>
    <col min="14088" max="14088" width="14" style="541" customWidth="1"/>
    <col min="14089" max="14089" width="16.28515625" style="541" customWidth="1"/>
    <col min="14090" max="14090" width="15.85546875" style="541" customWidth="1"/>
    <col min="14091" max="14091" width="11.7109375" style="541" customWidth="1"/>
    <col min="14092" max="14092" width="8.28515625" style="541" customWidth="1"/>
    <col min="14093" max="14093" width="16.5703125" style="541" customWidth="1"/>
    <col min="14094" max="14336" width="11.42578125" style="541"/>
    <col min="14337" max="14337" width="22.7109375" style="541" customWidth="1"/>
    <col min="14338" max="14338" width="15.42578125" style="541" customWidth="1"/>
    <col min="14339" max="14339" width="7.28515625" style="541" customWidth="1"/>
    <col min="14340" max="14340" width="11.42578125" style="541"/>
    <col min="14341" max="14341" width="5.7109375" style="541" customWidth="1"/>
    <col min="14342" max="14342" width="0" style="541" hidden="1" customWidth="1"/>
    <col min="14343" max="14343" width="9.5703125" style="541" customWidth="1"/>
    <col min="14344" max="14344" width="14" style="541" customWidth="1"/>
    <col min="14345" max="14345" width="16.28515625" style="541" customWidth="1"/>
    <col min="14346" max="14346" width="15.85546875" style="541" customWidth="1"/>
    <col min="14347" max="14347" width="11.7109375" style="541" customWidth="1"/>
    <col min="14348" max="14348" width="8.28515625" style="541" customWidth="1"/>
    <col min="14349" max="14349" width="16.5703125" style="541" customWidth="1"/>
    <col min="14350" max="14592" width="11.42578125" style="541"/>
    <col min="14593" max="14593" width="22.7109375" style="541" customWidth="1"/>
    <col min="14594" max="14594" width="15.42578125" style="541" customWidth="1"/>
    <col min="14595" max="14595" width="7.28515625" style="541" customWidth="1"/>
    <col min="14596" max="14596" width="11.42578125" style="541"/>
    <col min="14597" max="14597" width="5.7109375" style="541" customWidth="1"/>
    <col min="14598" max="14598" width="0" style="541" hidden="1" customWidth="1"/>
    <col min="14599" max="14599" width="9.5703125" style="541" customWidth="1"/>
    <col min="14600" max="14600" width="14" style="541" customWidth="1"/>
    <col min="14601" max="14601" width="16.28515625" style="541" customWidth="1"/>
    <col min="14602" max="14602" width="15.85546875" style="541" customWidth="1"/>
    <col min="14603" max="14603" width="11.7109375" style="541" customWidth="1"/>
    <col min="14604" max="14604" width="8.28515625" style="541" customWidth="1"/>
    <col min="14605" max="14605" width="16.5703125" style="541" customWidth="1"/>
    <col min="14606" max="14848" width="11.42578125" style="541"/>
    <col min="14849" max="14849" width="22.7109375" style="541" customWidth="1"/>
    <col min="14850" max="14850" width="15.42578125" style="541" customWidth="1"/>
    <col min="14851" max="14851" width="7.28515625" style="541" customWidth="1"/>
    <col min="14852" max="14852" width="11.42578125" style="541"/>
    <col min="14853" max="14853" width="5.7109375" style="541" customWidth="1"/>
    <col min="14854" max="14854" width="0" style="541" hidden="1" customWidth="1"/>
    <col min="14855" max="14855" width="9.5703125" style="541" customWidth="1"/>
    <col min="14856" max="14856" width="14" style="541" customWidth="1"/>
    <col min="14857" max="14857" width="16.28515625" style="541" customWidth="1"/>
    <col min="14858" max="14858" width="15.85546875" style="541" customWidth="1"/>
    <col min="14859" max="14859" width="11.7109375" style="541" customWidth="1"/>
    <col min="14860" max="14860" width="8.28515625" style="541" customWidth="1"/>
    <col min="14861" max="14861" width="16.5703125" style="541" customWidth="1"/>
    <col min="14862" max="15104" width="11.42578125" style="541"/>
    <col min="15105" max="15105" width="22.7109375" style="541" customWidth="1"/>
    <col min="15106" max="15106" width="15.42578125" style="541" customWidth="1"/>
    <col min="15107" max="15107" width="7.28515625" style="541" customWidth="1"/>
    <col min="15108" max="15108" width="11.42578125" style="541"/>
    <col min="15109" max="15109" width="5.7109375" style="541" customWidth="1"/>
    <col min="15110" max="15110" width="0" style="541" hidden="1" customWidth="1"/>
    <col min="15111" max="15111" width="9.5703125" style="541" customWidth="1"/>
    <col min="15112" max="15112" width="14" style="541" customWidth="1"/>
    <col min="15113" max="15113" width="16.28515625" style="541" customWidth="1"/>
    <col min="15114" max="15114" width="15.85546875" style="541" customWidth="1"/>
    <col min="15115" max="15115" width="11.7109375" style="541" customWidth="1"/>
    <col min="15116" max="15116" width="8.28515625" style="541" customWidth="1"/>
    <col min="15117" max="15117" width="16.5703125" style="541" customWidth="1"/>
    <col min="15118" max="15360" width="11.42578125" style="541"/>
    <col min="15361" max="15361" width="22.7109375" style="541" customWidth="1"/>
    <col min="15362" max="15362" width="15.42578125" style="541" customWidth="1"/>
    <col min="15363" max="15363" width="7.28515625" style="541" customWidth="1"/>
    <col min="15364" max="15364" width="11.42578125" style="541"/>
    <col min="15365" max="15365" width="5.7109375" style="541" customWidth="1"/>
    <col min="15366" max="15366" width="0" style="541" hidden="1" customWidth="1"/>
    <col min="15367" max="15367" width="9.5703125" style="541" customWidth="1"/>
    <col min="15368" max="15368" width="14" style="541" customWidth="1"/>
    <col min="15369" max="15369" width="16.28515625" style="541" customWidth="1"/>
    <col min="15370" max="15370" width="15.85546875" style="541" customWidth="1"/>
    <col min="15371" max="15371" width="11.7109375" style="541" customWidth="1"/>
    <col min="15372" max="15372" width="8.28515625" style="541" customWidth="1"/>
    <col min="15373" max="15373" width="16.5703125" style="541" customWidth="1"/>
    <col min="15374" max="15616" width="11.42578125" style="541"/>
    <col min="15617" max="15617" width="22.7109375" style="541" customWidth="1"/>
    <col min="15618" max="15618" width="15.42578125" style="541" customWidth="1"/>
    <col min="15619" max="15619" width="7.28515625" style="541" customWidth="1"/>
    <col min="15620" max="15620" width="11.42578125" style="541"/>
    <col min="15621" max="15621" width="5.7109375" style="541" customWidth="1"/>
    <col min="15622" max="15622" width="0" style="541" hidden="1" customWidth="1"/>
    <col min="15623" max="15623" width="9.5703125" style="541" customWidth="1"/>
    <col min="15624" max="15624" width="14" style="541" customWidth="1"/>
    <col min="15625" max="15625" width="16.28515625" style="541" customWidth="1"/>
    <col min="15626" max="15626" width="15.85546875" style="541" customWidth="1"/>
    <col min="15627" max="15627" width="11.7109375" style="541" customWidth="1"/>
    <col min="15628" max="15628" width="8.28515625" style="541" customWidth="1"/>
    <col min="15629" max="15629" width="16.5703125" style="541" customWidth="1"/>
    <col min="15630" max="15872" width="11.42578125" style="541"/>
    <col min="15873" max="15873" width="22.7109375" style="541" customWidth="1"/>
    <col min="15874" max="15874" width="15.42578125" style="541" customWidth="1"/>
    <col min="15875" max="15875" width="7.28515625" style="541" customWidth="1"/>
    <col min="15876" max="15876" width="11.42578125" style="541"/>
    <col min="15877" max="15877" width="5.7109375" style="541" customWidth="1"/>
    <col min="15878" max="15878" width="0" style="541" hidden="1" customWidth="1"/>
    <col min="15879" max="15879" width="9.5703125" style="541" customWidth="1"/>
    <col min="15880" max="15880" width="14" style="541" customWidth="1"/>
    <col min="15881" max="15881" width="16.28515625" style="541" customWidth="1"/>
    <col min="15882" max="15882" width="15.85546875" style="541" customWidth="1"/>
    <col min="15883" max="15883" width="11.7109375" style="541" customWidth="1"/>
    <col min="15884" max="15884" width="8.28515625" style="541" customWidth="1"/>
    <col min="15885" max="15885" width="16.5703125" style="541" customWidth="1"/>
    <col min="15886" max="16128" width="11.42578125" style="541"/>
    <col min="16129" max="16129" width="22.7109375" style="541" customWidth="1"/>
    <col min="16130" max="16130" width="15.42578125" style="541" customWidth="1"/>
    <col min="16131" max="16131" width="7.28515625" style="541" customWidth="1"/>
    <col min="16132" max="16132" width="11.42578125" style="541"/>
    <col min="16133" max="16133" width="5.7109375" style="541" customWidth="1"/>
    <col min="16134" max="16134" width="0" style="541" hidden="1" customWidth="1"/>
    <col min="16135" max="16135" width="9.5703125" style="541" customWidth="1"/>
    <col min="16136" max="16136" width="14" style="541" customWidth="1"/>
    <col min="16137" max="16137" width="16.28515625" style="541" customWidth="1"/>
    <col min="16138" max="16138" width="15.85546875" style="541" customWidth="1"/>
    <col min="16139" max="16139" width="11.7109375" style="541" customWidth="1"/>
    <col min="16140" max="16140" width="8.28515625" style="541" customWidth="1"/>
    <col min="16141" max="16141" width="16.5703125" style="541" customWidth="1"/>
    <col min="16142" max="16384" width="11.42578125" style="541"/>
  </cols>
  <sheetData>
    <row r="1" spans="1:13" s="498" customFormat="1">
      <c r="A1" s="692"/>
      <c r="B1" s="695"/>
      <c r="C1" s="696"/>
      <c r="D1" s="696"/>
      <c r="E1" s="696"/>
      <c r="F1" s="696"/>
      <c r="G1" s="696"/>
      <c r="H1" s="696"/>
      <c r="I1" s="697"/>
      <c r="J1" s="704" t="s">
        <v>1017</v>
      </c>
      <c r="K1" s="711" t="s">
        <v>2304</v>
      </c>
      <c r="L1" s="712"/>
      <c r="M1" s="713"/>
    </row>
    <row r="2" spans="1:13" s="498" customFormat="1">
      <c r="A2" s="693"/>
      <c r="B2" s="717" t="s">
        <v>1018</v>
      </c>
      <c r="C2" s="718"/>
      <c r="D2" s="718"/>
      <c r="E2" s="718"/>
      <c r="F2" s="718"/>
      <c r="G2" s="718"/>
      <c r="H2" s="718"/>
      <c r="I2" s="719"/>
      <c r="J2" s="705"/>
      <c r="K2" s="714"/>
      <c r="L2" s="715"/>
      <c r="M2" s="716"/>
    </row>
    <row r="3" spans="1:13" s="498" customFormat="1">
      <c r="A3" s="693"/>
      <c r="B3" s="698" t="s">
        <v>2305</v>
      </c>
      <c r="C3" s="699"/>
      <c r="D3" s="699"/>
      <c r="E3" s="699"/>
      <c r="F3" s="699"/>
      <c r="G3" s="699"/>
      <c r="H3" s="699"/>
      <c r="I3" s="700"/>
      <c r="J3" s="709" t="s">
        <v>1019</v>
      </c>
      <c r="K3" s="721">
        <v>1</v>
      </c>
      <c r="L3" s="722"/>
      <c r="M3" s="723"/>
    </row>
    <row r="4" spans="1:13" s="498" customFormat="1">
      <c r="A4" s="693"/>
      <c r="B4" s="698" t="s">
        <v>2306</v>
      </c>
      <c r="C4" s="699"/>
      <c r="D4" s="699"/>
      <c r="E4" s="699"/>
      <c r="F4" s="699"/>
      <c r="G4" s="699"/>
      <c r="H4" s="699"/>
      <c r="I4" s="700"/>
      <c r="J4" s="720"/>
      <c r="K4" s="724"/>
      <c r="L4" s="725"/>
      <c r="M4" s="726"/>
    </row>
    <row r="5" spans="1:13" s="498" customFormat="1">
      <c r="A5" s="693"/>
      <c r="B5" s="706" t="s">
        <v>2307</v>
      </c>
      <c r="C5" s="707"/>
      <c r="D5" s="707"/>
      <c r="E5" s="707"/>
      <c r="F5" s="707"/>
      <c r="G5" s="707"/>
      <c r="H5" s="707"/>
      <c r="I5" s="708"/>
      <c r="J5" s="709" t="s">
        <v>1020</v>
      </c>
      <c r="K5" s="727"/>
      <c r="L5" s="727" t="s">
        <v>1021</v>
      </c>
      <c r="M5" s="729"/>
    </row>
    <row r="6" spans="1:13" s="498" customFormat="1" ht="13.5" customHeight="1" thickBot="1">
      <c r="A6" s="694"/>
      <c r="B6" s="701"/>
      <c r="C6" s="702"/>
      <c r="D6" s="702"/>
      <c r="E6" s="702"/>
      <c r="F6" s="702"/>
      <c r="G6" s="702"/>
      <c r="H6" s="702"/>
      <c r="I6" s="703"/>
      <c r="J6" s="710"/>
      <c r="K6" s="728"/>
      <c r="L6" s="728"/>
      <c r="M6" s="730"/>
    </row>
    <row r="7" spans="1:13" s="503" customFormat="1" ht="9" thickBot="1">
      <c r="A7" s="499"/>
      <c r="B7" s="500"/>
      <c r="C7" s="500"/>
      <c r="D7" s="500"/>
      <c r="E7" s="500"/>
      <c r="F7" s="500"/>
      <c r="G7" s="500"/>
      <c r="H7" s="500"/>
      <c r="I7" s="500"/>
      <c r="J7" s="500"/>
      <c r="K7" s="501"/>
      <c r="L7" s="501"/>
      <c r="M7" s="502"/>
    </row>
    <row r="8" spans="1:13" s="498" customFormat="1" ht="21.95" customHeight="1">
      <c r="A8" s="504"/>
      <c r="B8" s="505"/>
      <c r="C8" s="505"/>
      <c r="D8" s="505"/>
      <c r="E8" s="505"/>
      <c r="F8" s="505"/>
      <c r="G8" s="506"/>
      <c r="H8" s="505"/>
      <c r="I8" s="505"/>
      <c r="J8" s="507" t="s">
        <v>1022</v>
      </c>
      <c r="K8" s="508"/>
      <c r="L8" s="508"/>
      <c r="M8" s="509"/>
    </row>
    <row r="9" spans="1:13" s="516" customFormat="1" ht="11.25">
      <c r="A9" s="510"/>
      <c r="B9" s="511"/>
      <c r="C9" s="511"/>
      <c r="D9" s="511"/>
      <c r="E9" s="511"/>
      <c r="F9" s="511"/>
      <c r="G9" s="512"/>
      <c r="H9" s="511"/>
      <c r="I9" s="511"/>
      <c r="J9" s="513"/>
      <c r="K9" s="514" t="s">
        <v>2308</v>
      </c>
      <c r="L9" s="514" t="s">
        <v>2309</v>
      </c>
      <c r="M9" s="515" t="s">
        <v>2310</v>
      </c>
    </row>
    <row r="10" spans="1:13" s="498" customFormat="1" ht="27.75" customHeight="1">
      <c r="A10" s="689" t="s">
        <v>2311</v>
      </c>
      <c r="B10" s="690"/>
      <c r="C10" s="690"/>
      <c r="D10" s="690"/>
      <c r="E10" s="517" t="s">
        <v>2312</v>
      </c>
      <c r="F10" s="518"/>
      <c r="H10" s="691" t="s">
        <v>2313</v>
      </c>
      <c r="I10" s="691"/>
      <c r="J10" s="519" t="s">
        <v>2312</v>
      </c>
      <c r="K10" s="520"/>
      <c r="L10" s="520"/>
      <c r="M10" s="521"/>
    </row>
    <row r="11" spans="1:13" s="498" customFormat="1" ht="24" customHeight="1">
      <c r="A11" s="522" t="s">
        <v>1023</v>
      </c>
      <c r="B11" s="523"/>
      <c r="C11" s="688"/>
      <c r="D11" s="688"/>
      <c r="E11" s="524"/>
      <c r="F11" s="524"/>
      <c r="G11" s="525"/>
      <c r="I11" s="526" t="s">
        <v>1024</v>
      </c>
      <c r="J11" s="523"/>
      <c r="K11" s="527"/>
      <c r="L11" s="527"/>
      <c r="M11" s="528"/>
    </row>
    <row r="12" spans="1:13" s="498" customFormat="1" ht="13.5" thickBot="1">
      <c r="A12" s="529"/>
      <c r="B12" s="530"/>
      <c r="C12" s="531"/>
      <c r="D12" s="531"/>
      <c r="E12" s="531"/>
      <c r="F12" s="531"/>
      <c r="G12" s="530"/>
      <c r="H12" s="531"/>
      <c r="I12" s="530"/>
      <c r="J12" s="531"/>
      <c r="K12" s="731"/>
      <c r="L12" s="731"/>
      <c r="M12" s="732"/>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1.25">
      <c r="A25" s="557"/>
      <c r="B25" s="558"/>
      <c r="C25" s="559"/>
      <c r="D25" s="559"/>
      <c r="E25" s="733" t="s">
        <v>2308</v>
      </c>
      <c r="F25" s="733"/>
      <c r="G25" s="733"/>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5">
      <c r="A27" s="734" t="s">
        <v>1026</v>
      </c>
      <c r="B27" s="735"/>
      <c r="C27" s="735"/>
      <c r="D27" s="735"/>
      <c r="E27" s="735"/>
      <c r="F27" s="735"/>
      <c r="G27" s="735"/>
      <c r="H27" s="735"/>
      <c r="I27" s="735"/>
      <c r="J27" s="735"/>
      <c r="K27" s="735"/>
      <c r="L27" s="735"/>
      <c r="M27" s="736"/>
    </row>
    <row r="28" spans="1:13" ht="13.5" thickBot="1">
      <c r="A28" s="564"/>
      <c r="B28" s="565"/>
      <c r="C28" s="565"/>
      <c r="D28" s="565"/>
      <c r="E28" s="565"/>
      <c r="F28" s="565"/>
      <c r="G28" s="565"/>
      <c r="H28" s="565"/>
      <c r="I28" s="565"/>
      <c r="J28" s="565"/>
      <c r="K28" s="565"/>
      <c r="L28" s="565"/>
      <c r="M28" s="566"/>
    </row>
    <row r="29" spans="1:13" ht="25.5">
      <c r="A29" s="567" t="s">
        <v>1027</v>
      </c>
      <c r="B29" s="737" t="s">
        <v>1028</v>
      </c>
      <c r="C29" s="738"/>
      <c r="D29" s="738"/>
      <c r="E29" s="738"/>
      <c r="F29" s="738"/>
      <c r="G29" s="738"/>
      <c r="H29" s="738"/>
      <c r="I29" s="739"/>
      <c r="J29" s="568" t="s">
        <v>2321</v>
      </c>
      <c r="K29" s="740" t="s">
        <v>1029</v>
      </c>
      <c r="L29" s="741"/>
      <c r="M29" s="567" t="s">
        <v>1030</v>
      </c>
    </row>
    <row r="30" spans="1:13" ht="13.5" thickBot="1">
      <c r="A30" s="569"/>
      <c r="B30" s="570"/>
      <c r="C30" s="571"/>
      <c r="D30" s="571"/>
      <c r="E30" s="571"/>
      <c r="F30" s="571"/>
      <c r="G30" s="571"/>
      <c r="H30" s="571"/>
      <c r="I30" s="571"/>
      <c r="J30" s="572"/>
      <c r="K30" s="742"/>
      <c r="L30" s="743"/>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44" t="s">
        <v>1028</v>
      </c>
      <c r="B34" s="745"/>
      <c r="C34" s="745"/>
      <c r="D34" s="745"/>
      <c r="E34" s="745"/>
      <c r="F34" s="745"/>
      <c r="G34" s="746"/>
      <c r="H34" s="747" t="s">
        <v>1032</v>
      </c>
      <c r="I34" s="748"/>
      <c r="J34" s="580" t="s">
        <v>1033</v>
      </c>
      <c r="K34" s="749" t="s">
        <v>1034</v>
      </c>
      <c r="L34" s="746"/>
      <c r="M34" s="581" t="s">
        <v>1035</v>
      </c>
    </row>
    <row r="35" spans="1:13" s="582" customFormat="1" ht="12">
      <c r="A35" s="750"/>
      <c r="B35" s="751"/>
      <c r="C35" s="751"/>
      <c r="D35" s="751"/>
      <c r="E35" s="751"/>
      <c r="F35" s="751"/>
      <c r="G35" s="752"/>
      <c r="H35" s="753"/>
      <c r="I35" s="754"/>
      <c r="J35" s="583"/>
      <c r="K35" s="755"/>
      <c r="L35" s="752"/>
      <c r="M35" s="584"/>
    </row>
    <row r="36" spans="1:13" s="582" customFormat="1" thickBot="1">
      <c r="A36" s="756"/>
      <c r="B36" s="757"/>
      <c r="C36" s="757"/>
      <c r="D36" s="757"/>
      <c r="E36" s="757"/>
      <c r="F36" s="757"/>
      <c r="G36" s="758"/>
      <c r="H36" s="759"/>
      <c r="I36" s="760"/>
      <c r="J36" s="585"/>
      <c r="K36" s="761"/>
      <c r="L36" s="758"/>
      <c r="M36" s="586"/>
    </row>
    <row r="37" spans="1:13" s="582" customFormat="1" thickBot="1">
      <c r="A37" s="762" t="s">
        <v>1037</v>
      </c>
      <c r="B37" s="763"/>
      <c r="C37" s="763"/>
      <c r="D37" s="763"/>
      <c r="E37" s="763"/>
      <c r="F37" s="763"/>
      <c r="G37" s="763"/>
      <c r="H37" s="763"/>
      <c r="I37" s="763"/>
      <c r="J37" s="763"/>
      <c r="K37" s="763"/>
      <c r="L37" s="764"/>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44" t="s">
        <v>1028</v>
      </c>
      <c r="B41" s="745"/>
      <c r="C41" s="745"/>
      <c r="D41" s="745"/>
      <c r="E41" s="745"/>
      <c r="F41" s="745"/>
      <c r="G41" s="745"/>
      <c r="H41" s="746"/>
      <c r="I41" s="596" t="s">
        <v>1029</v>
      </c>
      <c r="J41" s="580" t="s">
        <v>1030</v>
      </c>
      <c r="K41" s="749" t="s">
        <v>1039</v>
      </c>
      <c r="L41" s="746"/>
      <c r="M41" s="581" t="s">
        <v>1035</v>
      </c>
    </row>
    <row r="42" spans="1:13" s="582" customFormat="1" ht="12">
      <c r="A42" s="765"/>
      <c r="B42" s="766"/>
      <c r="C42" s="766"/>
      <c r="D42" s="766"/>
      <c r="E42" s="766"/>
      <c r="F42" s="766"/>
      <c r="G42" s="766"/>
      <c r="H42" s="754"/>
      <c r="I42" s="597"/>
      <c r="J42" s="583"/>
      <c r="K42" s="755"/>
      <c r="L42" s="752"/>
      <c r="M42" s="584"/>
    </row>
    <row r="43" spans="1:13" s="582" customFormat="1" thickBot="1">
      <c r="A43" s="767"/>
      <c r="B43" s="768"/>
      <c r="C43" s="768"/>
      <c r="D43" s="768"/>
      <c r="E43" s="768"/>
      <c r="F43" s="768"/>
      <c r="G43" s="768"/>
      <c r="H43" s="760"/>
      <c r="I43" s="598"/>
      <c r="J43" s="599"/>
      <c r="K43" s="761"/>
      <c r="L43" s="758"/>
      <c r="M43" s="600"/>
    </row>
    <row r="44" spans="1:13" s="582" customFormat="1" thickBot="1">
      <c r="A44" s="762" t="s">
        <v>1037</v>
      </c>
      <c r="B44" s="763"/>
      <c r="C44" s="763"/>
      <c r="D44" s="763"/>
      <c r="E44" s="763"/>
      <c r="F44" s="763"/>
      <c r="G44" s="763"/>
      <c r="H44" s="763"/>
      <c r="I44" s="763"/>
      <c r="J44" s="763"/>
      <c r="K44" s="763"/>
      <c r="L44" s="764"/>
      <c r="M44" s="587">
        <v>0</v>
      </c>
    </row>
    <row r="45" spans="1:13" s="582" customFormat="1" ht="12">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69" t="s">
        <v>1041</v>
      </c>
      <c r="B48" s="770"/>
      <c r="C48" s="770"/>
      <c r="D48" s="770"/>
      <c r="E48" s="771"/>
      <c r="F48" s="603"/>
      <c r="G48" s="604" t="s">
        <v>1029</v>
      </c>
      <c r="H48" s="605" t="s">
        <v>1042</v>
      </c>
      <c r="I48" s="606" t="s">
        <v>2339</v>
      </c>
      <c r="J48" s="605" t="s">
        <v>2340</v>
      </c>
      <c r="K48" s="772" t="s">
        <v>1045</v>
      </c>
      <c r="L48" s="771"/>
      <c r="M48" s="607" t="s">
        <v>1035</v>
      </c>
    </row>
    <row r="49" spans="1:13" s="582" customFormat="1" ht="12">
      <c r="A49" s="608"/>
      <c r="B49" s="609"/>
      <c r="C49" s="609"/>
      <c r="D49" s="609"/>
      <c r="E49" s="609"/>
      <c r="F49" s="609"/>
      <c r="G49" s="610"/>
      <c r="H49" s="583"/>
      <c r="I49" s="597"/>
      <c r="J49" s="583"/>
      <c r="K49" s="755"/>
      <c r="L49" s="752"/>
      <c r="M49" s="584"/>
    </row>
    <row r="50" spans="1:13" s="582" customFormat="1" thickBot="1">
      <c r="A50" s="611"/>
      <c r="B50" s="612"/>
      <c r="C50" s="612"/>
      <c r="D50" s="612"/>
      <c r="E50" s="612"/>
      <c r="F50" s="612"/>
      <c r="G50" s="613"/>
      <c r="H50" s="585"/>
      <c r="I50" s="595"/>
      <c r="J50" s="585"/>
      <c r="K50" s="761"/>
      <c r="L50" s="758"/>
      <c r="M50" s="586"/>
    </row>
    <row r="51" spans="1:13" s="582" customFormat="1" thickBot="1">
      <c r="A51" s="773" t="s">
        <v>1037</v>
      </c>
      <c r="B51" s="774"/>
      <c r="C51" s="774"/>
      <c r="D51" s="774"/>
      <c r="E51" s="774"/>
      <c r="F51" s="774"/>
      <c r="G51" s="774"/>
      <c r="H51" s="774"/>
      <c r="I51" s="774"/>
      <c r="J51" s="774"/>
      <c r="K51" s="774"/>
      <c r="L51" s="775"/>
      <c r="M51" s="614">
        <v>0</v>
      </c>
    </row>
    <row r="52" spans="1:13" s="582" customFormat="1" ht="12">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69" t="s">
        <v>1028</v>
      </c>
      <c r="B55" s="770"/>
      <c r="C55" s="770"/>
      <c r="D55" s="770"/>
      <c r="E55" s="770"/>
      <c r="F55" s="770"/>
      <c r="G55" s="771"/>
      <c r="H55" s="604" t="s">
        <v>1048</v>
      </c>
      <c r="I55" s="606" t="s">
        <v>1049</v>
      </c>
      <c r="J55" s="605" t="s">
        <v>1050</v>
      </c>
      <c r="K55" s="776" t="s">
        <v>1034</v>
      </c>
      <c r="L55" s="777"/>
      <c r="M55" s="615" t="s">
        <v>1035</v>
      </c>
    </row>
    <row r="56" spans="1:13" s="582" customFormat="1" ht="12">
      <c r="A56" s="765"/>
      <c r="B56" s="766"/>
      <c r="C56" s="766"/>
      <c r="D56" s="766"/>
      <c r="E56" s="766"/>
      <c r="F56" s="766"/>
      <c r="G56" s="766"/>
      <c r="H56" s="583"/>
      <c r="I56" s="597"/>
      <c r="J56" s="583"/>
      <c r="K56" s="755"/>
      <c r="L56" s="752"/>
      <c r="M56" s="584"/>
    </row>
    <row r="57" spans="1:13" s="582" customFormat="1" thickBot="1">
      <c r="A57" s="767"/>
      <c r="B57" s="768"/>
      <c r="C57" s="768"/>
      <c r="D57" s="768"/>
      <c r="E57" s="768"/>
      <c r="F57" s="768"/>
      <c r="G57" s="768"/>
      <c r="H57" s="585"/>
      <c r="I57" s="595"/>
      <c r="J57" s="585"/>
      <c r="K57" s="761"/>
      <c r="L57" s="758"/>
      <c r="M57" s="586"/>
    </row>
    <row r="58" spans="1:13" s="582" customFormat="1" thickBot="1">
      <c r="A58" s="762" t="s">
        <v>1037</v>
      </c>
      <c r="B58" s="763"/>
      <c r="C58" s="763"/>
      <c r="D58" s="763"/>
      <c r="E58" s="763"/>
      <c r="F58" s="763"/>
      <c r="G58" s="763"/>
      <c r="H58" s="763"/>
      <c r="I58" s="763"/>
      <c r="J58" s="763"/>
      <c r="K58" s="763"/>
      <c r="L58" s="764"/>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thickBot="1">
      <c r="A60" s="762" t="s">
        <v>1051</v>
      </c>
      <c r="B60" s="763"/>
      <c r="C60" s="763"/>
      <c r="D60" s="763"/>
      <c r="E60" s="763"/>
      <c r="F60" s="763"/>
      <c r="G60" s="763"/>
      <c r="H60" s="763"/>
      <c r="I60" s="763"/>
      <c r="J60" s="763"/>
      <c r="K60" s="763"/>
      <c r="L60" s="764"/>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44" t="s">
        <v>1028</v>
      </c>
      <c r="B64" s="745"/>
      <c r="C64" s="745"/>
      <c r="D64" s="745"/>
      <c r="E64" s="745"/>
      <c r="F64" s="745"/>
      <c r="G64" s="745"/>
      <c r="H64" s="616"/>
      <c r="I64" s="617"/>
      <c r="J64" s="618" t="s">
        <v>1054</v>
      </c>
      <c r="K64" s="778" t="s">
        <v>1055</v>
      </c>
      <c r="L64" s="779"/>
      <c r="M64" s="619"/>
    </row>
    <row r="65" spans="1:13" s="582" customFormat="1" ht="12">
      <c r="A65" s="765" t="s">
        <v>2341</v>
      </c>
      <c r="B65" s="766"/>
      <c r="C65" s="766"/>
      <c r="D65" s="766"/>
      <c r="E65" s="766"/>
      <c r="F65" s="766"/>
      <c r="G65" s="766"/>
      <c r="H65" s="620"/>
      <c r="I65" s="621"/>
      <c r="J65" s="622"/>
      <c r="K65" s="790"/>
      <c r="L65" s="791"/>
      <c r="M65" s="623"/>
    </row>
    <row r="66" spans="1:13" s="582" customFormat="1" ht="12">
      <c r="A66" s="624" t="s">
        <v>1057</v>
      </c>
      <c r="B66" s="625"/>
      <c r="C66" s="625"/>
      <c r="D66" s="625"/>
      <c r="E66" s="625"/>
      <c r="F66" s="625"/>
      <c r="G66" s="625"/>
      <c r="H66" s="620"/>
      <c r="I66" s="621"/>
      <c r="J66" s="622"/>
      <c r="K66" s="790"/>
      <c r="L66" s="791"/>
      <c r="M66" s="623"/>
    </row>
    <row r="67" spans="1:13" s="582" customFormat="1" thickBot="1">
      <c r="A67" s="611" t="s">
        <v>1058</v>
      </c>
      <c r="B67" s="612"/>
      <c r="C67" s="612"/>
      <c r="D67" s="612"/>
      <c r="E67" s="612"/>
      <c r="F67" s="612"/>
      <c r="G67" s="612"/>
      <c r="H67" s="626"/>
      <c r="I67" s="627"/>
      <c r="J67" s="622"/>
      <c r="K67" s="792"/>
      <c r="L67" s="793"/>
      <c r="M67" s="623"/>
    </row>
    <row r="68" spans="1:13" s="582" customFormat="1" thickBot="1">
      <c r="A68" s="762" t="s">
        <v>1037</v>
      </c>
      <c r="B68" s="763"/>
      <c r="C68" s="763"/>
      <c r="D68" s="763"/>
      <c r="E68" s="763"/>
      <c r="F68" s="763"/>
      <c r="G68" s="763"/>
      <c r="H68" s="763"/>
      <c r="I68" s="763"/>
      <c r="J68" s="763"/>
      <c r="K68" s="763"/>
      <c r="L68" s="764"/>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thickBot="1">
      <c r="A70" s="762" t="s">
        <v>2342</v>
      </c>
      <c r="B70" s="763"/>
      <c r="C70" s="763"/>
      <c r="D70" s="763"/>
      <c r="E70" s="763"/>
      <c r="F70" s="763"/>
      <c r="G70" s="763"/>
      <c r="H70" s="763"/>
      <c r="I70" s="763"/>
      <c r="J70" s="763"/>
      <c r="K70" s="763"/>
      <c r="L70" s="764"/>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2">
      <c r="A75" s="628"/>
      <c r="B75" s="629"/>
      <c r="C75" s="629"/>
      <c r="D75" s="630" t="s">
        <v>1060</v>
      </c>
      <c r="E75" s="630"/>
      <c r="F75" s="630"/>
      <c r="G75" s="630"/>
      <c r="H75" s="630"/>
      <c r="I75" s="630"/>
      <c r="J75" s="629"/>
      <c r="K75" s="629"/>
      <c r="L75" s="629"/>
      <c r="M75" s="631"/>
    </row>
    <row r="76" spans="1:13" s="582" customFormat="1" ht="12">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5"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5"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780" t="s">
        <v>2324</v>
      </c>
      <c r="B87" s="781"/>
      <c r="C87" s="781"/>
      <c r="D87" s="781"/>
      <c r="E87" s="781"/>
      <c r="F87" s="781"/>
      <c r="G87" s="781"/>
      <c r="H87" s="781"/>
      <c r="I87" s="781"/>
      <c r="J87" s="781"/>
      <c r="K87" s="781"/>
      <c r="L87" s="781"/>
      <c r="M87" s="782"/>
    </row>
    <row r="88" spans="1:13" ht="17.25" customHeight="1">
      <c r="A88" s="780"/>
      <c r="B88" s="781"/>
      <c r="C88" s="781"/>
      <c r="D88" s="781"/>
      <c r="E88" s="781"/>
      <c r="F88" s="781"/>
      <c r="G88" s="781"/>
      <c r="H88" s="781"/>
      <c r="I88" s="781"/>
      <c r="J88" s="781"/>
      <c r="K88" s="781"/>
      <c r="L88" s="781"/>
      <c r="M88" s="782"/>
    </row>
    <row r="89" spans="1:13" ht="18.75" customHeight="1">
      <c r="A89" s="783" t="s">
        <v>2325</v>
      </c>
      <c r="B89" s="784"/>
      <c r="C89" s="784"/>
      <c r="D89" s="784"/>
      <c r="E89" s="784"/>
      <c r="F89" s="784"/>
      <c r="G89" s="784"/>
      <c r="H89" s="784"/>
      <c r="I89" s="784"/>
      <c r="J89" s="784"/>
      <c r="K89" s="784"/>
      <c r="L89" s="784"/>
      <c r="M89" s="785"/>
    </row>
    <row r="90" spans="1:13" ht="21.75" customHeight="1">
      <c r="A90" s="783"/>
      <c r="B90" s="784"/>
      <c r="C90" s="784"/>
      <c r="D90" s="784"/>
      <c r="E90" s="784"/>
      <c r="F90" s="784"/>
      <c r="G90" s="784"/>
      <c r="H90" s="784"/>
      <c r="I90" s="784"/>
      <c r="J90" s="784"/>
      <c r="K90" s="784"/>
      <c r="L90" s="784"/>
      <c r="M90" s="785"/>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2">
      <c r="A95" s="628"/>
      <c r="B95" s="629"/>
      <c r="C95" s="629"/>
      <c r="D95" s="629" t="s">
        <v>1060</v>
      </c>
      <c r="E95" s="630"/>
      <c r="F95" s="629"/>
      <c r="G95" s="629"/>
      <c r="H95" s="629"/>
      <c r="I95" s="629"/>
      <c r="J95" s="629"/>
      <c r="K95" s="629"/>
      <c r="L95" s="629"/>
      <c r="M95" s="631"/>
    </row>
    <row r="96" spans="1:13" s="582" customFormat="1" ht="12">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86"/>
      <c r="J100" s="786"/>
      <c r="K100" s="786"/>
      <c r="L100" s="786"/>
      <c r="M100" s="787"/>
    </row>
    <row r="101" spans="1:13" ht="13.5" thickBot="1">
      <c r="A101" s="652" t="s">
        <v>2327</v>
      </c>
      <c r="B101" s="653"/>
      <c r="C101" s="653"/>
      <c r="D101" s="654"/>
      <c r="E101" s="654"/>
      <c r="F101" s="654"/>
      <c r="G101" s="654"/>
      <c r="H101" s="654"/>
      <c r="I101" s="788"/>
      <c r="J101" s="788"/>
      <c r="K101" s="788"/>
      <c r="L101" s="788"/>
      <c r="M101" s="789"/>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8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7"/>
      <c r="C1" s="839"/>
      <c r="D1" s="840"/>
      <c r="E1" s="840"/>
      <c r="F1" s="840"/>
      <c r="G1" s="840"/>
      <c r="H1" s="840"/>
      <c r="I1" s="840"/>
      <c r="J1" s="841"/>
      <c r="K1" s="842" t="s">
        <v>1017</v>
      </c>
      <c r="L1" s="844" t="s">
        <v>2304</v>
      </c>
      <c r="M1" s="845"/>
      <c r="N1" s="846"/>
    </row>
    <row r="2" spans="2:14">
      <c r="B2" s="828"/>
      <c r="C2" s="805" t="s">
        <v>1018</v>
      </c>
      <c r="D2" s="806"/>
      <c r="E2" s="806"/>
      <c r="F2" s="806"/>
      <c r="G2" s="806"/>
      <c r="H2" s="806"/>
      <c r="I2" s="806"/>
      <c r="J2" s="807"/>
      <c r="K2" s="843"/>
      <c r="L2" s="847"/>
      <c r="M2" s="848"/>
      <c r="N2" s="849"/>
    </row>
    <row r="3" spans="2:14">
      <c r="B3" s="828"/>
      <c r="C3" s="805" t="s">
        <v>2305</v>
      </c>
      <c r="D3" s="806"/>
      <c r="E3" s="806"/>
      <c r="F3" s="806"/>
      <c r="G3" s="806"/>
      <c r="H3" s="806"/>
      <c r="I3" s="806"/>
      <c r="J3" s="807"/>
      <c r="K3" s="830" t="s">
        <v>1019</v>
      </c>
      <c r="L3" s="799">
        <v>1</v>
      </c>
      <c r="M3" s="800"/>
      <c r="N3" s="801"/>
    </row>
    <row r="4" spans="2:14">
      <c r="B4" s="828"/>
      <c r="C4" s="805" t="s">
        <v>2306</v>
      </c>
      <c r="D4" s="806"/>
      <c r="E4" s="806"/>
      <c r="F4" s="806"/>
      <c r="G4" s="806"/>
      <c r="H4" s="806"/>
      <c r="I4" s="806"/>
      <c r="J4" s="807"/>
      <c r="K4" s="850"/>
      <c r="L4" s="802"/>
      <c r="M4" s="803"/>
      <c r="N4" s="804"/>
    </row>
    <row r="5" spans="2:14">
      <c r="B5" s="828"/>
      <c r="C5" s="805" t="s">
        <v>2307</v>
      </c>
      <c r="D5" s="806"/>
      <c r="E5" s="806"/>
      <c r="F5" s="806"/>
      <c r="G5" s="806"/>
      <c r="H5" s="806"/>
      <c r="I5" s="806"/>
      <c r="J5" s="807"/>
      <c r="K5" s="830" t="s">
        <v>1020</v>
      </c>
      <c r="L5" s="832"/>
      <c r="M5" s="832" t="s">
        <v>1021</v>
      </c>
      <c r="N5" s="834"/>
    </row>
    <row r="6" spans="2:14" ht="15.75" thickBot="1">
      <c r="B6" s="829"/>
      <c r="C6" s="836"/>
      <c r="D6" s="837"/>
      <c r="E6" s="837"/>
      <c r="F6" s="837"/>
      <c r="G6" s="837"/>
      <c r="H6" s="837"/>
      <c r="I6" s="837"/>
      <c r="J6" s="838"/>
      <c r="K6" s="831"/>
      <c r="L6" s="833"/>
      <c r="M6" s="833"/>
      <c r="N6" s="835"/>
    </row>
    <row r="7" spans="2:14" ht="15.7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25">
      <c r="B10" s="808" t="s">
        <v>2311</v>
      </c>
      <c r="C10" s="809"/>
      <c r="D10" s="809"/>
      <c r="E10" s="809"/>
      <c r="F10" s="367" t="s">
        <v>2312</v>
      </c>
      <c r="G10" s="85"/>
      <c r="H10" s="368"/>
      <c r="I10" s="810" t="s">
        <v>2313</v>
      </c>
      <c r="J10" s="810"/>
      <c r="K10" s="369" t="s">
        <v>2312</v>
      </c>
      <c r="L10" s="365"/>
      <c r="M10" s="365"/>
      <c r="N10" s="366"/>
    </row>
    <row r="11" spans="2:14">
      <c r="B11" s="370" t="s">
        <v>1023</v>
      </c>
      <c r="C11" s="371"/>
      <c r="D11" s="796"/>
      <c r="E11" s="796"/>
      <c r="F11" s="372"/>
      <c r="G11" s="373"/>
      <c r="H11" s="371"/>
      <c r="I11" s="368"/>
      <c r="J11" s="374" t="s">
        <v>1024</v>
      </c>
      <c r="K11" s="375"/>
      <c r="L11" s="372"/>
      <c r="M11" s="372"/>
      <c r="N11" s="376"/>
    </row>
    <row r="12" spans="2:14" ht="15.75" thickBot="1">
      <c r="B12" s="377"/>
      <c r="C12" s="378"/>
      <c r="D12" s="379"/>
      <c r="E12" s="379"/>
      <c r="F12" s="379"/>
      <c r="G12" s="379"/>
      <c r="H12" s="378"/>
      <c r="I12" s="379"/>
      <c r="J12" s="378"/>
      <c r="K12" s="379"/>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11" t="s">
        <v>2328</v>
      </c>
      <c r="G25" s="812"/>
      <c r="H25" s="812"/>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129</v>
      </c>
      <c r="B36" s="867" t="str">
        <f>VLOOKUP(A36,EQUIPOS!A6:D154,3,FALSE)</f>
        <v xml:space="preserve">Buldozer, Potencia al volante de 140 HP, motor de 2200 RPM, longitud de hoja 4,80m. </v>
      </c>
      <c r="C36" s="868"/>
      <c r="D36" s="868"/>
      <c r="E36" s="868"/>
      <c r="F36" s="868"/>
      <c r="G36" s="868"/>
      <c r="H36" s="869"/>
      <c r="I36" s="276"/>
      <c r="J36" s="277"/>
      <c r="K36" s="278">
        <f>VLOOKUP(A36,EQUIPOS!A6:D161,4,FALSE)</f>
        <v>169658.73882503196</v>
      </c>
      <c r="L36" s="279"/>
      <c r="M36" s="280">
        <v>0.15</v>
      </c>
      <c r="N36" s="281">
        <f>K36/M36</f>
        <v>1131058.2588335464</v>
      </c>
    </row>
    <row r="37" spans="1:14">
      <c r="A37" t="s">
        <v>150</v>
      </c>
      <c r="B37" s="867" t="str">
        <f>VLOOKUP(A37,EQUIPOS!A7:D154,3,FALSE)</f>
        <v>Cargador : Potencia en el volante 125 hp, Clasificación de RPM del motor 2300.</v>
      </c>
      <c r="C37" s="868"/>
      <c r="D37" s="868"/>
      <c r="E37" s="868"/>
      <c r="F37" s="868"/>
      <c r="G37" s="868"/>
      <c r="H37" s="869"/>
      <c r="I37" s="276"/>
      <c r="J37" s="277"/>
      <c r="K37" s="278">
        <f>VLOOKUP(A37,EQUIPOS!A7:D162,4,FALSE)</f>
        <v>164310.06229486311</v>
      </c>
      <c r="L37" s="279"/>
      <c r="M37" s="280">
        <v>0.15</v>
      </c>
      <c r="N37" s="281">
        <f>K37/M37</f>
        <v>1095400.4152990875</v>
      </c>
    </row>
    <row r="38" spans="1:14">
      <c r="A38" t="s">
        <v>273</v>
      </c>
      <c r="B38" s="867" t="str">
        <f>VLOOKUP(A38,EQUIPOS!A8:D154,3,FALSE)</f>
        <v>Motosierra, 93.6 cm3 - 7.1 HP, 45-90 cm - 7.9 kg</v>
      </c>
      <c r="C38" s="868"/>
      <c r="D38" s="868"/>
      <c r="E38" s="868"/>
      <c r="F38" s="868"/>
      <c r="G38" s="868"/>
      <c r="H38" s="869"/>
      <c r="I38" s="276"/>
      <c r="J38" s="277"/>
      <c r="K38" s="278">
        <f>VLOOKUP(A38,EQUIPOS!A8:D163,4,FALSE)</f>
        <v>4326.3064069816946</v>
      </c>
      <c r="L38" s="279"/>
      <c r="M38" s="280">
        <v>0.15</v>
      </c>
      <c r="N38" s="282">
        <f>K38/M38</f>
        <v>28842.0427132113</v>
      </c>
    </row>
    <row r="39" spans="1:14">
      <c r="B39" s="867"/>
      <c r="C39" s="868"/>
      <c r="D39" s="868"/>
      <c r="E39" s="868"/>
      <c r="F39" s="868"/>
      <c r="G39" s="868"/>
      <c r="H39" s="869"/>
      <c r="I39" s="870"/>
      <c r="J39" s="871"/>
      <c r="K39" s="283"/>
      <c r="L39" s="872"/>
      <c r="M39" s="873"/>
      <c r="N39" s="284"/>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0.05</v>
      </c>
      <c r="M42" s="880"/>
      <c r="N42" s="111">
        <f>N76*L42</f>
        <v>8511.2008676833339</v>
      </c>
    </row>
    <row r="43" spans="1:14" ht="15.75" thickBot="1">
      <c r="B43" s="818" t="s">
        <v>1037</v>
      </c>
      <c r="C43" s="819"/>
      <c r="D43" s="819"/>
      <c r="E43" s="819"/>
      <c r="F43" s="819"/>
      <c r="G43" s="819"/>
      <c r="H43" s="819"/>
      <c r="I43" s="819"/>
      <c r="J43" s="819"/>
      <c r="K43" s="819"/>
      <c r="L43" s="819"/>
      <c r="M43" s="820"/>
      <c r="N43" s="105">
        <f>SUM(N36:N42)</f>
        <v>2263811.9177135285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81" t="s">
        <v>1041</v>
      </c>
      <c r="C58" s="882"/>
      <c r="D58" s="882"/>
      <c r="E58" s="882"/>
      <c r="F58" s="882"/>
      <c r="G58" s="883"/>
      <c r="H58" s="79" t="s">
        <v>1029</v>
      </c>
      <c r="I58" s="80" t="s">
        <v>1042</v>
      </c>
      <c r="J58" s="81" t="s">
        <v>1043</v>
      </c>
      <c r="K58" s="79" t="s">
        <v>1044</v>
      </c>
      <c r="L58" s="904" t="s">
        <v>1045</v>
      </c>
      <c r="M58" s="883"/>
      <c r="N58" s="82" t="s">
        <v>1035</v>
      </c>
    </row>
    <row r="59" spans="1:14">
      <c r="A59" t="s">
        <v>1305</v>
      </c>
      <c r="B59" s="52" t="str">
        <f>VLOOKUP(A59,TRANSPORTE!A5:D94,3,FALSE)</f>
        <v>Transporte de material desmontado</v>
      </c>
      <c r="C59" s="326"/>
      <c r="D59" s="326"/>
      <c r="E59" s="326"/>
      <c r="F59" s="326"/>
      <c r="G59" s="326"/>
      <c r="H59" s="320" t="str">
        <f>VLOOKUP(A59,TRANSPORTE!A6:D119,2,FALSE)</f>
        <v>tkm</v>
      </c>
      <c r="I59" s="288">
        <v>35</v>
      </c>
      <c r="J59" s="295">
        <v>1</v>
      </c>
      <c r="K59" s="288">
        <f>I59*J59</f>
        <v>35</v>
      </c>
      <c r="L59" s="905">
        <v>983.54</v>
      </c>
      <c r="M59" s="906"/>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54"/>
      <c r="J64" s="54"/>
      <c r="K64" s="54"/>
      <c r="L64" s="896"/>
      <c r="M64" s="897"/>
      <c r="N64" s="305"/>
    </row>
    <row r="65" spans="1:15" ht="15.75" thickBot="1">
      <c r="B65" s="907" t="s">
        <v>1037</v>
      </c>
      <c r="C65" s="861"/>
      <c r="D65" s="861"/>
      <c r="E65" s="861"/>
      <c r="F65" s="861"/>
      <c r="G65" s="861"/>
      <c r="H65" s="861"/>
      <c r="I65" s="861"/>
      <c r="J65" s="861"/>
      <c r="K65" s="861"/>
      <c r="L65" s="861"/>
      <c r="M65" s="862"/>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54"/>
      <c r="J75" s="54"/>
      <c r="K75" s="54"/>
      <c r="L75" s="896"/>
      <c r="M75" s="897"/>
      <c r="N75" s="305"/>
    </row>
    <row r="76" spans="1:15" ht="15.75" thickBot="1">
      <c r="B76" s="818" t="s">
        <v>1037</v>
      </c>
      <c r="C76" s="819"/>
      <c r="D76" s="819"/>
      <c r="E76" s="819"/>
      <c r="F76" s="819"/>
      <c r="G76" s="819"/>
      <c r="H76" s="819"/>
      <c r="I76" s="861"/>
      <c r="J76" s="861"/>
      <c r="K76" s="861"/>
      <c r="L76" s="861"/>
      <c r="M76" s="862"/>
      <c r="N76" s="310">
        <f>N70+N71+N72+N73+N74</f>
        <v>170224.01735366668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2468459.8350671949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493691.96701343899</v>
      </c>
      <c r="M83" s="854"/>
      <c r="N83" s="57"/>
    </row>
    <row r="84" spans="1:14">
      <c r="B84" s="95" t="s">
        <v>1057</v>
      </c>
      <c r="C84" s="96"/>
      <c r="D84" s="96"/>
      <c r="E84" s="96"/>
      <c r="F84" s="96"/>
      <c r="G84" s="96"/>
      <c r="H84" s="96"/>
      <c r="I84" s="93"/>
      <c r="J84" s="94"/>
      <c r="K84" s="313">
        <v>0.05</v>
      </c>
      <c r="L84" s="853">
        <f>N78*K84</f>
        <v>123422.99175335975</v>
      </c>
      <c r="M84" s="854"/>
      <c r="N84" s="57"/>
    </row>
    <row r="85" spans="1:14" ht="15.75" thickBot="1">
      <c r="B85" s="97" t="s">
        <v>1058</v>
      </c>
      <c r="C85" s="98"/>
      <c r="D85" s="98"/>
      <c r="E85" s="98"/>
      <c r="F85" s="98"/>
      <c r="G85" s="98"/>
      <c r="H85" s="98"/>
      <c r="I85" s="99"/>
      <c r="J85" s="100"/>
      <c r="K85" s="314">
        <v>0.05</v>
      </c>
      <c r="L85" s="855">
        <f>N78*K85</f>
        <v>123422.99175335975</v>
      </c>
      <c r="M85" s="856"/>
      <c r="N85" s="57"/>
    </row>
    <row r="86" spans="1:14" ht="15.75" thickBot="1">
      <c r="B86" s="818" t="s">
        <v>1037</v>
      </c>
      <c r="C86" s="819"/>
      <c r="D86" s="819"/>
      <c r="E86" s="819"/>
      <c r="F86" s="819"/>
      <c r="G86" s="819"/>
      <c r="H86" s="819"/>
      <c r="I86" s="819"/>
      <c r="J86" s="819"/>
      <c r="K86" s="819"/>
      <c r="L86" s="819"/>
      <c r="M86" s="820"/>
      <c r="N86" s="58">
        <f>L83+L84+L85</f>
        <v>740537.95052015851</v>
      </c>
    </row>
    <row r="87" spans="1:14" ht="15.75" thickBot="1">
      <c r="B87" s="39"/>
      <c r="C87" s="40"/>
      <c r="D87" s="40"/>
      <c r="E87" s="40"/>
      <c r="F87" s="40"/>
      <c r="G87" s="40"/>
      <c r="H87" s="40"/>
      <c r="I87" s="40"/>
      <c r="J87" s="40"/>
      <c r="K87" s="40"/>
      <c r="L87" s="40"/>
      <c r="M87" s="40"/>
      <c r="N87" s="41"/>
    </row>
    <row r="88" spans="1:14" ht="15.75" thickBot="1">
      <c r="A88" t="s">
        <v>2121</v>
      </c>
      <c r="B88" s="818" t="s">
        <v>1059</v>
      </c>
      <c r="C88" s="819"/>
      <c r="D88" s="819"/>
      <c r="E88" s="819"/>
      <c r="F88" s="819"/>
      <c r="G88" s="819"/>
      <c r="H88" s="819"/>
      <c r="I88" s="819"/>
      <c r="J88" s="819"/>
      <c r="K88" s="819"/>
      <c r="L88" s="819"/>
      <c r="M88" s="820"/>
      <c r="N88" s="196">
        <f>N78+N86</f>
        <v>3208997.7855873536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24"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7"/>
      <c r="C1" s="839"/>
      <c r="D1" s="840"/>
      <c r="E1" s="840"/>
      <c r="F1" s="840"/>
      <c r="G1" s="840"/>
      <c r="H1" s="840"/>
      <c r="I1" s="840"/>
      <c r="J1" s="841"/>
      <c r="K1" s="842" t="s">
        <v>1017</v>
      </c>
      <c r="L1" s="844" t="s">
        <v>2304</v>
      </c>
      <c r="M1" s="845"/>
      <c r="N1" s="846"/>
    </row>
    <row r="2" spans="2:14">
      <c r="B2" s="828"/>
      <c r="C2" s="805" t="s">
        <v>1018</v>
      </c>
      <c r="D2" s="806"/>
      <c r="E2" s="806"/>
      <c r="F2" s="806"/>
      <c r="G2" s="806"/>
      <c r="H2" s="806"/>
      <c r="I2" s="806"/>
      <c r="J2" s="807"/>
      <c r="K2" s="843"/>
      <c r="L2" s="847"/>
      <c r="M2" s="848"/>
      <c r="N2" s="849"/>
    </row>
    <row r="3" spans="2:14">
      <c r="B3" s="828"/>
      <c r="C3" s="805" t="s">
        <v>2305</v>
      </c>
      <c r="D3" s="806"/>
      <c r="E3" s="806"/>
      <c r="F3" s="806"/>
      <c r="G3" s="806"/>
      <c r="H3" s="806"/>
      <c r="I3" s="806"/>
      <c r="J3" s="807"/>
      <c r="K3" s="830" t="s">
        <v>1019</v>
      </c>
      <c r="L3" s="799">
        <v>1</v>
      </c>
      <c r="M3" s="800"/>
      <c r="N3" s="801"/>
    </row>
    <row r="4" spans="2:14">
      <c r="B4" s="828"/>
      <c r="C4" s="805" t="s">
        <v>2306</v>
      </c>
      <c r="D4" s="806"/>
      <c r="E4" s="806"/>
      <c r="F4" s="806"/>
      <c r="G4" s="806"/>
      <c r="H4" s="806"/>
      <c r="I4" s="806"/>
      <c r="J4" s="807"/>
      <c r="K4" s="850"/>
      <c r="L4" s="802"/>
      <c r="M4" s="803"/>
      <c r="N4" s="804"/>
    </row>
    <row r="5" spans="2:14">
      <c r="B5" s="828"/>
      <c r="C5" s="805" t="s">
        <v>2307</v>
      </c>
      <c r="D5" s="806"/>
      <c r="E5" s="806"/>
      <c r="F5" s="806"/>
      <c r="G5" s="806"/>
      <c r="H5" s="806"/>
      <c r="I5" s="806"/>
      <c r="J5" s="807"/>
      <c r="K5" s="830" t="s">
        <v>1020</v>
      </c>
      <c r="L5" s="832"/>
      <c r="M5" s="832" t="s">
        <v>1021</v>
      </c>
      <c r="N5" s="834"/>
    </row>
    <row r="6" spans="2:14" ht="15.75" thickBot="1">
      <c r="B6" s="829"/>
      <c r="C6" s="836"/>
      <c r="D6" s="837"/>
      <c r="E6" s="837"/>
      <c r="F6" s="837"/>
      <c r="G6" s="837"/>
      <c r="H6" s="837"/>
      <c r="I6" s="837"/>
      <c r="J6" s="838"/>
      <c r="K6" s="831"/>
      <c r="L6" s="833"/>
      <c r="M6" s="833"/>
      <c r="N6" s="835"/>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08" t="s">
        <v>2311</v>
      </c>
      <c r="C10" s="809"/>
      <c r="D10" s="809"/>
      <c r="E10" s="809"/>
      <c r="F10" s="400" t="s">
        <v>2312</v>
      </c>
      <c r="G10" s="85"/>
      <c r="H10" s="368"/>
      <c r="I10" s="810" t="s">
        <v>2313</v>
      </c>
      <c r="J10" s="810"/>
      <c r="K10" s="401" t="s">
        <v>2312</v>
      </c>
      <c r="L10" s="365"/>
      <c r="M10" s="365"/>
      <c r="N10" s="36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249</v>
      </c>
      <c r="B36" s="867" t="str">
        <f>VLOOKUP(A36,EQUIPOS!A6:D154,3,FALSE)</f>
        <v>Guadañadora, Cilindraje 41.5 cm3, Longitud del mango 1450 mm, Peso 7.4 kg</v>
      </c>
      <c r="C36" s="868"/>
      <c r="D36" s="868"/>
      <c r="E36" s="868"/>
      <c r="F36" s="868"/>
      <c r="G36" s="868"/>
      <c r="H36" s="869"/>
      <c r="I36" s="276"/>
      <c r="J36" s="277"/>
      <c r="K36" s="278">
        <f>VLOOKUP(A36,EQUIPOS!A6:D161,4,FALSE)</f>
        <v>4116.1643252447857</v>
      </c>
      <c r="L36" s="279"/>
      <c r="M36" s="280">
        <v>0.36</v>
      </c>
      <c r="N36" s="281">
        <f>K36/M36</f>
        <v>11433.789792346628</v>
      </c>
    </row>
    <row r="37" spans="1:14">
      <c r="A37" t="s">
        <v>273</v>
      </c>
      <c r="B37" s="867" t="str">
        <f>VLOOKUP(A37,EQUIPOS!A7:D154,3,FALSE)</f>
        <v>Motosierra, 93.6 cm3 - 7.1 HP, 45-90 cm - 7.9 kg</v>
      </c>
      <c r="C37" s="868"/>
      <c r="D37" s="868"/>
      <c r="E37" s="868"/>
      <c r="F37" s="868"/>
      <c r="G37" s="868"/>
      <c r="H37" s="869"/>
      <c r="I37" s="276"/>
      <c r="J37" s="277"/>
      <c r="K37" s="278">
        <f>VLOOKUP(A37,EQUIPOS!A7:D162,4,FALSE)</f>
        <v>4326.3064069816946</v>
      </c>
      <c r="L37" s="279"/>
      <c r="M37" s="280">
        <v>0.10299999999999999</v>
      </c>
      <c r="N37" s="281">
        <f>K37/M37</f>
        <v>42002.974825065001</v>
      </c>
    </row>
    <row r="38" spans="1:14">
      <c r="B38" s="867"/>
      <c r="C38" s="868"/>
      <c r="D38" s="868"/>
      <c r="E38" s="868"/>
      <c r="F38" s="868"/>
      <c r="G38" s="868"/>
      <c r="H38" s="869"/>
      <c r="I38" s="276"/>
      <c r="J38" s="277"/>
      <c r="K38" s="278"/>
      <c r="L38" s="279"/>
      <c r="M38" s="280"/>
      <c r="N38" s="282"/>
    </row>
    <row r="39" spans="1:14">
      <c r="B39" s="867"/>
      <c r="C39" s="868"/>
      <c r="D39" s="868"/>
      <c r="E39" s="868"/>
      <c r="F39" s="868"/>
      <c r="G39" s="868"/>
      <c r="H39" s="869"/>
      <c r="I39" s="870"/>
      <c r="J39" s="871"/>
      <c r="K39" s="283"/>
      <c r="L39" s="872"/>
      <c r="M39" s="873"/>
      <c r="N39" s="284"/>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0.05</v>
      </c>
      <c r="M42" s="880"/>
      <c r="N42" s="111">
        <f>N76*L42</f>
        <v>1773.1668474340277</v>
      </c>
    </row>
    <row r="43" spans="1:14" ht="15.75" thickBot="1">
      <c r="B43" s="818" t="s">
        <v>1037</v>
      </c>
      <c r="C43" s="819"/>
      <c r="D43" s="819"/>
      <c r="E43" s="819"/>
      <c r="F43" s="819"/>
      <c r="G43" s="819"/>
      <c r="H43" s="819"/>
      <c r="I43" s="819"/>
      <c r="J43" s="819"/>
      <c r="K43" s="819"/>
      <c r="L43" s="819"/>
      <c r="M43" s="820"/>
      <c r="N43" s="105">
        <f>SUM(N36:N42)</f>
        <v>55209.931464845657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1305</v>
      </c>
      <c r="B59" s="52" t="str">
        <f>VLOOKUP(A59,TRANSPORTE!A5:D94,3,FALSE)</f>
        <v>Transporte de material desmontado</v>
      </c>
      <c r="C59" s="326"/>
      <c r="D59" s="326"/>
      <c r="E59" s="326"/>
      <c r="F59" s="326"/>
      <c r="G59" s="326"/>
      <c r="H59" s="320" t="str">
        <f>VLOOKUP(A59,TRANSPORTE!A6:D119,2,FALSE)</f>
        <v>tkm</v>
      </c>
      <c r="I59" s="288">
        <v>50</v>
      </c>
      <c r="J59" s="295">
        <v>1</v>
      </c>
      <c r="K59" s="288">
        <f>I59*J59</f>
        <v>50</v>
      </c>
      <c r="L59" s="905">
        <f>'900.2'!N78</f>
        <v>1240.7560599610408</v>
      </c>
      <c r="M59" s="906"/>
      <c r="N59" s="296">
        <f>K59*L59</f>
        <v>62037.802998052044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62037.802998052044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N70+N71+N72+N73+N74</f>
        <v>35463.336948680553</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152711.07141157825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30542.21428231565</v>
      </c>
      <c r="M83" s="854"/>
      <c r="N83" s="57"/>
    </row>
    <row r="84" spans="1:14">
      <c r="B84" s="95" t="s">
        <v>1057</v>
      </c>
      <c r="C84" s="96"/>
      <c r="D84" s="96"/>
      <c r="E84" s="96"/>
      <c r="F84" s="96"/>
      <c r="G84" s="96"/>
      <c r="H84" s="96"/>
      <c r="I84" s="93"/>
      <c r="J84" s="94"/>
      <c r="K84" s="313">
        <v>0.05</v>
      </c>
      <c r="L84" s="853">
        <f>N78*K84</f>
        <v>7635.5535705789125</v>
      </c>
      <c r="M84" s="854"/>
      <c r="N84" s="57"/>
    </row>
    <row r="85" spans="1:14" ht="15.75" thickBot="1">
      <c r="B85" s="97" t="s">
        <v>1058</v>
      </c>
      <c r="C85" s="98"/>
      <c r="D85" s="98"/>
      <c r="E85" s="98"/>
      <c r="F85" s="98"/>
      <c r="G85" s="98"/>
      <c r="H85" s="98"/>
      <c r="I85" s="99"/>
      <c r="J85" s="100"/>
      <c r="K85" s="314">
        <v>0.05</v>
      </c>
      <c r="L85" s="855">
        <f>N78*K85</f>
        <v>7635.5535705789125</v>
      </c>
      <c r="M85" s="856"/>
      <c r="N85" s="57"/>
    </row>
    <row r="86" spans="1:14" ht="15.75" thickBot="1">
      <c r="B86" s="818" t="s">
        <v>1037</v>
      </c>
      <c r="C86" s="819"/>
      <c r="D86" s="819"/>
      <c r="E86" s="819"/>
      <c r="F86" s="819"/>
      <c r="G86" s="819"/>
      <c r="H86" s="819"/>
      <c r="I86" s="819"/>
      <c r="J86" s="819"/>
      <c r="K86" s="819"/>
      <c r="L86" s="819"/>
      <c r="M86" s="820"/>
      <c r="N86" s="58">
        <f>L83+L84+L85</f>
        <v>45813.321423473477</v>
      </c>
    </row>
    <row r="87" spans="1:14" ht="15.75" thickBot="1">
      <c r="B87" s="39"/>
      <c r="C87" s="40"/>
      <c r="D87" s="40"/>
      <c r="E87" s="40"/>
      <c r="F87" s="40"/>
      <c r="G87" s="40"/>
      <c r="H87" s="40"/>
      <c r="I87" s="40"/>
      <c r="J87" s="40"/>
      <c r="K87" s="40"/>
      <c r="L87" s="40"/>
      <c r="M87" s="40"/>
      <c r="N87" s="41"/>
    </row>
    <row r="88" spans="1:14" ht="15.75" thickBot="1">
      <c r="A88" t="s">
        <v>2121</v>
      </c>
      <c r="B88" s="818" t="s">
        <v>1059</v>
      </c>
      <c r="C88" s="819"/>
      <c r="D88" s="819"/>
      <c r="E88" s="819"/>
      <c r="F88" s="819"/>
      <c r="G88" s="819"/>
      <c r="H88" s="819"/>
      <c r="I88" s="819"/>
      <c r="J88" s="819"/>
      <c r="K88" s="819"/>
      <c r="L88" s="819"/>
      <c r="M88" s="820"/>
      <c r="N88" s="196">
        <f>N78+N86</f>
        <v>198524.39283505172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28.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150</v>
      </c>
      <c r="B36" s="867" t="str">
        <f>VLOOKUP(A36,EQUIPOS!A6:D154,3,FALSE)</f>
        <v>Cargador : Potencia en el volante 125 hp, Clasificación de RPM del motor 2300.</v>
      </c>
      <c r="C36" s="868"/>
      <c r="D36" s="868"/>
      <c r="E36" s="868"/>
      <c r="F36" s="868"/>
      <c r="G36" s="868"/>
      <c r="H36" s="869"/>
      <c r="I36" s="276"/>
      <c r="J36" s="277"/>
      <c r="K36" s="278">
        <f>VLOOKUP(A36,EQUIPOS!A6:D161,4,FALSE)</f>
        <v>164310.06229486311</v>
      </c>
      <c r="L36" s="279"/>
      <c r="M36" s="280">
        <v>2.375</v>
      </c>
      <c r="N36" s="281">
        <f>K36/M36</f>
        <v>69183.184124152889</v>
      </c>
    </row>
    <row r="37" spans="1:14">
      <c r="A37" t="s">
        <v>180</v>
      </c>
      <c r="B37" s="867" t="str">
        <f>VLOOKUP(A37,EQUIPOS!A7:D154,3,FALSE)</f>
        <v>Compresor 120 HP, con martillo.</v>
      </c>
      <c r="C37" s="868"/>
      <c r="D37" s="868"/>
      <c r="E37" s="868"/>
      <c r="F37" s="868"/>
      <c r="G37" s="868"/>
      <c r="H37" s="869"/>
      <c r="I37" s="276"/>
      <c r="J37" s="277"/>
      <c r="K37" s="278">
        <f>VLOOKUP(A37,EQUIPOS!A7:D162,4,FALSE)</f>
        <v>96875.276132386876</v>
      </c>
      <c r="L37" s="279"/>
      <c r="M37" s="280">
        <v>2.375</v>
      </c>
      <c r="N37" s="281">
        <f>K37/M37</f>
        <v>40789.589950478687</v>
      </c>
    </row>
    <row r="38" spans="1:14">
      <c r="A38" t="s">
        <v>195</v>
      </c>
      <c r="B38" s="867" t="str">
        <f>VLOOKUP(A38,EQUIPOS!A7:D154,3,FALSE)</f>
        <v xml:space="preserve">Equipo de oxicorte, Capacidad de corte: hasta 6´´ (152mm) </v>
      </c>
      <c r="C38" s="868"/>
      <c r="D38" s="868"/>
      <c r="E38" s="868"/>
      <c r="F38" s="868"/>
      <c r="G38" s="868"/>
      <c r="H38" s="869"/>
      <c r="I38" s="276"/>
      <c r="J38" s="277"/>
      <c r="K38" s="278">
        <f>VLOOKUP(A38,EQUIPOS!A7:D162,4,FALSE)</f>
        <v>6299.2230736483616</v>
      </c>
      <c r="L38" s="279"/>
      <c r="M38" s="280">
        <v>2.375</v>
      </c>
      <c r="N38" s="282">
        <f>K38/M38</f>
        <v>2652.304452062468</v>
      </c>
    </row>
    <row r="39" spans="1:14">
      <c r="B39" s="867"/>
      <c r="C39" s="868"/>
      <c r="D39" s="868"/>
      <c r="E39" s="868"/>
      <c r="F39" s="868"/>
      <c r="G39" s="868"/>
      <c r="H39" s="869"/>
      <c r="I39" s="870"/>
      <c r="J39" s="871"/>
      <c r="K39" s="283"/>
      <c r="L39" s="872"/>
      <c r="M39" s="873"/>
      <c r="N39" s="284"/>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0.1</v>
      </c>
      <c r="M42" s="880"/>
      <c r="N42" s="111">
        <f>N76*L42</f>
        <v>1343.873821213158</v>
      </c>
    </row>
    <row r="43" spans="1:14" ht="15.75" thickBot="1">
      <c r="B43" s="818" t="s">
        <v>1037</v>
      </c>
      <c r="C43" s="819"/>
      <c r="D43" s="819"/>
      <c r="E43" s="819"/>
      <c r="F43" s="819"/>
      <c r="G43" s="819"/>
      <c r="H43" s="819"/>
      <c r="I43" s="819"/>
      <c r="J43" s="819"/>
      <c r="K43" s="819"/>
      <c r="L43" s="819"/>
      <c r="M43" s="820"/>
      <c r="N43" s="105">
        <f>SUM(N36:N42)</f>
        <v>113968.95234790719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6"/>
      <c r="D59" s="326"/>
      <c r="E59" s="326"/>
      <c r="F59" s="326"/>
      <c r="G59" s="326"/>
      <c r="H59" s="320" t="str">
        <f>VLOOKUP(A59,TRANSPORTE!A6:D119,2,FALSE)</f>
        <v>m3k</v>
      </c>
      <c r="I59" s="288">
        <v>1</v>
      </c>
      <c r="J59" s="295">
        <v>1</v>
      </c>
      <c r="K59" s="288">
        <f>I59*J59</f>
        <v>1</v>
      </c>
      <c r="L59" s="905">
        <f>'900.2'!N78</f>
        <v>1240.7560599610408</v>
      </c>
      <c r="M59" s="906"/>
      <c r="N59" s="296">
        <f>K59*L59</f>
        <v>1240.7560599610408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1240.7560599610408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88">
        <f>N43+N54+N65+N76</f>
        <v>128648.44661999981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25729.689323999963</v>
      </c>
      <c r="M83" s="854"/>
      <c r="N83" s="57"/>
    </row>
    <row r="84" spans="1:14">
      <c r="B84" s="95" t="s">
        <v>1057</v>
      </c>
      <c r="C84" s="96"/>
      <c r="D84" s="96"/>
      <c r="E84" s="96"/>
      <c r="F84" s="96"/>
      <c r="G84" s="96"/>
      <c r="H84" s="96"/>
      <c r="I84" s="93"/>
      <c r="J84" s="94"/>
      <c r="K84" s="313">
        <v>0.05</v>
      </c>
      <c r="L84" s="853">
        <f>N78*K84</f>
        <v>6432.4223309999907</v>
      </c>
      <c r="M84" s="854"/>
      <c r="N84" s="57"/>
    </row>
    <row r="85" spans="1:14" ht="15.75" thickBot="1">
      <c r="B85" s="97" t="s">
        <v>1058</v>
      </c>
      <c r="C85" s="98"/>
      <c r="D85" s="98"/>
      <c r="E85" s="98"/>
      <c r="F85" s="98"/>
      <c r="G85" s="98"/>
      <c r="H85" s="98"/>
      <c r="I85" s="99"/>
      <c r="J85" s="100"/>
      <c r="K85" s="314">
        <v>0.05</v>
      </c>
      <c r="L85" s="855">
        <f>N78*K85</f>
        <v>6432.4223309999907</v>
      </c>
      <c r="M85" s="856"/>
      <c r="N85" s="57"/>
    </row>
    <row r="86" spans="1:14" ht="15.75" thickBot="1">
      <c r="B86" s="818" t="s">
        <v>1037</v>
      </c>
      <c r="C86" s="819"/>
      <c r="D86" s="819"/>
      <c r="E86" s="819"/>
      <c r="F86" s="819"/>
      <c r="G86" s="819"/>
      <c r="H86" s="819"/>
      <c r="I86" s="819"/>
      <c r="J86" s="819"/>
      <c r="K86" s="819"/>
      <c r="L86" s="819"/>
      <c r="M86" s="820"/>
      <c r="N86" s="58">
        <f>L83+L84+L85</f>
        <v>38594.533985999944</v>
      </c>
    </row>
    <row r="87" spans="1:14" ht="15.75" thickBot="1">
      <c r="B87" s="39"/>
      <c r="C87" s="40"/>
      <c r="D87" s="40"/>
      <c r="E87" s="40"/>
      <c r="F87" s="40"/>
      <c r="G87" s="40"/>
      <c r="H87" s="40"/>
      <c r="I87" s="40"/>
      <c r="J87" s="40"/>
      <c r="K87" s="40"/>
      <c r="L87" s="40"/>
      <c r="M87" s="40"/>
      <c r="N87" s="41"/>
    </row>
    <row r="88" spans="1:14" ht="15.75" thickBot="1">
      <c r="A88" t="s">
        <v>2121</v>
      </c>
      <c r="B88" s="818" t="s">
        <v>1059</v>
      </c>
      <c r="C88" s="819"/>
      <c r="D88" s="819"/>
      <c r="E88" s="819"/>
      <c r="F88" s="819"/>
      <c r="G88" s="819"/>
      <c r="H88" s="819"/>
      <c r="I88" s="819"/>
      <c r="J88" s="819"/>
      <c r="K88" s="819"/>
      <c r="L88" s="819"/>
      <c r="M88" s="820"/>
      <c r="N88" s="58">
        <f>N78+N86</f>
        <v>167242.98060599976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c r="B106" s="821"/>
      <c r="C106" s="822"/>
      <c r="D106" s="822"/>
      <c r="E106" s="822"/>
      <c r="F106" s="822"/>
      <c r="G106" s="822"/>
      <c r="H106" s="822"/>
      <c r="I106" s="822"/>
      <c r="J106" s="822"/>
      <c r="K106" s="822"/>
      <c r="L106" s="822"/>
      <c r="M106" s="822"/>
      <c r="N106" s="823"/>
    </row>
    <row r="107" spans="2:14" ht="27.7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7"/>
      <c r="C1" s="839"/>
      <c r="D1" s="840"/>
      <c r="E1" s="840"/>
      <c r="F1" s="840"/>
      <c r="G1" s="840"/>
      <c r="H1" s="840"/>
      <c r="I1" s="840"/>
      <c r="J1" s="841"/>
      <c r="K1" s="842" t="s">
        <v>1017</v>
      </c>
      <c r="L1" s="844" t="s">
        <v>2304</v>
      </c>
      <c r="M1" s="845"/>
      <c r="N1" s="846"/>
    </row>
    <row r="2" spans="2:14">
      <c r="B2" s="828"/>
      <c r="C2" s="805" t="s">
        <v>1018</v>
      </c>
      <c r="D2" s="806"/>
      <c r="E2" s="806"/>
      <c r="F2" s="806"/>
      <c r="G2" s="806"/>
      <c r="H2" s="806"/>
      <c r="I2" s="806"/>
      <c r="J2" s="807"/>
      <c r="K2" s="843"/>
      <c r="L2" s="847"/>
      <c r="M2" s="848"/>
      <c r="N2" s="849"/>
    </row>
    <row r="3" spans="2:14">
      <c r="B3" s="828"/>
      <c r="C3" s="805" t="s">
        <v>2305</v>
      </c>
      <c r="D3" s="806"/>
      <c r="E3" s="806"/>
      <c r="F3" s="806"/>
      <c r="G3" s="806"/>
      <c r="H3" s="806"/>
      <c r="I3" s="806"/>
      <c r="J3" s="807"/>
      <c r="K3" s="830" t="s">
        <v>1019</v>
      </c>
      <c r="L3" s="799">
        <v>1</v>
      </c>
      <c r="M3" s="800"/>
      <c r="N3" s="801"/>
    </row>
    <row r="4" spans="2:14">
      <c r="B4" s="828"/>
      <c r="C4" s="805" t="s">
        <v>2306</v>
      </c>
      <c r="D4" s="806"/>
      <c r="E4" s="806"/>
      <c r="F4" s="806"/>
      <c r="G4" s="806"/>
      <c r="H4" s="806"/>
      <c r="I4" s="806"/>
      <c r="J4" s="807"/>
      <c r="K4" s="850"/>
      <c r="L4" s="802"/>
      <c r="M4" s="803"/>
      <c r="N4" s="804"/>
    </row>
    <row r="5" spans="2:14">
      <c r="B5" s="828"/>
      <c r="C5" s="805" t="s">
        <v>2307</v>
      </c>
      <c r="D5" s="806"/>
      <c r="E5" s="806"/>
      <c r="F5" s="806"/>
      <c r="G5" s="806"/>
      <c r="H5" s="806"/>
      <c r="I5" s="806"/>
      <c r="J5" s="807"/>
      <c r="K5" s="830" t="s">
        <v>1020</v>
      </c>
      <c r="L5" s="832"/>
      <c r="M5" s="832" t="s">
        <v>1021</v>
      </c>
      <c r="N5" s="834"/>
    </row>
    <row r="6" spans="2:14" ht="15.75" thickBot="1">
      <c r="B6" s="829"/>
      <c r="C6" s="836"/>
      <c r="D6" s="837"/>
      <c r="E6" s="837"/>
      <c r="F6" s="837"/>
      <c r="G6" s="837"/>
      <c r="H6" s="837"/>
      <c r="I6" s="837"/>
      <c r="J6" s="838"/>
      <c r="K6" s="831"/>
      <c r="L6" s="833"/>
      <c r="M6" s="833"/>
      <c r="N6" s="835"/>
    </row>
    <row r="7" spans="2:14" ht="15.7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08" t="s">
        <v>2311</v>
      </c>
      <c r="C10" s="809"/>
      <c r="D10" s="809"/>
      <c r="E10" s="809"/>
      <c r="F10" s="400" t="s">
        <v>2312</v>
      </c>
      <c r="G10" s="85"/>
      <c r="H10" s="368"/>
      <c r="I10" s="810" t="s">
        <v>2313</v>
      </c>
      <c r="J10" s="810"/>
      <c r="K10" s="401" t="s">
        <v>2312</v>
      </c>
      <c r="L10" s="365"/>
      <c r="M10" s="365"/>
      <c r="N10" s="36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312</v>
      </c>
      <c r="B36" s="867" t="str">
        <f>VLOOKUP(A36,EQUIPOS!A6:D154,3,FALSE)</f>
        <v>Retroexcavadora sobre oruga, potencia 138 HP, balde de 1,5 m3.</v>
      </c>
      <c r="C36" s="868"/>
      <c r="D36" s="868"/>
      <c r="E36" s="868"/>
      <c r="F36" s="868"/>
      <c r="G36" s="868"/>
      <c r="H36" s="869"/>
      <c r="I36" s="276"/>
      <c r="J36" s="277"/>
      <c r="K36" s="278">
        <f>VLOOKUP(A36,EQUIPOS!A6:D161,4,FALSE)</f>
        <v>141102.59684972331</v>
      </c>
      <c r="L36" s="279"/>
      <c r="M36" s="280">
        <v>2.5</v>
      </c>
      <c r="N36" s="281">
        <f>K36/M36</f>
        <v>56441.038739889322</v>
      </c>
    </row>
    <row r="37" spans="1:14">
      <c r="A37" t="s">
        <v>180</v>
      </c>
      <c r="B37" s="867" t="str">
        <f>VLOOKUP(A37,EQUIPOS!A7:D154,3,FALSE)</f>
        <v>Compresor 120 HP, con martillo.</v>
      </c>
      <c r="C37" s="868"/>
      <c r="D37" s="868"/>
      <c r="E37" s="868"/>
      <c r="F37" s="868"/>
      <c r="G37" s="868"/>
      <c r="H37" s="869"/>
      <c r="I37" s="276"/>
      <c r="J37" s="277"/>
      <c r="K37" s="278">
        <f>VLOOKUP(A37,EQUIPOS!A7:D162,4,FALSE)</f>
        <v>96875.276132386876</v>
      </c>
      <c r="L37" s="279"/>
      <c r="M37" s="280">
        <v>2.5</v>
      </c>
      <c r="N37" s="281">
        <f>K37/M37</f>
        <v>38750.110452954752</v>
      </c>
    </row>
    <row r="38" spans="1:14">
      <c r="A38" t="s">
        <v>195</v>
      </c>
      <c r="B38" s="867" t="str">
        <f>VLOOKUP(A38,EQUIPOS!A8:D154,3,FALSE)</f>
        <v xml:space="preserve">Equipo de oxicorte, Capacidad de corte: hasta 6´´ (152mm) </v>
      </c>
      <c r="C38" s="868"/>
      <c r="D38" s="868"/>
      <c r="E38" s="868"/>
      <c r="F38" s="868"/>
      <c r="G38" s="868"/>
      <c r="H38" s="869"/>
      <c r="I38" s="276"/>
      <c r="J38" s="277"/>
      <c r="K38" s="278">
        <f>VLOOKUP(A38,EQUIPOS!A8:D163,4,FALSE)</f>
        <v>6299.2230736483616</v>
      </c>
      <c r="L38" s="279"/>
      <c r="M38" s="280">
        <v>2.5</v>
      </c>
      <c r="N38" s="281">
        <f>K38/M38</f>
        <v>2519.6892294593445</v>
      </c>
    </row>
    <row r="39" spans="1:14">
      <c r="B39" s="867"/>
      <c r="C39" s="868"/>
      <c r="D39" s="868"/>
      <c r="E39" s="868"/>
      <c r="F39" s="868"/>
      <c r="G39" s="868"/>
      <c r="H39" s="869"/>
      <c r="I39" s="870"/>
      <c r="J39" s="871"/>
      <c r="K39" s="283"/>
      <c r="L39" s="872"/>
      <c r="M39" s="873"/>
      <c r="N39" s="284"/>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0.02</v>
      </c>
      <c r="M42" s="880"/>
      <c r="N42" s="111">
        <f>N76*L42</f>
        <v>255.33602603049999</v>
      </c>
    </row>
    <row r="43" spans="1:14" ht="15.75" thickBot="1">
      <c r="B43" s="818" t="s">
        <v>1037</v>
      </c>
      <c r="C43" s="819"/>
      <c r="D43" s="819"/>
      <c r="E43" s="819"/>
      <c r="F43" s="819"/>
      <c r="G43" s="819"/>
      <c r="H43" s="819"/>
      <c r="I43" s="819"/>
      <c r="J43" s="819"/>
      <c r="K43" s="819"/>
      <c r="L43" s="819"/>
      <c r="M43" s="820"/>
      <c r="N43" s="105">
        <f>SUM(N36:N42)</f>
        <v>97966.174448333928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6"/>
      <c r="D59" s="326"/>
      <c r="E59" s="326"/>
      <c r="F59" s="326"/>
      <c r="G59" s="326"/>
      <c r="H59" s="320" t="str">
        <f>VLOOKUP(A59,TRANSPORTE!A6:D119,2,FALSE)</f>
        <v>m3k</v>
      </c>
      <c r="I59" s="288">
        <v>1</v>
      </c>
      <c r="J59" s="295">
        <v>1</v>
      </c>
      <c r="K59" s="288">
        <f>I59*J59</f>
        <v>1</v>
      </c>
      <c r="L59" s="905">
        <f>'900.2'!N78</f>
        <v>1240.7560599610408</v>
      </c>
      <c r="M59" s="906"/>
      <c r="N59" s="296">
        <f>K59*L59</f>
        <v>1240.7560599610408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1240.7560599610408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N70+N71+N72+N73+N74</f>
        <v>12766.801301525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111973.73180981998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22394.746361963997</v>
      </c>
      <c r="M83" s="854"/>
      <c r="N83" s="57"/>
    </row>
    <row r="84" spans="1:14">
      <c r="B84" s="95" t="s">
        <v>1057</v>
      </c>
      <c r="C84" s="96"/>
      <c r="D84" s="96"/>
      <c r="E84" s="96"/>
      <c r="F84" s="96"/>
      <c r="G84" s="96"/>
      <c r="H84" s="96"/>
      <c r="I84" s="93"/>
      <c r="J84" s="94"/>
      <c r="K84" s="313">
        <v>0.05</v>
      </c>
      <c r="L84" s="853">
        <f>N78*K84</f>
        <v>5598.6865904909992</v>
      </c>
      <c r="M84" s="854"/>
      <c r="N84" s="57"/>
    </row>
    <row r="85" spans="1:14" ht="15.75" thickBot="1">
      <c r="B85" s="97" t="s">
        <v>1058</v>
      </c>
      <c r="C85" s="98"/>
      <c r="D85" s="98"/>
      <c r="E85" s="98"/>
      <c r="F85" s="98"/>
      <c r="G85" s="98"/>
      <c r="H85" s="98"/>
      <c r="I85" s="99"/>
      <c r="J85" s="100"/>
      <c r="K85" s="314">
        <v>0.05</v>
      </c>
      <c r="L85" s="855">
        <f>N78*K85</f>
        <v>5598.6865904909992</v>
      </c>
      <c r="M85" s="856"/>
      <c r="N85" s="57"/>
    </row>
    <row r="86" spans="1:14" ht="15.75" thickBot="1">
      <c r="B86" s="818" t="s">
        <v>1037</v>
      </c>
      <c r="C86" s="819"/>
      <c r="D86" s="819"/>
      <c r="E86" s="819"/>
      <c r="F86" s="819"/>
      <c r="G86" s="819"/>
      <c r="H86" s="819"/>
      <c r="I86" s="819"/>
      <c r="J86" s="819"/>
      <c r="K86" s="819"/>
      <c r="L86" s="819"/>
      <c r="M86" s="820"/>
      <c r="N86" s="58">
        <f>L83+L84+L85</f>
        <v>33592.119542945999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145565.85135276598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28.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27"/>
      <c r="C1" s="839"/>
      <c r="D1" s="840"/>
      <c r="E1" s="840"/>
      <c r="F1" s="840"/>
      <c r="G1" s="840"/>
      <c r="H1" s="840"/>
      <c r="I1" s="840"/>
      <c r="J1" s="841"/>
      <c r="K1" s="842" t="s">
        <v>1017</v>
      </c>
      <c r="L1" s="844" t="s">
        <v>2304</v>
      </c>
      <c r="M1" s="845"/>
      <c r="N1" s="846"/>
    </row>
    <row r="2" spans="2:14">
      <c r="B2" s="828"/>
      <c r="C2" s="805" t="s">
        <v>1018</v>
      </c>
      <c r="D2" s="806"/>
      <c r="E2" s="806"/>
      <c r="F2" s="806"/>
      <c r="G2" s="806"/>
      <c r="H2" s="806"/>
      <c r="I2" s="806"/>
      <c r="J2" s="807"/>
      <c r="K2" s="843"/>
      <c r="L2" s="847"/>
      <c r="M2" s="848"/>
      <c r="N2" s="849"/>
    </row>
    <row r="3" spans="2:14">
      <c r="B3" s="828"/>
      <c r="C3" s="805" t="s">
        <v>2305</v>
      </c>
      <c r="D3" s="806"/>
      <c r="E3" s="806"/>
      <c r="F3" s="806"/>
      <c r="G3" s="806"/>
      <c r="H3" s="806"/>
      <c r="I3" s="806"/>
      <c r="J3" s="807"/>
      <c r="K3" s="830" t="s">
        <v>1019</v>
      </c>
      <c r="L3" s="799">
        <v>1</v>
      </c>
      <c r="M3" s="800"/>
      <c r="N3" s="801"/>
    </row>
    <row r="4" spans="2:14">
      <c r="B4" s="828"/>
      <c r="C4" s="805" t="s">
        <v>2306</v>
      </c>
      <c r="D4" s="806"/>
      <c r="E4" s="806"/>
      <c r="F4" s="806"/>
      <c r="G4" s="806"/>
      <c r="H4" s="806"/>
      <c r="I4" s="806"/>
      <c r="J4" s="807"/>
      <c r="K4" s="850"/>
      <c r="L4" s="802"/>
      <c r="M4" s="803"/>
      <c r="N4" s="804"/>
    </row>
    <row r="5" spans="2:14">
      <c r="B5" s="828"/>
      <c r="C5" s="805" t="s">
        <v>2307</v>
      </c>
      <c r="D5" s="806"/>
      <c r="E5" s="806"/>
      <c r="F5" s="806"/>
      <c r="G5" s="806"/>
      <c r="H5" s="806"/>
      <c r="I5" s="806"/>
      <c r="J5" s="807"/>
      <c r="K5" s="830" t="s">
        <v>1020</v>
      </c>
      <c r="L5" s="832"/>
      <c r="M5" s="832" t="s">
        <v>1021</v>
      </c>
      <c r="N5" s="834"/>
    </row>
    <row r="6" spans="2:14" ht="15.75" thickBot="1">
      <c r="B6" s="829"/>
      <c r="C6" s="836"/>
      <c r="D6" s="837"/>
      <c r="E6" s="837"/>
      <c r="F6" s="837"/>
      <c r="G6" s="837"/>
      <c r="H6" s="837"/>
      <c r="I6" s="837"/>
      <c r="J6" s="838"/>
      <c r="K6" s="831"/>
      <c r="L6" s="833"/>
      <c r="M6" s="833"/>
      <c r="N6" s="835"/>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08" t="s">
        <v>2311</v>
      </c>
      <c r="C10" s="809"/>
      <c r="D10" s="809"/>
      <c r="E10" s="809"/>
      <c r="F10" s="400" t="s">
        <v>2312</v>
      </c>
      <c r="G10" s="85"/>
      <c r="H10" s="368"/>
      <c r="I10" s="810" t="s">
        <v>2313</v>
      </c>
      <c r="J10" s="810"/>
      <c r="K10" s="401" t="s">
        <v>2312</v>
      </c>
      <c r="L10" s="365"/>
      <c r="M10" s="365"/>
      <c r="N10" s="36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150</v>
      </c>
      <c r="B36" s="867" t="str">
        <f>VLOOKUP(A36,EQUIPOS!A6:D154,3,FALSE)</f>
        <v>Cargador : Potencia en el volante 125 hp, Clasificación de RPM del motor 2300.</v>
      </c>
      <c r="C36" s="868"/>
      <c r="D36" s="868"/>
      <c r="E36" s="868"/>
      <c r="F36" s="868"/>
      <c r="G36" s="868"/>
      <c r="H36" s="869"/>
      <c r="I36" s="276"/>
      <c r="J36" s="277"/>
      <c r="K36" s="278">
        <f>VLOOKUP(A36,EQUIPOS!A6:D161,4,FALSE)</f>
        <v>164310.06229486311</v>
      </c>
      <c r="L36" s="279"/>
      <c r="M36" s="280">
        <v>9.25</v>
      </c>
      <c r="N36" s="281">
        <f>K36/M36</f>
        <v>17763.249977823038</v>
      </c>
    </row>
    <row r="37" spans="1:14">
      <c r="A37" t="s">
        <v>180</v>
      </c>
      <c r="B37" s="867" t="str">
        <f>VLOOKUP(A37,EQUIPOS!A7:D154,3,FALSE)</f>
        <v>Compresor 120 HP, con martillo.</v>
      </c>
      <c r="C37" s="868"/>
      <c r="D37" s="868"/>
      <c r="E37" s="868"/>
      <c r="F37" s="868"/>
      <c r="G37" s="868"/>
      <c r="H37" s="869"/>
      <c r="I37" s="276"/>
      <c r="J37" s="277"/>
      <c r="K37" s="278">
        <f>VLOOKUP(A37,EQUIPOS!A7:D162,4,FALSE)</f>
        <v>96875.276132386876</v>
      </c>
      <c r="L37" s="279"/>
      <c r="M37" s="280">
        <v>9.25</v>
      </c>
      <c r="N37" s="281">
        <f>K37/M37</f>
        <v>10473.002825122905</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4"/>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0.02</v>
      </c>
      <c r="M42" s="880"/>
      <c r="N42" s="111">
        <f>N76*L42</f>
        <v>55.207789412000004</v>
      </c>
    </row>
    <row r="43" spans="1:14" ht="15.75" thickBot="1">
      <c r="B43" s="818" t="s">
        <v>1037</v>
      </c>
      <c r="C43" s="819"/>
      <c r="D43" s="819"/>
      <c r="E43" s="819"/>
      <c r="F43" s="819"/>
      <c r="G43" s="819"/>
      <c r="H43" s="819"/>
      <c r="I43" s="819"/>
      <c r="J43" s="819"/>
      <c r="K43" s="819"/>
      <c r="L43" s="819"/>
      <c r="M43" s="820"/>
      <c r="N43" s="105">
        <f>SUM(N36:N42)</f>
        <v>28291.460592357944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6"/>
      <c r="D59" s="326"/>
      <c r="E59" s="326"/>
      <c r="F59" s="326"/>
      <c r="G59" s="326"/>
      <c r="H59" s="320" t="str">
        <f>VLOOKUP(A59,TRANSPORTE!A6:D119,2,FALSE)</f>
        <v>m3k</v>
      </c>
      <c r="I59" s="288">
        <v>1</v>
      </c>
      <c r="J59" s="295">
        <v>1</v>
      </c>
      <c r="K59" s="288">
        <f>I59*J59</f>
        <v>1</v>
      </c>
      <c r="L59" s="905">
        <f>'900.2'!N78</f>
        <v>1240.7560599610408</v>
      </c>
      <c r="M59" s="906"/>
      <c r="N59" s="296">
        <f>K59*L59</f>
        <v>1240.7560599610408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1240.7560599610408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N70+N71+N72+N73+N74</f>
        <v>2760.3894706000001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32292.606122918984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6458.5212245837974</v>
      </c>
      <c r="M83" s="854"/>
      <c r="N83" s="57"/>
    </row>
    <row r="84" spans="1:14">
      <c r="B84" s="95" t="s">
        <v>1057</v>
      </c>
      <c r="C84" s="96"/>
      <c r="D84" s="96"/>
      <c r="E84" s="96"/>
      <c r="F84" s="96"/>
      <c r="G84" s="96"/>
      <c r="H84" s="96"/>
      <c r="I84" s="93"/>
      <c r="J84" s="94"/>
      <c r="K84" s="313">
        <v>0.05</v>
      </c>
      <c r="L84" s="853">
        <f>N78*K84</f>
        <v>1614.6303061459494</v>
      </c>
      <c r="M84" s="854"/>
      <c r="N84" s="57"/>
    </row>
    <row r="85" spans="1:14" ht="15.75" thickBot="1">
      <c r="B85" s="97" t="s">
        <v>1058</v>
      </c>
      <c r="C85" s="98"/>
      <c r="D85" s="98"/>
      <c r="E85" s="98"/>
      <c r="F85" s="98"/>
      <c r="G85" s="98"/>
      <c r="H85" s="98"/>
      <c r="I85" s="99"/>
      <c r="J85" s="100"/>
      <c r="K85" s="314">
        <v>0.05</v>
      </c>
      <c r="L85" s="855">
        <f>N78*K85</f>
        <v>1614.6303061459494</v>
      </c>
      <c r="M85" s="856"/>
      <c r="N85" s="57"/>
    </row>
    <row r="86" spans="1:14" ht="15.75" thickBot="1">
      <c r="B86" s="818" t="s">
        <v>1037</v>
      </c>
      <c r="C86" s="819"/>
      <c r="D86" s="819"/>
      <c r="E86" s="819"/>
      <c r="F86" s="819"/>
      <c r="G86" s="819"/>
      <c r="H86" s="819"/>
      <c r="I86" s="819"/>
      <c r="J86" s="819"/>
      <c r="K86" s="819"/>
      <c r="L86" s="819"/>
      <c r="M86" s="820"/>
      <c r="N86" s="58">
        <f>L83+L84+L85</f>
        <v>9687.7818368756962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41980.38795979468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22.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180</v>
      </c>
      <c r="B36" s="867" t="str">
        <f>VLOOKUP(A36,EQUIPOS!A6:D154,3,FALSE)</f>
        <v>Compresor 120 HP, con martillo.</v>
      </c>
      <c r="C36" s="868"/>
      <c r="D36" s="868"/>
      <c r="E36" s="868"/>
      <c r="F36" s="868"/>
      <c r="G36" s="868"/>
      <c r="H36" s="869"/>
      <c r="I36" s="276"/>
      <c r="J36" s="277"/>
      <c r="K36" s="278">
        <f>VLOOKUP(A36,EQUIPOS!A6:D161,4,FALSE)</f>
        <v>96875.276132386876</v>
      </c>
      <c r="L36" s="279"/>
      <c r="M36" s="280">
        <v>2.5</v>
      </c>
      <c r="N36" s="281">
        <f>K36/M36</f>
        <v>38750.110452954752</v>
      </c>
    </row>
    <row r="37" span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4"/>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0.1</v>
      </c>
      <c r="M42" s="880"/>
      <c r="N42" s="111">
        <f>N76*L42</f>
        <v>1021.344104122</v>
      </c>
    </row>
    <row r="43" spans="1:14" ht="15.75" thickBot="1">
      <c r="B43" s="818" t="s">
        <v>1037</v>
      </c>
      <c r="C43" s="819"/>
      <c r="D43" s="819"/>
      <c r="E43" s="819"/>
      <c r="F43" s="819"/>
      <c r="G43" s="819"/>
      <c r="H43" s="819"/>
      <c r="I43" s="819"/>
      <c r="J43" s="819"/>
      <c r="K43" s="819"/>
      <c r="L43" s="819"/>
      <c r="M43" s="820"/>
      <c r="N43" s="105">
        <f>SUM(N36:N42)</f>
        <v>39771.454557076751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6"/>
      <c r="D59" s="326"/>
      <c r="E59" s="326"/>
      <c r="F59" s="326"/>
      <c r="G59" s="326"/>
      <c r="H59" s="320" t="str">
        <f>VLOOKUP(A59,TRANSPORTE!A6:D119,2,FALSE)</f>
        <v>m3k</v>
      </c>
      <c r="I59" s="288">
        <v>1</v>
      </c>
      <c r="J59" s="295">
        <v>1</v>
      </c>
      <c r="K59" s="288">
        <f>I59*J59</f>
        <v>1</v>
      </c>
      <c r="L59" s="905">
        <f>'900.2'!N78</f>
        <v>1240.7560599610408</v>
      </c>
      <c r="M59" s="906"/>
      <c r="N59" s="296">
        <f>K59*L59</f>
        <v>1240.7560599610408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1240.7560599610408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N70+N71+N72+N73+N74</f>
        <v>10213.44104122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51225.651658257797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10245.13033165156</v>
      </c>
      <c r="M83" s="854"/>
      <c r="N83" s="57"/>
    </row>
    <row r="84" spans="1:14">
      <c r="B84" s="95" t="s">
        <v>1057</v>
      </c>
      <c r="C84" s="96"/>
      <c r="D84" s="96"/>
      <c r="E84" s="96"/>
      <c r="F84" s="96"/>
      <c r="G84" s="96"/>
      <c r="H84" s="96"/>
      <c r="I84" s="93"/>
      <c r="J84" s="94"/>
      <c r="K84" s="313">
        <v>0.05</v>
      </c>
      <c r="L84" s="853">
        <f>N78*K84</f>
        <v>2561.2825829128901</v>
      </c>
      <c r="M84" s="854"/>
      <c r="N84" s="57"/>
    </row>
    <row r="85" spans="1:14" ht="15.75" thickBot="1">
      <c r="B85" s="97" t="s">
        <v>1058</v>
      </c>
      <c r="C85" s="98"/>
      <c r="D85" s="98"/>
      <c r="E85" s="98"/>
      <c r="F85" s="98"/>
      <c r="G85" s="98"/>
      <c r="H85" s="98"/>
      <c r="I85" s="99"/>
      <c r="J85" s="100"/>
      <c r="K85" s="314">
        <v>0.05</v>
      </c>
      <c r="L85" s="855">
        <f>N78*K85</f>
        <v>2561.2825829128901</v>
      </c>
      <c r="M85" s="856"/>
      <c r="N85" s="57"/>
    </row>
    <row r="86" spans="1:14" ht="15.75" thickBot="1">
      <c r="B86" s="818" t="s">
        <v>1037</v>
      </c>
      <c r="C86" s="819"/>
      <c r="D86" s="819"/>
      <c r="E86" s="819"/>
      <c r="F86" s="819"/>
      <c r="G86" s="819"/>
      <c r="H86" s="819"/>
      <c r="I86" s="819"/>
      <c r="J86" s="819"/>
      <c r="K86" s="819"/>
      <c r="L86" s="819"/>
      <c r="M86" s="820"/>
      <c r="N86" s="58">
        <f>L83+L84+L85</f>
        <v>15367.695497477342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66593.347155735144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150</v>
      </c>
      <c r="B36" s="867" t="str">
        <f>VLOOKUP(A36,EQUIPOS!A6:D154,3,FALSE)</f>
        <v>Cargador : Potencia en el volante 125 hp, Clasificación de RPM del motor 2300.</v>
      </c>
      <c r="C36" s="868"/>
      <c r="D36" s="868"/>
      <c r="E36" s="868"/>
      <c r="F36" s="868"/>
      <c r="G36" s="868"/>
      <c r="H36" s="869"/>
      <c r="I36" s="276"/>
      <c r="J36" s="277"/>
      <c r="K36" s="278">
        <f>VLOOKUP(A36,EQUIPOS!A6:D161,4,FALSE)</f>
        <v>164310.06229486311</v>
      </c>
      <c r="L36" s="279"/>
      <c r="M36" s="280">
        <v>2.375</v>
      </c>
      <c r="N36" s="281">
        <f>K36/M36</f>
        <v>69183.184124152889</v>
      </c>
    </row>
    <row r="37" spans="1:14">
      <c r="A37" t="s">
        <v>180</v>
      </c>
      <c r="B37" s="867" t="str">
        <f>VLOOKUP(A37,EQUIPOS!A7:D154,3,FALSE)</f>
        <v>Compresor 120 HP, con martillo.</v>
      </c>
      <c r="C37" s="868"/>
      <c r="D37" s="868"/>
      <c r="E37" s="868"/>
      <c r="F37" s="868"/>
      <c r="G37" s="868"/>
      <c r="H37" s="869"/>
      <c r="I37" s="276"/>
      <c r="J37" s="277"/>
      <c r="K37" s="278">
        <f>VLOOKUP(A37,EQUIPOS!A7:D162,4,FALSE)</f>
        <v>96875.276132386876</v>
      </c>
      <c r="L37" s="279"/>
      <c r="M37" s="280">
        <v>2.375</v>
      </c>
      <c r="N37" s="281">
        <f>K37/M37</f>
        <v>40789.589950478687</v>
      </c>
    </row>
    <row r="38" spans="1:14">
      <c r="A38" t="s">
        <v>195</v>
      </c>
      <c r="B38" s="867" t="str">
        <f>VLOOKUP(A38,EQUIPOS!A8:D154,3,FALSE)</f>
        <v xml:space="preserve">Equipo de oxicorte, Capacidad de corte: hasta 6´´ (152mm) </v>
      </c>
      <c r="C38" s="868"/>
      <c r="D38" s="868"/>
      <c r="E38" s="868"/>
      <c r="F38" s="868"/>
      <c r="G38" s="868"/>
      <c r="H38" s="869"/>
      <c r="I38" s="276"/>
      <c r="J38" s="277"/>
      <c r="K38" s="278">
        <f>VLOOKUP(A38,EQUIPOS!A8:D163,4,FALSE)</f>
        <v>6299.2230736483616</v>
      </c>
      <c r="L38" s="279"/>
      <c r="M38" s="280">
        <v>2.375</v>
      </c>
      <c r="N38" s="281">
        <f>K38/M38</f>
        <v>2652.304452062468</v>
      </c>
    </row>
    <row r="39" spans="1:14">
      <c r="B39" s="867"/>
      <c r="C39" s="868"/>
      <c r="D39" s="868"/>
      <c r="E39" s="868"/>
      <c r="F39" s="868"/>
      <c r="G39" s="868"/>
      <c r="H39" s="869"/>
      <c r="I39" s="870"/>
      <c r="J39" s="871"/>
      <c r="K39" s="283"/>
      <c r="L39" s="872"/>
      <c r="M39" s="873"/>
      <c r="N39" s="284"/>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0.1</v>
      </c>
      <c r="M42" s="880"/>
      <c r="N42" s="111">
        <f>N76*L42</f>
        <v>1343.873821213158</v>
      </c>
    </row>
    <row r="43" spans="1:14" ht="15.75" thickBot="1">
      <c r="B43" s="818" t="s">
        <v>1037</v>
      </c>
      <c r="C43" s="819"/>
      <c r="D43" s="819"/>
      <c r="E43" s="819"/>
      <c r="F43" s="819"/>
      <c r="G43" s="819"/>
      <c r="H43" s="819"/>
      <c r="I43" s="819"/>
      <c r="J43" s="819"/>
      <c r="K43" s="819"/>
      <c r="L43" s="819"/>
      <c r="M43" s="820"/>
      <c r="N43" s="105">
        <f>SUM(N36:N42)</f>
        <v>113968.95234790719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6"/>
      <c r="D59" s="326"/>
      <c r="E59" s="326"/>
      <c r="F59" s="326"/>
      <c r="G59" s="326"/>
      <c r="H59" s="320" t="str">
        <f>VLOOKUP(A59,TRANSPORTE!A6:D119,2,FALSE)</f>
        <v>m3k</v>
      </c>
      <c r="I59" s="288">
        <v>1</v>
      </c>
      <c r="J59" s="295">
        <v>1</v>
      </c>
      <c r="K59" s="288">
        <f>I59*J59</f>
        <v>1</v>
      </c>
      <c r="L59" s="905">
        <f>'900.2'!N78</f>
        <v>1240.7560599610408</v>
      </c>
      <c r="M59" s="906"/>
      <c r="N59" s="296">
        <f>K59*L59</f>
        <v>1240.7560599610408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1240.7560599610408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128648.44661999981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25729.689323999963</v>
      </c>
      <c r="M83" s="854"/>
      <c r="N83" s="57"/>
    </row>
    <row r="84" spans="1:14">
      <c r="B84" s="95" t="s">
        <v>1057</v>
      </c>
      <c r="C84" s="96"/>
      <c r="D84" s="96"/>
      <c r="E84" s="96"/>
      <c r="F84" s="96"/>
      <c r="G84" s="96"/>
      <c r="H84" s="96"/>
      <c r="I84" s="93"/>
      <c r="J84" s="94"/>
      <c r="K84" s="313">
        <v>0.05</v>
      </c>
      <c r="L84" s="853">
        <f>N78*K84</f>
        <v>6432.4223309999907</v>
      </c>
      <c r="M84" s="854"/>
      <c r="N84" s="57"/>
    </row>
    <row r="85" spans="1:14" ht="15.75" thickBot="1">
      <c r="B85" s="97" t="s">
        <v>1058</v>
      </c>
      <c r="C85" s="98"/>
      <c r="D85" s="98"/>
      <c r="E85" s="98"/>
      <c r="F85" s="98"/>
      <c r="G85" s="98"/>
      <c r="H85" s="98"/>
      <c r="I85" s="99"/>
      <c r="J85" s="100"/>
      <c r="K85" s="314">
        <v>0.05</v>
      </c>
      <c r="L85" s="855">
        <f>N78*K85</f>
        <v>6432.4223309999907</v>
      </c>
      <c r="M85" s="856"/>
      <c r="N85" s="57"/>
    </row>
    <row r="86" spans="1:14" ht="15.75" thickBot="1">
      <c r="B86" s="818" t="s">
        <v>1037</v>
      </c>
      <c r="C86" s="819"/>
      <c r="D86" s="819"/>
      <c r="E86" s="819"/>
      <c r="F86" s="819"/>
      <c r="G86" s="819"/>
      <c r="H86" s="819"/>
      <c r="I86" s="819"/>
      <c r="J86" s="819"/>
      <c r="K86" s="819"/>
      <c r="L86" s="819"/>
      <c r="M86" s="820"/>
      <c r="N86" s="58">
        <f>L83+L84+L85</f>
        <v>38594.533985999944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167242.98060599976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312</v>
      </c>
      <c r="B36" s="867" t="str">
        <f>VLOOKUP(A36,EQUIPOS!A6:D154,3,FALSE)</f>
        <v>Retroexcavadora sobre oruga, potencia 138 HP, balde de 1,5 m3.</v>
      </c>
      <c r="C36" s="868"/>
      <c r="D36" s="868"/>
      <c r="E36" s="868"/>
      <c r="F36" s="868"/>
      <c r="G36" s="868"/>
      <c r="H36" s="869"/>
      <c r="I36" s="276"/>
      <c r="J36" s="277"/>
      <c r="K36" s="278">
        <f>VLOOKUP(A36,EQUIPOS!A6:D161,4,FALSE)</f>
        <v>141102.59684972331</v>
      </c>
      <c r="L36" s="279"/>
      <c r="M36" s="280">
        <v>2.5</v>
      </c>
      <c r="N36" s="281">
        <f>K36/M36</f>
        <v>56441.038739889322</v>
      </c>
    </row>
    <row r="37" spans="1:14">
      <c r="A37" t="s">
        <v>180</v>
      </c>
      <c r="B37" s="867" t="str">
        <f>VLOOKUP(A37,EQUIPOS!A7:D154,3,FALSE)</f>
        <v>Compresor 120 HP, con martillo.</v>
      </c>
      <c r="C37" s="868"/>
      <c r="D37" s="868"/>
      <c r="E37" s="868"/>
      <c r="F37" s="868"/>
      <c r="G37" s="868"/>
      <c r="H37" s="869"/>
      <c r="I37" s="276"/>
      <c r="J37" s="277"/>
      <c r="K37" s="278">
        <f>VLOOKUP(A37,EQUIPOS!A7:D162,4,FALSE)</f>
        <v>96875.276132386876</v>
      </c>
      <c r="L37" s="279"/>
      <c r="M37" s="280">
        <v>2.5</v>
      </c>
      <c r="N37" s="281">
        <f>K37/M37</f>
        <v>38750.110452954752</v>
      </c>
    </row>
    <row r="38" spans="1:14">
      <c r="A38" t="s">
        <v>195</v>
      </c>
      <c r="B38" s="867" t="str">
        <f>VLOOKUP(A38,EQUIPOS!A8:D154,3,FALSE)</f>
        <v xml:space="preserve">Equipo de oxicorte, Capacidad de corte: hasta 6´´ (152mm) </v>
      </c>
      <c r="C38" s="868"/>
      <c r="D38" s="868"/>
      <c r="E38" s="868"/>
      <c r="F38" s="868"/>
      <c r="G38" s="868"/>
      <c r="H38" s="869"/>
      <c r="I38" s="276"/>
      <c r="J38" s="277"/>
      <c r="K38" s="278">
        <f>VLOOKUP(A38,EQUIPOS!A8:D163,4,FALSE)</f>
        <v>6299.2230736483616</v>
      </c>
      <c r="L38" s="279"/>
      <c r="M38" s="280">
        <v>2.5</v>
      </c>
      <c r="N38" s="281">
        <f>K38/M38</f>
        <v>2519.6892294593445</v>
      </c>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0.02</v>
      </c>
      <c r="M42" s="880"/>
      <c r="N42" s="111">
        <f>N76*L42</f>
        <v>255.33602603049999</v>
      </c>
    </row>
    <row r="43" spans="1:14" ht="15.75" thickBot="1">
      <c r="B43" s="818" t="s">
        <v>1037</v>
      </c>
      <c r="C43" s="819"/>
      <c r="D43" s="819"/>
      <c r="E43" s="819"/>
      <c r="F43" s="819"/>
      <c r="G43" s="819"/>
      <c r="H43" s="819"/>
      <c r="I43" s="819"/>
      <c r="J43" s="819"/>
      <c r="K43" s="819"/>
      <c r="L43" s="819"/>
      <c r="M43" s="820"/>
      <c r="N43" s="105">
        <f>SUM(N36:N42)</f>
        <v>97966.174448333928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6"/>
      <c r="D59" s="326"/>
      <c r="E59" s="326"/>
      <c r="F59" s="326"/>
      <c r="G59" s="326"/>
      <c r="H59" s="320" t="str">
        <f>VLOOKUP(A59,TRANSPORTE!A6:D119,2,FALSE)</f>
        <v>m3k</v>
      </c>
      <c r="I59" s="288">
        <v>1</v>
      </c>
      <c r="J59" s="295">
        <v>1</v>
      </c>
      <c r="K59" s="288">
        <f>I59*J59</f>
        <v>1</v>
      </c>
      <c r="L59" s="905">
        <f>'900.2'!N78</f>
        <v>1240.7560599610408</v>
      </c>
      <c r="M59" s="906"/>
      <c r="N59" s="296">
        <f>K59*L59</f>
        <v>1240.7560599610408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1240.7560599610408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9">
        <f>SUM(N70:N75)</f>
        <v>12766.801301525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111973.73180981998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22394.746361963997</v>
      </c>
      <c r="M83" s="854"/>
      <c r="N83" s="57"/>
    </row>
    <row r="84" spans="1:14">
      <c r="B84" s="95" t="s">
        <v>1057</v>
      </c>
      <c r="C84" s="96"/>
      <c r="D84" s="96"/>
      <c r="E84" s="96"/>
      <c r="F84" s="96"/>
      <c r="G84" s="96"/>
      <c r="H84" s="96"/>
      <c r="I84" s="93"/>
      <c r="J84" s="94"/>
      <c r="K84" s="313">
        <v>0.05</v>
      </c>
      <c r="L84" s="853">
        <f>N78*K84</f>
        <v>5598.6865904909992</v>
      </c>
      <c r="M84" s="854"/>
      <c r="N84" s="57"/>
    </row>
    <row r="85" spans="1:14" ht="15.75" thickBot="1">
      <c r="B85" s="97" t="s">
        <v>1058</v>
      </c>
      <c r="C85" s="98"/>
      <c r="D85" s="98"/>
      <c r="E85" s="98"/>
      <c r="F85" s="98"/>
      <c r="G85" s="98"/>
      <c r="H85" s="98"/>
      <c r="I85" s="99"/>
      <c r="J85" s="100"/>
      <c r="K85" s="314">
        <v>0.05</v>
      </c>
      <c r="L85" s="855">
        <f>N78*K85</f>
        <v>5598.6865904909992</v>
      </c>
      <c r="M85" s="856"/>
      <c r="N85" s="57"/>
    </row>
    <row r="86" spans="1:14" ht="15.75" thickBot="1">
      <c r="B86" s="818" t="s">
        <v>1037</v>
      </c>
      <c r="C86" s="819"/>
      <c r="D86" s="819"/>
      <c r="E86" s="819"/>
      <c r="F86" s="819"/>
      <c r="G86" s="819"/>
      <c r="H86" s="819"/>
      <c r="I86" s="819"/>
      <c r="J86" s="819"/>
      <c r="K86" s="819"/>
      <c r="L86" s="819"/>
      <c r="M86" s="820"/>
      <c r="N86" s="58">
        <f>L83+L84+L85</f>
        <v>33592.119542945999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145565.85135276598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312</v>
      </c>
      <c r="B36" s="867" t="str">
        <f>VLOOKUP(A36,EQUIPOS!A6:D154,3,FALSE)</f>
        <v>Retroexcavadora sobre oruga, potencia 138 HP, balde de 1,5 m3.</v>
      </c>
      <c r="C36" s="868"/>
      <c r="D36" s="868"/>
      <c r="E36" s="868"/>
      <c r="F36" s="868"/>
      <c r="G36" s="868"/>
      <c r="H36" s="869"/>
      <c r="I36" s="276"/>
      <c r="J36" s="277"/>
      <c r="K36" s="278">
        <f>VLOOKUP(A36,EQUIPOS!A6:D161,4,FALSE)</f>
        <v>141102.59684972331</v>
      </c>
      <c r="L36" s="279"/>
      <c r="M36" s="280">
        <v>2.5</v>
      </c>
      <c r="N36" s="281">
        <f>K36/M36</f>
        <v>56441.038739889322</v>
      </c>
    </row>
    <row r="37" spans="1:14">
      <c r="A37" t="s">
        <v>180</v>
      </c>
      <c r="B37" s="867" t="str">
        <f>VLOOKUP(A37,EQUIPOS!A7:D154,3,FALSE)</f>
        <v>Compresor 120 HP, con martillo.</v>
      </c>
      <c r="C37" s="868"/>
      <c r="D37" s="868"/>
      <c r="E37" s="868"/>
      <c r="F37" s="868"/>
      <c r="G37" s="868"/>
      <c r="H37" s="869"/>
      <c r="I37" s="276"/>
      <c r="J37" s="277"/>
      <c r="K37" s="278">
        <f>VLOOKUP(A37,EQUIPOS!A7:D162,4,FALSE)</f>
        <v>96875.276132386876</v>
      </c>
      <c r="L37" s="279"/>
      <c r="M37" s="280">
        <v>2.5</v>
      </c>
      <c r="N37" s="281">
        <f>K37/M37</f>
        <v>38750.110452954752</v>
      </c>
    </row>
    <row r="38" spans="1:14">
      <c r="A38" t="s">
        <v>195</v>
      </c>
      <c r="B38" s="867" t="str">
        <f>VLOOKUP(A38,EQUIPOS!A8:D154,3,FALSE)</f>
        <v xml:space="preserve">Equipo de oxicorte, Capacidad de corte: hasta 6´´ (152mm) </v>
      </c>
      <c r="C38" s="868"/>
      <c r="D38" s="868"/>
      <c r="E38" s="868"/>
      <c r="F38" s="868"/>
      <c r="G38" s="868"/>
      <c r="H38" s="869"/>
      <c r="I38" s="276"/>
      <c r="J38" s="277"/>
      <c r="K38" s="278">
        <f>VLOOKUP(A38,EQUIPOS!A8:D163,4,FALSE)</f>
        <v>6299.2230736483616</v>
      </c>
      <c r="L38" s="279"/>
      <c r="M38" s="280">
        <v>2.5</v>
      </c>
      <c r="N38" s="281">
        <f>K38/M38</f>
        <v>2519.6892294593445</v>
      </c>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0.02</v>
      </c>
      <c r="M42" s="880"/>
      <c r="N42" s="111">
        <f>N76*L42</f>
        <v>204.2688208244</v>
      </c>
    </row>
    <row r="43" spans="1:14" ht="15.75" thickBot="1">
      <c r="B43" s="818" t="s">
        <v>1037</v>
      </c>
      <c r="C43" s="819"/>
      <c r="D43" s="819"/>
      <c r="E43" s="819"/>
      <c r="F43" s="819"/>
      <c r="G43" s="819"/>
      <c r="H43" s="819"/>
      <c r="I43" s="819"/>
      <c r="J43" s="819"/>
      <c r="K43" s="819"/>
      <c r="L43" s="819"/>
      <c r="M43" s="820"/>
      <c r="N43" s="105">
        <f>SUM(N36:N42)</f>
        <v>97915.10724312783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6"/>
      <c r="D59" s="326"/>
      <c r="E59" s="326"/>
      <c r="F59" s="326"/>
      <c r="G59" s="326"/>
      <c r="H59" s="320" t="str">
        <f>VLOOKUP(A59,TRANSPORTE!A6:D119,2,FALSE)</f>
        <v>m3k</v>
      </c>
      <c r="I59" s="288">
        <v>1.4</v>
      </c>
      <c r="J59" s="295">
        <v>1</v>
      </c>
      <c r="K59" s="288">
        <f>I59*J59</f>
        <v>1.4</v>
      </c>
      <c r="L59" s="905">
        <f>'900.2'!N78</f>
        <v>1240.7560599610408</v>
      </c>
      <c r="M59" s="906"/>
      <c r="N59" s="296">
        <f>K59*L59</f>
        <v>1737.0584839454571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1737.0584839454571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10213.44104122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109865.60676829328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21973.121353658658</v>
      </c>
      <c r="M83" s="854"/>
      <c r="N83" s="57"/>
    </row>
    <row r="84" spans="1:14">
      <c r="B84" s="95" t="s">
        <v>1057</v>
      </c>
      <c r="C84" s="96"/>
      <c r="D84" s="96"/>
      <c r="E84" s="96"/>
      <c r="F84" s="96"/>
      <c r="G84" s="96"/>
      <c r="H84" s="96"/>
      <c r="I84" s="93"/>
      <c r="J84" s="94"/>
      <c r="K84" s="313">
        <v>0.05</v>
      </c>
      <c r="L84" s="853">
        <f>N78*K84</f>
        <v>5493.2803384146646</v>
      </c>
      <c r="M84" s="854"/>
      <c r="N84" s="57"/>
    </row>
    <row r="85" spans="1:14" ht="15.75" thickBot="1">
      <c r="B85" s="97" t="s">
        <v>1058</v>
      </c>
      <c r="C85" s="98"/>
      <c r="D85" s="98"/>
      <c r="E85" s="98"/>
      <c r="F85" s="98"/>
      <c r="G85" s="98"/>
      <c r="H85" s="98"/>
      <c r="I85" s="99"/>
      <c r="J85" s="100"/>
      <c r="K85" s="314">
        <v>0.05</v>
      </c>
      <c r="L85" s="855">
        <f>N78*K85</f>
        <v>5493.2803384146646</v>
      </c>
      <c r="M85" s="856"/>
      <c r="N85" s="57"/>
    </row>
    <row r="86" spans="1:14" ht="15.75" thickBot="1">
      <c r="B86" s="818" t="s">
        <v>1037</v>
      </c>
      <c r="C86" s="819"/>
      <c r="D86" s="819"/>
      <c r="E86" s="819"/>
      <c r="F86" s="819"/>
      <c r="G86" s="819"/>
      <c r="H86" s="819"/>
      <c r="I86" s="819"/>
      <c r="J86" s="819"/>
      <c r="K86" s="819"/>
      <c r="L86" s="819"/>
      <c r="M86" s="820"/>
      <c r="N86" s="58">
        <f>L83+L84+L85</f>
        <v>32959.682030487988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142825.28879878126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150</v>
      </c>
      <c r="B36" s="867" t="str">
        <f>VLOOKUP(A36,EQUIPOS!A6:D154,3,FALSE)</f>
        <v>Cargador : Potencia en el volante 125 hp, Clasificación de RPM del motor 2300.</v>
      </c>
      <c r="C36" s="868"/>
      <c r="D36" s="868"/>
      <c r="E36" s="868"/>
      <c r="F36" s="868"/>
      <c r="G36" s="868"/>
      <c r="H36" s="869"/>
      <c r="I36" s="276"/>
      <c r="J36" s="277"/>
      <c r="K36" s="278">
        <f>VLOOKUP(A36,EQUIPOS!A6:D161,4,FALSE)</f>
        <v>164310.06229486311</v>
      </c>
      <c r="L36" s="279"/>
      <c r="M36" s="280">
        <v>22</v>
      </c>
      <c r="N36" s="281">
        <f>K36/M36</f>
        <v>7468.6391952210506</v>
      </c>
    </row>
    <row r="37" spans="1:14">
      <c r="A37" t="s">
        <v>180</v>
      </c>
      <c r="B37" s="867" t="str">
        <f>VLOOKUP(A37,EQUIPOS!A7:D154,3,FALSE)</f>
        <v>Compresor 120 HP, con martillo.</v>
      </c>
      <c r="C37" s="868"/>
      <c r="D37" s="868"/>
      <c r="E37" s="868"/>
      <c r="F37" s="868"/>
      <c r="G37" s="868"/>
      <c r="H37" s="869"/>
      <c r="I37" s="276"/>
      <c r="J37" s="277"/>
      <c r="K37" s="278">
        <f>VLOOKUP(A37,EQUIPOS!A7:D162,4,FALSE)</f>
        <v>96875.276132386876</v>
      </c>
      <c r="L37" s="279"/>
      <c r="M37" s="280">
        <v>22</v>
      </c>
      <c r="N37" s="281">
        <f>K37/M37</f>
        <v>4403.4216423812213</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0.02</v>
      </c>
      <c r="M42" s="880"/>
      <c r="N42" s="111">
        <f>N76*L42</f>
        <v>23.212366002772729</v>
      </c>
    </row>
    <row r="43" spans="1:14" ht="15.75" thickBot="1">
      <c r="B43" s="818" t="s">
        <v>1037</v>
      </c>
      <c r="C43" s="819"/>
      <c r="D43" s="819"/>
      <c r="E43" s="819"/>
      <c r="F43" s="819"/>
      <c r="G43" s="819"/>
      <c r="H43" s="819"/>
      <c r="I43" s="819"/>
      <c r="J43" s="819"/>
      <c r="K43" s="819"/>
      <c r="L43" s="819"/>
      <c r="M43" s="820"/>
      <c r="N43" s="105">
        <f>SUM(N36:N42)</f>
        <v>11895.273203605044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6"/>
      <c r="D59" s="326"/>
      <c r="E59" s="326"/>
      <c r="F59" s="326"/>
      <c r="G59" s="326"/>
      <c r="H59" s="320" t="str">
        <f>VLOOKUP(A59,TRANSPORTE!A6:D119,2,FALSE)</f>
        <v>m3k</v>
      </c>
      <c r="I59" s="288">
        <v>0.42</v>
      </c>
      <c r="J59" s="295">
        <v>1</v>
      </c>
      <c r="K59" s="288">
        <f>I59*J59</f>
        <v>0.42</v>
      </c>
      <c r="L59" s="905">
        <f>'900.2'!N78</f>
        <v>1240.7560599610408</v>
      </c>
      <c r="M59" s="906"/>
      <c r="N59" s="296">
        <f>K59*L59</f>
        <v>521.11754518363716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521.11754518363716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1160.6183001386364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13577.009048927317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2715.4018097854637</v>
      </c>
      <c r="M83" s="854"/>
      <c r="N83" s="57"/>
    </row>
    <row r="84" spans="1:14">
      <c r="B84" s="95" t="s">
        <v>1057</v>
      </c>
      <c r="C84" s="96"/>
      <c r="D84" s="96"/>
      <c r="E84" s="96"/>
      <c r="F84" s="96"/>
      <c r="G84" s="96"/>
      <c r="H84" s="96"/>
      <c r="I84" s="93"/>
      <c r="J84" s="94"/>
      <c r="K84" s="313">
        <v>0.05</v>
      </c>
      <c r="L84" s="853">
        <f>N78*K84</f>
        <v>678.85045244636592</v>
      </c>
      <c r="M84" s="854"/>
      <c r="N84" s="57"/>
    </row>
    <row r="85" spans="1:14" ht="15.75" thickBot="1">
      <c r="B85" s="97" t="s">
        <v>1058</v>
      </c>
      <c r="C85" s="98"/>
      <c r="D85" s="98"/>
      <c r="E85" s="98"/>
      <c r="F85" s="98"/>
      <c r="G85" s="98"/>
      <c r="H85" s="98"/>
      <c r="I85" s="99"/>
      <c r="J85" s="100"/>
      <c r="K85" s="314">
        <v>0.05</v>
      </c>
      <c r="L85" s="855">
        <f>N78*K85</f>
        <v>678.85045244636592</v>
      </c>
      <c r="M85" s="856"/>
      <c r="N85" s="57"/>
    </row>
    <row r="86" spans="1:14" ht="15.75" thickBot="1">
      <c r="B86" s="818" t="s">
        <v>1037</v>
      </c>
      <c r="C86" s="819"/>
      <c r="D86" s="819"/>
      <c r="E86" s="819"/>
      <c r="F86" s="819"/>
      <c r="G86" s="819"/>
      <c r="H86" s="819"/>
      <c r="I86" s="819"/>
      <c r="J86" s="819"/>
      <c r="K86" s="819"/>
      <c r="L86" s="819"/>
      <c r="M86" s="820"/>
      <c r="N86" s="58">
        <f>L83+L84+L85</f>
        <v>4073.1027146781958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17650.111763605513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150</v>
      </c>
      <c r="B36" s="867" t="str">
        <f>VLOOKUP(A36,EQUIPOS!A6:D154,3,FALSE)</f>
        <v>Cargador : Potencia en el volante 125 hp, Clasificación de RPM del motor 2300.</v>
      </c>
      <c r="C36" s="868"/>
      <c r="D36" s="868"/>
      <c r="E36" s="868"/>
      <c r="F36" s="868"/>
      <c r="G36" s="868"/>
      <c r="H36" s="869"/>
      <c r="I36" s="276"/>
      <c r="J36" s="277"/>
      <c r="K36" s="278">
        <f>VLOOKUP(A36,EQUIPOS!A6:D161,4,FALSE)</f>
        <v>164310.06229486311</v>
      </c>
      <c r="L36" s="279"/>
      <c r="M36" s="280">
        <v>22</v>
      </c>
      <c r="N36" s="281">
        <f>K36/M36</f>
        <v>7468.6391952210506</v>
      </c>
    </row>
    <row r="37" spans="1:14">
      <c r="A37" t="s">
        <v>180</v>
      </c>
      <c r="B37" s="867" t="str">
        <f>VLOOKUP(A37,EQUIPOS!A7:D154,3,FALSE)</f>
        <v>Compresor 120 HP, con martillo.</v>
      </c>
      <c r="C37" s="868"/>
      <c r="D37" s="868"/>
      <c r="E37" s="868"/>
      <c r="F37" s="868"/>
      <c r="G37" s="868"/>
      <c r="H37" s="869"/>
      <c r="I37" s="276"/>
      <c r="J37" s="277"/>
      <c r="K37" s="278">
        <f>VLOOKUP(A37,EQUIPOS!A7:D162,4,FALSE)</f>
        <v>96875.276132386876</v>
      </c>
      <c r="L37" s="279"/>
      <c r="M37" s="280">
        <v>22</v>
      </c>
      <c r="N37" s="281">
        <f>K37/M37</f>
        <v>4403.4216423812213</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0.02</v>
      </c>
      <c r="M42" s="880"/>
      <c r="N42" s="111">
        <f>N76*L42</f>
        <v>23.212366002772729</v>
      </c>
    </row>
    <row r="43" spans="1:14" ht="15.75" thickBot="1">
      <c r="B43" s="818" t="s">
        <v>1037</v>
      </c>
      <c r="C43" s="819"/>
      <c r="D43" s="819"/>
      <c r="E43" s="819"/>
      <c r="F43" s="819"/>
      <c r="G43" s="819"/>
      <c r="H43" s="819"/>
      <c r="I43" s="819"/>
      <c r="J43" s="819"/>
      <c r="K43" s="819"/>
      <c r="L43" s="819"/>
      <c r="M43" s="820"/>
      <c r="N43" s="105">
        <f>SUM(N36:N42)</f>
        <v>11895.273203605044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6"/>
      <c r="D59" s="326"/>
      <c r="E59" s="326"/>
      <c r="F59" s="326"/>
      <c r="G59" s="326"/>
      <c r="H59" s="320" t="str">
        <f>VLOOKUP(A59,TRANSPORTE!A6:D119,2,FALSE)</f>
        <v>m3k</v>
      </c>
      <c r="I59" s="288">
        <v>0.21</v>
      </c>
      <c r="J59" s="295">
        <v>1</v>
      </c>
      <c r="K59" s="288">
        <f>I59*J59</f>
        <v>0.21</v>
      </c>
      <c r="L59" s="905">
        <f>'900.2'!N78</f>
        <v>1240.7560599610408</v>
      </c>
      <c r="M59" s="906"/>
      <c r="N59" s="296">
        <f>K59*L59</f>
        <v>260.55877259181858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51"/>
    </row>
    <row r="65" spans="1:15" ht="15.75" thickBot="1">
      <c r="B65" s="907" t="s">
        <v>1037</v>
      </c>
      <c r="C65" s="861"/>
      <c r="D65" s="861"/>
      <c r="E65" s="861"/>
      <c r="F65" s="861"/>
      <c r="G65" s="861"/>
      <c r="H65" s="861"/>
      <c r="I65" s="861"/>
      <c r="J65" s="861"/>
      <c r="K65" s="861"/>
      <c r="L65" s="861"/>
      <c r="M65" s="862"/>
      <c r="N65" s="110">
        <f>N59+N60+N61+N62+N63</f>
        <v>260.55877259181858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1160.6183001386364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13316.450276335499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2663.2900552670999</v>
      </c>
      <c r="M83" s="854"/>
      <c r="N83" s="57"/>
    </row>
    <row r="84" spans="1:14">
      <c r="B84" s="95" t="s">
        <v>1057</v>
      </c>
      <c r="C84" s="96"/>
      <c r="D84" s="96"/>
      <c r="E84" s="96"/>
      <c r="F84" s="96"/>
      <c r="G84" s="96"/>
      <c r="H84" s="96"/>
      <c r="I84" s="93"/>
      <c r="J84" s="94"/>
      <c r="K84" s="313">
        <v>0.05</v>
      </c>
      <c r="L84" s="853">
        <f>N78*K84</f>
        <v>665.82251381677497</v>
      </c>
      <c r="M84" s="854"/>
      <c r="N84" s="57"/>
    </row>
    <row r="85" spans="1:14" ht="15.75" thickBot="1">
      <c r="B85" s="97" t="s">
        <v>1058</v>
      </c>
      <c r="C85" s="98"/>
      <c r="D85" s="98"/>
      <c r="E85" s="98"/>
      <c r="F85" s="98"/>
      <c r="G85" s="98"/>
      <c r="H85" s="98"/>
      <c r="I85" s="99"/>
      <c r="J85" s="100"/>
      <c r="K85" s="314">
        <v>0.05</v>
      </c>
      <c r="L85" s="855">
        <f>N78*K85</f>
        <v>665.82251381677497</v>
      </c>
      <c r="M85" s="856"/>
      <c r="N85" s="57"/>
    </row>
    <row r="86" spans="1:14" ht="15.75" thickBot="1">
      <c r="B86" s="818" t="s">
        <v>1037</v>
      </c>
      <c r="C86" s="819"/>
      <c r="D86" s="819"/>
      <c r="E86" s="819"/>
      <c r="F86" s="819"/>
      <c r="G86" s="819"/>
      <c r="H86" s="819"/>
      <c r="I86" s="819"/>
      <c r="J86" s="819"/>
      <c r="K86" s="819"/>
      <c r="L86" s="819"/>
      <c r="M86" s="820"/>
      <c r="N86" s="58">
        <f>L83+L84+L85</f>
        <v>3994.9350829006498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17311.385359236148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180</v>
      </c>
      <c r="B36" s="867" t="str">
        <f>VLOOKUP(A36,EQUIPOS!A6:D154,3,FALSE)</f>
        <v>Compresor 120 HP, con martillo.</v>
      </c>
      <c r="C36" s="868"/>
      <c r="D36" s="868"/>
      <c r="E36" s="868"/>
      <c r="F36" s="868"/>
      <c r="G36" s="868"/>
      <c r="H36" s="869"/>
      <c r="I36" s="276"/>
      <c r="J36" s="277"/>
      <c r="K36" s="278">
        <f>VLOOKUP(A36,EQUIPOS!A6:D161,4,FALSE)</f>
        <v>96875.276132386876</v>
      </c>
      <c r="L36" s="279"/>
      <c r="M36" s="280">
        <v>20</v>
      </c>
      <c r="N36" s="281">
        <f>K36/M36</f>
        <v>4843.763806619344</v>
      </c>
    </row>
    <row r="37" span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0.1</v>
      </c>
      <c r="M42" s="880"/>
      <c r="N42" s="111">
        <f>N76*L42</f>
        <v>63.834006507624999</v>
      </c>
    </row>
    <row r="43" spans="1:14" ht="15.75" thickBot="1">
      <c r="B43" s="818" t="s">
        <v>1037</v>
      </c>
      <c r="C43" s="819"/>
      <c r="D43" s="819"/>
      <c r="E43" s="819"/>
      <c r="F43" s="819"/>
      <c r="G43" s="819"/>
      <c r="H43" s="819"/>
      <c r="I43" s="819"/>
      <c r="J43" s="819"/>
      <c r="K43" s="819"/>
      <c r="L43" s="819"/>
      <c r="M43" s="820"/>
      <c r="N43" s="105">
        <f>SUM(N36:N42)</f>
        <v>4907.5978131269694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1351</v>
      </c>
      <c r="B59" s="52" t="str">
        <f>VLOOKUP(A59,TRANSPORTE!A5:D94,3,FALSE)</f>
        <v>Transporte de material de demolición</v>
      </c>
      <c r="C59" s="326"/>
      <c r="D59" s="326"/>
      <c r="E59" s="326"/>
      <c r="F59" s="326"/>
      <c r="G59" s="326"/>
      <c r="H59" s="320" t="str">
        <f>VLOOKUP(A59,TRANSPORTE!A6:D119,2,FALSE)</f>
        <v>m3k</v>
      </c>
      <c r="I59" s="288">
        <v>0.08</v>
      </c>
      <c r="J59" s="295">
        <v>1</v>
      </c>
      <c r="K59" s="288">
        <f>I59*J59</f>
        <v>0.08</v>
      </c>
      <c r="L59" s="905">
        <f>'900.2'!N78</f>
        <v>1240.7560599610408</v>
      </c>
      <c r="M59" s="906"/>
      <c r="N59" s="296">
        <f>K59*L59</f>
        <v>99.260484796883262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99.260484796883262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638.34006507624997</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5645.1983630001023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1129.0396726000206</v>
      </c>
      <c r="M83" s="854"/>
      <c r="N83" s="57"/>
    </row>
    <row r="84" spans="1:14">
      <c r="B84" s="95" t="s">
        <v>1057</v>
      </c>
      <c r="C84" s="96"/>
      <c r="D84" s="96"/>
      <c r="E84" s="96"/>
      <c r="F84" s="96"/>
      <c r="G84" s="96"/>
      <c r="H84" s="96"/>
      <c r="I84" s="93"/>
      <c r="J84" s="94"/>
      <c r="K84" s="313">
        <v>0.05</v>
      </c>
      <c r="L84" s="853">
        <f>N78*K84</f>
        <v>282.25991815000515</v>
      </c>
      <c r="M84" s="854"/>
      <c r="N84" s="57"/>
    </row>
    <row r="85" spans="1:14" ht="15.75" thickBot="1">
      <c r="B85" s="97" t="s">
        <v>1058</v>
      </c>
      <c r="C85" s="98"/>
      <c r="D85" s="98"/>
      <c r="E85" s="98"/>
      <c r="F85" s="98"/>
      <c r="G85" s="98"/>
      <c r="H85" s="98"/>
      <c r="I85" s="99"/>
      <c r="J85" s="100"/>
      <c r="K85" s="314">
        <v>0.05</v>
      </c>
      <c r="L85" s="855">
        <f>N78*K85</f>
        <v>282.25991815000515</v>
      </c>
      <c r="M85" s="856"/>
      <c r="N85" s="57"/>
    </row>
    <row r="86" spans="1:14" ht="15.75" thickBot="1">
      <c r="B86" s="818" t="s">
        <v>1037</v>
      </c>
      <c r="C86" s="819"/>
      <c r="D86" s="819"/>
      <c r="E86" s="819"/>
      <c r="F86" s="819"/>
      <c r="G86" s="819"/>
      <c r="H86" s="819"/>
      <c r="I86" s="819"/>
      <c r="J86" s="819"/>
      <c r="K86" s="819"/>
      <c r="L86" s="819"/>
      <c r="M86" s="820"/>
      <c r="N86" s="58">
        <f>L83+L84+L85</f>
        <v>1693.559508900031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7338.7578719001331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195</v>
      </c>
      <c r="B36" s="867" t="str">
        <f>VLOOKUP(A36,EQUIPOS!A6:D154,3,FALSE)</f>
        <v xml:space="preserve">Equipo de oxicorte, Capacidad de corte: hasta 6´´ (152mm) </v>
      </c>
      <c r="C36" s="868"/>
      <c r="D36" s="868"/>
      <c r="E36" s="868"/>
      <c r="F36" s="868"/>
      <c r="G36" s="868"/>
      <c r="H36" s="869"/>
      <c r="I36" s="276"/>
      <c r="J36" s="277"/>
      <c r="K36" s="278">
        <f>VLOOKUP(A36,EQUIPOS!A6:D161,4,FALSE)</f>
        <v>6299.2230736483616</v>
      </c>
      <c r="L36" s="279"/>
      <c r="M36" s="280">
        <v>321</v>
      </c>
      <c r="N36" s="281">
        <f>K36/M36</f>
        <v>19.623747892985548</v>
      </c>
    </row>
    <row r="37" spans="1:14">
      <c r="A37" t="s">
        <v>248</v>
      </c>
      <c r="B37" s="867" t="str">
        <f>VLOOKUP(A37,EQUIPOS!A7:D154,3,FALSE)</f>
        <v>Grúa telescópica de 50 Ton.</v>
      </c>
      <c r="C37" s="868"/>
      <c r="D37" s="868"/>
      <c r="E37" s="868"/>
      <c r="F37" s="868"/>
      <c r="G37" s="868"/>
      <c r="H37" s="869"/>
      <c r="I37" s="276"/>
      <c r="J37" s="277"/>
      <c r="K37" s="278">
        <f>VLOOKUP(A37,EQUIPOS!A7:D162,4,FALSE)</f>
        <v>326166.71562366968</v>
      </c>
      <c r="L37" s="279"/>
      <c r="M37" s="280">
        <v>321</v>
      </c>
      <c r="N37" s="281">
        <f>K37/M37</f>
        <v>1016.0956873011517</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0.1</v>
      </c>
      <c r="M42" s="880"/>
      <c r="N42" s="111">
        <f>N76*L42</f>
        <v>15.908786668566979</v>
      </c>
    </row>
    <row r="43" spans="1:14" ht="15.75" thickBot="1">
      <c r="B43" s="818" t="s">
        <v>1037</v>
      </c>
      <c r="C43" s="819"/>
      <c r="D43" s="819"/>
      <c r="E43" s="819"/>
      <c r="F43" s="819"/>
      <c r="G43" s="819"/>
      <c r="H43" s="819"/>
      <c r="I43" s="819"/>
      <c r="J43" s="819"/>
      <c r="K43" s="819"/>
      <c r="L43" s="819"/>
      <c r="M43" s="820"/>
      <c r="N43" s="105">
        <f>SUM(N36:N42)</f>
        <v>1051.6282218627043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1306</v>
      </c>
      <c r="B59" s="52" t="str">
        <f>VLOOKUP(A59,TRANSPORTE!A5:D117,3,FALSE)</f>
        <v>Transporte de acero</v>
      </c>
      <c r="C59" s="326"/>
      <c r="D59" s="326"/>
      <c r="E59" s="326"/>
      <c r="F59" s="326"/>
      <c r="G59" s="326"/>
      <c r="H59" s="320" t="str">
        <f>VLOOKUP(A59,TRANSPORTE!A6:D119,2,FALSE)</f>
        <v>tkm</v>
      </c>
      <c r="I59" s="288">
        <v>1</v>
      </c>
      <c r="J59" s="295">
        <v>1</v>
      </c>
      <c r="K59" s="288">
        <f>I59*J59</f>
        <v>1</v>
      </c>
      <c r="L59" s="905">
        <f>VLOOKUP(A59,TRANSPORTE!A5:D119,4,FALSE)</f>
        <v>0.4319725891332501</v>
      </c>
      <c r="M59" s="906"/>
      <c r="N59" s="296">
        <f>K59*L59</f>
        <v>0.4319725891332501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0.4319725891332501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159.08786668566978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1211.1480611375073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242.22961222750146</v>
      </c>
      <c r="M83" s="854"/>
      <c r="N83" s="57"/>
    </row>
    <row r="84" spans="1:14">
      <c r="B84" s="95" t="s">
        <v>1057</v>
      </c>
      <c r="C84" s="96"/>
      <c r="D84" s="96"/>
      <c r="E84" s="96"/>
      <c r="F84" s="96"/>
      <c r="G84" s="96"/>
      <c r="H84" s="96"/>
      <c r="I84" s="93"/>
      <c r="J84" s="94"/>
      <c r="K84" s="313">
        <v>0.05</v>
      </c>
      <c r="L84" s="853">
        <f>N78*K84</f>
        <v>60.557403056875366</v>
      </c>
      <c r="M84" s="854"/>
      <c r="N84" s="57"/>
    </row>
    <row r="85" spans="1:14" ht="15.75" thickBot="1">
      <c r="B85" s="97" t="s">
        <v>1058</v>
      </c>
      <c r="C85" s="98"/>
      <c r="D85" s="98"/>
      <c r="E85" s="98"/>
      <c r="F85" s="98"/>
      <c r="G85" s="98"/>
      <c r="H85" s="98"/>
      <c r="I85" s="99"/>
      <c r="J85" s="100"/>
      <c r="K85" s="314">
        <v>0.05</v>
      </c>
      <c r="L85" s="855">
        <f>N78*K85</f>
        <v>60.557403056875366</v>
      </c>
      <c r="M85" s="856"/>
      <c r="N85" s="57"/>
    </row>
    <row r="86" spans="1:14" ht="15.75" thickBot="1">
      <c r="B86" s="818" t="s">
        <v>1037</v>
      </c>
      <c r="C86" s="819"/>
      <c r="D86" s="819"/>
      <c r="E86" s="819"/>
      <c r="F86" s="819"/>
      <c r="G86" s="819"/>
      <c r="H86" s="819"/>
      <c r="I86" s="819"/>
      <c r="J86" s="819"/>
      <c r="K86" s="819"/>
      <c r="L86" s="819"/>
      <c r="M86" s="820"/>
      <c r="N86" s="58">
        <f>L83+L84+L85</f>
        <v>363.34441834125221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1574.4924794787594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273</v>
      </c>
      <c r="B36" s="867" t="str">
        <f>VLOOKUP(A36,EQUIPOS!A6:D154,3,FALSE)</f>
        <v>Motosierra, 93.6 cm3 - 7.1 HP, 45-90 cm - 7.9 kg</v>
      </c>
      <c r="C36" s="868"/>
      <c r="D36" s="868"/>
      <c r="E36" s="868"/>
      <c r="F36" s="868"/>
      <c r="G36" s="868"/>
      <c r="H36" s="869"/>
      <c r="I36" s="276"/>
      <c r="J36" s="277"/>
      <c r="K36" s="278">
        <f>VLOOKUP(A36,EQUIPOS!A6:D161,4,FALSE)</f>
        <v>4326.3064069816946</v>
      </c>
      <c r="L36" s="279"/>
      <c r="M36" s="280">
        <v>3</v>
      </c>
      <c r="N36" s="281">
        <f>K36/M36</f>
        <v>1442.102135660565</v>
      </c>
    </row>
    <row r="37" spans="1:14">
      <c r="A37" s="214" t="s">
        <v>312</v>
      </c>
      <c r="B37" s="867" t="str">
        <f>VLOOKUP(A37,EQUIPOS!A7:D154,3,FALSE)</f>
        <v>Retroexcavadora sobre oruga, potencia 138 HP, balde de 1,5 m3.</v>
      </c>
      <c r="C37" s="868"/>
      <c r="D37" s="868"/>
      <c r="E37" s="868"/>
      <c r="F37" s="868"/>
      <c r="G37" s="868"/>
      <c r="H37" s="869"/>
      <c r="I37" s="276"/>
      <c r="J37" s="277"/>
      <c r="K37" s="278">
        <f>VLOOKUP(A37,EQUIPOS!A7:D162,4,FALSE)</f>
        <v>141102.59684972331</v>
      </c>
      <c r="L37" s="279"/>
      <c r="M37" s="280">
        <v>3</v>
      </c>
      <c r="N37" s="281">
        <f>K37/M37</f>
        <v>47034.198949907768</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0.05</v>
      </c>
      <c r="M42" s="880"/>
      <c r="N42" s="111">
        <f>N76*L42</f>
        <v>638.34006507625008</v>
      </c>
    </row>
    <row r="43" spans="1:14" ht="15.75" thickBot="1">
      <c r="B43" s="818" t="s">
        <v>1037</v>
      </c>
      <c r="C43" s="819"/>
      <c r="D43" s="819"/>
      <c r="E43" s="819"/>
      <c r="F43" s="819"/>
      <c r="G43" s="819"/>
      <c r="H43" s="819"/>
      <c r="I43" s="819"/>
      <c r="J43" s="819"/>
      <c r="K43" s="819"/>
      <c r="L43" s="819"/>
      <c r="M43" s="820"/>
      <c r="N43" s="105">
        <f>SUM(N36:N42)</f>
        <v>49114.64115064458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1351</v>
      </c>
      <c r="B59" s="52" t="str">
        <f>VLOOKUP(A59,TRANSPORTE!A5:D117,3,FALSE)</f>
        <v>Transporte de material de demolición</v>
      </c>
      <c r="C59" s="326"/>
      <c r="D59" s="326"/>
      <c r="E59" s="326"/>
      <c r="F59" s="326"/>
      <c r="G59" s="326"/>
      <c r="H59" s="320" t="str">
        <f>VLOOKUP(A59,TRANSPORTE!A6:D119,2,FALSE)</f>
        <v>m3k</v>
      </c>
      <c r="I59" s="288">
        <v>6</v>
      </c>
      <c r="J59" s="295">
        <v>1</v>
      </c>
      <c r="K59" s="288">
        <f>I59*J59</f>
        <v>6</v>
      </c>
      <c r="L59" s="905">
        <f>VLOOKUP(A59,TRANSPORTE!A5:D94,4,FALSE)</f>
        <v>1010</v>
      </c>
      <c r="M59" s="906"/>
      <c r="N59" s="296">
        <f>K59*L59</f>
        <v>6060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6060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12766.801301525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67941.442452169576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13588.288490433915</v>
      </c>
      <c r="M83" s="854"/>
      <c r="N83" s="57"/>
    </row>
    <row r="84" spans="1:14">
      <c r="B84" s="95" t="s">
        <v>1057</v>
      </c>
      <c r="C84" s="96"/>
      <c r="D84" s="96"/>
      <c r="E84" s="96"/>
      <c r="F84" s="96"/>
      <c r="G84" s="96"/>
      <c r="H84" s="96"/>
      <c r="I84" s="93"/>
      <c r="J84" s="94"/>
      <c r="K84" s="313">
        <v>0.05</v>
      </c>
      <c r="L84" s="853">
        <f>N78*K84</f>
        <v>3397.0721226084788</v>
      </c>
      <c r="M84" s="854"/>
      <c r="N84" s="57"/>
    </row>
    <row r="85" spans="1:14" ht="15.75" thickBot="1">
      <c r="B85" s="97" t="s">
        <v>1058</v>
      </c>
      <c r="C85" s="98"/>
      <c r="D85" s="98"/>
      <c r="E85" s="98"/>
      <c r="F85" s="98"/>
      <c r="G85" s="98"/>
      <c r="H85" s="98"/>
      <c r="I85" s="99"/>
      <c r="J85" s="100"/>
      <c r="K85" s="314">
        <v>0.05</v>
      </c>
      <c r="L85" s="855">
        <f>N78*K85</f>
        <v>3397.0721226084788</v>
      </c>
      <c r="M85" s="856"/>
      <c r="N85" s="57"/>
    </row>
    <row r="86" spans="1:14" ht="15.75" thickBot="1">
      <c r="B86" s="818" t="s">
        <v>1037</v>
      </c>
      <c r="C86" s="819"/>
      <c r="D86" s="819"/>
      <c r="E86" s="819"/>
      <c r="F86" s="819"/>
      <c r="G86" s="819"/>
      <c r="H86" s="819"/>
      <c r="I86" s="819"/>
      <c r="J86" s="819"/>
      <c r="K86" s="819"/>
      <c r="L86" s="819"/>
      <c r="M86" s="820"/>
      <c r="N86" s="58">
        <f>L83+L84+L85</f>
        <v>20382.432735650873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88323.875187820449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27.7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195</v>
      </c>
      <c r="B36" s="867" t="str">
        <f>VLOOKUP(A36,EQUIPOS!A6:D154,3,FALSE)</f>
        <v xml:space="preserve">Equipo de oxicorte, Capacidad de corte: hasta 6´´ (152mm) </v>
      </c>
      <c r="C36" s="868"/>
      <c r="D36" s="868"/>
      <c r="E36" s="868"/>
      <c r="F36" s="868"/>
      <c r="G36" s="868"/>
      <c r="H36" s="869"/>
      <c r="I36" s="276"/>
      <c r="J36" s="277"/>
      <c r="K36" s="278">
        <f>VLOOKUP(A36,EQUIPOS!A6:D161,4,FALSE)</f>
        <v>6299.2230736483616</v>
      </c>
      <c r="L36" s="279"/>
      <c r="M36" s="280">
        <v>4</v>
      </c>
      <c r="N36" s="281">
        <f>K36/M36</f>
        <v>1574.8057684120904</v>
      </c>
    </row>
    <row r="37" spans="1:14">
      <c r="A37" s="114" t="s">
        <v>248</v>
      </c>
      <c r="B37" s="867" t="str">
        <f>VLOOKUP(A37,EQUIPOS!A7:D154,3,FALSE)</f>
        <v>Grúa telescópica de 50 Ton.</v>
      </c>
      <c r="C37" s="868"/>
      <c r="D37" s="868"/>
      <c r="E37" s="868"/>
      <c r="F37" s="868"/>
      <c r="G37" s="868"/>
      <c r="H37" s="869"/>
      <c r="I37" s="276"/>
      <c r="J37" s="277"/>
      <c r="K37" s="278">
        <f>VLOOKUP(A37,EQUIPOS!A7:D162,4,FALSE)</f>
        <v>326166.71562366968</v>
      </c>
      <c r="L37" s="279"/>
      <c r="M37" s="280">
        <v>4</v>
      </c>
      <c r="N37" s="281">
        <f>K37/M37</f>
        <v>81541.678905917419</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0.1</v>
      </c>
      <c r="M42" s="880"/>
      <c r="N42" s="111">
        <f>N76*L42</f>
        <v>957.5100976143749</v>
      </c>
    </row>
    <row r="43" spans="1:14" ht="15.75" thickBot="1">
      <c r="B43" s="818" t="s">
        <v>1037</v>
      </c>
      <c r="C43" s="819"/>
      <c r="D43" s="819"/>
      <c r="E43" s="819"/>
      <c r="F43" s="819"/>
      <c r="G43" s="819"/>
      <c r="H43" s="819"/>
      <c r="I43" s="819"/>
      <c r="J43" s="819"/>
      <c r="K43" s="819"/>
      <c r="L43" s="819"/>
      <c r="M43" s="820"/>
      <c r="N43" s="105">
        <f>SUM(N36:N42)</f>
        <v>84073.994771943879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VLOOKUP(A59,TRANSPORTE!A6:D119,2,FALSE)</f>
        <v>kgk</v>
      </c>
      <c r="I59" s="288">
        <v>1</v>
      </c>
      <c r="J59" s="295">
        <v>1</v>
      </c>
      <c r="K59" s="288">
        <f>I59*J59</f>
        <v>1</v>
      </c>
      <c r="L59" s="905">
        <f>VLOOKUP(A59,TRANSPORTE!A5:D117,4,FALSE)</f>
        <v>0.4319725891332501</v>
      </c>
      <c r="M59" s="906"/>
      <c r="N59" s="296">
        <f>K59*L59</f>
        <v>0.4319725891332501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0.4319725891332501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9">
        <f>SUM(N70:N75)</f>
        <v>9575.100976143749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93649.527720676764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18729.905544135352</v>
      </c>
      <c r="M83" s="854"/>
      <c r="N83" s="57"/>
    </row>
    <row r="84" spans="1:14">
      <c r="B84" s="95" t="s">
        <v>1057</v>
      </c>
      <c r="C84" s="96"/>
      <c r="D84" s="96"/>
      <c r="E84" s="96"/>
      <c r="F84" s="96"/>
      <c r="G84" s="96"/>
      <c r="H84" s="96"/>
      <c r="I84" s="93"/>
      <c r="J84" s="94"/>
      <c r="K84" s="313">
        <v>0.05</v>
      </c>
      <c r="L84" s="853">
        <f>N78*K84</f>
        <v>4682.476386033838</v>
      </c>
      <c r="M84" s="854"/>
      <c r="N84" s="57"/>
    </row>
    <row r="85" spans="1:14" ht="15.75" thickBot="1">
      <c r="B85" s="97" t="s">
        <v>1058</v>
      </c>
      <c r="C85" s="98"/>
      <c r="D85" s="98"/>
      <c r="E85" s="98"/>
      <c r="F85" s="98"/>
      <c r="G85" s="98"/>
      <c r="H85" s="98"/>
      <c r="I85" s="99"/>
      <c r="J85" s="100"/>
      <c r="K85" s="314">
        <v>0.05</v>
      </c>
      <c r="L85" s="855">
        <f>N78*K85</f>
        <v>4682.476386033838</v>
      </c>
      <c r="M85" s="856"/>
      <c r="N85" s="57"/>
    </row>
    <row r="86" spans="1:14" ht="15.75" thickBot="1">
      <c r="B86" s="818" t="s">
        <v>1037</v>
      </c>
      <c r="C86" s="819"/>
      <c r="D86" s="819"/>
      <c r="E86" s="819"/>
      <c r="F86" s="819"/>
      <c r="G86" s="819"/>
      <c r="H86" s="819"/>
      <c r="I86" s="819"/>
      <c r="J86" s="819"/>
      <c r="K86" s="819"/>
      <c r="L86" s="819"/>
      <c r="M86" s="820"/>
      <c r="N86" s="58">
        <f>L83+L84+L85</f>
        <v>28094.85831620303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121744.38603687979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307</v>
      </c>
      <c r="B36" s="867" t="str">
        <f>VLOOKUP(A36,EQUIPOS!A6:D154,3,FALSE)</f>
        <v>Retroexcavadora, Potencia en el Volante 78 HP 2200 RPM</v>
      </c>
      <c r="C36" s="868"/>
      <c r="D36" s="868"/>
      <c r="E36" s="868"/>
      <c r="F36" s="868"/>
      <c r="G36" s="868"/>
      <c r="H36" s="869"/>
      <c r="I36" s="276"/>
      <c r="J36" s="277"/>
      <c r="K36" s="278">
        <f>VLOOKUP(A36,EQUIPOS!A6:D161,4,FALSE)</f>
        <v>141102.59684972331</v>
      </c>
      <c r="L36" s="279"/>
      <c r="M36" s="280">
        <v>5</v>
      </c>
      <c r="N36" s="281">
        <f>K36/M36</f>
        <v>28220.519369944661</v>
      </c>
    </row>
    <row r="37" spans="1:14">
      <c r="A37" 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0.02</v>
      </c>
      <c r="M42" s="880"/>
      <c r="N42" s="111">
        <f>N76*L42</f>
        <v>102.1344104122</v>
      </c>
    </row>
    <row r="43" spans="1:14" ht="15.75" thickBot="1">
      <c r="B43" s="818" t="s">
        <v>1037</v>
      </c>
      <c r="C43" s="819"/>
      <c r="D43" s="819"/>
      <c r="E43" s="819"/>
      <c r="F43" s="819"/>
      <c r="G43" s="819"/>
      <c r="H43" s="819"/>
      <c r="I43" s="819"/>
      <c r="J43" s="819"/>
      <c r="K43" s="819"/>
      <c r="L43" s="819"/>
      <c r="M43" s="820"/>
      <c r="N43" s="105">
        <f>SUM(N36:N42)</f>
        <v>28322.653780356861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1351</v>
      </c>
      <c r="B59" s="52" t="str">
        <f>VLOOKUP(A59,TRANSPORTE!A5:D117,3,FALSE)</f>
        <v>Transporte de material de demolición</v>
      </c>
      <c r="C59" s="326"/>
      <c r="D59" s="326"/>
      <c r="E59" s="326"/>
      <c r="F59" s="326"/>
      <c r="G59" s="326"/>
      <c r="H59" s="320" t="str">
        <f>VLOOKUP(A59,TRANSPORTE!A6:D119,2,FALSE)</f>
        <v>m3k</v>
      </c>
      <c r="I59" s="288">
        <v>0.70199999999999996</v>
      </c>
      <c r="J59" s="295">
        <v>1</v>
      </c>
      <c r="K59" s="288">
        <f>I59*J59</f>
        <v>0.70199999999999996</v>
      </c>
      <c r="L59" s="905">
        <f>VLOOKUP(A59,TRANSPORTE!A5:D94,4,FALSE)</f>
        <v>1010</v>
      </c>
      <c r="M59" s="906"/>
      <c r="N59" s="296">
        <f>K59*L59</f>
        <v>709.02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709.02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5106.7205206099998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34138.394300966858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6827.6788601933722</v>
      </c>
      <c r="M83" s="854"/>
      <c r="N83" s="57"/>
    </row>
    <row r="84" spans="1:14">
      <c r="B84" s="95" t="s">
        <v>1057</v>
      </c>
      <c r="C84" s="96"/>
      <c r="D84" s="96"/>
      <c r="E84" s="96"/>
      <c r="F84" s="96"/>
      <c r="G84" s="96"/>
      <c r="H84" s="96"/>
      <c r="I84" s="93"/>
      <c r="J84" s="94"/>
      <c r="K84" s="313">
        <v>0.05</v>
      </c>
      <c r="L84" s="853">
        <f>N78*K84</f>
        <v>1706.9197150483431</v>
      </c>
      <c r="M84" s="854"/>
      <c r="N84" s="57"/>
    </row>
    <row r="85" spans="1:14" ht="15.75" thickBot="1">
      <c r="B85" s="97" t="s">
        <v>1058</v>
      </c>
      <c r="C85" s="98"/>
      <c r="D85" s="98"/>
      <c r="E85" s="98"/>
      <c r="F85" s="98"/>
      <c r="G85" s="98"/>
      <c r="H85" s="98"/>
      <c r="I85" s="99"/>
      <c r="J85" s="100"/>
      <c r="K85" s="314">
        <v>0.05</v>
      </c>
      <c r="L85" s="855">
        <f>N78*K85</f>
        <v>1706.9197150483431</v>
      </c>
      <c r="M85" s="856"/>
      <c r="N85" s="57"/>
    </row>
    <row r="86" spans="1:14" ht="15.75" thickBot="1">
      <c r="B86" s="818" t="s">
        <v>1037</v>
      </c>
      <c r="C86" s="819"/>
      <c r="D86" s="819"/>
      <c r="E86" s="819"/>
      <c r="F86" s="819"/>
      <c r="G86" s="819"/>
      <c r="H86" s="819"/>
      <c r="I86" s="819"/>
      <c r="J86" s="819"/>
      <c r="K86" s="819"/>
      <c r="L86" s="819"/>
      <c r="M86" s="820"/>
      <c r="N86" s="58">
        <f>L83+L84+L85</f>
        <v>10241.518290290058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44379.912591256914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307</v>
      </c>
      <c r="B36" s="867" t="str">
        <f>VLOOKUP(A36,EQUIPOS!A6:D154,3,FALSE)</f>
        <v>Retroexcavadora, Potencia en el Volante 78 HP 2200 RPM</v>
      </c>
      <c r="C36" s="868"/>
      <c r="D36" s="868"/>
      <c r="E36" s="868"/>
      <c r="F36" s="868"/>
      <c r="G36" s="868"/>
      <c r="H36" s="869"/>
      <c r="I36" s="276"/>
      <c r="J36" s="277"/>
      <c r="K36" s="278">
        <f>VLOOKUP(A36,EQUIPOS!A6:D161,4,FALSE)</f>
        <v>141102.59684972331</v>
      </c>
      <c r="L36" s="279"/>
      <c r="M36" s="280">
        <v>4</v>
      </c>
      <c r="N36" s="281">
        <f>K36/M36</f>
        <v>35275.649212430828</v>
      </c>
    </row>
    <row r="37" spans="1:14">
      <c r="A37" 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0.02</v>
      </c>
      <c r="M42" s="880"/>
      <c r="N42" s="111">
        <f>N76*L42</f>
        <v>63.834006507624999</v>
      </c>
    </row>
    <row r="43" spans="1:14" ht="15.75" thickBot="1">
      <c r="B43" s="818" t="s">
        <v>1037</v>
      </c>
      <c r="C43" s="819"/>
      <c r="D43" s="819"/>
      <c r="E43" s="819"/>
      <c r="F43" s="819"/>
      <c r="G43" s="819"/>
      <c r="H43" s="819"/>
      <c r="I43" s="819"/>
      <c r="J43" s="819"/>
      <c r="K43" s="819"/>
      <c r="L43" s="819"/>
      <c r="M43" s="820"/>
      <c r="N43" s="105">
        <f>SUM(N36:N42)</f>
        <v>35339.483218938454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1351</v>
      </c>
      <c r="B59" s="52" t="str">
        <f>VLOOKUP(A59,TRANSPORTE!A5:D117,3,FALSE)</f>
        <v>Transporte de material de demolición</v>
      </c>
      <c r="C59" s="326"/>
      <c r="D59" s="326"/>
      <c r="E59" s="326"/>
      <c r="F59" s="326"/>
      <c r="G59" s="326"/>
      <c r="H59" s="320" t="str">
        <f>VLOOKUP(A59,TRANSPORTE!A6:D119,2,FALSE)</f>
        <v>m3k</v>
      </c>
      <c r="I59" s="288">
        <v>3.03</v>
      </c>
      <c r="J59" s="295">
        <v>1</v>
      </c>
      <c r="K59" s="288">
        <f>I59*J59</f>
        <v>3.03</v>
      </c>
      <c r="L59" s="905">
        <f>VLOOKUP(A59,TRANSPORTE!A5:D94,4,FALSE)</f>
        <v>1010</v>
      </c>
      <c r="M59" s="906"/>
      <c r="N59" s="296">
        <f>K59*L59</f>
        <v>3060.2999999999997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3060.2999999999997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9">
        <f>SUM(N70:N75)</f>
        <v>3191.70032538125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41591.483544319708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8318.2967088639416</v>
      </c>
      <c r="M83" s="854"/>
      <c r="N83" s="57"/>
    </row>
    <row r="84" spans="1:14">
      <c r="B84" s="95" t="s">
        <v>1057</v>
      </c>
      <c r="C84" s="96"/>
      <c r="D84" s="96"/>
      <c r="E84" s="96"/>
      <c r="F84" s="96"/>
      <c r="G84" s="96"/>
      <c r="H84" s="96"/>
      <c r="I84" s="93"/>
      <c r="J84" s="94"/>
      <c r="K84" s="313">
        <v>0.05</v>
      </c>
      <c r="L84" s="853">
        <f>N78*K84</f>
        <v>2079.5741772159854</v>
      </c>
      <c r="M84" s="854"/>
      <c r="N84" s="57"/>
    </row>
    <row r="85" spans="1:14" ht="15.75" thickBot="1">
      <c r="B85" s="97" t="s">
        <v>1058</v>
      </c>
      <c r="C85" s="98"/>
      <c r="D85" s="98"/>
      <c r="E85" s="98"/>
      <c r="F85" s="98"/>
      <c r="G85" s="98"/>
      <c r="H85" s="98"/>
      <c r="I85" s="99"/>
      <c r="J85" s="100"/>
      <c r="K85" s="314">
        <v>0.05</v>
      </c>
      <c r="L85" s="855">
        <f>N78*K85</f>
        <v>2079.5741772159854</v>
      </c>
      <c r="M85" s="856"/>
      <c r="N85" s="57"/>
    </row>
    <row r="86" spans="1:14" ht="15.75" thickBot="1">
      <c r="B86" s="818" t="s">
        <v>1037</v>
      </c>
      <c r="C86" s="819"/>
      <c r="D86" s="819"/>
      <c r="E86" s="819"/>
      <c r="F86" s="819"/>
      <c r="G86" s="819"/>
      <c r="H86" s="819"/>
      <c r="I86" s="819"/>
      <c r="J86" s="819"/>
      <c r="K86" s="819"/>
      <c r="L86" s="819"/>
      <c r="M86" s="820"/>
      <c r="N86" s="58">
        <f>L83+L84+L85</f>
        <v>12477.445063295912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54068.92860761562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c r="B36" s="867"/>
      <c r="C36" s="868"/>
      <c r="D36" s="868"/>
      <c r="E36" s="868"/>
      <c r="F36" s="868"/>
      <c r="G36" s="868"/>
      <c r="H36" s="869"/>
      <c r="I36" s="276"/>
      <c r="J36" s="277"/>
      <c r="K36" s="278"/>
      <c r="L36" s="279"/>
      <c r="M36" s="280"/>
      <c r="N36" s="281"/>
    </row>
    <row r="37" spans="1:14">
      <c r="A37" 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0.1</v>
      </c>
      <c r="M42" s="880"/>
      <c r="N42" s="111">
        <f>N76*L42</f>
        <v>136.17921388293334</v>
      </c>
    </row>
    <row r="43" spans="1:14" ht="15.75" thickBot="1">
      <c r="B43" s="818" t="s">
        <v>1037</v>
      </c>
      <c r="C43" s="819"/>
      <c r="D43" s="819"/>
      <c r="E43" s="819"/>
      <c r="F43" s="819"/>
      <c r="G43" s="819"/>
      <c r="H43" s="819"/>
      <c r="I43" s="819"/>
      <c r="J43" s="819"/>
      <c r="K43" s="819"/>
      <c r="L43" s="819"/>
      <c r="M43" s="820"/>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900"/>
      <c r="C53" s="901"/>
      <c r="D53" s="901"/>
      <c r="E53" s="901"/>
      <c r="F53" s="901"/>
      <c r="G53" s="901"/>
      <c r="H53" s="901"/>
      <c r="I53" s="871"/>
      <c r="J53" s="48"/>
      <c r="K53" s="50"/>
      <c r="L53" s="902"/>
      <c r="M53" s="903"/>
      <c r="N53" s="51"/>
    </row>
    <row r="54" spans="2:14" ht="15.75" thickBot="1">
      <c r="B54" s="818" t="s">
        <v>1037</v>
      </c>
      <c r="C54" s="819"/>
      <c r="D54" s="819"/>
      <c r="E54" s="819"/>
      <c r="F54" s="819"/>
      <c r="G54" s="819"/>
      <c r="H54" s="819"/>
      <c r="I54" s="819"/>
      <c r="J54" s="819"/>
      <c r="K54" s="819"/>
      <c r="L54" s="819"/>
      <c r="M54" s="820"/>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4" t="s">
        <v>1045</v>
      </c>
      <c r="M58" s="883"/>
      <c r="N58" s="82" t="s">
        <v>1035</v>
      </c>
    </row>
    <row r="59" spans="2:14">
      <c r="B59" s="52"/>
      <c r="C59" s="326"/>
      <c r="D59" s="326"/>
      <c r="E59" s="326"/>
      <c r="F59" s="326"/>
      <c r="G59" s="326"/>
      <c r="H59" s="320"/>
      <c r="I59" s="288"/>
      <c r="J59" s="295"/>
      <c r="K59" s="288"/>
      <c r="L59" s="905"/>
      <c r="M59" s="90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1361.7921388293332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299.59427054245333</v>
      </c>
      <c r="M83" s="854"/>
      <c r="N83" s="57"/>
    </row>
    <row r="84" spans="1:14">
      <c r="B84" s="95" t="s">
        <v>1057</v>
      </c>
      <c r="C84" s="96"/>
      <c r="D84" s="96"/>
      <c r="E84" s="96"/>
      <c r="F84" s="96"/>
      <c r="G84" s="96"/>
      <c r="H84" s="96"/>
      <c r="I84" s="93"/>
      <c r="J84" s="94"/>
      <c r="K84" s="313">
        <v>0.05</v>
      </c>
      <c r="L84" s="853">
        <f>N78*K84</f>
        <v>74.898567635613333</v>
      </c>
      <c r="M84" s="854"/>
      <c r="N84" s="57"/>
    </row>
    <row r="85" spans="1:14" ht="15.75" thickBot="1">
      <c r="B85" s="97" t="s">
        <v>1058</v>
      </c>
      <c r="C85" s="98"/>
      <c r="D85" s="98"/>
      <c r="E85" s="98"/>
      <c r="F85" s="98"/>
      <c r="G85" s="98"/>
      <c r="H85" s="98"/>
      <c r="I85" s="99"/>
      <c r="J85" s="100"/>
      <c r="K85" s="314">
        <v>0.05</v>
      </c>
      <c r="L85" s="855">
        <f>N78*K85</f>
        <v>74.898567635613333</v>
      </c>
      <c r="M85" s="856"/>
      <c r="N85" s="57"/>
    </row>
    <row r="86" spans="1:14" ht="15.75" thickBot="1">
      <c r="B86" s="818" t="s">
        <v>1037</v>
      </c>
      <c r="C86" s="819"/>
      <c r="D86" s="819"/>
      <c r="E86" s="819"/>
      <c r="F86" s="819"/>
      <c r="G86" s="819"/>
      <c r="H86" s="819"/>
      <c r="I86" s="819"/>
      <c r="J86" s="819"/>
      <c r="K86" s="819"/>
      <c r="L86" s="819"/>
      <c r="M86" s="820"/>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310</v>
      </c>
      <c r="B36" s="867" t="str">
        <f>VLOOKUP(A36,EQUIPOS!A6:D154,3,FALSE)</f>
        <v>Retroexcavadora A25C</v>
      </c>
      <c r="C36" s="868"/>
      <c r="D36" s="868"/>
      <c r="E36" s="868"/>
      <c r="F36" s="868"/>
      <c r="G36" s="868"/>
      <c r="H36" s="869"/>
      <c r="I36" s="276"/>
      <c r="J36" s="277"/>
      <c r="K36" s="278">
        <f>VLOOKUP(A36,EQUIPOS!A6:D163,4,FALSE)</f>
        <v>192629.72777342028</v>
      </c>
      <c r="L36" s="279"/>
      <c r="M36" s="280">
        <v>3</v>
      </c>
      <c r="N36" s="281">
        <f>K36/M36</f>
        <v>64209.909257806758</v>
      </c>
    </row>
    <row r="37" spans="1:14">
      <c r="A37" 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0.01</v>
      </c>
      <c r="M42" s="880"/>
      <c r="N42" s="111">
        <f>N76*L42</f>
        <v>85.112008676833341</v>
      </c>
    </row>
    <row r="43" spans="1:14" ht="15.75" thickBot="1">
      <c r="B43" s="818" t="s">
        <v>1037</v>
      </c>
      <c r="C43" s="819"/>
      <c r="D43" s="819"/>
      <c r="E43" s="819"/>
      <c r="F43" s="819"/>
      <c r="G43" s="819"/>
      <c r="H43" s="819"/>
      <c r="I43" s="819"/>
      <c r="J43" s="819"/>
      <c r="K43" s="819"/>
      <c r="L43" s="819"/>
      <c r="M43" s="820"/>
      <c r="N43" s="105">
        <f>SUM(N36:N42)</f>
        <v>64295.021266483593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5">
        <f>VLOOKUP(A59,TRANSPORTE!A6:D117,4,FALSE)</f>
        <v>1010</v>
      </c>
      <c r="M59" s="906"/>
      <c r="N59" s="296">
        <f>K59*L59</f>
        <v>1717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8511.2008676833339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74523.222134166921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14904.644426833385</v>
      </c>
      <c r="M83" s="854"/>
      <c r="N83" s="57"/>
    </row>
    <row r="84" spans="1:14">
      <c r="B84" s="95" t="s">
        <v>1057</v>
      </c>
      <c r="C84" s="96"/>
      <c r="D84" s="96"/>
      <c r="E84" s="96"/>
      <c r="F84" s="96"/>
      <c r="G84" s="96"/>
      <c r="H84" s="96"/>
      <c r="I84" s="93"/>
      <c r="J84" s="94"/>
      <c r="K84" s="313">
        <v>0.05</v>
      </c>
      <c r="L84" s="853">
        <f>N78*K84</f>
        <v>3726.1611067083463</v>
      </c>
      <c r="M84" s="854"/>
      <c r="N84" s="57"/>
    </row>
    <row r="85" spans="1:14" ht="15.75" thickBot="1">
      <c r="B85" s="97" t="s">
        <v>1058</v>
      </c>
      <c r="C85" s="98"/>
      <c r="D85" s="98"/>
      <c r="E85" s="98"/>
      <c r="F85" s="98"/>
      <c r="G85" s="98"/>
      <c r="H85" s="98"/>
      <c r="I85" s="99"/>
      <c r="J85" s="100"/>
      <c r="K85" s="314">
        <v>0.05</v>
      </c>
      <c r="L85" s="855">
        <f>N78*K85</f>
        <v>3726.1611067083463</v>
      </c>
      <c r="M85" s="856"/>
      <c r="N85" s="57"/>
    </row>
    <row r="86" spans="1:14" ht="15.75" thickBot="1">
      <c r="B86" s="818" t="s">
        <v>1037</v>
      </c>
      <c r="C86" s="819"/>
      <c r="D86" s="819"/>
      <c r="E86" s="819"/>
      <c r="F86" s="819"/>
      <c r="G86" s="819"/>
      <c r="H86" s="819"/>
      <c r="I86" s="819"/>
      <c r="J86" s="819"/>
      <c r="K86" s="819"/>
      <c r="L86" s="819"/>
      <c r="M86" s="820"/>
      <c r="N86" s="58">
        <f>L83+L84+L85</f>
        <v>22356.966640250077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96880.188774416994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topLeftCell="A31" zoomScale="78" zoomScaleNormal="78" workbookViewId="0">
      <selection activeCell="F24" sqref="F24"/>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310</v>
      </c>
      <c r="B36" s="867" t="str">
        <f>VLOOKUP(A36,EQUIPOS!A6:D154,3,FALSE)</f>
        <v>Retroexcavadora A25C</v>
      </c>
      <c r="C36" s="868"/>
      <c r="D36" s="868"/>
      <c r="E36" s="868"/>
      <c r="F36" s="868"/>
      <c r="G36" s="868"/>
      <c r="H36" s="869"/>
      <c r="I36" s="276"/>
      <c r="J36" s="277"/>
      <c r="K36" s="278">
        <f>VLOOKUP(A36,EQUIPOS!A6:D163,4,FALSE)</f>
        <v>192629.72777342028</v>
      </c>
      <c r="L36" s="279"/>
      <c r="M36" s="280">
        <v>3</v>
      </c>
      <c r="N36" s="281">
        <f>K36/M36</f>
        <v>64209.909257806758</v>
      </c>
    </row>
    <row r="37" spans="1:14">
      <c r="A37" 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0.01</v>
      </c>
      <c r="M42" s="880"/>
      <c r="N42" s="111">
        <f>N76*L42</f>
        <v>85.112008676833341</v>
      </c>
    </row>
    <row r="43" spans="1:14" ht="15.75" thickBot="1">
      <c r="B43" s="818" t="s">
        <v>1037</v>
      </c>
      <c r="C43" s="819"/>
      <c r="D43" s="819"/>
      <c r="E43" s="819"/>
      <c r="F43" s="819"/>
      <c r="G43" s="819"/>
      <c r="H43" s="819"/>
      <c r="I43" s="819"/>
      <c r="J43" s="819"/>
      <c r="K43" s="819"/>
      <c r="L43" s="819"/>
      <c r="M43" s="820"/>
      <c r="N43" s="105">
        <f>SUM(N36:N42)</f>
        <v>64295.021266483593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05">
        <f>VLOOKUP(A59,TRANSPORTE!A6:D117,4,FALSE)</f>
        <v>1010</v>
      </c>
      <c r="M59" s="906"/>
      <c r="N59" s="296">
        <f>K59*L59</f>
        <v>1717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8511.2008676833339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74523.222134166921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14904.644426833385</v>
      </c>
      <c r="M83" s="854"/>
      <c r="N83" s="57"/>
    </row>
    <row r="84" spans="1:14">
      <c r="B84" s="95" t="s">
        <v>1057</v>
      </c>
      <c r="C84" s="96"/>
      <c r="D84" s="96"/>
      <c r="E84" s="96"/>
      <c r="F84" s="96"/>
      <c r="G84" s="96"/>
      <c r="H84" s="96"/>
      <c r="I84" s="93"/>
      <c r="J84" s="94"/>
      <c r="K84" s="313">
        <v>0.05</v>
      </c>
      <c r="L84" s="853">
        <f>N78*K84</f>
        <v>3726.1611067083463</v>
      </c>
      <c r="M84" s="854"/>
      <c r="N84" s="57"/>
    </row>
    <row r="85" spans="1:14" ht="15.75" thickBot="1">
      <c r="B85" s="97" t="s">
        <v>1058</v>
      </c>
      <c r="C85" s="98"/>
      <c r="D85" s="98"/>
      <c r="E85" s="98"/>
      <c r="F85" s="98"/>
      <c r="G85" s="98"/>
      <c r="H85" s="98"/>
      <c r="I85" s="99"/>
      <c r="J85" s="100"/>
      <c r="K85" s="314">
        <v>0.05</v>
      </c>
      <c r="L85" s="855">
        <f>N78*K85</f>
        <v>3726.1611067083463</v>
      </c>
      <c r="M85" s="856"/>
      <c r="N85" s="57"/>
    </row>
    <row r="86" spans="1:14" ht="15.75" thickBot="1">
      <c r="B86" s="818" t="s">
        <v>1037</v>
      </c>
      <c r="C86" s="819"/>
      <c r="D86" s="819"/>
      <c r="E86" s="819"/>
      <c r="F86" s="819"/>
      <c r="G86" s="819"/>
      <c r="H86" s="819"/>
      <c r="I86" s="819"/>
      <c r="J86" s="819"/>
      <c r="K86" s="819"/>
      <c r="L86" s="819"/>
      <c r="M86" s="820"/>
      <c r="N86" s="58">
        <f>L83+L84+L85</f>
        <v>22356.966640250077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96880.188774416994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312</v>
      </c>
      <c r="B36" s="867" t="str">
        <f>VLOOKUP(A36,EQUIPOS!A6:D154,3,FALSE)</f>
        <v>Retroexcavadora sobre oruga, potencia 138 HP, balde de 1,5 m3.</v>
      </c>
      <c r="C36" s="868"/>
      <c r="D36" s="868"/>
      <c r="E36" s="868"/>
      <c r="F36" s="868"/>
      <c r="G36" s="868"/>
      <c r="H36" s="869"/>
      <c r="I36" s="276"/>
      <c r="J36" s="277"/>
      <c r="K36" s="278">
        <f>VLOOKUP(A36,EQUIPOS!A6:D163,4,FALSE)</f>
        <v>141102.59684972331</v>
      </c>
      <c r="L36" s="279"/>
      <c r="M36" s="280">
        <v>45</v>
      </c>
      <c r="N36" s="281">
        <f>K36/M36</f>
        <v>3135.6132633271845</v>
      </c>
    </row>
    <row r="37" spans="1:14">
      <c r="A37" 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0.01</v>
      </c>
      <c r="M42" s="880"/>
      <c r="N42" s="111">
        <f>N76*L42</f>
        <v>1.4185334779472223</v>
      </c>
    </row>
    <row r="43" spans="1:14" ht="15.75" thickBot="1">
      <c r="B43" s="818" t="s">
        <v>1037</v>
      </c>
      <c r="C43" s="819"/>
      <c r="D43" s="819"/>
      <c r="E43" s="819"/>
      <c r="F43" s="819"/>
      <c r="G43" s="819"/>
      <c r="H43" s="819"/>
      <c r="I43" s="819"/>
      <c r="J43" s="819"/>
      <c r="K43" s="819"/>
      <c r="L43" s="819"/>
      <c r="M43" s="820"/>
      <c r="N43" s="105">
        <f>SUM(N36:N42)</f>
        <v>3137.0317968051318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05">
        <f>VLOOKUP(A59,TRANSPORTE!A6:D117,4,FALSE)</f>
        <v>0.4319725891332501</v>
      </c>
      <c r="M59" s="906"/>
      <c r="N59" s="296">
        <f>K59*L59</f>
        <v>15.421421432057029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15.421421432057029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141.85334779472223</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3294.3065660319107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658.86131320638219</v>
      </c>
      <c r="M83" s="854"/>
      <c r="N83" s="57"/>
    </row>
    <row r="84" spans="1:14">
      <c r="B84" s="95" t="s">
        <v>1057</v>
      </c>
      <c r="C84" s="96"/>
      <c r="D84" s="96"/>
      <c r="E84" s="96"/>
      <c r="F84" s="96"/>
      <c r="G84" s="96"/>
      <c r="H84" s="96"/>
      <c r="I84" s="93"/>
      <c r="J84" s="94"/>
      <c r="K84" s="313">
        <v>0.05</v>
      </c>
      <c r="L84" s="853">
        <f>N78*K84</f>
        <v>164.71532830159555</v>
      </c>
      <c r="M84" s="854"/>
      <c r="N84" s="57"/>
    </row>
    <row r="85" spans="1:14" ht="15.75" thickBot="1">
      <c r="B85" s="97" t="s">
        <v>1058</v>
      </c>
      <c r="C85" s="98"/>
      <c r="D85" s="98"/>
      <c r="E85" s="98"/>
      <c r="F85" s="98"/>
      <c r="G85" s="98"/>
      <c r="H85" s="98"/>
      <c r="I85" s="99"/>
      <c r="J85" s="100"/>
      <c r="K85" s="314">
        <v>0.05</v>
      </c>
      <c r="L85" s="855">
        <f>N78*K85</f>
        <v>164.71532830159555</v>
      </c>
      <c r="M85" s="856"/>
      <c r="N85" s="57"/>
    </row>
    <row r="86" spans="1:14" ht="15.75" thickBot="1">
      <c r="B86" s="818" t="s">
        <v>1037</v>
      </c>
      <c r="C86" s="819"/>
      <c r="D86" s="819"/>
      <c r="E86" s="819"/>
      <c r="F86" s="819"/>
      <c r="G86" s="819"/>
      <c r="H86" s="819"/>
      <c r="I86" s="819"/>
      <c r="J86" s="819"/>
      <c r="K86" s="819"/>
      <c r="L86" s="819"/>
      <c r="M86" s="820"/>
      <c r="N86" s="58">
        <f>L83+L84+L85</f>
        <v>988.29196980957317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4282.5985358414837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2.2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c r="B36" s="867"/>
      <c r="C36" s="868"/>
      <c r="D36" s="868"/>
      <c r="E36" s="868"/>
      <c r="F36" s="868"/>
      <c r="G36" s="868"/>
      <c r="H36" s="869"/>
      <c r="I36" s="276"/>
      <c r="J36" s="277"/>
      <c r="K36" s="278"/>
      <c r="L36" s="279"/>
      <c r="M36" s="280"/>
      <c r="N36" s="281"/>
    </row>
    <row r="37" spans="1:14">
      <c r="A37" 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0.1</v>
      </c>
      <c r="M42" s="880"/>
      <c r="N42" s="111">
        <f>N76*L42</f>
        <v>56.741339117888892</v>
      </c>
    </row>
    <row r="43" spans="1:14" ht="15.75" thickBot="1">
      <c r="B43" s="818" t="s">
        <v>1037</v>
      </c>
      <c r="C43" s="819"/>
      <c r="D43" s="819"/>
      <c r="E43" s="819"/>
      <c r="F43" s="819"/>
      <c r="G43" s="819"/>
      <c r="H43" s="819"/>
      <c r="I43" s="819"/>
      <c r="J43" s="819"/>
      <c r="K43" s="819"/>
      <c r="L43" s="819"/>
      <c r="M43" s="820"/>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05">
        <f>VLOOKUP(A59,TRANSPORTE!A6:D117,4,FALSE)</f>
        <v>0.4319725891332501</v>
      </c>
      <c r="M59" s="906"/>
      <c r="N59" s="296">
        <f>K59*L59</f>
        <v>4.4277190386158134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4.4277190386158134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628.58244933539356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125.71648986707872</v>
      </c>
      <c r="M83" s="854"/>
      <c r="N83" s="57"/>
    </row>
    <row r="84" spans="1:14">
      <c r="B84" s="95" t="s">
        <v>1057</v>
      </c>
      <c r="C84" s="96"/>
      <c r="D84" s="96"/>
      <c r="E84" s="96"/>
      <c r="F84" s="96"/>
      <c r="G84" s="96"/>
      <c r="H84" s="96"/>
      <c r="I84" s="93"/>
      <c r="J84" s="94"/>
      <c r="K84" s="313">
        <v>0.05</v>
      </c>
      <c r="L84" s="853">
        <f>N78*K84</f>
        <v>31.42912246676968</v>
      </c>
      <c r="M84" s="854"/>
      <c r="N84" s="57"/>
    </row>
    <row r="85" spans="1:14" ht="15.75" thickBot="1">
      <c r="B85" s="97" t="s">
        <v>1058</v>
      </c>
      <c r="C85" s="98"/>
      <c r="D85" s="98"/>
      <c r="E85" s="98"/>
      <c r="F85" s="98"/>
      <c r="G85" s="98"/>
      <c r="H85" s="98"/>
      <c r="I85" s="99"/>
      <c r="J85" s="100"/>
      <c r="K85" s="314">
        <v>0.05</v>
      </c>
      <c r="L85" s="855">
        <f>N78*K85</f>
        <v>31.42912246676968</v>
      </c>
      <c r="M85" s="856"/>
      <c r="N85" s="57"/>
    </row>
    <row r="86" spans="1:14" ht="15.75" thickBot="1">
      <c r="B86" s="818" t="s">
        <v>1037</v>
      </c>
      <c r="C86" s="819"/>
      <c r="D86" s="819"/>
      <c r="E86" s="819"/>
      <c r="F86" s="819"/>
      <c r="G86" s="819"/>
      <c r="H86" s="819"/>
      <c r="I86" s="819"/>
      <c r="J86" s="819"/>
      <c r="K86" s="819"/>
      <c r="L86" s="819"/>
      <c r="M86" s="820"/>
      <c r="N86" s="58">
        <f>L83+L84+L85</f>
        <v>188.57473480061807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817.15718413601167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312</v>
      </c>
      <c r="B36" s="867" t="str">
        <f>VLOOKUP(A36,EQUIPOS!A6:D154,3,FALSE)</f>
        <v>Retroexcavadora sobre oruga, potencia 138 HP, balde de 1,5 m3.</v>
      </c>
      <c r="C36" s="868"/>
      <c r="D36" s="868"/>
      <c r="E36" s="868"/>
      <c r="F36" s="868"/>
      <c r="G36" s="868"/>
      <c r="H36" s="869"/>
      <c r="I36" s="276"/>
      <c r="J36" s="277"/>
      <c r="K36" s="278">
        <f>VLOOKUP(A36,EQUIPOS!A6:D163,4,FALSE)</f>
        <v>141102.59684972331</v>
      </c>
      <c r="L36" s="279"/>
      <c r="M36" s="280">
        <v>45</v>
      </c>
      <c r="N36" s="281">
        <f>K36/M36</f>
        <v>3135.6132633271845</v>
      </c>
    </row>
    <row r="37" spans="1:14">
      <c r="A37" 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0.01</v>
      </c>
      <c r="M42" s="880"/>
      <c r="N42" s="111">
        <f>N76*L42</f>
        <v>1.4185334779472223</v>
      </c>
    </row>
    <row r="43" spans="1:14" ht="15.75" thickBot="1">
      <c r="B43" s="818" t="s">
        <v>1037</v>
      </c>
      <c r="C43" s="819"/>
      <c r="D43" s="819"/>
      <c r="E43" s="819"/>
      <c r="F43" s="819"/>
      <c r="G43" s="819"/>
      <c r="H43" s="819"/>
      <c r="I43" s="819"/>
      <c r="J43" s="819"/>
      <c r="K43" s="819"/>
      <c r="L43" s="819"/>
      <c r="M43" s="820"/>
      <c r="N43" s="105">
        <f>SUM(N36:N42)</f>
        <v>3137.0317968051318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05">
        <f>VLOOKUP(A59,TRANSPORTE!A6:D117,4,FALSE)</f>
        <v>1010</v>
      </c>
      <c r="M59" s="906"/>
      <c r="N59" s="296">
        <f>K59*L59</f>
        <v>818.59994999999992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818.59994999999992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141.85334779472223</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4097.4850945998542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819.49701891997086</v>
      </c>
      <c r="M83" s="854"/>
      <c r="N83" s="57"/>
    </row>
    <row r="84" spans="1:14">
      <c r="B84" s="95" t="s">
        <v>1057</v>
      </c>
      <c r="C84" s="96"/>
      <c r="D84" s="96"/>
      <c r="E84" s="96"/>
      <c r="F84" s="96"/>
      <c r="G84" s="96"/>
      <c r="H84" s="96"/>
      <c r="I84" s="93"/>
      <c r="J84" s="94"/>
      <c r="K84" s="313">
        <v>0.05</v>
      </c>
      <c r="L84" s="853">
        <f>N78*K84</f>
        <v>204.87425472999271</v>
      </c>
      <c r="M84" s="854"/>
      <c r="N84" s="57"/>
    </row>
    <row r="85" spans="1:14" ht="15.75" thickBot="1">
      <c r="B85" s="97" t="s">
        <v>1058</v>
      </c>
      <c r="C85" s="98"/>
      <c r="D85" s="98"/>
      <c r="E85" s="98"/>
      <c r="F85" s="98"/>
      <c r="G85" s="98"/>
      <c r="H85" s="98"/>
      <c r="I85" s="99"/>
      <c r="J85" s="100"/>
      <c r="K85" s="314">
        <v>0.05</v>
      </c>
      <c r="L85" s="855">
        <f>N78*K85</f>
        <v>204.87425472999271</v>
      </c>
      <c r="M85" s="856"/>
      <c r="N85" s="57"/>
    </row>
    <row r="86" spans="1:14" ht="15.75" thickBot="1">
      <c r="B86" s="818" t="s">
        <v>1037</v>
      </c>
      <c r="C86" s="819"/>
      <c r="D86" s="819"/>
      <c r="E86" s="819"/>
      <c r="F86" s="819"/>
      <c r="G86" s="819"/>
      <c r="H86" s="819"/>
      <c r="I86" s="819"/>
      <c r="J86" s="819"/>
      <c r="K86" s="819"/>
      <c r="L86" s="819"/>
      <c r="M86" s="820"/>
      <c r="N86" s="58">
        <f>L83+L84+L85</f>
        <v>1229.2455283799563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5326.7306229798105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146</v>
      </c>
      <c r="B36" s="867" t="str">
        <f>VLOOKUP(A36,EQUIPOS!A6:D154,3,FALSE)</f>
        <v>Camabaja</v>
      </c>
      <c r="C36" s="868"/>
      <c r="D36" s="868"/>
      <c r="E36" s="868"/>
      <c r="F36" s="868"/>
      <c r="G36" s="868"/>
      <c r="H36" s="869"/>
      <c r="I36" s="276"/>
      <c r="J36" s="277"/>
      <c r="K36" s="278">
        <f>VLOOKUP(A36,EQUIPOS!A5:D154,4,FALSE)</f>
        <v>175288.73243933593</v>
      </c>
      <c r="L36" s="279"/>
      <c r="M36" s="280">
        <v>0.625</v>
      </c>
      <c r="N36" s="281">
        <f>K36/M36</f>
        <v>280461.97190293751</v>
      </c>
    </row>
    <row r="37" spans="1:14">
      <c r="A37" s="114" t="s">
        <v>241</v>
      </c>
      <c r="B37" s="867" t="str">
        <f>VLOOKUP(A37,EQUIPOS!A7:D154,3,FALSE)</f>
        <v>Grúa (capacidad 15 ton)</v>
      </c>
      <c r="C37" s="868"/>
      <c r="D37" s="868"/>
      <c r="E37" s="868"/>
      <c r="F37" s="868"/>
      <c r="G37" s="868"/>
      <c r="H37" s="869"/>
      <c r="I37" s="276"/>
      <c r="J37" s="277"/>
      <c r="K37" s="278">
        <f>VLOOKUP(A37,EQUIPOS!A6:D154,4,FALSE)</f>
        <v>185508.95262510129</v>
      </c>
      <c r="L37" s="279"/>
      <c r="M37" s="280">
        <v>0.625</v>
      </c>
      <c r="N37" s="281">
        <f>K37/M37</f>
        <v>296814.32420016208</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0.05</v>
      </c>
      <c r="M42" s="880"/>
      <c r="N42" s="111">
        <f>N76*L42</f>
        <v>2553.3602603050003</v>
      </c>
    </row>
    <row r="43" spans="1:14" ht="15.75" thickBot="1">
      <c r="B43" s="818" t="s">
        <v>1037</v>
      </c>
      <c r="C43" s="819"/>
      <c r="D43" s="819"/>
      <c r="E43" s="819"/>
      <c r="F43" s="819"/>
      <c r="G43" s="819"/>
      <c r="H43" s="819"/>
      <c r="I43" s="819"/>
      <c r="J43" s="819"/>
      <c r="K43" s="819"/>
      <c r="L43" s="819"/>
      <c r="M43" s="820"/>
      <c r="N43" s="403">
        <f>SUM(N36:N42)</f>
        <v>579829.65636340459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431</v>
      </c>
      <c r="B48" s="49" t="str">
        <f>VLOOKUP(A48,MATERIALES!A4:D372,3,FALSE)</f>
        <v xml:space="preserve">Costal de fibra o fique
</v>
      </c>
      <c r="C48" s="290"/>
      <c r="D48" s="290"/>
      <c r="E48" s="290"/>
      <c r="F48" s="290"/>
      <c r="G48" s="290"/>
      <c r="H48" s="290"/>
      <c r="I48" s="277"/>
      <c r="J48" s="233" t="str">
        <f>VLOOKUP(A48,MATERIALES!A4:D372,2,FALSE)</f>
        <v>u</v>
      </c>
      <c r="K48" s="291">
        <v>10</v>
      </c>
      <c r="L48" s="276"/>
      <c r="M48" s="292">
        <f>VLOOKUP(A48,MATERIALES!A5:D372,4,FALSE)</f>
        <v>1038</v>
      </c>
      <c r="N48" s="281">
        <f>K48*M48</f>
        <v>10380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VLOOKUP(A49,MATERIALES!A5:D372,2,FALSE)</f>
        <v>kg</v>
      </c>
      <c r="K49" s="291">
        <v>1</v>
      </c>
      <c r="L49" s="276"/>
      <c r="M49" s="292">
        <f>VLOOKUP(A49,MATERIALES!A6:D372,4,FALSE)</f>
        <v>14890</v>
      </c>
      <c r="N49" s="281">
        <f>K49*M49</f>
        <v>14890</v>
      </c>
    </row>
    <row r="50" spans="1:14">
      <c r="A50" s="114"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VLOOKUP(A50,MATERIALES!A6:D372,2,FALSE)</f>
        <v>kg</v>
      </c>
      <c r="K50" s="291">
        <v>1</v>
      </c>
      <c r="L50" s="276"/>
      <c r="M50" s="292">
        <f>VLOOKUP(A50,MATERIALES!A6:D372,4,FALSE)</f>
        <v>2179</v>
      </c>
      <c r="N50" s="281">
        <f>K50*M50</f>
        <v>2179</v>
      </c>
    </row>
    <row r="51" spans="1:14">
      <c r="A51" t="s">
        <v>743</v>
      </c>
      <c r="B51" s="49" t="str">
        <f>VLOOKUP(A51,MATERIALES!A6:D372,3,FALSE)</f>
        <v xml:space="preserve">Tierra abonada </v>
      </c>
      <c r="C51" s="290"/>
      <c r="D51" s="290"/>
      <c r="E51" s="290"/>
      <c r="F51" s="290"/>
      <c r="G51" s="290"/>
      <c r="H51" s="290"/>
      <c r="I51" s="277"/>
      <c r="J51" s="233" t="str">
        <f>VLOOKUP(A51,MATERIALES!A6:D372,2,FALSE)</f>
        <v>m3</v>
      </c>
      <c r="K51" s="291">
        <v>2</v>
      </c>
      <c r="L51" s="276"/>
      <c r="M51" s="292">
        <f>VLOOKUP(A51,MATERIALES!A6:D372,4,FALSE)</f>
        <v>50000</v>
      </c>
      <c r="N51" s="281">
        <f>K51*M51</f>
        <v>100000</v>
      </c>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127449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51067.205206099999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758345.8615695046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151669.17231390093</v>
      </c>
      <c r="M83" s="854"/>
      <c r="N83" s="57"/>
    </row>
    <row r="84" spans="1:14">
      <c r="B84" s="95" t="s">
        <v>1057</v>
      </c>
      <c r="C84" s="96"/>
      <c r="D84" s="96"/>
      <c r="E84" s="96"/>
      <c r="F84" s="96"/>
      <c r="G84" s="96"/>
      <c r="H84" s="96"/>
      <c r="I84" s="93"/>
      <c r="J84" s="94"/>
      <c r="K84" s="313">
        <v>0.05</v>
      </c>
      <c r="L84" s="853">
        <f>N78*K84</f>
        <v>37917.293078475232</v>
      </c>
      <c r="M84" s="854"/>
      <c r="N84" s="57"/>
    </row>
    <row r="85" spans="1:14" ht="15.75" thickBot="1">
      <c r="B85" s="97" t="s">
        <v>1058</v>
      </c>
      <c r="C85" s="98"/>
      <c r="D85" s="98"/>
      <c r="E85" s="98"/>
      <c r="F85" s="98"/>
      <c r="G85" s="98"/>
      <c r="H85" s="98"/>
      <c r="I85" s="99"/>
      <c r="J85" s="100"/>
      <c r="K85" s="314">
        <v>0.05</v>
      </c>
      <c r="L85" s="855">
        <f>N78*K85</f>
        <v>37917.293078475232</v>
      </c>
      <c r="M85" s="856"/>
      <c r="N85" s="57"/>
    </row>
    <row r="86" spans="1:14" ht="15.75" thickBot="1">
      <c r="B86" s="818" t="s">
        <v>1037</v>
      </c>
      <c r="C86" s="819"/>
      <c r="D86" s="819"/>
      <c r="E86" s="819"/>
      <c r="F86" s="819"/>
      <c r="G86" s="819"/>
      <c r="H86" s="819"/>
      <c r="I86" s="819"/>
      <c r="J86" s="819"/>
      <c r="K86" s="819"/>
      <c r="L86" s="819"/>
      <c r="M86" s="820"/>
      <c r="N86" s="58">
        <f>L83+L84+L85</f>
        <v>227503.75847085138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985849.62004035595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2.2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146</v>
      </c>
      <c r="B36" s="867" t="str">
        <f>VLOOKUP(A36,EQUIPOS!A6:D154,3,FALSE)</f>
        <v>Camabaja</v>
      </c>
      <c r="C36" s="868"/>
      <c r="D36" s="868"/>
      <c r="E36" s="868"/>
      <c r="F36" s="868"/>
      <c r="G36" s="868"/>
      <c r="H36" s="869"/>
      <c r="I36" s="276"/>
      <c r="J36" s="277"/>
      <c r="K36" s="278">
        <f>VLOOKUP(A36,EQUIPOS!A6:D163,4,FALSE)</f>
        <v>175288.73243933593</v>
      </c>
      <c r="L36" s="279"/>
      <c r="M36" s="280">
        <v>0.5</v>
      </c>
      <c r="N36" s="281">
        <f>K36/M36</f>
        <v>350577.46487867186</v>
      </c>
    </row>
    <row r="37" spans="1:14">
      <c r="A37" s="114" t="s">
        <v>241</v>
      </c>
      <c r="B37" s="867" t="str">
        <f>VLOOKUP(A37,EQUIPOS!A7:D154,3,FALSE)</f>
        <v>Grúa (capacidad 15 ton)</v>
      </c>
      <c r="C37" s="868"/>
      <c r="D37" s="868"/>
      <c r="E37" s="868"/>
      <c r="F37" s="868"/>
      <c r="G37" s="868"/>
      <c r="H37" s="869"/>
      <c r="I37" s="276"/>
      <c r="J37" s="277"/>
      <c r="K37" s="278">
        <f>VLOOKUP(A37,EQUIPOS!A7:D164,4,FALSE)</f>
        <v>185508.95262510129</v>
      </c>
      <c r="L37" s="279"/>
      <c r="M37" s="280">
        <v>0.5</v>
      </c>
      <c r="N37" s="281">
        <f>K37/M37</f>
        <v>371017.90525020257</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0.05</v>
      </c>
      <c r="M42" s="880"/>
      <c r="N42" s="111">
        <f>N76*L42</f>
        <v>3191.70032538125</v>
      </c>
    </row>
    <row r="43" spans="1:14" ht="15.75" thickBot="1">
      <c r="B43" s="818" t="s">
        <v>1037</v>
      </c>
      <c r="C43" s="819"/>
      <c r="D43" s="819"/>
      <c r="E43" s="819"/>
      <c r="F43" s="819"/>
      <c r="G43" s="819"/>
      <c r="H43" s="819"/>
      <c r="I43" s="819"/>
      <c r="J43" s="819"/>
      <c r="K43" s="819"/>
      <c r="L43" s="819"/>
      <c r="M43" s="820"/>
      <c r="N43" s="403">
        <f>SUM(N36:N42)</f>
        <v>724787.07045425568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431</v>
      </c>
      <c r="B48" s="49" t="str">
        <f>VLOOKUP(A48,MATERIALES!A4:D372,3,FALSE)</f>
        <v xml:space="preserve">Costal de fibra o fique
</v>
      </c>
      <c r="C48" s="290"/>
      <c r="D48" s="290"/>
      <c r="E48" s="290"/>
      <c r="F48" s="290"/>
      <c r="G48" s="290"/>
      <c r="H48" s="290"/>
      <c r="I48" s="277"/>
      <c r="J48" s="233" t="str">
        <f>VLOOKUP(A48,MATERIALES!A4:D372,2,FALSE)</f>
        <v>u</v>
      </c>
      <c r="K48" s="291">
        <v>10</v>
      </c>
      <c r="L48" s="276"/>
      <c r="M48" s="292">
        <f>VLOOKUP(A48,MATERIALES!A5:D372,4,FALSE)</f>
        <v>1038</v>
      </c>
      <c r="N48" s="281">
        <f>K48*M48</f>
        <v>10380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VLOOKUP(A49,MATERIALES!A5:D372,2,FALSE)</f>
        <v>kg</v>
      </c>
      <c r="K49" s="291">
        <v>1</v>
      </c>
      <c r="L49" s="276"/>
      <c r="M49" s="292">
        <f>VLOOKUP(A49,MATERIALES!A6:D372,4,FALSE)</f>
        <v>14890</v>
      </c>
      <c r="N49" s="281">
        <f>K49*M49</f>
        <v>14890</v>
      </c>
    </row>
    <row r="50" spans="1:14">
      <c r="A50" s="114"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VLOOKUP(A50,MATERIALES!A6:D372,2,FALSE)</f>
        <v>kg</v>
      </c>
      <c r="K50" s="291">
        <v>1</v>
      </c>
      <c r="L50" s="276"/>
      <c r="M50" s="292">
        <f>VLOOKUP(A50,MATERIALES!A6:D372,4,FALSE)</f>
        <v>2179</v>
      </c>
      <c r="N50" s="281">
        <f>K50*M50</f>
        <v>2179</v>
      </c>
    </row>
    <row r="51" spans="1:14">
      <c r="A51" t="s">
        <v>743</v>
      </c>
      <c r="B51" s="49" t="str">
        <f>VLOOKUP(A51,MATERIALES!A6:D372,3,FALSE)</f>
        <v xml:space="preserve">Tierra abonada </v>
      </c>
      <c r="C51" s="290"/>
      <c r="D51" s="290"/>
      <c r="E51" s="290"/>
      <c r="F51" s="290"/>
      <c r="G51" s="290"/>
      <c r="H51" s="290"/>
      <c r="I51" s="277"/>
      <c r="J51" s="233" t="str">
        <f>VLOOKUP(A51,MATERIALES!A6:D372,2,FALSE)</f>
        <v>m3</v>
      </c>
      <c r="K51" s="291">
        <v>2</v>
      </c>
      <c r="L51" s="276"/>
      <c r="M51" s="292">
        <f>VLOOKUP(A51,MATERIALES!A6:D372,4,FALSE)</f>
        <v>50000</v>
      </c>
      <c r="N51" s="281">
        <f>K51*M51</f>
        <v>100000</v>
      </c>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127449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63834.006507624996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916070.07696188067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183214.01539237614</v>
      </c>
      <c r="M83" s="854"/>
      <c r="N83" s="57"/>
    </row>
    <row r="84" spans="1:14">
      <c r="B84" s="95" t="s">
        <v>1057</v>
      </c>
      <c r="C84" s="96"/>
      <c r="D84" s="96"/>
      <c r="E84" s="96"/>
      <c r="F84" s="96"/>
      <c r="G84" s="96"/>
      <c r="H84" s="96"/>
      <c r="I84" s="93"/>
      <c r="J84" s="94"/>
      <c r="K84" s="313">
        <v>0.05</v>
      </c>
      <c r="L84" s="853">
        <f>N78*K84</f>
        <v>45803.503848094035</v>
      </c>
      <c r="M84" s="854"/>
      <c r="N84" s="57"/>
    </row>
    <row r="85" spans="1:14" ht="15.75" thickBot="1">
      <c r="B85" s="97" t="s">
        <v>1058</v>
      </c>
      <c r="C85" s="98"/>
      <c r="D85" s="98"/>
      <c r="E85" s="98"/>
      <c r="F85" s="98"/>
      <c r="G85" s="98"/>
      <c r="H85" s="98"/>
      <c r="I85" s="99"/>
      <c r="J85" s="100"/>
      <c r="K85" s="314">
        <v>0.05</v>
      </c>
      <c r="L85" s="855">
        <f>N78*K85</f>
        <v>45803.503848094035</v>
      </c>
      <c r="M85" s="856"/>
      <c r="N85" s="57"/>
    </row>
    <row r="86" spans="1:14" ht="15.75" thickBot="1">
      <c r="B86" s="818" t="s">
        <v>1037</v>
      </c>
      <c r="C86" s="819"/>
      <c r="D86" s="819"/>
      <c r="E86" s="819"/>
      <c r="F86" s="819"/>
      <c r="G86" s="819"/>
      <c r="H86" s="819"/>
      <c r="I86" s="819"/>
      <c r="J86" s="819"/>
      <c r="K86" s="819"/>
      <c r="L86" s="819"/>
      <c r="M86" s="820"/>
      <c r="N86" s="58">
        <f>L83+L84+L85</f>
        <v>274821.02308856422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1190891.1000504449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146</v>
      </c>
      <c r="B36" s="867" t="str">
        <f>VLOOKUP(A36,EQUIPOS!A6:D154,3,FALSE)</f>
        <v>Camabaja</v>
      </c>
      <c r="C36" s="868"/>
      <c r="D36" s="868"/>
      <c r="E36" s="868"/>
      <c r="F36" s="868"/>
      <c r="G36" s="868"/>
      <c r="H36" s="869"/>
      <c r="I36" s="276"/>
      <c r="J36" s="277"/>
      <c r="K36" s="278">
        <f>VLOOKUP(A36,EQUIPOS!A6:D163,4,FALSE)</f>
        <v>175288.73243933593</v>
      </c>
      <c r="L36" s="279"/>
      <c r="M36" s="280">
        <v>0.4375</v>
      </c>
      <c r="N36" s="281">
        <f>K36/M36</f>
        <v>400659.95986133924</v>
      </c>
    </row>
    <row r="37" spans="1:14">
      <c r="A37" s="114" t="s">
        <v>241</v>
      </c>
      <c r="B37" s="867" t="str">
        <f>VLOOKUP(A37,EQUIPOS!A7:D154,3,FALSE)</f>
        <v>Grúa (capacidad 15 ton)</v>
      </c>
      <c r="C37" s="868"/>
      <c r="D37" s="868"/>
      <c r="E37" s="868"/>
      <c r="F37" s="868"/>
      <c r="G37" s="868"/>
      <c r="H37" s="869"/>
      <c r="I37" s="276"/>
      <c r="J37" s="277"/>
      <c r="K37" s="278">
        <f>VLOOKUP(A37,EQUIPOS!A7:D164,4,FALSE)</f>
        <v>185508.95262510129</v>
      </c>
      <c r="L37" s="279"/>
      <c r="M37" s="280">
        <v>0.4375</v>
      </c>
      <c r="N37" s="281">
        <f>K37/M37</f>
        <v>424020.46314308868</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0.05</v>
      </c>
      <c r="M42" s="880"/>
      <c r="N42" s="111">
        <f>N76*L42</f>
        <v>3647.657514721428</v>
      </c>
    </row>
    <row r="43" spans="1:14" ht="15.75" thickBot="1">
      <c r="B43" s="818" t="s">
        <v>1037</v>
      </c>
      <c r="C43" s="819"/>
      <c r="D43" s="819"/>
      <c r="E43" s="819"/>
      <c r="F43" s="819"/>
      <c r="G43" s="819"/>
      <c r="H43" s="819"/>
      <c r="I43" s="819"/>
      <c r="J43" s="819"/>
      <c r="K43" s="819"/>
      <c r="L43" s="819"/>
      <c r="M43" s="820"/>
      <c r="N43" s="403">
        <f>SUM(N36:N42)</f>
        <v>828328.08051914931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431</v>
      </c>
      <c r="B48" s="49" t="str">
        <f>VLOOKUP(A48,MATERIALES!A4:D372,3,FALSE)</f>
        <v xml:space="preserve">Costal de fibra o fique
</v>
      </c>
      <c r="C48" s="290"/>
      <c r="D48" s="290"/>
      <c r="E48" s="290"/>
      <c r="F48" s="290"/>
      <c r="G48" s="290"/>
      <c r="H48" s="290"/>
      <c r="I48" s="277"/>
      <c r="J48" s="233" t="str">
        <f>VLOOKUP(A48,MATERIALES!A4:D372,2,FALSE)</f>
        <v>u</v>
      </c>
      <c r="K48" s="291">
        <v>10</v>
      </c>
      <c r="L48" s="276"/>
      <c r="M48" s="292">
        <f>VLOOKUP(A48,MATERIALES!A5:D372,4,FALSE)</f>
        <v>1038</v>
      </c>
      <c r="N48" s="281">
        <f>K48*M48</f>
        <v>10380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VLOOKUP(A49,MATERIALES!A5:D372,2,FALSE)</f>
        <v>kg</v>
      </c>
      <c r="K49" s="291">
        <v>1</v>
      </c>
      <c r="L49" s="276"/>
      <c r="M49" s="292">
        <f>VLOOKUP(A49,MATERIALES!A6:D372,4,FALSE)</f>
        <v>14890</v>
      </c>
      <c r="N49" s="281">
        <f>K49*M49</f>
        <v>14890</v>
      </c>
    </row>
    <row r="50" spans="1:14">
      <c r="A50" s="114"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VLOOKUP(A50,MATERIALES!A6:D372,2,FALSE)</f>
        <v>kg</v>
      </c>
      <c r="K50" s="291">
        <v>1</v>
      </c>
      <c r="L50" s="276"/>
      <c r="M50" s="292">
        <f>VLOOKUP(A50,MATERIALES!A6:D372,4,FALSE)</f>
        <v>2179</v>
      </c>
      <c r="N50" s="281">
        <f>K50*M50</f>
        <v>2179</v>
      </c>
    </row>
    <row r="51" spans="1:14">
      <c r="A51" t="s">
        <v>743</v>
      </c>
      <c r="B51" s="49" t="str">
        <f>VLOOKUP(A51,MATERIALES!A6:D372,3,FALSE)</f>
        <v xml:space="preserve">Tierra abonada </v>
      </c>
      <c r="C51" s="290"/>
      <c r="D51" s="290"/>
      <c r="E51" s="290"/>
      <c r="F51" s="290"/>
      <c r="G51" s="290"/>
      <c r="H51" s="290"/>
      <c r="I51" s="277"/>
      <c r="J51" s="233" t="str">
        <f>VLOOKUP(A51,MATERIALES!A6:D372,2,FALSE)</f>
        <v>m3</v>
      </c>
      <c r="K51" s="291">
        <v>2</v>
      </c>
      <c r="L51" s="276"/>
      <c r="M51" s="292">
        <f>VLOOKUP(A51,MATERIALES!A6:D372,4,FALSE)</f>
        <v>50000</v>
      </c>
      <c r="N51" s="281">
        <f>K51*M51</f>
        <v>100000</v>
      </c>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127449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72953.15029442856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1028730.2308135779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205746.04616271559</v>
      </c>
      <c r="M83" s="854"/>
      <c r="N83" s="57"/>
    </row>
    <row r="84" spans="1:14">
      <c r="B84" s="95" t="s">
        <v>1057</v>
      </c>
      <c r="C84" s="96"/>
      <c r="D84" s="96"/>
      <c r="E84" s="96"/>
      <c r="F84" s="96"/>
      <c r="G84" s="96"/>
      <c r="H84" s="96"/>
      <c r="I84" s="93"/>
      <c r="J84" s="94"/>
      <c r="K84" s="313">
        <v>0.05</v>
      </c>
      <c r="L84" s="853">
        <f>N78*K84</f>
        <v>51436.511540678897</v>
      </c>
      <c r="M84" s="854"/>
      <c r="N84" s="57"/>
    </row>
    <row r="85" spans="1:14" ht="15.75" thickBot="1">
      <c r="B85" s="97" t="s">
        <v>1058</v>
      </c>
      <c r="C85" s="98"/>
      <c r="D85" s="98"/>
      <c r="E85" s="98"/>
      <c r="F85" s="98"/>
      <c r="G85" s="98"/>
      <c r="H85" s="98"/>
      <c r="I85" s="99"/>
      <c r="J85" s="100"/>
      <c r="K85" s="314">
        <v>0.05</v>
      </c>
      <c r="L85" s="855">
        <f>N78*K85</f>
        <v>51436.511540678897</v>
      </c>
      <c r="M85" s="856"/>
      <c r="N85" s="57"/>
    </row>
    <row r="86" spans="1:14" ht="15.75" thickBot="1">
      <c r="B86" s="818" t="s">
        <v>1037</v>
      </c>
      <c r="C86" s="819"/>
      <c r="D86" s="819"/>
      <c r="E86" s="819"/>
      <c r="F86" s="819"/>
      <c r="G86" s="819"/>
      <c r="H86" s="819"/>
      <c r="I86" s="819"/>
      <c r="J86" s="819"/>
      <c r="K86" s="819"/>
      <c r="L86" s="819"/>
      <c r="M86" s="820"/>
      <c r="N86" s="58">
        <f>L83+L84+L85</f>
        <v>308619.06924407341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1337349.3000576512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146</v>
      </c>
      <c r="B36" s="867" t="str">
        <f>VLOOKUP(A36,EQUIPOS!A6:D154,3,FALSE)</f>
        <v>Camabaja</v>
      </c>
      <c r="C36" s="868"/>
      <c r="D36" s="868"/>
      <c r="E36" s="868"/>
      <c r="F36" s="868"/>
      <c r="G36" s="868"/>
      <c r="H36" s="869"/>
      <c r="I36" s="276"/>
      <c r="J36" s="277"/>
      <c r="K36" s="278">
        <f>VLOOKUP(A36,EQUIPOS!A6:D163,4,FALSE)</f>
        <v>175288.73243933593</v>
      </c>
      <c r="L36" s="279"/>
      <c r="M36" s="280">
        <v>0.875</v>
      </c>
      <c r="N36" s="281">
        <f>K36/M36</f>
        <v>200329.97993066962</v>
      </c>
    </row>
    <row r="37" spans="1:14">
      <c r="A37" s="114" t="s">
        <v>241</v>
      </c>
      <c r="B37" s="867" t="str">
        <f>VLOOKUP(A37,EQUIPOS!A7:D154,3,FALSE)</f>
        <v>Grúa (capacidad 15 ton)</v>
      </c>
      <c r="C37" s="868"/>
      <c r="D37" s="868"/>
      <c r="E37" s="868"/>
      <c r="F37" s="868"/>
      <c r="G37" s="868"/>
      <c r="H37" s="869"/>
      <c r="I37" s="276"/>
      <c r="J37" s="277"/>
      <c r="K37" s="278">
        <f>VLOOKUP(A37,EQUIPOS!A7:D164,4,FALSE)</f>
        <v>185508.95262510129</v>
      </c>
      <c r="L37" s="279"/>
      <c r="M37" s="280">
        <v>0.875</v>
      </c>
      <c r="N37" s="281">
        <f>K37/M37</f>
        <v>212010.23157154434</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0.05</v>
      </c>
      <c r="M42" s="880"/>
      <c r="N42" s="111">
        <f>N76*L42</f>
        <v>1459.0630058885715</v>
      </c>
    </row>
    <row r="43" spans="1:14" ht="15.75" thickBot="1">
      <c r="B43" s="818" t="s">
        <v>1037</v>
      </c>
      <c r="C43" s="819"/>
      <c r="D43" s="819"/>
      <c r="E43" s="819"/>
      <c r="F43" s="819"/>
      <c r="G43" s="819"/>
      <c r="H43" s="819"/>
      <c r="I43" s="819"/>
      <c r="J43" s="819"/>
      <c r="K43" s="819"/>
      <c r="L43" s="819"/>
      <c r="M43" s="820"/>
      <c r="N43" s="403">
        <f>SUM(N36:N42)</f>
        <v>413799.27450810251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431</v>
      </c>
      <c r="B48" s="49" t="str">
        <f>VLOOKUP(A48,MATERIALES!A4:D372,3,FALSE)</f>
        <v xml:space="preserve">Costal de fibra o fique
</v>
      </c>
      <c r="C48" s="290"/>
      <c r="D48" s="290"/>
      <c r="E48" s="290"/>
      <c r="F48" s="290"/>
      <c r="G48" s="290"/>
      <c r="H48" s="290"/>
      <c r="I48" s="277"/>
      <c r="J48" s="233" t="str">
        <f>VLOOKUP(A48,MATERIALES!A4:D372,2,FALSE)</f>
        <v>u</v>
      </c>
      <c r="K48" s="291">
        <v>10</v>
      </c>
      <c r="L48" s="276"/>
      <c r="M48" s="292">
        <f>VLOOKUP(A48,MATERIALES!A5:D372,4,FALSE)</f>
        <v>1038</v>
      </c>
      <c r="N48" s="281">
        <f>K48*M48</f>
        <v>10380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VLOOKUP(A49,MATERIALES!A5:D372,2,FALSE)</f>
        <v>kg</v>
      </c>
      <c r="K49" s="291">
        <v>1</v>
      </c>
      <c r="L49" s="276"/>
      <c r="M49" s="292">
        <f>VLOOKUP(A49,MATERIALES!A6:D372,4,FALSE)</f>
        <v>14890</v>
      </c>
      <c r="N49" s="281">
        <f>K49*M49</f>
        <v>14890</v>
      </c>
    </row>
    <row r="50" spans="1:14">
      <c r="A50" s="114"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VLOOKUP(A50,MATERIALES!A6:D372,2,FALSE)</f>
        <v>kg</v>
      </c>
      <c r="K50" s="291">
        <v>1</v>
      </c>
      <c r="L50" s="276"/>
      <c r="M50" s="292">
        <f>VLOOKUP(A50,MATERIALES!A6:D372,4,FALSE)</f>
        <v>2179</v>
      </c>
      <c r="N50" s="281">
        <f>K50*M50</f>
        <v>2179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27449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29181.260117771428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470429.53462587396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94085.906925174801</v>
      </c>
      <c r="M83" s="854"/>
      <c r="N83" s="57"/>
    </row>
    <row r="84" spans="1:14">
      <c r="B84" s="95" t="s">
        <v>1057</v>
      </c>
      <c r="C84" s="96"/>
      <c r="D84" s="96"/>
      <c r="E84" s="96"/>
      <c r="F84" s="96"/>
      <c r="G84" s="96"/>
      <c r="H84" s="96"/>
      <c r="I84" s="93"/>
      <c r="J84" s="94"/>
      <c r="K84" s="313">
        <v>0.05</v>
      </c>
      <c r="L84" s="853">
        <f>N78*K84</f>
        <v>23521.4767312937</v>
      </c>
      <c r="M84" s="854"/>
      <c r="N84" s="57"/>
    </row>
    <row r="85" spans="1:14" ht="15.75" thickBot="1">
      <c r="B85" s="97" t="s">
        <v>1058</v>
      </c>
      <c r="C85" s="98"/>
      <c r="D85" s="98"/>
      <c r="E85" s="98"/>
      <c r="F85" s="98"/>
      <c r="G85" s="98"/>
      <c r="H85" s="98"/>
      <c r="I85" s="99"/>
      <c r="J85" s="100"/>
      <c r="K85" s="314">
        <v>0.05</v>
      </c>
      <c r="L85" s="855">
        <f>N78*K85</f>
        <v>23521.4767312937</v>
      </c>
      <c r="M85" s="856"/>
      <c r="N85" s="57"/>
    </row>
    <row r="86" spans="1:14" ht="15.75" thickBot="1">
      <c r="B86" s="818" t="s">
        <v>1037</v>
      </c>
      <c r="C86" s="819"/>
      <c r="D86" s="819"/>
      <c r="E86" s="819"/>
      <c r="F86" s="819"/>
      <c r="G86" s="819"/>
      <c r="H86" s="819"/>
      <c r="I86" s="819"/>
      <c r="J86" s="819"/>
      <c r="K86" s="819"/>
      <c r="L86" s="819"/>
      <c r="M86" s="820"/>
      <c r="N86" s="58">
        <f>L83+L84+L85</f>
        <v>141128.86038776219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611558.39501363621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2.2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146</v>
      </c>
      <c r="B36" s="867" t="str">
        <f>VLOOKUP(A36,EQUIPOS!A6:D154,3,FALSE)</f>
        <v>Camabaja</v>
      </c>
      <c r="C36" s="868"/>
      <c r="D36" s="868"/>
      <c r="E36" s="868"/>
      <c r="F36" s="868"/>
      <c r="G36" s="868"/>
      <c r="H36" s="869"/>
      <c r="I36" s="276"/>
      <c r="J36" s="277"/>
      <c r="K36" s="278">
        <f>VLOOKUP(A36,EQUIPOS!A6:D163,4,FALSE)</f>
        <v>175288.73243933593</v>
      </c>
      <c r="L36" s="279"/>
      <c r="M36" s="280">
        <v>0.75</v>
      </c>
      <c r="N36" s="281">
        <f>K36/M36</f>
        <v>233718.30991911457</v>
      </c>
    </row>
    <row r="37" spans="1:14">
      <c r="A37" s="114" t="s">
        <v>241</v>
      </c>
      <c r="B37" s="867" t="str">
        <f>VLOOKUP(A37,EQUIPOS!A7:D154,3,FALSE)</f>
        <v>Grúa (capacidad 15 ton)</v>
      </c>
      <c r="C37" s="868"/>
      <c r="D37" s="868"/>
      <c r="E37" s="868"/>
      <c r="F37" s="868"/>
      <c r="G37" s="868"/>
      <c r="H37" s="869"/>
      <c r="I37" s="276"/>
      <c r="J37" s="277"/>
      <c r="K37" s="278">
        <f>VLOOKUP(A37,EQUIPOS!A7:D164,4,FALSE)</f>
        <v>185508.95262510129</v>
      </c>
      <c r="L37" s="279"/>
      <c r="M37" s="280">
        <v>0.75</v>
      </c>
      <c r="N37" s="281">
        <f>K37/M37</f>
        <v>247345.27016680173</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0.05</v>
      </c>
      <c r="M42" s="880"/>
      <c r="N42" s="111">
        <f>N76*L42</f>
        <v>1702.2401735366668</v>
      </c>
    </row>
    <row r="43" spans="1:14" ht="15.75" thickBot="1">
      <c r="B43" s="818" t="s">
        <v>1037</v>
      </c>
      <c r="C43" s="819"/>
      <c r="D43" s="819"/>
      <c r="E43" s="819"/>
      <c r="F43" s="819"/>
      <c r="G43" s="819"/>
      <c r="H43" s="819"/>
      <c r="I43" s="819"/>
      <c r="J43" s="819"/>
      <c r="K43" s="819"/>
      <c r="L43" s="819"/>
      <c r="M43" s="820"/>
      <c r="N43" s="403">
        <f>SUM(N36:N42)</f>
        <v>482765.82025945297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431</v>
      </c>
      <c r="B48" s="49" t="str">
        <f>VLOOKUP(A48,MATERIALES!A4:D372,3,FALSE)</f>
        <v xml:space="preserve">Costal de fibra o fique
</v>
      </c>
      <c r="C48" s="290"/>
      <c r="D48" s="290"/>
      <c r="E48" s="290"/>
      <c r="F48" s="290"/>
      <c r="G48" s="290"/>
      <c r="H48" s="290"/>
      <c r="I48" s="277"/>
      <c r="J48" s="233" t="str">
        <f>VLOOKUP(A48,MATERIALES!A4:D372,2,FALSE)</f>
        <v>u</v>
      </c>
      <c r="K48" s="291">
        <v>10</v>
      </c>
      <c r="L48" s="276"/>
      <c r="M48" s="292">
        <f>VLOOKUP(A48,MATERIALES!A5:D372,4,FALSE)</f>
        <v>1038</v>
      </c>
      <c r="N48" s="281">
        <f>K48*M48</f>
        <v>10380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VLOOKUP(A49,MATERIALES!A5:D372,2,FALSE)</f>
        <v>kg</v>
      </c>
      <c r="K49" s="291">
        <v>1</v>
      </c>
      <c r="L49" s="276"/>
      <c r="M49" s="292">
        <f>VLOOKUP(A49,MATERIALES!A6:D372,4,FALSE)</f>
        <v>14890</v>
      </c>
      <c r="N49" s="281">
        <f>K49*M49</f>
        <v>14890</v>
      </c>
    </row>
    <row r="50" spans="1:14">
      <c r="A50" s="215"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VLOOKUP(A50,MATERIALES!A6:D372,2,FALSE)</f>
        <v>kg</v>
      </c>
      <c r="K50" s="291">
        <v>1</v>
      </c>
      <c r="L50" s="276"/>
      <c r="M50" s="292">
        <f>VLOOKUP(A50,MATERIALES!A6:D372,4,FALSE)</f>
        <v>2179</v>
      </c>
      <c r="N50" s="281">
        <f>K50*M50</f>
        <v>2179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27449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34044.803470733335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544259.62373018626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108851.92474603726</v>
      </c>
      <c r="M83" s="854"/>
      <c r="N83" s="57"/>
    </row>
    <row r="84" spans="1:14">
      <c r="B84" s="95" t="s">
        <v>1057</v>
      </c>
      <c r="C84" s="96"/>
      <c r="D84" s="96"/>
      <c r="E84" s="96"/>
      <c r="F84" s="96"/>
      <c r="G84" s="96"/>
      <c r="H84" s="96"/>
      <c r="I84" s="93"/>
      <c r="J84" s="94"/>
      <c r="K84" s="313">
        <v>0.05</v>
      </c>
      <c r="L84" s="853">
        <f>N78*K84</f>
        <v>27212.981186509314</v>
      </c>
      <c r="M84" s="854"/>
      <c r="N84" s="57"/>
    </row>
    <row r="85" spans="1:14" ht="15.75" thickBot="1">
      <c r="B85" s="97" t="s">
        <v>1058</v>
      </c>
      <c r="C85" s="98"/>
      <c r="D85" s="98"/>
      <c r="E85" s="98"/>
      <c r="F85" s="98"/>
      <c r="G85" s="98"/>
      <c r="H85" s="98"/>
      <c r="I85" s="99"/>
      <c r="J85" s="100"/>
      <c r="K85" s="314">
        <v>0.05</v>
      </c>
      <c r="L85" s="855">
        <f>N78*K85</f>
        <v>27212.981186509314</v>
      </c>
      <c r="M85" s="856"/>
      <c r="N85" s="57"/>
    </row>
    <row r="86" spans="1:14" ht="15.75" thickBot="1">
      <c r="B86" s="818" t="s">
        <v>1037</v>
      </c>
      <c r="C86" s="819"/>
      <c r="D86" s="819"/>
      <c r="E86" s="819"/>
      <c r="F86" s="819"/>
      <c r="G86" s="819"/>
      <c r="H86" s="819"/>
      <c r="I86" s="819"/>
      <c r="J86" s="819"/>
      <c r="K86" s="819"/>
      <c r="L86" s="819"/>
      <c r="M86" s="820"/>
      <c r="N86" s="58">
        <f>L83+L84+L85</f>
        <v>163277.88711905587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707537.5108492421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146</v>
      </c>
      <c r="B36" s="867" t="str">
        <f>VLOOKUP(A36,EQUIPOS!A6:D154,3,FALSE)</f>
        <v>Camabaja</v>
      </c>
      <c r="C36" s="868"/>
      <c r="D36" s="868"/>
      <c r="E36" s="868"/>
      <c r="F36" s="868"/>
      <c r="G36" s="868"/>
      <c r="H36" s="869"/>
      <c r="I36" s="276"/>
      <c r="J36" s="277"/>
      <c r="K36" s="278">
        <f>VLOOKUP(A36,EQUIPOS!A6:D163,4,FALSE)</f>
        <v>175288.73243933593</v>
      </c>
      <c r="L36" s="279"/>
      <c r="M36" s="280">
        <v>0.6875</v>
      </c>
      <c r="N36" s="281">
        <f>K36/M36</f>
        <v>254965.42900267045</v>
      </c>
    </row>
    <row r="37" spans="1:14">
      <c r="A37" s="114" t="s">
        <v>241</v>
      </c>
      <c r="B37" s="867" t="str">
        <f>VLOOKUP(A37,EQUIPOS!A7:D154,3,FALSE)</f>
        <v>Grúa (capacidad 15 ton)</v>
      </c>
      <c r="C37" s="868"/>
      <c r="D37" s="868"/>
      <c r="E37" s="868"/>
      <c r="F37" s="868"/>
      <c r="G37" s="868"/>
      <c r="H37" s="869"/>
      <c r="I37" s="276"/>
      <c r="J37" s="277"/>
      <c r="K37" s="278">
        <f>VLOOKUP(A37,EQUIPOS!A7:D164,4,FALSE)</f>
        <v>185508.95262510129</v>
      </c>
      <c r="L37" s="279"/>
      <c r="M37" s="280">
        <v>0.6875</v>
      </c>
      <c r="N37" s="281">
        <f>K37/M37</f>
        <v>269831.20381832914</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0.05</v>
      </c>
      <c r="M42" s="880"/>
      <c r="N42" s="111">
        <f>N76*L42</f>
        <v>1856.9892802218183</v>
      </c>
    </row>
    <row r="43" spans="1:14" ht="15.75" thickBot="1">
      <c r="B43" s="818" t="s">
        <v>1037</v>
      </c>
      <c r="C43" s="819"/>
      <c r="D43" s="819"/>
      <c r="E43" s="819"/>
      <c r="F43" s="819"/>
      <c r="G43" s="819"/>
      <c r="H43" s="819"/>
      <c r="I43" s="819"/>
      <c r="J43" s="819"/>
      <c r="K43" s="819"/>
      <c r="L43" s="819"/>
      <c r="M43" s="820"/>
      <c r="N43" s="403">
        <f>SUM(N36:N42)</f>
        <v>526653.62210122147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431</v>
      </c>
      <c r="B48" s="49" t="str">
        <f>VLOOKUP(A48,MATERIALES!A4:D372,3,FALSE)</f>
        <v xml:space="preserve">Costal de fibra o fique
</v>
      </c>
      <c r="C48" s="290"/>
      <c r="D48" s="290"/>
      <c r="E48" s="290"/>
      <c r="F48" s="290"/>
      <c r="G48" s="290"/>
      <c r="H48" s="290"/>
      <c r="I48" s="277"/>
      <c r="J48" s="233" t="str">
        <f>VLOOKUP(A48,MATERIALES!A4:D372,2,FALSE)</f>
        <v>u</v>
      </c>
      <c r="K48" s="291">
        <v>10</v>
      </c>
      <c r="L48" s="276"/>
      <c r="M48" s="292">
        <f>VLOOKUP(A48,MATERIALES!A5:D372,4,FALSE)</f>
        <v>1038</v>
      </c>
      <c r="N48" s="281">
        <f>K48*M48</f>
        <v>10380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VLOOKUP(A49,MATERIALES!A5:D372,2,FALSE)</f>
        <v>kg</v>
      </c>
      <c r="K49" s="291">
        <v>1</v>
      </c>
      <c r="L49" s="276"/>
      <c r="M49" s="292">
        <f>VLOOKUP(A49,MATERIALES!A6:D372,4,FALSE)</f>
        <v>14890</v>
      </c>
      <c r="N49" s="281">
        <f>K49*M49</f>
        <v>14890</v>
      </c>
    </row>
    <row r="50" spans="1:14">
      <c r="A50" s="114"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VLOOKUP(A50,MATERIALES!A6:D372,2,FALSE)</f>
        <v>kg</v>
      </c>
      <c r="K50" s="291">
        <v>1</v>
      </c>
      <c r="L50" s="276"/>
      <c r="M50" s="292">
        <f>VLOOKUP(A50,MATERIALES!A6:D372,4,FALSE)</f>
        <v>2179</v>
      </c>
      <c r="N50" s="281">
        <f>K50*M50</f>
        <v>2179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27449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37139.785604436365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591242.40770565788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118248.48154113158</v>
      </c>
      <c r="M83" s="854"/>
      <c r="N83" s="57"/>
    </row>
    <row r="84" spans="1:14">
      <c r="B84" s="95" t="s">
        <v>1057</v>
      </c>
      <c r="C84" s="96"/>
      <c r="D84" s="96"/>
      <c r="E84" s="96"/>
      <c r="F84" s="96"/>
      <c r="G84" s="96"/>
      <c r="H84" s="96"/>
      <c r="I84" s="93"/>
      <c r="J84" s="94"/>
      <c r="K84" s="313">
        <v>0.05</v>
      </c>
      <c r="L84" s="853">
        <f>N78*K84</f>
        <v>29562.120385282895</v>
      </c>
      <c r="M84" s="854"/>
      <c r="N84" s="57"/>
    </row>
    <row r="85" spans="1:14" ht="15.75" thickBot="1">
      <c r="B85" s="97" t="s">
        <v>1058</v>
      </c>
      <c r="C85" s="98"/>
      <c r="D85" s="98"/>
      <c r="E85" s="98"/>
      <c r="F85" s="98"/>
      <c r="G85" s="98"/>
      <c r="H85" s="98"/>
      <c r="I85" s="99"/>
      <c r="J85" s="100"/>
      <c r="K85" s="314">
        <v>0.05</v>
      </c>
      <c r="L85" s="855">
        <f>N78*K85</f>
        <v>29562.120385282895</v>
      </c>
      <c r="M85" s="856"/>
      <c r="N85" s="57"/>
    </row>
    <row r="86" spans="1:14" ht="15.75" thickBot="1">
      <c r="B86" s="818" t="s">
        <v>1037</v>
      </c>
      <c r="C86" s="819"/>
      <c r="D86" s="819"/>
      <c r="E86" s="819"/>
      <c r="F86" s="819"/>
      <c r="G86" s="819"/>
      <c r="H86" s="819"/>
      <c r="I86" s="819"/>
      <c r="J86" s="819"/>
      <c r="K86" s="819"/>
      <c r="L86" s="819"/>
      <c r="M86" s="820"/>
      <c r="N86" s="58">
        <f>L83+L84+L85</f>
        <v>177372.72231169738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768615.13001735532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58" t="s">
        <v>241</v>
      </c>
      <c r="B36" s="867" t="str">
        <f>VLOOKUP(A36,EQUIPOS!A6:D154,3,FALSE)</f>
        <v>Grúa (capacidad 15 ton)</v>
      </c>
      <c r="C36" s="868"/>
      <c r="D36" s="868"/>
      <c r="E36" s="868"/>
      <c r="F36" s="868"/>
      <c r="G36" s="868"/>
      <c r="H36" s="869"/>
      <c r="I36" s="276"/>
      <c r="J36" s="277"/>
      <c r="K36" s="278">
        <f>VLOOKUP(A36,EQUIPOS!A6:D163,4,FALSE)</f>
        <v>185508.95262510129</v>
      </c>
      <c r="L36" s="279"/>
      <c r="M36" s="405">
        <v>1.125</v>
      </c>
      <c r="N36" s="281">
        <f>K36/M36</f>
        <v>164896.84677786782</v>
      </c>
    </row>
    <row r="37" spans="1:14">
      <c r="A37" 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0.05</v>
      </c>
      <c r="M42" s="880"/>
      <c r="N42" s="111">
        <f>N76*L42</f>
        <v>1134.8267823577778</v>
      </c>
    </row>
    <row r="43" spans="1:14" ht="15.75" thickBot="1">
      <c r="B43" s="818" t="s">
        <v>1037</v>
      </c>
      <c r="C43" s="819"/>
      <c r="D43" s="819"/>
      <c r="E43" s="819"/>
      <c r="F43" s="819"/>
      <c r="G43" s="819"/>
      <c r="H43" s="819"/>
      <c r="I43" s="819"/>
      <c r="J43" s="819"/>
      <c r="K43" s="819"/>
      <c r="L43" s="819"/>
      <c r="M43" s="820"/>
      <c r="N43" s="403">
        <f>SUM(N36:N42)</f>
        <v>166031.67356022561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55" t="s">
        <v>431</v>
      </c>
      <c r="B48" s="49" t="str">
        <f>VLOOKUP(A48,MATERIALES!A4:D372,3,FALSE)</f>
        <v xml:space="preserve">Costal de fibra o fique
</v>
      </c>
      <c r="C48" s="290"/>
      <c r="D48" s="290"/>
      <c r="E48" s="290"/>
      <c r="F48" s="290"/>
      <c r="G48" s="290"/>
      <c r="H48" s="290"/>
      <c r="I48" s="277"/>
      <c r="J48" s="233" t="str">
        <f>VLOOKUP(A48,MATERIALES!A4:D372,2,FALSE)</f>
        <v>u</v>
      </c>
      <c r="K48" s="470">
        <v>10</v>
      </c>
      <c r="L48" s="276"/>
      <c r="M48" s="292">
        <f>VLOOKUP(A48,MATERIALES!A5:D372,4,FALSE)</f>
        <v>1038</v>
      </c>
      <c r="N48" s="281">
        <f>K48*M48</f>
        <v>10380</v>
      </c>
    </row>
    <row r="49" spans="1:14">
      <c r="A49" s="155" t="s">
        <v>610</v>
      </c>
      <c r="B49" s="49" t="str">
        <f>VLOOKUP(A49,MATERIALES!A5:D372,3,FALSE)</f>
        <v xml:space="preserve">Nutrientes (para remoción de especies vegetales) (dap, triple 15 o similar) (ítem 201.9)
</v>
      </c>
      <c r="C49" s="290"/>
      <c r="D49" s="290"/>
      <c r="E49" s="290"/>
      <c r="F49" s="290"/>
      <c r="G49" s="290"/>
      <c r="H49" s="290"/>
      <c r="I49" s="277"/>
      <c r="J49" s="233" t="str">
        <f>VLOOKUP(A49,MATERIALES!A5:D372,2,FALSE)</f>
        <v>kg</v>
      </c>
      <c r="K49" s="470">
        <v>1</v>
      </c>
      <c r="L49" s="276"/>
      <c r="M49" s="292">
        <f>VLOOKUP(A49,MATERIALES!A6:D372,4,FALSE)</f>
        <v>2179</v>
      </c>
      <c r="N49" s="281">
        <f>K49*M49</f>
        <v>2179</v>
      </c>
    </row>
    <row r="50" spans="1:14">
      <c r="A50" s="156" t="s">
        <v>414</v>
      </c>
      <c r="B50" s="49" t="str">
        <f>VLOOKUP(A50,MATERIALES!A6:D372,3,FALSE)</f>
        <v xml:space="preserve">Cicatrizante (para remoción de especies vegetales)
</v>
      </c>
      <c r="C50" s="290"/>
      <c r="D50" s="290"/>
      <c r="E50" s="290"/>
      <c r="F50" s="290"/>
      <c r="G50" s="290"/>
      <c r="H50" s="290"/>
      <c r="I50" s="277"/>
      <c r="J50" s="233" t="str">
        <f>VLOOKUP(A50,MATERIALES!A6:D372,2,FALSE)</f>
        <v>kg</v>
      </c>
      <c r="K50" s="470">
        <v>1</v>
      </c>
      <c r="L50" s="276"/>
      <c r="M50" s="292">
        <f>VLOOKUP(A50,MATERIALES!A6:D372,4,FALSE)</f>
        <v>14890</v>
      </c>
      <c r="N50" s="281">
        <f>K50*M50</f>
        <v>14890</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27449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22696.535647155557</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216177.20920738118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43235.44184147624</v>
      </c>
      <c r="M83" s="854"/>
      <c r="N83" s="57"/>
    </row>
    <row r="84" spans="1:14">
      <c r="B84" s="95" t="s">
        <v>1057</v>
      </c>
      <c r="C84" s="96"/>
      <c r="D84" s="96"/>
      <c r="E84" s="96"/>
      <c r="F84" s="96"/>
      <c r="G84" s="96"/>
      <c r="H84" s="96"/>
      <c r="I84" s="93"/>
      <c r="J84" s="94"/>
      <c r="K84" s="313">
        <v>0.05</v>
      </c>
      <c r="L84" s="853">
        <f>N78*K84</f>
        <v>10808.86046036906</v>
      </c>
      <c r="M84" s="854"/>
      <c r="N84" s="57"/>
    </row>
    <row r="85" spans="1:14" ht="15.75" thickBot="1">
      <c r="B85" s="97" t="s">
        <v>1058</v>
      </c>
      <c r="C85" s="98"/>
      <c r="D85" s="98"/>
      <c r="E85" s="98"/>
      <c r="F85" s="98"/>
      <c r="G85" s="98"/>
      <c r="H85" s="98"/>
      <c r="I85" s="99"/>
      <c r="J85" s="100"/>
      <c r="K85" s="314">
        <v>0.05</v>
      </c>
      <c r="L85" s="855">
        <f>N78*K85</f>
        <v>10808.86046036906</v>
      </c>
      <c r="M85" s="856"/>
      <c r="N85" s="57"/>
    </row>
    <row r="86" spans="1:14" ht="15.75" thickBot="1">
      <c r="B86" s="818" t="s">
        <v>1037</v>
      </c>
      <c r="C86" s="819"/>
      <c r="D86" s="819"/>
      <c r="E86" s="819"/>
      <c r="F86" s="819"/>
      <c r="G86" s="819"/>
      <c r="H86" s="819"/>
      <c r="I86" s="819"/>
      <c r="J86" s="819"/>
      <c r="K86" s="819"/>
      <c r="L86" s="819"/>
      <c r="M86" s="820"/>
      <c r="N86" s="58">
        <f>L83+L84+L85</f>
        <v>64853.162762214364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281030.37196959555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2.2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topLeftCell="A4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61" t="s">
        <v>241</v>
      </c>
      <c r="B36" s="867" t="str">
        <f>VLOOKUP(A36,EQUIPOS!A6:D154,3,FALSE)</f>
        <v>Grúa (capacidad 15 ton)</v>
      </c>
      <c r="C36" s="868"/>
      <c r="D36" s="868"/>
      <c r="E36" s="868"/>
      <c r="F36" s="868"/>
      <c r="G36" s="868"/>
      <c r="H36" s="869"/>
      <c r="I36" s="276"/>
      <c r="J36" s="277"/>
      <c r="K36" s="278">
        <f>VLOOKUP(A36,EQUIPOS!A6:D163,4,FALSE)</f>
        <v>185508.95262510129</v>
      </c>
      <c r="L36" s="279"/>
      <c r="M36" s="471">
        <v>1</v>
      </c>
      <c r="N36" s="281">
        <f>K36/M36</f>
        <v>185508.95262510129</v>
      </c>
    </row>
    <row r="37" spans="1:14">
      <c r="A37" s="161" t="s">
        <v>373</v>
      </c>
      <c r="B37" s="867" t="str">
        <f>VLOOKUP(A37,EQUIPOS!A7:D154,3,FALSE)</f>
        <v>Volqueta 6 m3</v>
      </c>
      <c r="C37" s="868"/>
      <c r="D37" s="868"/>
      <c r="E37" s="868"/>
      <c r="F37" s="868"/>
      <c r="G37" s="868"/>
      <c r="H37" s="869"/>
      <c r="I37" s="276"/>
      <c r="J37" s="277"/>
      <c r="K37" s="278">
        <f>VLOOKUP(A37,EQUIPOS!A7:D164,4,FALSE)</f>
        <v>81889.899957428701</v>
      </c>
      <c r="L37" s="279"/>
      <c r="M37" s="472">
        <v>1</v>
      </c>
      <c r="N37" s="281">
        <f>K37/M37</f>
        <v>81889.899957428701</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0.05</v>
      </c>
      <c r="M42" s="880"/>
      <c r="N42" s="111">
        <f>N76*L42</f>
        <v>1276.6801301525002</v>
      </c>
    </row>
    <row r="43" spans="1:14" ht="15.75" thickBot="1">
      <c r="B43" s="818" t="s">
        <v>1037</v>
      </c>
      <c r="C43" s="819"/>
      <c r="D43" s="819"/>
      <c r="E43" s="819"/>
      <c r="F43" s="819"/>
      <c r="G43" s="819"/>
      <c r="H43" s="819"/>
      <c r="I43" s="819"/>
      <c r="J43" s="819"/>
      <c r="K43" s="819"/>
      <c r="L43" s="819"/>
      <c r="M43" s="820"/>
      <c r="N43" s="403">
        <f>SUM(N36:N42)</f>
        <v>268675.5327126825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0" t="s">
        <v>431</v>
      </c>
      <c r="B48" s="49" t="str">
        <f>VLOOKUP(A48,MATERIALES!A4:D372,3,FALSE)</f>
        <v xml:space="preserve">Costal de fibra o fique
</v>
      </c>
      <c r="C48" s="290"/>
      <c r="D48" s="290"/>
      <c r="E48" s="290"/>
      <c r="F48" s="290"/>
      <c r="G48" s="290"/>
      <c r="H48" s="290"/>
      <c r="I48" s="277"/>
      <c r="J48" s="233" t="str">
        <f>VLOOKUP(A48,MATERIALES!A4:D379,2,FALSE)</f>
        <v>u</v>
      </c>
      <c r="K48" s="470">
        <v>10</v>
      </c>
      <c r="L48" s="276"/>
      <c r="M48" s="292">
        <f>VLOOKUP(A48,MATERIALES!A5:D372,4,FALSE)</f>
        <v>1038</v>
      </c>
      <c r="N48" s="281">
        <f>K48*M48</f>
        <v>10380</v>
      </c>
    </row>
    <row r="49" spans="1:14">
      <c r="A49" s="157" t="s">
        <v>610</v>
      </c>
      <c r="B49" s="49" t="str">
        <f>VLOOKUP(A49,MATERIALES!A5:D372,3,FALSE)</f>
        <v xml:space="preserve">Nutrientes (para remoción de especies vegetales) (dap, triple 15 o similar) (ítem 201.9)
</v>
      </c>
      <c r="C49" s="290"/>
      <c r="D49" s="290"/>
      <c r="E49" s="290"/>
      <c r="F49" s="290"/>
      <c r="G49" s="290"/>
      <c r="H49" s="290"/>
      <c r="I49" s="277"/>
      <c r="J49" s="233" t="str">
        <f>VLOOKUP(A49,MATERIALES!A5:D379,2,FALSE)</f>
        <v>kg</v>
      </c>
      <c r="K49" s="470">
        <v>1</v>
      </c>
      <c r="L49" s="276"/>
      <c r="M49" s="292">
        <f>VLOOKUP(A49,MATERIALES!A6:D372,4,FALSE)</f>
        <v>2179</v>
      </c>
      <c r="N49" s="281">
        <f>K49*M49</f>
        <v>2179</v>
      </c>
    </row>
    <row r="50" spans="1:14">
      <c r="A50" s="160" t="s">
        <v>414</v>
      </c>
      <c r="B50" s="49" t="str">
        <f>VLOOKUP(A50,MATERIALES!A6:D372,3,FALSE)</f>
        <v xml:space="preserve">Cicatrizante (para remoción de especies vegetales)
</v>
      </c>
      <c r="C50" s="290"/>
      <c r="D50" s="290"/>
      <c r="E50" s="290"/>
      <c r="F50" s="290"/>
      <c r="G50" s="290"/>
      <c r="H50" s="290"/>
      <c r="I50" s="277"/>
      <c r="J50" s="233" t="str">
        <f>VLOOKUP(A50,MATERIALES!A6:D380,2,FALSE)</f>
        <v>kg</v>
      </c>
      <c r="K50" s="470">
        <v>1</v>
      </c>
      <c r="L50" s="276"/>
      <c r="M50" s="292">
        <f>VLOOKUP(A50,MATERIALES!A6:D372,4,FALSE)</f>
        <v>14890</v>
      </c>
      <c r="N50" s="281">
        <f>K50*M50</f>
        <v>14890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27449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25533.60260305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321658.13531573251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64331.627063146501</v>
      </c>
      <c r="M83" s="854"/>
      <c r="N83" s="57"/>
    </row>
    <row r="84" spans="1:14">
      <c r="B84" s="95" t="s">
        <v>1057</v>
      </c>
      <c r="C84" s="96"/>
      <c r="D84" s="96"/>
      <c r="E84" s="96"/>
      <c r="F84" s="96"/>
      <c r="G84" s="96"/>
      <c r="H84" s="96"/>
      <c r="I84" s="93"/>
      <c r="J84" s="94"/>
      <c r="K84" s="313">
        <v>0.05</v>
      </c>
      <c r="L84" s="853">
        <f>N78*K84</f>
        <v>16082.906765786625</v>
      </c>
      <c r="M84" s="854"/>
      <c r="N84" s="57"/>
    </row>
    <row r="85" spans="1:14" ht="15.75" thickBot="1">
      <c r="B85" s="97" t="s">
        <v>1058</v>
      </c>
      <c r="C85" s="98"/>
      <c r="D85" s="98"/>
      <c r="E85" s="98"/>
      <c r="F85" s="98"/>
      <c r="G85" s="98"/>
      <c r="H85" s="98"/>
      <c r="I85" s="99"/>
      <c r="J85" s="100"/>
      <c r="K85" s="314">
        <v>0.05</v>
      </c>
      <c r="L85" s="855">
        <f>N78*K85</f>
        <v>16082.906765786625</v>
      </c>
      <c r="M85" s="856"/>
      <c r="N85" s="57"/>
    </row>
    <row r="86" spans="1:14" ht="15.75" thickBot="1">
      <c r="B86" s="818" t="s">
        <v>1037</v>
      </c>
      <c r="C86" s="819"/>
      <c r="D86" s="819"/>
      <c r="E86" s="819"/>
      <c r="F86" s="819"/>
      <c r="G86" s="819"/>
      <c r="H86" s="819"/>
      <c r="I86" s="819"/>
      <c r="J86" s="819"/>
      <c r="K86" s="819"/>
      <c r="L86" s="819"/>
      <c r="M86" s="820"/>
      <c r="N86" s="58">
        <f>L83+L84+L85</f>
        <v>96497.440594719752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418155.57591045229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4"/>
      <c r="K118" s="884"/>
      <c r="L118" s="884"/>
      <c r="M118" s="884"/>
      <c r="N118" s="885"/>
    </row>
    <row r="119" spans="2:14" ht="15.75" customHeight="1"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50" t="s">
        <v>241</v>
      </c>
      <c r="B36" s="867" t="str">
        <f>VLOOKUP(A36,EQUIPOS!A6:D154,3,FALSE)</f>
        <v>Grúa (capacidad 15 ton)</v>
      </c>
      <c r="C36" s="868"/>
      <c r="D36" s="868"/>
      <c r="E36" s="868"/>
      <c r="F36" s="868"/>
      <c r="G36" s="868"/>
      <c r="H36" s="869"/>
      <c r="I36" s="276"/>
      <c r="J36" s="277"/>
      <c r="K36" s="278">
        <f>VLOOKUP(A36,EQUIPOS!A6:D163,4,FALSE)</f>
        <v>185508.95262510129</v>
      </c>
      <c r="L36" s="279"/>
      <c r="M36" s="280">
        <v>0.9375</v>
      </c>
      <c r="N36" s="281">
        <f>K36/M36</f>
        <v>197876.21613344137</v>
      </c>
    </row>
    <row r="37" spans="1:14">
      <c r="A37" s="150" t="s">
        <v>373</v>
      </c>
      <c r="B37" s="867" t="str">
        <f>VLOOKUP(A37,EQUIPOS!A7:D154,3,FALSE)</f>
        <v>Volqueta 6 m3</v>
      </c>
      <c r="C37" s="868"/>
      <c r="D37" s="868"/>
      <c r="E37" s="868"/>
      <c r="F37" s="868"/>
      <c r="G37" s="868"/>
      <c r="H37" s="869"/>
      <c r="I37" s="276"/>
      <c r="J37" s="277"/>
      <c r="K37" s="278">
        <f>VLOOKUP(A37,EQUIPOS!A7:D164,4,FALSE)</f>
        <v>81889.899957428701</v>
      </c>
      <c r="L37" s="279"/>
      <c r="M37" s="280">
        <v>0.9375</v>
      </c>
      <c r="N37" s="281">
        <f>K37/M37</f>
        <v>87349.226621257287</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0.05</v>
      </c>
      <c r="M42" s="880"/>
      <c r="N42" s="111">
        <f>N76*L42</f>
        <v>1361.7921388293335</v>
      </c>
    </row>
    <row r="43" spans="1:14" ht="15.75" thickBot="1">
      <c r="B43" s="818" t="s">
        <v>1037</v>
      </c>
      <c r="C43" s="819"/>
      <c r="D43" s="819"/>
      <c r="E43" s="819"/>
      <c r="F43" s="819"/>
      <c r="G43" s="819"/>
      <c r="H43" s="819"/>
      <c r="I43" s="819"/>
      <c r="J43" s="819"/>
      <c r="K43" s="819"/>
      <c r="L43" s="819"/>
      <c r="M43" s="820"/>
      <c r="N43" s="403">
        <f>SUM(N36:N42)</f>
        <v>286587.23489352805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431</v>
      </c>
      <c r="B48" s="49" t="str">
        <f>VLOOKUP(A48,MATERIALES!A4:D372,3,FALSE)</f>
        <v xml:space="preserve">Costal de fibra o fique
</v>
      </c>
      <c r="C48" s="290"/>
      <c r="D48" s="290"/>
      <c r="E48" s="290"/>
      <c r="F48" s="290"/>
      <c r="G48" s="290"/>
      <c r="H48" s="290"/>
      <c r="I48" s="277"/>
      <c r="J48" s="233" t="str">
        <f>VLOOKUP(A48,MATERIALES!A4:D379,2,FALSE)</f>
        <v>u</v>
      </c>
      <c r="K48" s="291">
        <v>10</v>
      </c>
      <c r="L48" s="276"/>
      <c r="M48" s="292">
        <f>VLOOKUP(A48,MATERIALES!A5:D372,4,FALSE)</f>
        <v>1038</v>
      </c>
      <c r="N48" s="281">
        <f>K48*M48</f>
        <v>10380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VLOOKUP(A49,MATERIALES!A5:D379,2,FALSE)</f>
        <v>kg</v>
      </c>
      <c r="K49" s="291">
        <v>1</v>
      </c>
      <c r="L49" s="276"/>
      <c r="M49" s="292">
        <f>VLOOKUP(A49,MATERIALES!A6:D372,4,FALSE)</f>
        <v>14890</v>
      </c>
      <c r="N49" s="281">
        <f>K49*M49</f>
        <v>14890</v>
      </c>
    </row>
    <row r="50" spans="1:14">
      <c r="A50" s="150"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VLOOKUP(A50,MATERIALES!A6:D380,2,FALSE)</f>
        <v>kg</v>
      </c>
      <c r="K50" s="291">
        <v>1</v>
      </c>
      <c r="L50" s="276"/>
      <c r="M50" s="292">
        <f>VLOOKUP(A50,MATERIALES!A6:D372,4,FALSE)</f>
        <v>2179</v>
      </c>
      <c r="N50" s="281">
        <f>K50*M50</f>
        <v>2179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27449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9">
        <f>SUM(N70:N75)</f>
        <v>27235.842776586665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341272.0776701147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68254.415534022948</v>
      </c>
      <c r="M83" s="854"/>
      <c r="N83" s="57"/>
    </row>
    <row r="84" spans="1:14">
      <c r="B84" s="95" t="s">
        <v>1057</v>
      </c>
      <c r="C84" s="96"/>
      <c r="D84" s="96"/>
      <c r="E84" s="96"/>
      <c r="F84" s="96"/>
      <c r="G84" s="96"/>
      <c r="H84" s="96"/>
      <c r="I84" s="93"/>
      <c r="J84" s="94"/>
      <c r="K84" s="313">
        <v>0.05</v>
      </c>
      <c r="L84" s="853">
        <f>N78*K84</f>
        <v>17063.603883505737</v>
      </c>
      <c r="M84" s="854"/>
      <c r="N84" s="57"/>
    </row>
    <row r="85" spans="1:14" ht="15.75" thickBot="1">
      <c r="B85" s="97" t="s">
        <v>1058</v>
      </c>
      <c r="C85" s="98"/>
      <c r="D85" s="98"/>
      <c r="E85" s="98"/>
      <c r="F85" s="98"/>
      <c r="G85" s="98"/>
      <c r="H85" s="98"/>
      <c r="I85" s="99"/>
      <c r="J85" s="100"/>
      <c r="K85" s="314">
        <v>0.05</v>
      </c>
      <c r="L85" s="855">
        <f>N78*K85</f>
        <v>17063.603883505737</v>
      </c>
      <c r="M85" s="856"/>
      <c r="N85" s="57"/>
    </row>
    <row r="86" spans="1:14" ht="15.75" thickBot="1">
      <c r="B86" s="818" t="s">
        <v>1037</v>
      </c>
      <c r="C86" s="819"/>
      <c r="D86" s="819"/>
      <c r="E86" s="819"/>
      <c r="F86" s="819"/>
      <c r="G86" s="819"/>
      <c r="H86" s="819"/>
      <c r="I86" s="819"/>
      <c r="J86" s="819"/>
      <c r="K86" s="819"/>
      <c r="L86" s="819"/>
      <c r="M86" s="820"/>
      <c r="N86" s="58">
        <f>L83+L84+L85</f>
        <v>102381.62330103443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443653.70097114914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4"/>
      <c r="K118" s="884"/>
      <c r="L118" s="884"/>
      <c r="M118" s="884"/>
      <c r="N118" s="885"/>
    </row>
    <row r="119" spans="2:14" ht="15.75" customHeight="1"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50" t="s">
        <v>241</v>
      </c>
      <c r="B36" s="867" t="str">
        <f>VLOOKUP(A36,EQUIPOS!A6:D154,3,FALSE)</f>
        <v>Grúa (capacidad 15 ton)</v>
      </c>
      <c r="C36" s="868"/>
      <c r="D36" s="868"/>
      <c r="E36" s="868"/>
      <c r="F36" s="868"/>
      <c r="G36" s="868"/>
      <c r="H36" s="869"/>
      <c r="I36" s="276"/>
      <c r="J36" s="277"/>
      <c r="K36" s="278">
        <f>VLOOKUP(A36,EQUIPOS!A6:D163,4,FALSE)</f>
        <v>185508.95262510129</v>
      </c>
      <c r="L36" s="279"/>
      <c r="M36" s="280">
        <v>1.5</v>
      </c>
      <c r="N36" s="281">
        <f>K36/M36</f>
        <v>123672.63508340086</v>
      </c>
    </row>
    <row r="37" spans="1:14">
      <c r="A37" 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0.05</v>
      </c>
      <c r="M42" s="880"/>
      <c r="N42" s="111">
        <f>N76*L42</f>
        <v>851.12008676833341</v>
      </c>
    </row>
    <row r="43" spans="1:14" ht="15.75" thickBot="1">
      <c r="B43" s="818" t="s">
        <v>1037</v>
      </c>
      <c r="C43" s="819"/>
      <c r="D43" s="819"/>
      <c r="E43" s="819"/>
      <c r="F43" s="819"/>
      <c r="G43" s="819"/>
      <c r="H43" s="819"/>
      <c r="I43" s="819"/>
      <c r="J43" s="819"/>
      <c r="K43" s="819"/>
      <c r="L43" s="819"/>
      <c r="M43" s="820"/>
      <c r="N43" s="403">
        <f>SUM(N36:N42)</f>
        <v>124523.7551701692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431</v>
      </c>
      <c r="B48" s="49" t="str">
        <f>VLOOKUP(A48,MATERIALES!A4:D372,3,FALSE)</f>
        <v xml:space="preserve">Costal de fibra o fique
</v>
      </c>
      <c r="C48" s="290"/>
      <c r="D48" s="290"/>
      <c r="E48" s="290"/>
      <c r="F48" s="290"/>
      <c r="G48" s="290"/>
      <c r="H48" s="290"/>
      <c r="I48" s="277"/>
      <c r="J48" s="233" t="str">
        <f>VLOOKUP(A48,MATERIALES!A4:D379,2,FALSE)</f>
        <v>u</v>
      </c>
      <c r="K48" s="291">
        <v>10</v>
      </c>
      <c r="L48" s="276"/>
      <c r="M48" s="292">
        <f>VLOOKUP(A48,MATERIALES!A5:D372,4,FALSE)</f>
        <v>1038</v>
      </c>
      <c r="N48" s="281">
        <f>K48*M48</f>
        <v>10380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VLOOKUP(A49,MATERIALES!A5:D379,2,FALSE)</f>
        <v>kg</v>
      </c>
      <c r="K49" s="291">
        <v>1</v>
      </c>
      <c r="L49" s="276"/>
      <c r="M49" s="292">
        <f>VLOOKUP(A49,MATERIALES!A6:D372,4,FALSE)</f>
        <v>14890</v>
      </c>
      <c r="N49" s="281">
        <f>K49*M49</f>
        <v>14890</v>
      </c>
    </row>
    <row r="50" spans="1:14">
      <c r="A50" s="150"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VLOOKUP(A50,MATERIALES!A6:D380,2,FALSE)</f>
        <v>kg</v>
      </c>
      <c r="K50" s="291">
        <v>1</v>
      </c>
      <c r="L50" s="276"/>
      <c r="M50" s="292">
        <f>VLOOKUP(A50,MATERIALES!A6:D372,4,FALSE)</f>
        <v>2179</v>
      </c>
      <c r="N50" s="281">
        <f>K50*M50</f>
        <v>2179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27449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9">
        <f>SUM(N70:N75)</f>
        <v>17022.401735366668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168995.15690553587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33799.031381107176</v>
      </c>
      <c r="M83" s="854"/>
      <c r="N83" s="57"/>
    </row>
    <row r="84" spans="1:14">
      <c r="B84" s="95" t="s">
        <v>1057</v>
      </c>
      <c r="C84" s="96"/>
      <c r="D84" s="96"/>
      <c r="E84" s="96"/>
      <c r="F84" s="96"/>
      <c r="G84" s="96"/>
      <c r="H84" s="96"/>
      <c r="I84" s="93"/>
      <c r="J84" s="94"/>
      <c r="K84" s="313">
        <v>0.05</v>
      </c>
      <c r="L84" s="853">
        <f>N78*K84</f>
        <v>8449.7578452767939</v>
      </c>
      <c r="M84" s="854"/>
      <c r="N84" s="57"/>
    </row>
    <row r="85" spans="1:14" ht="15.75" thickBot="1">
      <c r="B85" s="97" t="s">
        <v>1058</v>
      </c>
      <c r="C85" s="98"/>
      <c r="D85" s="98"/>
      <c r="E85" s="98"/>
      <c r="F85" s="98"/>
      <c r="G85" s="98"/>
      <c r="H85" s="98"/>
      <c r="I85" s="99"/>
      <c r="J85" s="100"/>
      <c r="K85" s="314">
        <v>0.05</v>
      </c>
      <c r="L85" s="855">
        <f>N78*K85</f>
        <v>8449.7578452767939</v>
      </c>
      <c r="M85" s="856"/>
      <c r="N85" s="57"/>
    </row>
    <row r="86" spans="1:14" ht="15.75" thickBot="1">
      <c r="B86" s="818" t="s">
        <v>1037</v>
      </c>
      <c r="C86" s="819"/>
      <c r="D86" s="819"/>
      <c r="E86" s="819"/>
      <c r="F86" s="819"/>
      <c r="G86" s="819"/>
      <c r="H86" s="819"/>
      <c r="I86" s="819"/>
      <c r="J86" s="819"/>
      <c r="K86" s="819"/>
      <c r="L86" s="819"/>
      <c r="M86" s="820"/>
      <c r="N86" s="58">
        <f>L83+L84+L85</f>
        <v>50698.54707166076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219693.70397719662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4"/>
      <c r="K118" s="884"/>
      <c r="L118" s="884"/>
      <c r="M118" s="884"/>
      <c r="N118" s="885"/>
    </row>
    <row r="119" spans="2:14" ht="15.75" customHeight="1"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50" t="s">
        <v>241</v>
      </c>
      <c r="B36" s="867" t="str">
        <f>VLOOKUP(A36,EQUIPOS!A6:D154,3,FALSE)</f>
        <v>Grúa (capacidad 15 ton)</v>
      </c>
      <c r="C36" s="868"/>
      <c r="D36" s="868"/>
      <c r="E36" s="868"/>
      <c r="F36" s="868"/>
      <c r="G36" s="868"/>
      <c r="H36" s="869"/>
      <c r="I36" s="276"/>
      <c r="J36" s="277"/>
      <c r="K36" s="278">
        <f>VLOOKUP(A36,EQUIPOS!A6:D163,4,FALSE)</f>
        <v>185508.95262510129</v>
      </c>
      <c r="L36" s="279"/>
      <c r="M36" s="280">
        <v>1.375</v>
      </c>
      <c r="N36" s="281">
        <f>K36/M36</f>
        <v>134915.60190916457</v>
      </c>
    </row>
    <row r="37" spans="1:14">
      <c r="A37" s="150" t="s">
        <v>373</v>
      </c>
      <c r="B37" s="867" t="str">
        <f>VLOOKUP(A37,EQUIPOS!A7:D154,3,FALSE)</f>
        <v>Volqueta 6 m3</v>
      </c>
      <c r="C37" s="868"/>
      <c r="D37" s="868"/>
      <c r="E37" s="868"/>
      <c r="F37" s="868"/>
      <c r="G37" s="868"/>
      <c r="H37" s="869"/>
      <c r="I37" s="276"/>
      <c r="J37" s="277"/>
      <c r="K37" s="278">
        <f>VLOOKUP(A37,EQUIPOS!A7:D164,4,FALSE)</f>
        <v>81889.899957428701</v>
      </c>
      <c r="L37" s="279"/>
      <c r="M37" s="280">
        <v>1.375</v>
      </c>
      <c r="N37" s="281">
        <f>K37/M37</f>
        <v>59556.290878129963</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0.05</v>
      </c>
      <c r="M42" s="880"/>
      <c r="N42" s="111">
        <f>N76*L42</f>
        <v>928.49464011090913</v>
      </c>
    </row>
    <row r="43" spans="1:14" ht="15.75" thickBot="1">
      <c r="B43" s="818" t="s">
        <v>1037</v>
      </c>
      <c r="C43" s="819"/>
      <c r="D43" s="819"/>
      <c r="E43" s="819"/>
      <c r="F43" s="819"/>
      <c r="G43" s="819"/>
      <c r="H43" s="819"/>
      <c r="I43" s="819"/>
      <c r="J43" s="819"/>
      <c r="K43" s="819"/>
      <c r="L43" s="819"/>
      <c r="M43" s="820"/>
      <c r="N43" s="403">
        <f>SUM(N36:N42)</f>
        <v>195400.38742740543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431</v>
      </c>
      <c r="B48" s="49" t="str">
        <f>VLOOKUP(A48,MATERIALES!A4:D372,3,FALSE)</f>
        <v xml:space="preserve">Costal de fibra o fique
</v>
      </c>
      <c r="C48" s="290"/>
      <c r="D48" s="290"/>
      <c r="E48" s="290"/>
      <c r="F48" s="290"/>
      <c r="G48" s="290"/>
      <c r="H48" s="290"/>
      <c r="I48" s="277"/>
      <c r="J48" s="233" t="str">
        <f>VLOOKUP(A48,MATERIALES!A4:D379,2,FALSE)</f>
        <v>u</v>
      </c>
      <c r="K48" s="291">
        <v>10</v>
      </c>
      <c r="L48" s="276"/>
      <c r="M48" s="292">
        <f>VLOOKUP(A48,MATERIALES!A5:D372,4,FALSE)</f>
        <v>1038</v>
      </c>
      <c r="N48" s="281">
        <f>K48*M48</f>
        <v>10380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VLOOKUP(A49,MATERIALES!A5:D379,2,FALSE)</f>
        <v>kg</v>
      </c>
      <c r="K49" s="291">
        <v>1</v>
      </c>
      <c r="L49" s="276"/>
      <c r="M49" s="292">
        <f>VLOOKUP(A49,MATERIALES!A6:D372,4,FALSE)</f>
        <v>14890</v>
      </c>
      <c r="N49" s="281">
        <f>K49*M49</f>
        <v>14890</v>
      </c>
    </row>
    <row r="50" spans="1:14">
      <c r="A50" s="150"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VLOOKUP(A50,MATERIALES!A6:D380,2,FALSE)</f>
        <v>kg</v>
      </c>
      <c r="K50" s="291">
        <v>1</v>
      </c>
      <c r="L50" s="276"/>
      <c r="M50" s="292">
        <f>VLOOKUP(A50,MATERIALES!A6:D372,4,FALSE)</f>
        <v>2179</v>
      </c>
      <c r="N50" s="281">
        <f>K50*M50</f>
        <v>2179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27449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18569.892802218183</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241419.2802296236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48283.856045924724</v>
      </c>
      <c r="M83" s="854"/>
      <c r="N83" s="57"/>
    </row>
    <row r="84" spans="1:14">
      <c r="B84" s="95" t="s">
        <v>1057</v>
      </c>
      <c r="C84" s="96"/>
      <c r="D84" s="96"/>
      <c r="E84" s="96"/>
      <c r="F84" s="96"/>
      <c r="G84" s="96"/>
      <c r="H84" s="96"/>
      <c r="I84" s="93"/>
      <c r="J84" s="94"/>
      <c r="K84" s="313">
        <v>0.05</v>
      </c>
      <c r="L84" s="853">
        <f>N78*K84</f>
        <v>12070.964011481181</v>
      </c>
      <c r="M84" s="854"/>
      <c r="N84" s="57"/>
    </row>
    <row r="85" spans="1:14" ht="15.75" thickBot="1">
      <c r="B85" s="97" t="s">
        <v>1058</v>
      </c>
      <c r="C85" s="98"/>
      <c r="D85" s="98"/>
      <c r="E85" s="98"/>
      <c r="F85" s="98"/>
      <c r="G85" s="98"/>
      <c r="H85" s="98"/>
      <c r="I85" s="99"/>
      <c r="J85" s="100"/>
      <c r="K85" s="314">
        <v>0.05</v>
      </c>
      <c r="L85" s="855">
        <f>N78*K85</f>
        <v>12070.964011481181</v>
      </c>
      <c r="M85" s="856"/>
      <c r="N85" s="57"/>
    </row>
    <row r="86" spans="1:14" ht="15.75" thickBot="1">
      <c r="B86" s="818" t="s">
        <v>1037</v>
      </c>
      <c r="C86" s="819"/>
      <c r="D86" s="819"/>
      <c r="E86" s="819"/>
      <c r="F86" s="819"/>
      <c r="G86" s="819"/>
      <c r="H86" s="819"/>
      <c r="I86" s="819"/>
      <c r="J86" s="819"/>
      <c r="K86" s="819"/>
      <c r="L86" s="819"/>
      <c r="M86" s="820"/>
      <c r="N86" s="58">
        <f>L83+L84+L85</f>
        <v>72425.784068887078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313845.06429851067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4"/>
      <c r="K118" s="884"/>
      <c r="L118" s="884"/>
      <c r="M118" s="884"/>
      <c r="N118" s="885"/>
    </row>
    <row r="119" spans="2:14" ht="15.75" customHeight="1"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50" t="s">
        <v>241</v>
      </c>
      <c r="B36" s="867" t="str">
        <f>VLOOKUP(A36,EQUIPOS!A6:D154,3,FALSE)</f>
        <v>Grúa (capacidad 15 ton)</v>
      </c>
      <c r="C36" s="868"/>
      <c r="D36" s="868"/>
      <c r="E36" s="868"/>
      <c r="F36" s="868"/>
      <c r="G36" s="868"/>
      <c r="H36" s="869"/>
      <c r="I36" s="276"/>
      <c r="J36" s="277"/>
      <c r="K36" s="278">
        <f>VLOOKUP(A36,EQUIPOS!A6:D163,4,FALSE)</f>
        <v>185508.95262510129</v>
      </c>
      <c r="L36" s="279"/>
      <c r="M36" s="280">
        <v>1.3125</v>
      </c>
      <c r="N36" s="281">
        <f>K36/M36</f>
        <v>141340.15438102954</v>
      </c>
    </row>
    <row r="37" spans="1:14">
      <c r="A37" s="150" t="s">
        <v>373</v>
      </c>
      <c r="B37" s="867" t="str">
        <f>VLOOKUP(A37,EQUIPOS!A7:D154,3,FALSE)</f>
        <v>Volqueta 6 m3</v>
      </c>
      <c r="C37" s="868"/>
      <c r="D37" s="868"/>
      <c r="E37" s="868"/>
      <c r="F37" s="868"/>
      <c r="G37" s="868"/>
      <c r="H37" s="869"/>
      <c r="I37" s="276"/>
      <c r="J37" s="277"/>
      <c r="K37" s="278">
        <f>VLOOKUP(A37,EQUIPOS!A7:D164,4,FALSE)</f>
        <v>81889.899957428701</v>
      </c>
      <c r="L37" s="279"/>
      <c r="M37" s="280">
        <v>1.3125</v>
      </c>
      <c r="N37" s="281">
        <f>K37/M37</f>
        <v>62392.304729469484</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0.05</v>
      </c>
      <c r="M42" s="880"/>
      <c r="N42" s="111">
        <f>N76*L42</f>
        <v>972.70867059238105</v>
      </c>
    </row>
    <row r="43" spans="1:14" ht="15.75" thickBot="1">
      <c r="B43" s="818" t="s">
        <v>1037</v>
      </c>
      <c r="C43" s="819"/>
      <c r="D43" s="819"/>
      <c r="E43" s="819"/>
      <c r="F43" s="819"/>
      <c r="G43" s="819"/>
      <c r="H43" s="819"/>
      <c r="I43" s="819"/>
      <c r="J43" s="819"/>
      <c r="K43" s="819"/>
      <c r="L43" s="819"/>
      <c r="M43" s="820"/>
      <c r="N43" s="403">
        <f>SUM(N36:N42)</f>
        <v>204705.16778109138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431</v>
      </c>
      <c r="B48" s="49" t="str">
        <f>VLOOKUP(A48,MATERIALES!A4:D372,3,FALSE)</f>
        <v xml:space="preserve">Costal de fibra o fique
</v>
      </c>
      <c r="C48" s="290"/>
      <c r="D48" s="290"/>
      <c r="E48" s="290"/>
      <c r="F48" s="290"/>
      <c r="G48" s="290"/>
      <c r="H48" s="290"/>
      <c r="I48" s="277"/>
      <c r="J48" s="233" t="str">
        <f>VLOOKUP(A48,MATERIALES!A4:D372,2,FALSE)</f>
        <v>u</v>
      </c>
      <c r="K48" s="291">
        <v>10</v>
      </c>
      <c r="L48" s="276"/>
      <c r="M48" s="292">
        <f>VLOOKUP(A48,MATERIALES!A5:D372,4,FALSE)</f>
        <v>1038</v>
      </c>
      <c r="N48" s="281">
        <f>K48*M48</f>
        <v>10380</v>
      </c>
    </row>
    <row r="49" spans="1:14">
      <c r="A49" t="s">
        <v>414</v>
      </c>
      <c r="B49" s="49" t="str">
        <f>VLOOKUP(A49,MATERIALES!A5:D372,3,FALSE)</f>
        <v xml:space="preserve">Cicatrizante (para remoción de especies vegetales)
</v>
      </c>
      <c r="C49" s="290"/>
      <c r="D49" s="290"/>
      <c r="E49" s="290"/>
      <c r="F49" s="290"/>
      <c r="G49" s="290"/>
      <c r="H49" s="290"/>
      <c r="I49" s="277"/>
      <c r="J49" s="233" t="str">
        <f>VLOOKUP(A49,MATERIALES!A5:D372,2,FALSE)</f>
        <v>kg</v>
      </c>
      <c r="K49" s="291">
        <v>1</v>
      </c>
      <c r="L49" s="276"/>
      <c r="M49" s="292">
        <f>VLOOKUP(A49,MATERIALES!A6:D372,4,FALSE)</f>
        <v>14890</v>
      </c>
      <c r="N49" s="281">
        <f>K49*M49</f>
        <v>14890</v>
      </c>
    </row>
    <row r="50" spans="1:14">
      <c r="A50" s="150" t="s">
        <v>610</v>
      </c>
      <c r="B50" s="49" t="str">
        <f>VLOOKUP(A50,MATERIALES!A6:D372,3,FALSE)</f>
        <v xml:space="preserve">Nutrientes (para remoción de especies vegetales) (dap, triple 15 o similar) (ítem 201.9)
</v>
      </c>
      <c r="C50" s="290"/>
      <c r="D50" s="290"/>
      <c r="E50" s="290"/>
      <c r="F50" s="290"/>
      <c r="G50" s="290"/>
      <c r="H50" s="290"/>
      <c r="I50" s="277"/>
      <c r="J50" s="233" t="str">
        <f>VLOOKUP(A50,MATERIALES!A6:D372,2,FALSE)</f>
        <v>kg</v>
      </c>
      <c r="K50" s="291">
        <v>1</v>
      </c>
      <c r="L50" s="276"/>
      <c r="M50" s="292">
        <f>VLOOKUP(A50,MATERIALES!A6:D372,4,FALSE)</f>
        <v>2179</v>
      </c>
      <c r="N50" s="281">
        <f>K50*M50</f>
        <v>2179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27449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19454.17341184762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251608.341192939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50321.668238587801</v>
      </c>
      <c r="M83" s="854"/>
      <c r="N83" s="57"/>
    </row>
    <row r="84" spans="1:14">
      <c r="B84" s="95" t="s">
        <v>1057</v>
      </c>
      <c r="C84" s="96"/>
      <c r="D84" s="96"/>
      <c r="E84" s="96"/>
      <c r="F84" s="96"/>
      <c r="G84" s="96"/>
      <c r="H84" s="96"/>
      <c r="I84" s="93"/>
      <c r="J84" s="94"/>
      <c r="K84" s="313">
        <v>0.05</v>
      </c>
      <c r="L84" s="853">
        <f>N78*K84</f>
        <v>12580.41705964695</v>
      </c>
      <c r="M84" s="854"/>
      <c r="N84" s="57"/>
    </row>
    <row r="85" spans="1:14" ht="15.75" thickBot="1">
      <c r="B85" s="97" t="s">
        <v>1058</v>
      </c>
      <c r="C85" s="98"/>
      <c r="D85" s="98"/>
      <c r="E85" s="98"/>
      <c r="F85" s="98"/>
      <c r="G85" s="98"/>
      <c r="H85" s="98"/>
      <c r="I85" s="99"/>
      <c r="J85" s="100"/>
      <c r="K85" s="314">
        <v>0.05</v>
      </c>
      <c r="L85" s="855">
        <f>N78*K85</f>
        <v>12580.41705964695</v>
      </c>
      <c r="M85" s="856"/>
      <c r="N85" s="57"/>
    </row>
    <row r="86" spans="1:14" ht="15.75" thickBot="1">
      <c r="B86" s="818" t="s">
        <v>1037</v>
      </c>
      <c r="C86" s="819"/>
      <c r="D86" s="819"/>
      <c r="E86" s="819"/>
      <c r="F86" s="819"/>
      <c r="G86" s="819"/>
      <c r="H86" s="819"/>
      <c r="I86" s="819"/>
      <c r="J86" s="819"/>
      <c r="K86" s="819"/>
      <c r="L86" s="819"/>
      <c r="M86" s="820"/>
      <c r="N86" s="58">
        <f>L83+L84+L85</f>
        <v>75482.502357881705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327090.84355082072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50" t="s">
        <v>312</v>
      </c>
      <c r="B36" s="867" t="str">
        <f>VLOOKUP(A36,EQUIPOS!A6:D154,3,FALSE)</f>
        <v>Retroexcavadora sobre oruga, potencia 138 HP, balde de 1,5 m3.</v>
      </c>
      <c r="C36" s="868"/>
      <c r="D36" s="868"/>
      <c r="E36" s="868"/>
      <c r="F36" s="868"/>
      <c r="G36" s="868"/>
      <c r="H36" s="869"/>
      <c r="I36" s="276"/>
      <c r="J36" s="277"/>
      <c r="K36" s="278">
        <f>VLOOKUP(A36,EQUIPOS!A6:D163,4,FALSE)</f>
        <v>141102.59684972331</v>
      </c>
      <c r="L36" s="279"/>
      <c r="M36" s="280">
        <v>66</v>
      </c>
      <c r="N36" s="281">
        <f>K36/M36</f>
        <v>2137.9181340867167</v>
      </c>
    </row>
    <row r="37" spans="1:14">
      <c r="A37" s="150" t="s">
        <v>129</v>
      </c>
      <c r="B37" s="867" t="str">
        <f>VLOOKUP(A37,EQUIPOS!A7:D154,3,FALSE)</f>
        <v xml:space="preserve">Buldozer, Potencia al volante de 140 HP, motor de 2200 RPM, longitud de hoja 4,80m. </v>
      </c>
      <c r="C37" s="868"/>
      <c r="D37" s="868"/>
      <c r="E37" s="868"/>
      <c r="F37" s="868"/>
      <c r="G37" s="868"/>
      <c r="H37" s="869"/>
      <c r="I37" s="276"/>
      <c r="J37" s="277"/>
      <c r="K37" s="278">
        <f>VLOOKUP(A37,EQUIPOS!A7:D164,4,FALSE)</f>
        <v>169658.73882503196</v>
      </c>
      <c r="L37" s="279"/>
      <c r="M37" s="280">
        <v>100</v>
      </c>
      <c r="N37" s="281">
        <f>K37/M37</f>
        <v>1696.5873882503197</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0.01</v>
      </c>
      <c r="M42" s="880"/>
      <c r="N42" s="111">
        <f>N76*L42</f>
        <v>0.967181916782197</v>
      </c>
    </row>
    <row r="43" spans="1:14" ht="15.75" thickBot="1">
      <c r="B43" s="818" t="s">
        <v>1037</v>
      </c>
      <c r="C43" s="819"/>
      <c r="D43" s="819"/>
      <c r="E43" s="819"/>
      <c r="F43" s="819"/>
      <c r="G43" s="819"/>
      <c r="H43" s="819"/>
      <c r="I43" s="819"/>
      <c r="J43" s="819"/>
      <c r="K43" s="819"/>
      <c r="L43" s="819"/>
      <c r="M43" s="820"/>
      <c r="N43" s="403">
        <f>SUM(N36:N42)</f>
        <v>3835.4727042538184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448</v>
      </c>
      <c r="B48" s="49" t="str">
        <f>VLOOKUP(A48,MATERIALES!A4:D372,3,FALSE)</f>
        <v xml:space="preserve">Derechos de explotación y/o disposición de materiales
</v>
      </c>
      <c r="C48" s="290"/>
      <c r="D48" s="290"/>
      <c r="E48" s="290"/>
      <c r="F48" s="290"/>
      <c r="G48" s="290"/>
      <c r="H48" s="290"/>
      <c r="I48" s="277"/>
      <c r="J48" s="233" t="str">
        <f>VLOOKUP(A48,MATERIALES!A4:D372,2,FALSE)</f>
        <v>m3</v>
      </c>
      <c r="K48" s="291">
        <v>1</v>
      </c>
      <c r="L48" s="276"/>
      <c r="M48" s="292">
        <f>VLOOKUP(A48,MATERIALES!A5:D372,4,FALSE)</f>
        <v>4333</v>
      </c>
      <c r="N48" s="281">
        <f>K48*M48</f>
        <v>4333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4333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96.718191678219696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8265.1908959320372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1653.0381791864074</v>
      </c>
      <c r="M83" s="854"/>
      <c r="N83" s="57"/>
    </row>
    <row r="84" spans="1:14">
      <c r="B84" s="95" t="s">
        <v>1057</v>
      </c>
      <c r="C84" s="96"/>
      <c r="D84" s="96"/>
      <c r="E84" s="96"/>
      <c r="F84" s="96"/>
      <c r="G84" s="96"/>
      <c r="H84" s="96"/>
      <c r="I84" s="93"/>
      <c r="J84" s="94"/>
      <c r="K84" s="313">
        <v>0.05</v>
      </c>
      <c r="L84" s="853">
        <f>N78*K84</f>
        <v>413.25954479660186</v>
      </c>
      <c r="M84" s="854"/>
      <c r="N84" s="57"/>
    </row>
    <row r="85" spans="1:14" ht="15.75" thickBot="1">
      <c r="B85" s="97" t="s">
        <v>1058</v>
      </c>
      <c r="C85" s="98"/>
      <c r="D85" s="98"/>
      <c r="E85" s="98"/>
      <c r="F85" s="98"/>
      <c r="G85" s="98"/>
      <c r="H85" s="98"/>
      <c r="I85" s="99"/>
      <c r="J85" s="100"/>
      <c r="K85" s="314">
        <v>0.05</v>
      </c>
      <c r="L85" s="855">
        <f>N78*K85</f>
        <v>413.25954479660186</v>
      </c>
      <c r="M85" s="856"/>
      <c r="N85" s="57"/>
    </row>
    <row r="86" spans="1:14" ht="15.75" thickBot="1">
      <c r="B86" s="818" t="s">
        <v>1037</v>
      </c>
      <c r="C86" s="819"/>
      <c r="D86" s="819"/>
      <c r="E86" s="819"/>
      <c r="F86" s="819"/>
      <c r="G86" s="819"/>
      <c r="H86" s="819"/>
      <c r="I86" s="819"/>
      <c r="J86" s="819"/>
      <c r="K86" s="819"/>
      <c r="L86" s="819"/>
      <c r="M86" s="820"/>
      <c r="N86" s="58">
        <f>L83+L84+L85</f>
        <v>2479.5572687796111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10744.748164711647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50" t="s">
        <v>312</v>
      </c>
      <c r="B36" s="867" t="str">
        <f>VLOOKUP(A36,EQUIPOS!A6:D154,3,FALSE)</f>
        <v>Retroexcavadora sobre oruga, potencia 138 HP, balde de 1,5 m3.</v>
      </c>
      <c r="C36" s="868"/>
      <c r="D36" s="868"/>
      <c r="E36" s="868"/>
      <c r="F36" s="868"/>
      <c r="G36" s="868"/>
      <c r="H36" s="869"/>
      <c r="I36" s="276"/>
      <c r="J36" s="277"/>
      <c r="K36" s="278">
        <f>VLOOKUP(A36,EQUIPOS!A6:D163,4,FALSE)</f>
        <v>141102.59684972331</v>
      </c>
      <c r="L36" s="279"/>
      <c r="M36" s="280">
        <v>66</v>
      </c>
      <c r="N36" s="281">
        <f>K36/M36</f>
        <v>2137.9181340867167</v>
      </c>
    </row>
    <row r="37" spans="1:14">
      <c r="A37" 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0.01</v>
      </c>
      <c r="M42" s="880"/>
      <c r="N42" s="111">
        <f>N76*L42</f>
        <v>0.967181916782197</v>
      </c>
    </row>
    <row r="43" spans="1:14" ht="15.75" thickBot="1">
      <c r="B43" s="818" t="s">
        <v>1037</v>
      </c>
      <c r="C43" s="819"/>
      <c r="D43" s="819"/>
      <c r="E43" s="819"/>
      <c r="F43" s="819"/>
      <c r="G43" s="819"/>
      <c r="H43" s="819"/>
      <c r="I43" s="819"/>
      <c r="J43" s="819"/>
      <c r="K43" s="819"/>
      <c r="L43" s="819"/>
      <c r="M43" s="820"/>
      <c r="N43" s="403">
        <f>SUM(N36:N42)</f>
        <v>2138.8853160034987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96.718191678219696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2235.6035076817184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447.12070153634369</v>
      </c>
      <c r="M83" s="854"/>
      <c r="N83" s="57"/>
    </row>
    <row r="84" spans="1:14">
      <c r="B84" s="95" t="s">
        <v>1057</v>
      </c>
      <c r="C84" s="96"/>
      <c r="D84" s="96"/>
      <c r="E84" s="96"/>
      <c r="F84" s="96"/>
      <c r="G84" s="96"/>
      <c r="H84" s="96"/>
      <c r="I84" s="93"/>
      <c r="J84" s="94"/>
      <c r="K84" s="313">
        <v>0.05</v>
      </c>
      <c r="L84" s="853">
        <f>N78*K84</f>
        <v>111.78017538408592</v>
      </c>
      <c r="M84" s="854"/>
      <c r="N84" s="57"/>
    </row>
    <row r="85" spans="1:14" ht="15.75" thickBot="1">
      <c r="B85" s="97" t="s">
        <v>1058</v>
      </c>
      <c r="C85" s="98"/>
      <c r="D85" s="98"/>
      <c r="E85" s="98"/>
      <c r="F85" s="98"/>
      <c r="G85" s="98"/>
      <c r="H85" s="98"/>
      <c r="I85" s="99"/>
      <c r="J85" s="100"/>
      <c r="K85" s="314">
        <v>0.05</v>
      </c>
      <c r="L85" s="855">
        <f>N78*K85</f>
        <v>111.78017538408592</v>
      </c>
      <c r="M85" s="856"/>
      <c r="N85" s="57"/>
    </row>
    <row r="86" spans="1:14" ht="15.75" thickBot="1">
      <c r="B86" s="818" t="s">
        <v>1037</v>
      </c>
      <c r="C86" s="819"/>
      <c r="D86" s="819"/>
      <c r="E86" s="819"/>
      <c r="F86" s="819"/>
      <c r="G86" s="819"/>
      <c r="H86" s="819"/>
      <c r="I86" s="819"/>
      <c r="J86" s="819"/>
      <c r="K86" s="819"/>
      <c r="L86" s="819"/>
      <c r="M86" s="820"/>
      <c r="N86" s="58">
        <f>L83+L84+L85</f>
        <v>670.68105230451556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2906.2845599862339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55"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180</v>
      </c>
      <c r="B36" s="867" t="str">
        <f>VLOOKUP(A36,EQUIPOS!A6:D154,3,FALSE)</f>
        <v>Compresor 120 HP, con martillo.</v>
      </c>
      <c r="C36" s="868"/>
      <c r="D36" s="868"/>
      <c r="E36" s="868"/>
      <c r="F36" s="868"/>
      <c r="G36" s="868"/>
      <c r="H36" s="869"/>
      <c r="I36" s="276"/>
      <c r="J36" s="277"/>
      <c r="K36" s="278">
        <f>VLOOKUP(A36,EQUIPOS!A6:D163,4,FALSE)</f>
        <v>96875.276132386876</v>
      </c>
      <c r="L36" s="279"/>
      <c r="M36" s="280">
        <v>66</v>
      </c>
      <c r="N36" s="281">
        <f>K36/M36</f>
        <v>1467.8072141270738</v>
      </c>
    </row>
    <row r="37" spans="1:14">
      <c r="A37" s="114" t="s">
        <v>129</v>
      </c>
      <c r="B37" s="867" t="str">
        <f>VLOOKUP(A37,EQUIPOS!A7:D154,3,FALSE)</f>
        <v xml:space="preserve">Buldozer, Potencia al volante de 140 HP, motor de 2200 RPM, longitud de hoja 4,80m. </v>
      </c>
      <c r="C37" s="868"/>
      <c r="D37" s="868"/>
      <c r="E37" s="868"/>
      <c r="F37" s="868"/>
      <c r="G37" s="868"/>
      <c r="H37" s="869"/>
      <c r="I37" s="276"/>
      <c r="J37" s="277"/>
      <c r="K37" s="278">
        <f>VLOOKUP(A37,EQUIPOS!A7:D164,4,FALSE)</f>
        <v>169658.73882503196</v>
      </c>
      <c r="L37" s="279"/>
      <c r="M37" s="280">
        <v>100</v>
      </c>
      <c r="N37" s="281">
        <f>K37/M37</f>
        <v>1696.5873882503197</v>
      </c>
    </row>
    <row r="38" spans="1:14">
      <c r="A38" t="s">
        <v>312</v>
      </c>
      <c r="B38" s="867" t="str">
        <f>VLOOKUP(A38,EQUIPOS!A8:D154,3,FALSE)</f>
        <v>Retroexcavadora sobre oruga, potencia 138 HP, balde de 1,5 m3.</v>
      </c>
      <c r="C38" s="868"/>
      <c r="D38" s="868"/>
      <c r="E38" s="868"/>
      <c r="F38" s="868"/>
      <c r="G38" s="868"/>
      <c r="H38" s="869"/>
      <c r="I38" s="276"/>
      <c r="J38" s="277"/>
      <c r="K38" s="278">
        <f>VLOOKUP(A38,EQUIPOS!A8:D165,4,FALSE)</f>
        <v>141102.59684972331</v>
      </c>
      <c r="L38" s="279"/>
      <c r="M38" s="280">
        <v>66</v>
      </c>
      <c r="N38" s="281">
        <f>K38/M38</f>
        <v>2137.9181340867167</v>
      </c>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0.02</v>
      </c>
      <c r="M42" s="880"/>
      <c r="N42" s="111">
        <f>N78*L42</f>
        <v>5.8030915006931822</v>
      </c>
    </row>
    <row r="43" spans="1:14" ht="15.75" thickBot="1">
      <c r="B43" s="818" t="s">
        <v>1037</v>
      </c>
      <c r="C43" s="819"/>
      <c r="D43" s="819"/>
      <c r="E43" s="819"/>
      <c r="F43" s="819"/>
      <c r="G43" s="819"/>
      <c r="H43" s="819"/>
      <c r="I43" s="819"/>
      <c r="J43" s="819"/>
      <c r="K43" s="819"/>
      <c r="L43" s="819"/>
      <c r="M43" s="820"/>
      <c r="N43" s="403">
        <f>SUM(N36:N42)</f>
        <v>5308.1158279648025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376</v>
      </c>
      <c r="B48" s="49" t="str">
        <f>VLOOKUP(A48,MATERIALES!A4:D372,3,FALSE)</f>
        <v>Anfo</v>
      </c>
      <c r="C48" s="290"/>
      <c r="D48" s="290"/>
      <c r="E48" s="290"/>
      <c r="F48" s="290"/>
      <c r="G48" s="290"/>
      <c r="H48" s="290"/>
      <c r="I48" s="277"/>
      <c r="J48" s="233" t="str">
        <f>VLOOKUP(A48,MATERIALES!A4:D379,2,FALSE)</f>
        <v>kg</v>
      </c>
      <c r="K48" s="291">
        <v>0.2</v>
      </c>
      <c r="L48" s="276"/>
      <c r="M48" s="292">
        <f>VLOOKUP(A48,MATERIALES!A5:D372,4,FALSE)</f>
        <v>5500</v>
      </c>
      <c r="N48" s="281">
        <f>K48*M48</f>
        <v>1100</v>
      </c>
    </row>
    <row r="49" spans="1:14">
      <c r="A49" t="s">
        <v>427</v>
      </c>
      <c r="B49" s="49" t="str">
        <f>VLOOKUP(A49,MATERIALES!A5:D372,3,FALSE)</f>
        <v>Cordón detonante</v>
      </c>
      <c r="C49" s="290"/>
      <c r="D49" s="290"/>
      <c r="E49" s="290"/>
      <c r="F49" s="290"/>
      <c r="G49" s="290"/>
      <c r="H49" s="290"/>
      <c r="I49" s="277"/>
      <c r="J49" s="233" t="str">
        <f>VLOOKUP(A49,MATERIALES!A5:D379,2,FALSE)</f>
        <v>m</v>
      </c>
      <c r="K49" s="291">
        <v>3</v>
      </c>
      <c r="L49" s="276"/>
      <c r="M49" s="292">
        <f>VLOOKUP(A49,MATERIALES!A6:D372,4,FALSE)</f>
        <v>2352</v>
      </c>
      <c r="N49" s="281">
        <f t="shared" ref="N49:N54" si="0">K49*M49</f>
        <v>7056</v>
      </c>
    </row>
    <row r="50" spans="1:14">
      <c r="A50" s="215" t="s">
        <v>462</v>
      </c>
      <c r="B50" s="49" t="str">
        <f>VLOOKUP(A50,MATERIALES!A6:D372,3,FALSE)</f>
        <v>Explosivos  75% (INDUGEL)</v>
      </c>
      <c r="C50" s="290"/>
      <c r="D50" s="290"/>
      <c r="E50" s="290"/>
      <c r="F50" s="290"/>
      <c r="G50" s="290"/>
      <c r="H50" s="290"/>
      <c r="I50" s="277"/>
      <c r="J50" s="233" t="str">
        <f>VLOOKUP(A50,MATERIALES!A6:D380,2,FALSE)</f>
        <v>lb</v>
      </c>
      <c r="K50" s="291">
        <v>0.3</v>
      </c>
      <c r="L50" s="276"/>
      <c r="M50" s="292">
        <f>VLOOKUP(A50,MATERIALES!A6:D372,4,FALSE)</f>
        <v>11238</v>
      </c>
      <c r="N50" s="281">
        <f t="shared" si="0"/>
        <v>3371.4</v>
      </c>
    </row>
    <row r="51" spans="1:14">
      <c r="A51" t="s">
        <v>467</v>
      </c>
      <c r="B51" s="49" t="str">
        <f>VLOOKUP(A51,MATERIALES!A6:D372,3,FALSE)</f>
        <v>Fulminantes</v>
      </c>
      <c r="C51" s="290"/>
      <c r="D51" s="290"/>
      <c r="E51" s="290"/>
      <c r="F51" s="290"/>
      <c r="G51" s="290"/>
      <c r="H51" s="290"/>
      <c r="I51" s="277"/>
      <c r="J51" s="233" t="str">
        <f>VLOOKUP(A51,MATERIALES!A6:D381,2,FALSE)</f>
        <v>u</v>
      </c>
      <c r="K51" s="291">
        <v>0.2</v>
      </c>
      <c r="L51" s="276"/>
      <c r="M51" s="292">
        <f>VLOOKUP(A51,MATERIALES!A6:D372,4,FALSE)</f>
        <v>1126</v>
      </c>
      <c r="N51" s="281">
        <f t="shared" si="0"/>
        <v>225.20000000000002</v>
      </c>
    </row>
    <row r="52" spans="1:14">
      <c r="A52" t="s">
        <v>567</v>
      </c>
      <c r="B52" s="49" t="str">
        <f>VLOOKUP(A52,MATERIALES!A6:D372,3,FALSE)</f>
        <v>Mecha Lenta</v>
      </c>
      <c r="C52" s="290"/>
      <c r="D52" s="290"/>
      <c r="E52" s="290"/>
      <c r="F52" s="290"/>
      <c r="G52" s="290"/>
      <c r="H52" s="290"/>
      <c r="I52" s="277"/>
      <c r="J52" s="233" t="str">
        <f>VLOOKUP(A52,MATERIALES!A6:D382,2,FALSE)</f>
        <v>m</v>
      </c>
      <c r="K52" s="291">
        <v>0.5</v>
      </c>
      <c r="L52" s="276"/>
      <c r="M52" s="292">
        <f>VLOOKUP(A52,MATERIALES!A7:D372,4,FALSE)</f>
        <v>1007</v>
      </c>
      <c r="N52" s="281">
        <f t="shared" si="0"/>
        <v>503.5</v>
      </c>
    </row>
    <row r="53" spans="1:14">
      <c r="A53" t="s">
        <v>915</v>
      </c>
      <c r="B53" s="49" t="str">
        <f>VLOOKUP(A53,MATERIALES!A7:D372,3,FALSE)</f>
        <v>Escolta y trasporte (Tarifa Porcentual de 40 %) por cada Metro Cubico exportado y trasportado</v>
      </c>
      <c r="C53" s="290"/>
      <c r="D53" s="290"/>
      <c r="E53" s="290"/>
      <c r="F53" s="290"/>
      <c r="G53" s="290"/>
      <c r="H53" s="290"/>
      <c r="I53" s="277"/>
      <c r="J53" s="233" t="str">
        <f>VLOOKUP(A53,MATERIALES!A7:D383,2,FALSE)</f>
        <v>%</v>
      </c>
      <c r="K53" s="291">
        <v>7995.15</v>
      </c>
      <c r="L53" s="276"/>
      <c r="M53" s="292">
        <f>VLOOKUP(A53,MATERIALES!A8:D372,4,FALSE)</f>
        <v>0</v>
      </c>
      <c r="N53" s="281">
        <f t="shared" si="0"/>
        <v>0</v>
      </c>
    </row>
    <row r="54" spans="1:14">
      <c r="A54" t="s">
        <v>448</v>
      </c>
      <c r="B54" s="49" t="str">
        <f>VLOOKUP(A54,MATERIALES!A8:D372,3,FALSE)</f>
        <v xml:space="preserve">Derechos de explotación y/o disposición de materiales
</v>
      </c>
      <c r="C54" s="290"/>
      <c r="D54" s="290"/>
      <c r="E54" s="290"/>
      <c r="F54" s="290"/>
      <c r="G54" s="290"/>
      <c r="H54" s="290"/>
      <c r="I54" s="277"/>
      <c r="J54" s="233" t="str">
        <f>VLOOKUP(A54,MATERIALES!A8:D384,2,FALSE)</f>
        <v>m3</v>
      </c>
      <c r="K54" s="291">
        <v>1</v>
      </c>
      <c r="L54" s="276"/>
      <c r="M54" s="292">
        <f>VLOOKUP(A54,MATERIALES!A9:D373,4,FALSE)</f>
        <v>4333</v>
      </c>
      <c r="N54" s="281">
        <f t="shared" si="0"/>
        <v>4333</v>
      </c>
    </row>
    <row r="55" spans="1:14" ht="15.75" thickBot="1">
      <c r="B55" s="900"/>
      <c r="C55" s="901"/>
      <c r="D55" s="901"/>
      <c r="E55" s="901"/>
      <c r="F55" s="901"/>
      <c r="G55" s="901"/>
      <c r="H55" s="901"/>
      <c r="I55" s="871"/>
      <c r="J55" s="48"/>
      <c r="K55" s="50"/>
      <c r="L55" s="902"/>
      <c r="M55" s="903"/>
      <c r="N55" s="51"/>
    </row>
    <row r="56" spans="1:14" ht="15.75" thickBot="1">
      <c r="B56" s="818" t="s">
        <v>1037</v>
      </c>
      <c r="C56" s="819"/>
      <c r="D56" s="819"/>
      <c r="E56" s="819"/>
      <c r="F56" s="819"/>
      <c r="G56" s="819"/>
      <c r="H56" s="819"/>
      <c r="I56" s="819"/>
      <c r="J56" s="819"/>
      <c r="K56" s="819"/>
      <c r="L56" s="819"/>
      <c r="M56" s="820"/>
      <c r="N56" s="403">
        <f>SUM(N48:N55)</f>
        <v>16589.099999999999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4" t="s">
        <v>1045</v>
      </c>
      <c r="M60" s="883"/>
      <c r="N60" s="82" t="s">
        <v>1035</v>
      </c>
    </row>
    <row r="61" spans="1:14">
      <c r="B61" s="52"/>
      <c r="C61" s="326"/>
      <c r="D61" s="326"/>
      <c r="E61" s="326"/>
      <c r="F61" s="326"/>
      <c r="G61" s="326"/>
      <c r="H61" s="320"/>
      <c r="I61" s="288"/>
      <c r="J61" s="295"/>
      <c r="K61" s="288"/>
      <c r="L61" s="905"/>
      <c r="M61" s="906"/>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318"/>
      <c r="C66" s="319"/>
      <c r="D66" s="319"/>
      <c r="E66" s="319"/>
      <c r="F66" s="319"/>
      <c r="G66" s="319"/>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4"/>
      <c r="C77" s="895"/>
      <c r="D77" s="895"/>
      <c r="E77" s="895"/>
      <c r="F77" s="895"/>
      <c r="G77" s="895"/>
      <c r="H77" s="895"/>
      <c r="I77" s="132"/>
      <c r="J77" s="132"/>
      <c r="K77" s="132"/>
      <c r="L77" s="908"/>
      <c r="M77" s="908"/>
      <c r="N77" s="51"/>
    </row>
    <row r="78" spans="1:15" ht="15.75" thickBot="1">
      <c r="B78" s="818" t="s">
        <v>1037</v>
      </c>
      <c r="C78" s="819"/>
      <c r="D78" s="819"/>
      <c r="E78" s="819"/>
      <c r="F78" s="819"/>
      <c r="G78" s="819"/>
      <c r="H78" s="819"/>
      <c r="I78" s="861"/>
      <c r="J78" s="861"/>
      <c r="K78" s="861"/>
      <c r="L78" s="861"/>
      <c r="M78" s="862"/>
      <c r="N78" s="310">
        <f>SUM(N72:N77)</f>
        <v>290.1545750346591</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22187.370402999459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3"/>
      <c r="J84" s="343"/>
      <c r="K84" s="311" t="s">
        <v>1054</v>
      </c>
      <c r="L84" s="865" t="s">
        <v>1055</v>
      </c>
      <c r="M84" s="866"/>
      <c r="N84" s="312"/>
    </row>
    <row r="85" spans="1:14">
      <c r="B85" s="851" t="s">
        <v>1056</v>
      </c>
      <c r="C85" s="852"/>
      <c r="D85" s="852"/>
      <c r="E85" s="852"/>
      <c r="F85" s="852"/>
      <c r="G85" s="852"/>
      <c r="H85" s="852"/>
      <c r="I85" s="93"/>
      <c r="J85" s="94"/>
      <c r="K85" s="313">
        <v>0.2</v>
      </c>
      <c r="L85" s="853">
        <f>N80*K85</f>
        <v>4437.4740805998917</v>
      </c>
      <c r="M85" s="854"/>
      <c r="N85" s="57"/>
    </row>
    <row r="86" spans="1:14">
      <c r="B86" s="95" t="s">
        <v>1057</v>
      </c>
      <c r="C86" s="96"/>
      <c r="D86" s="96"/>
      <c r="E86" s="96"/>
      <c r="F86" s="96"/>
      <c r="G86" s="96"/>
      <c r="H86" s="96"/>
      <c r="I86" s="93"/>
      <c r="J86" s="94"/>
      <c r="K86" s="313">
        <v>0.05</v>
      </c>
      <c r="L86" s="853">
        <f>N80*K86</f>
        <v>1109.3685201499729</v>
      </c>
      <c r="M86" s="854"/>
      <c r="N86" s="57"/>
    </row>
    <row r="87" spans="1:14" ht="15.75" thickBot="1">
      <c r="B87" s="97" t="s">
        <v>1058</v>
      </c>
      <c r="C87" s="98"/>
      <c r="D87" s="98"/>
      <c r="E87" s="98"/>
      <c r="F87" s="98"/>
      <c r="G87" s="98"/>
      <c r="H87" s="98"/>
      <c r="I87" s="99"/>
      <c r="J87" s="100"/>
      <c r="K87" s="314">
        <v>0.05</v>
      </c>
      <c r="L87" s="855">
        <f>N80*K87</f>
        <v>1109.3685201499729</v>
      </c>
      <c r="M87" s="856"/>
      <c r="N87" s="57"/>
    </row>
    <row r="88" spans="1:14" ht="15.75" thickBot="1">
      <c r="B88" s="818" t="s">
        <v>1037</v>
      </c>
      <c r="C88" s="819"/>
      <c r="D88" s="819"/>
      <c r="E88" s="819"/>
      <c r="F88" s="819"/>
      <c r="G88" s="819"/>
      <c r="H88" s="819"/>
      <c r="I88" s="819"/>
      <c r="J88" s="819"/>
      <c r="K88" s="819"/>
      <c r="L88" s="819"/>
      <c r="M88" s="820"/>
      <c r="N88" s="58">
        <f>L85+L86+L87</f>
        <v>6656.2111208998376</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28843.581523899295</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7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21" t="s">
        <v>2324</v>
      </c>
      <c r="C107" s="822"/>
      <c r="D107" s="822"/>
      <c r="E107" s="822"/>
      <c r="F107" s="822"/>
      <c r="G107" s="822"/>
      <c r="H107" s="822"/>
      <c r="I107" s="822"/>
      <c r="J107" s="822"/>
      <c r="K107" s="822"/>
      <c r="L107" s="822"/>
      <c r="M107" s="822"/>
      <c r="N107" s="823"/>
    </row>
    <row r="108" spans="2:14" ht="15" customHeight="1">
      <c r="B108" s="821"/>
      <c r="C108" s="822"/>
      <c r="D108" s="822"/>
      <c r="E108" s="822"/>
      <c r="F108" s="822"/>
      <c r="G108" s="822"/>
      <c r="H108" s="822"/>
      <c r="I108" s="822"/>
      <c r="J108" s="822"/>
      <c r="K108" s="822"/>
      <c r="L108" s="822"/>
      <c r="M108" s="822"/>
      <c r="N108" s="823"/>
    </row>
    <row r="109" spans="2:14" ht="30" customHeight="1">
      <c r="B109" s="824" t="s">
        <v>2325</v>
      </c>
      <c r="C109" s="825"/>
      <c r="D109" s="825"/>
      <c r="E109" s="825"/>
      <c r="F109" s="825"/>
      <c r="G109" s="825"/>
      <c r="H109" s="825"/>
      <c r="I109" s="825"/>
      <c r="J109" s="825"/>
      <c r="K109" s="825"/>
      <c r="L109" s="825"/>
      <c r="M109" s="825"/>
      <c r="N109" s="826"/>
    </row>
    <row r="110" spans="2:14">
      <c r="B110" s="824"/>
      <c r="C110" s="825"/>
      <c r="D110" s="825"/>
      <c r="E110" s="825"/>
      <c r="F110" s="825"/>
      <c r="G110" s="825"/>
      <c r="H110" s="825"/>
      <c r="I110" s="825"/>
      <c r="J110" s="825"/>
      <c r="K110" s="825"/>
      <c r="L110" s="825"/>
      <c r="M110" s="825"/>
      <c r="N110" s="826"/>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4"/>
      <c r="K120" s="884"/>
      <c r="L120" s="884"/>
      <c r="M120" s="884"/>
      <c r="N120" s="885"/>
    </row>
    <row r="121" spans="2:14" ht="15.75" thickBot="1">
      <c r="B121" s="270" t="s">
        <v>2327</v>
      </c>
      <c r="C121" s="402"/>
      <c r="D121" s="402"/>
      <c r="E121" s="63"/>
      <c r="F121" s="63"/>
      <c r="G121" s="63"/>
      <c r="H121" s="63"/>
      <c r="I121" s="63"/>
      <c r="J121" s="886"/>
      <c r="K121" s="886"/>
      <c r="L121" s="886"/>
      <c r="M121" s="886"/>
      <c r="N121" s="887"/>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312</v>
      </c>
      <c r="B36" s="867" t="str">
        <f>VLOOKUP(A36,EQUIPOS!A6:D154,3,FALSE)</f>
        <v>Retroexcavadora sobre oruga, potencia 138 HP, balde de 1,5 m3.</v>
      </c>
      <c r="C36" s="868"/>
      <c r="D36" s="868"/>
      <c r="E36" s="868"/>
      <c r="F36" s="868"/>
      <c r="G36" s="868"/>
      <c r="H36" s="869"/>
      <c r="I36" s="276"/>
      <c r="J36" s="277"/>
      <c r="K36" s="278">
        <f>VLOOKUP(A36,EQUIPOS!A6:D163,4,FALSE)</f>
        <v>141102.59684972331</v>
      </c>
      <c r="L36" s="279"/>
      <c r="M36" s="280">
        <v>66</v>
      </c>
      <c r="N36" s="281">
        <f>K36/M36</f>
        <v>2137.9181340867167</v>
      </c>
    </row>
    <row r="37" spans="1:14">
      <c r="A37" s="114" t="s">
        <v>129</v>
      </c>
      <c r="B37" s="867" t="str">
        <f>VLOOKUP(A37,EQUIPOS!A7:D154,3,FALSE)</f>
        <v xml:space="preserve">Buldozer, Potencia al volante de 140 HP, motor de 2200 RPM, longitud de hoja 4,80m. </v>
      </c>
      <c r="C37" s="868"/>
      <c r="D37" s="868"/>
      <c r="E37" s="868"/>
      <c r="F37" s="868"/>
      <c r="G37" s="868"/>
      <c r="H37" s="869"/>
      <c r="I37" s="276"/>
      <c r="J37" s="277"/>
      <c r="K37" s="278">
        <f>VLOOKUP(A37,EQUIPOS!A7:D164,4,FALSE)</f>
        <v>169658.73882503196</v>
      </c>
      <c r="L37" s="279"/>
      <c r="M37" s="280">
        <v>100</v>
      </c>
      <c r="N37" s="281">
        <f>K37/M37</f>
        <v>1696.5873882503197</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0.01</v>
      </c>
      <c r="M42" s="880"/>
      <c r="N42" s="111">
        <f>N76*L42</f>
        <v>0.967181916782197</v>
      </c>
    </row>
    <row r="43" spans="1:14" ht="15.75" thickBot="1">
      <c r="B43" s="818" t="s">
        <v>1037</v>
      </c>
      <c r="C43" s="819"/>
      <c r="D43" s="819"/>
      <c r="E43" s="819"/>
      <c r="F43" s="819"/>
      <c r="G43" s="819"/>
      <c r="H43" s="819"/>
      <c r="I43" s="819"/>
      <c r="J43" s="819"/>
      <c r="K43" s="819"/>
      <c r="L43" s="819"/>
      <c r="M43" s="820"/>
      <c r="N43" s="403">
        <f>SUM(N36:N42)</f>
        <v>3835.4727042538184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448</v>
      </c>
      <c r="B48" s="49" t="str">
        <f>VLOOKUP(A48,MATERIALES!A4:D372,3,FALSE)</f>
        <v xml:space="preserve">Derechos de explotación y/o disposición de materiales
</v>
      </c>
      <c r="C48" s="290"/>
      <c r="D48" s="290"/>
      <c r="E48" s="290"/>
      <c r="F48" s="290"/>
      <c r="G48" s="290"/>
      <c r="H48" s="290"/>
      <c r="I48" s="277"/>
      <c r="J48" s="233" t="str">
        <f>VLOOKUP(A48,MATERIALES!A4:D372,2,FALSE)</f>
        <v>m3</v>
      </c>
      <c r="K48" s="291">
        <v>1</v>
      </c>
      <c r="L48" s="276"/>
      <c r="M48" s="292">
        <f>VLOOKUP(A48,MATERIALES!A4:D388,4,FALSE)</f>
        <v>4333</v>
      </c>
      <c r="N48" s="281">
        <f>K48*M48</f>
        <v>4333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4333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96.718191678219696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8265.1908959320372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1653.0381791864074</v>
      </c>
      <c r="M83" s="854"/>
      <c r="N83" s="57"/>
    </row>
    <row r="84" spans="1:14">
      <c r="B84" s="95" t="s">
        <v>1057</v>
      </c>
      <c r="C84" s="96"/>
      <c r="D84" s="96"/>
      <c r="E84" s="96"/>
      <c r="F84" s="96"/>
      <c r="G84" s="96"/>
      <c r="H84" s="96"/>
      <c r="I84" s="93"/>
      <c r="J84" s="94"/>
      <c r="K84" s="313">
        <v>0.05</v>
      </c>
      <c r="L84" s="853">
        <f>N78*K84</f>
        <v>413.25954479660186</v>
      </c>
      <c r="M84" s="854"/>
      <c r="N84" s="57"/>
    </row>
    <row r="85" spans="1:14" ht="15.75" thickBot="1">
      <c r="B85" s="97" t="s">
        <v>1058</v>
      </c>
      <c r="C85" s="98"/>
      <c r="D85" s="98"/>
      <c r="E85" s="98"/>
      <c r="F85" s="98"/>
      <c r="G85" s="98"/>
      <c r="H85" s="98"/>
      <c r="I85" s="99"/>
      <c r="J85" s="100"/>
      <c r="K85" s="314">
        <v>0.05</v>
      </c>
      <c r="L85" s="855">
        <f>N78*K85</f>
        <v>413.25954479660186</v>
      </c>
      <c r="M85" s="856"/>
      <c r="N85" s="57"/>
    </row>
    <row r="86" spans="1:14" ht="15.75" thickBot="1">
      <c r="B86" s="818" t="s">
        <v>1037</v>
      </c>
      <c r="C86" s="819"/>
      <c r="D86" s="819"/>
      <c r="E86" s="819"/>
      <c r="F86" s="819"/>
      <c r="G86" s="819"/>
      <c r="H86" s="819"/>
      <c r="I86" s="819"/>
      <c r="J86" s="819"/>
      <c r="K86" s="819"/>
      <c r="L86" s="819"/>
      <c r="M86" s="820"/>
      <c r="N86" s="58">
        <f>L83+L84+L85</f>
        <v>2479.5572687796111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10744.748164711647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topLeftCell="A5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312</v>
      </c>
      <c r="B36" s="867" t="str">
        <f>VLOOKUP(A36,EQUIPOS!A6:D154,3,FALSE)</f>
        <v>Retroexcavadora sobre oruga, potencia 138 HP, balde de 1,5 m3.</v>
      </c>
      <c r="C36" s="868"/>
      <c r="D36" s="868"/>
      <c r="E36" s="868"/>
      <c r="F36" s="868"/>
      <c r="G36" s="868"/>
      <c r="H36" s="869"/>
      <c r="I36" s="276"/>
      <c r="J36" s="277"/>
      <c r="K36" s="278">
        <f>VLOOKUP(A36,EQUIPOS!A6:D163,4,FALSE)</f>
        <v>141102.59684972331</v>
      </c>
      <c r="L36" s="279"/>
      <c r="M36" s="280">
        <v>66</v>
      </c>
      <c r="N36" s="281">
        <f>K36/M36</f>
        <v>2137.9181340867167</v>
      </c>
    </row>
    <row r="37" spans="1:14">
      <c r="A37" s="114" t="s">
        <v>180</v>
      </c>
      <c r="B37" s="867" t="str">
        <f>VLOOKUP(A37,EQUIPOS!A7:D154,3,FALSE)</f>
        <v>Compresor 120 HP, con martillo.</v>
      </c>
      <c r="C37" s="868"/>
      <c r="D37" s="868"/>
      <c r="E37" s="868"/>
      <c r="F37" s="868"/>
      <c r="G37" s="868"/>
      <c r="H37" s="869"/>
      <c r="I37" s="276"/>
      <c r="J37" s="277"/>
      <c r="K37" s="278">
        <f>VLOOKUP(A37,EQUIPOS!A7:D164,4,FALSE)</f>
        <v>96875.276132386876</v>
      </c>
      <c r="L37" s="279"/>
      <c r="M37" s="280">
        <v>66</v>
      </c>
      <c r="N37" s="281">
        <f>K37/M37</f>
        <v>1467.8072141270738</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0.02</v>
      </c>
      <c r="M42" s="880"/>
      <c r="N42" s="111">
        <f>N79*L42</f>
        <v>5.8030915006931822</v>
      </c>
    </row>
    <row r="43" spans="1:14" ht="15.75" thickBot="1">
      <c r="B43" s="818" t="s">
        <v>1037</v>
      </c>
      <c r="C43" s="819"/>
      <c r="D43" s="819"/>
      <c r="E43" s="819"/>
      <c r="F43" s="819"/>
      <c r="G43" s="819"/>
      <c r="H43" s="819"/>
      <c r="I43" s="819"/>
      <c r="J43" s="819"/>
      <c r="K43" s="819"/>
      <c r="L43" s="819"/>
      <c r="M43" s="820"/>
      <c r="N43" s="403">
        <f>SUM(N36:N42)</f>
        <v>3611.5284397144833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376</v>
      </c>
      <c r="B48" s="49" t="str">
        <f>VLOOKUP(A48,MATERIALES!A4:D372,3,FALSE)</f>
        <v>Anfo</v>
      </c>
      <c r="C48" s="290"/>
      <c r="D48" s="290"/>
      <c r="E48" s="290"/>
      <c r="F48" s="290"/>
      <c r="G48" s="290"/>
      <c r="H48" s="290"/>
      <c r="I48" s="277"/>
      <c r="J48" s="233" t="str">
        <f>VLOOKUP(A48,MATERIALES!A4:D372,2,FALSE)</f>
        <v>kg</v>
      </c>
      <c r="K48" s="291">
        <v>0.2</v>
      </c>
      <c r="L48" s="276"/>
      <c r="M48" s="292">
        <f>VLOOKUP(A48,MATERIALES!A4:D388,4,FALSE)</f>
        <v>5500</v>
      </c>
      <c r="N48" s="281">
        <f t="shared" ref="N48:N53" si="0">K48*M48</f>
        <v>1100</v>
      </c>
    </row>
    <row r="49" spans="1:14">
      <c r="A49" t="s">
        <v>427</v>
      </c>
      <c r="B49" s="49" t="str">
        <f>VLOOKUP(A49,MATERIALES!A5:D372,3,FALSE)</f>
        <v>Cordón detonante</v>
      </c>
      <c r="C49" s="290"/>
      <c r="D49" s="290"/>
      <c r="E49" s="290"/>
      <c r="F49" s="290"/>
      <c r="G49" s="290"/>
      <c r="H49" s="290"/>
      <c r="I49" s="277"/>
      <c r="J49" s="233" t="str">
        <f>VLOOKUP(A49,MATERIALES!A5:D372,2,FALSE)</f>
        <v>m</v>
      </c>
      <c r="K49" s="291">
        <v>3</v>
      </c>
      <c r="L49" s="276"/>
      <c r="M49" s="292">
        <f>VLOOKUP(A49,MATERIALES!A5:D389,4,FALSE)</f>
        <v>2352</v>
      </c>
      <c r="N49" s="281">
        <f t="shared" si="0"/>
        <v>7056</v>
      </c>
    </row>
    <row r="50" spans="1:14">
      <c r="A50" s="114" t="s">
        <v>462</v>
      </c>
      <c r="B50" s="49" t="str">
        <f>VLOOKUP(A50,MATERIALES!A6:D372,3,FALSE)</f>
        <v>Explosivos  75% (INDUGEL)</v>
      </c>
      <c r="C50" s="290"/>
      <c r="D50" s="290"/>
      <c r="E50" s="290"/>
      <c r="F50" s="290"/>
      <c r="G50" s="290"/>
      <c r="H50" s="290"/>
      <c r="I50" s="277"/>
      <c r="J50" s="233" t="str">
        <f>VLOOKUP(A50,MATERIALES!A6:D372,2,FALSE)</f>
        <v>lb</v>
      </c>
      <c r="K50" s="291">
        <v>0.3</v>
      </c>
      <c r="L50" s="276"/>
      <c r="M50" s="292">
        <f>VLOOKUP(A50,MATERIALES!A6:D390,4,FALSE)</f>
        <v>11238</v>
      </c>
      <c r="N50" s="281">
        <f t="shared" si="0"/>
        <v>3371.4</v>
      </c>
    </row>
    <row r="51" spans="1:14">
      <c r="A51" s="114" t="s">
        <v>467</v>
      </c>
      <c r="B51" s="49" t="str">
        <f>VLOOKUP(A51,MATERIALES!A6:D372,3,FALSE)</f>
        <v>Fulminantes</v>
      </c>
      <c r="C51" s="290"/>
      <c r="D51" s="290"/>
      <c r="E51" s="290"/>
      <c r="F51" s="290"/>
      <c r="G51" s="290"/>
      <c r="H51" s="290"/>
      <c r="I51" s="277"/>
      <c r="J51" s="233" t="str">
        <f>VLOOKUP(A51,MATERIALES!A6:D372,2,FALSE)</f>
        <v>u</v>
      </c>
      <c r="K51" s="291">
        <v>0.2</v>
      </c>
      <c r="L51" s="276"/>
      <c r="M51" s="292">
        <f>VLOOKUP(A51,MATERIALES!A6:D391,4,FALSE)</f>
        <v>1126</v>
      </c>
      <c r="N51" s="281">
        <f t="shared" si="0"/>
        <v>225.20000000000002</v>
      </c>
    </row>
    <row r="52" spans="1:14">
      <c r="A52" t="s">
        <v>567</v>
      </c>
      <c r="B52" s="49" t="str">
        <f>VLOOKUP(A52,MATERIALES!A6:D373,3,FALSE)</f>
        <v>Mecha Lenta</v>
      </c>
      <c r="C52" s="290"/>
      <c r="D52" s="290"/>
      <c r="E52" s="290"/>
      <c r="F52" s="290"/>
      <c r="G52" s="290"/>
      <c r="H52" s="290"/>
      <c r="I52" s="277"/>
      <c r="J52" s="233" t="str">
        <f>VLOOKUP(A52,MATERIALES!A6:D373,2,FALSE)</f>
        <v>m</v>
      </c>
      <c r="K52" s="291">
        <v>0.5</v>
      </c>
      <c r="L52" s="276"/>
      <c r="M52" s="292">
        <f>VLOOKUP(A52,MATERIALES!A6:D392,4,FALSE)</f>
        <v>1007</v>
      </c>
      <c r="N52" s="281">
        <f t="shared" si="0"/>
        <v>503.5</v>
      </c>
    </row>
    <row r="53" spans="1:14">
      <c r="A53" t="s">
        <v>915</v>
      </c>
      <c r="B53" s="49" t="str">
        <f>VLOOKUP(A53,MATERIALES!A7:D374,3,FALSE)</f>
        <v>Escolta y trasporte (Tarifa Porcentual de 40 %) por cada Metro Cubico exportado y trasportado</v>
      </c>
      <c r="C53" s="290"/>
      <c r="D53" s="290"/>
      <c r="E53" s="290"/>
      <c r="F53" s="290"/>
      <c r="G53" s="290"/>
      <c r="H53" s="290"/>
      <c r="I53" s="277"/>
      <c r="J53" s="233" t="str">
        <f>VLOOKUP(A53,MATERIALES!A7:D374,2,FALSE)</f>
        <v>%</v>
      </c>
      <c r="K53" s="291">
        <v>7995.15</v>
      </c>
      <c r="L53" s="276"/>
      <c r="M53" s="292">
        <f>VLOOKUP(A53,MATERIALES!A7:D393,4,FALSE)</f>
        <v>0</v>
      </c>
      <c r="N53" s="281">
        <f t="shared" si="0"/>
        <v>0</v>
      </c>
    </row>
    <row r="54" spans="1:14" ht="15.75" thickBot="1">
      <c r="B54" s="900"/>
      <c r="C54" s="901"/>
      <c r="D54" s="901"/>
      <c r="E54" s="901"/>
      <c r="F54" s="901"/>
      <c r="G54" s="901"/>
      <c r="H54" s="901"/>
      <c r="I54" s="871"/>
      <c r="J54" s="48"/>
      <c r="K54" s="50"/>
      <c r="L54" s="902"/>
      <c r="M54" s="903"/>
      <c r="N54" s="51"/>
    </row>
    <row r="55" spans="1:14" ht="15.75" thickBot="1">
      <c r="B55" s="818" t="s">
        <v>1037</v>
      </c>
      <c r="C55" s="819"/>
      <c r="D55" s="819"/>
      <c r="E55" s="819"/>
      <c r="F55" s="819"/>
      <c r="G55" s="819"/>
      <c r="H55" s="819"/>
      <c r="I55" s="819"/>
      <c r="J55" s="819"/>
      <c r="K55" s="819"/>
      <c r="L55" s="819"/>
      <c r="M55" s="820"/>
      <c r="N55" s="403">
        <f>SUM(N48:N54)</f>
        <v>12256.1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320"/>
      <c r="I64" s="288"/>
      <c r="J64" s="295"/>
      <c r="K64" s="288"/>
      <c r="L64" s="905"/>
      <c r="M64" s="906"/>
      <c r="N64" s="296"/>
    </row>
    <row r="65" spans="1:15">
      <c r="B65" s="945"/>
      <c r="C65" s="946"/>
      <c r="D65" s="946"/>
      <c r="E65" s="946"/>
      <c r="F65" s="946"/>
      <c r="G65" s="947"/>
      <c r="H65" s="320"/>
      <c r="I65" s="288"/>
      <c r="J65" s="295"/>
      <c r="K65" s="288"/>
      <c r="L65" s="905"/>
      <c r="M65" s="906"/>
      <c r="N65" s="296"/>
    </row>
    <row r="66" spans="1:15">
      <c r="B66" s="52"/>
      <c r="C66" s="53"/>
      <c r="D66" s="53"/>
      <c r="E66" s="53"/>
      <c r="F66" s="53"/>
      <c r="G66" s="53"/>
      <c r="H66" s="297"/>
      <c r="I66" s="288"/>
      <c r="J66" s="288"/>
      <c r="K66" s="288"/>
      <c r="L66" s="298"/>
      <c r="M66" s="299"/>
      <c r="N66" s="300"/>
    </row>
    <row r="67" spans="1:15" ht="15.75" thickBot="1">
      <c r="B67" s="318"/>
      <c r="C67" s="319"/>
      <c r="D67" s="319"/>
      <c r="E67" s="319"/>
      <c r="F67" s="319"/>
      <c r="G67" s="319"/>
      <c r="H67" s="54"/>
      <c r="I67" s="132"/>
      <c r="J67" s="132"/>
      <c r="K67" s="132"/>
      <c r="L67" s="896"/>
      <c r="M67" s="897"/>
      <c r="N67" s="133"/>
    </row>
    <row r="68" spans="1:15" ht="15.75" thickBot="1">
      <c r="B68" s="907" t="s">
        <v>1037</v>
      </c>
      <c r="C68" s="861"/>
      <c r="D68" s="861"/>
      <c r="E68" s="861"/>
      <c r="F68" s="861"/>
      <c r="G68" s="861"/>
      <c r="H68" s="861"/>
      <c r="I68" s="861"/>
      <c r="J68" s="861"/>
      <c r="K68" s="861"/>
      <c r="L68" s="861"/>
      <c r="M68" s="862"/>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7" t="s">
        <v>1047</v>
      </c>
      <c r="C72" s="858"/>
      <c r="D72" s="858"/>
      <c r="E72" s="858"/>
      <c r="F72" s="858"/>
      <c r="G72" s="858"/>
      <c r="H72" s="858"/>
      <c r="I72" s="79" t="s">
        <v>1048</v>
      </c>
      <c r="J72" s="81" t="s">
        <v>1494</v>
      </c>
      <c r="K72" s="80" t="s">
        <v>1050</v>
      </c>
      <c r="L72" s="859" t="s">
        <v>1034</v>
      </c>
      <c r="M72" s="860"/>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75" thickBot="1">
      <c r="B78" s="894"/>
      <c r="C78" s="895"/>
      <c r="D78" s="895"/>
      <c r="E78" s="895"/>
      <c r="F78" s="895"/>
      <c r="G78" s="895"/>
      <c r="H78" s="895"/>
      <c r="I78" s="132"/>
      <c r="J78" s="132"/>
      <c r="K78" s="132"/>
      <c r="L78" s="908"/>
      <c r="M78" s="908"/>
      <c r="N78" s="51"/>
    </row>
    <row r="79" spans="1:15" ht="15.75" thickBot="1">
      <c r="B79" s="907" t="s">
        <v>1037</v>
      </c>
      <c r="C79" s="861"/>
      <c r="D79" s="861"/>
      <c r="E79" s="861"/>
      <c r="F79" s="861"/>
      <c r="G79" s="861"/>
      <c r="H79" s="861"/>
      <c r="I79" s="861"/>
      <c r="J79" s="861"/>
      <c r="K79" s="861"/>
      <c r="L79" s="861"/>
      <c r="M79" s="862"/>
      <c r="N79" s="310">
        <f>SUM(N73:N78)</f>
        <v>290.1545750346591</v>
      </c>
    </row>
    <row r="80" spans="1:15" ht="15.75" thickBot="1">
      <c r="B80" s="39"/>
      <c r="C80" s="40"/>
      <c r="D80" s="40"/>
      <c r="E80" s="40"/>
      <c r="F80" s="40"/>
      <c r="G80" s="40"/>
      <c r="H80" s="40"/>
      <c r="I80" s="40"/>
      <c r="J80" s="40"/>
      <c r="K80" s="40"/>
      <c r="L80" s="40"/>
      <c r="M80" s="40"/>
      <c r="N80" s="41"/>
    </row>
    <row r="81" spans="1:14" ht="15.75" thickBot="1">
      <c r="B81" s="818" t="s">
        <v>1051</v>
      </c>
      <c r="C81" s="819"/>
      <c r="D81" s="819"/>
      <c r="E81" s="819"/>
      <c r="F81" s="819"/>
      <c r="G81" s="819"/>
      <c r="H81" s="819"/>
      <c r="I81" s="819"/>
      <c r="J81" s="819"/>
      <c r="K81" s="819"/>
      <c r="L81" s="819"/>
      <c r="M81" s="820"/>
      <c r="N81" s="105">
        <f>N43+N55+N68+N79</f>
        <v>16157.783014749144</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3" t="s">
        <v>1053</v>
      </c>
      <c r="C85" s="864"/>
      <c r="D85" s="864"/>
      <c r="E85" s="864"/>
      <c r="F85" s="864"/>
      <c r="G85" s="864"/>
      <c r="H85" s="864"/>
      <c r="I85" s="323"/>
      <c r="J85" s="343"/>
      <c r="K85" s="311" t="s">
        <v>1054</v>
      </c>
      <c r="L85" s="865" t="s">
        <v>1055</v>
      </c>
      <c r="M85" s="866"/>
      <c r="N85" s="312"/>
    </row>
    <row r="86" spans="1:14">
      <c r="B86" s="851" t="s">
        <v>1056</v>
      </c>
      <c r="C86" s="852"/>
      <c r="D86" s="852"/>
      <c r="E86" s="852"/>
      <c r="F86" s="852"/>
      <c r="G86" s="852"/>
      <c r="H86" s="852"/>
      <c r="I86" s="93"/>
      <c r="J86" s="94"/>
      <c r="K86" s="313">
        <v>0.2</v>
      </c>
      <c r="L86" s="853">
        <f>N81*K86</f>
        <v>3231.5566029498291</v>
      </c>
      <c r="M86" s="854"/>
      <c r="N86" s="57"/>
    </row>
    <row r="87" spans="1:14">
      <c r="B87" s="95" t="s">
        <v>1057</v>
      </c>
      <c r="C87" s="96"/>
      <c r="D87" s="96"/>
      <c r="E87" s="96"/>
      <c r="F87" s="96"/>
      <c r="G87" s="96"/>
      <c r="H87" s="96"/>
      <c r="I87" s="93"/>
      <c r="J87" s="94"/>
      <c r="K87" s="313">
        <v>0.05</v>
      </c>
      <c r="L87" s="853">
        <f>N81*K87</f>
        <v>807.88915073745727</v>
      </c>
      <c r="M87" s="854"/>
      <c r="N87" s="57"/>
    </row>
    <row r="88" spans="1:14" ht="15.75" thickBot="1">
      <c r="B88" s="97" t="s">
        <v>1058</v>
      </c>
      <c r="C88" s="98"/>
      <c r="D88" s="98"/>
      <c r="E88" s="98"/>
      <c r="F88" s="98"/>
      <c r="G88" s="98"/>
      <c r="H88" s="98"/>
      <c r="I88" s="99"/>
      <c r="J88" s="100"/>
      <c r="K88" s="314">
        <v>0.05</v>
      </c>
      <c r="L88" s="855">
        <f>N81*K88</f>
        <v>807.88915073745727</v>
      </c>
      <c r="M88" s="856"/>
      <c r="N88" s="57"/>
    </row>
    <row r="89" spans="1:14" ht="15.75" thickBot="1">
      <c r="B89" s="818" t="s">
        <v>1037</v>
      </c>
      <c r="C89" s="819"/>
      <c r="D89" s="819"/>
      <c r="E89" s="819"/>
      <c r="F89" s="819"/>
      <c r="G89" s="819"/>
      <c r="H89" s="819"/>
      <c r="I89" s="819"/>
      <c r="J89" s="819"/>
      <c r="K89" s="819"/>
      <c r="L89" s="819"/>
      <c r="M89" s="820"/>
      <c r="N89" s="58">
        <f>L86+L87+L88</f>
        <v>4847.3349044247434</v>
      </c>
    </row>
    <row r="90" spans="1:14" ht="15.75" thickBot="1">
      <c r="B90" s="39"/>
      <c r="C90" s="40"/>
      <c r="D90" s="40"/>
      <c r="E90" s="40"/>
      <c r="F90" s="40"/>
      <c r="G90" s="40"/>
      <c r="H90" s="40"/>
      <c r="I90" s="40"/>
      <c r="J90" s="40"/>
      <c r="K90" s="40"/>
      <c r="L90" s="40"/>
      <c r="M90" s="40"/>
      <c r="N90" s="41"/>
    </row>
    <row r="91" spans="1:14" ht="15.75" thickBot="1">
      <c r="A91" t="s">
        <v>2122</v>
      </c>
      <c r="B91" s="818" t="s">
        <v>1059</v>
      </c>
      <c r="C91" s="819"/>
      <c r="D91" s="819"/>
      <c r="E91" s="819"/>
      <c r="F91" s="819"/>
      <c r="G91" s="819"/>
      <c r="H91" s="819"/>
      <c r="I91" s="819"/>
      <c r="J91" s="819"/>
      <c r="K91" s="819"/>
      <c r="L91" s="819"/>
      <c r="M91" s="820"/>
      <c r="N91" s="196">
        <f>N81+N89</f>
        <v>21005.117919173888</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7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21" t="s">
        <v>2324</v>
      </c>
      <c r="C108" s="822"/>
      <c r="D108" s="822"/>
      <c r="E108" s="822"/>
      <c r="F108" s="822"/>
      <c r="G108" s="822"/>
      <c r="H108" s="822"/>
      <c r="I108" s="822"/>
      <c r="J108" s="822"/>
      <c r="K108" s="822"/>
      <c r="L108" s="822"/>
      <c r="M108" s="822"/>
      <c r="N108" s="823"/>
    </row>
    <row r="109" spans="2:14" ht="15" customHeight="1">
      <c r="B109" s="821"/>
      <c r="C109" s="822"/>
      <c r="D109" s="822"/>
      <c r="E109" s="822"/>
      <c r="F109" s="822"/>
      <c r="G109" s="822"/>
      <c r="H109" s="822"/>
      <c r="I109" s="822"/>
      <c r="J109" s="822"/>
      <c r="K109" s="822"/>
      <c r="L109" s="822"/>
      <c r="M109" s="822"/>
      <c r="N109" s="823"/>
    </row>
    <row r="110" spans="2:14" ht="32.25" customHeight="1">
      <c r="B110" s="824" t="s">
        <v>2325</v>
      </c>
      <c r="C110" s="825"/>
      <c r="D110" s="825"/>
      <c r="E110" s="825"/>
      <c r="F110" s="825"/>
      <c r="G110" s="825"/>
      <c r="H110" s="825"/>
      <c r="I110" s="825"/>
      <c r="J110" s="825"/>
      <c r="K110" s="825"/>
      <c r="L110" s="825"/>
      <c r="M110" s="825"/>
      <c r="N110" s="826"/>
    </row>
    <row r="111" spans="2:14">
      <c r="B111" s="824"/>
      <c r="C111" s="825"/>
      <c r="D111" s="825"/>
      <c r="E111" s="825"/>
      <c r="F111" s="825"/>
      <c r="G111" s="825"/>
      <c r="H111" s="825"/>
      <c r="I111" s="825"/>
      <c r="J111" s="825"/>
      <c r="K111" s="825"/>
      <c r="L111" s="825"/>
      <c r="M111" s="825"/>
      <c r="N111" s="826"/>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4"/>
      <c r="K121" s="884"/>
      <c r="L121" s="884"/>
      <c r="M121" s="884"/>
      <c r="N121" s="885"/>
    </row>
    <row r="122" spans="2:14" ht="15.75" thickBot="1">
      <c r="B122" s="270" t="s">
        <v>2327</v>
      </c>
      <c r="C122" s="402"/>
      <c r="D122" s="402"/>
      <c r="E122" s="63"/>
      <c r="F122" s="63"/>
      <c r="G122" s="63"/>
      <c r="H122" s="63"/>
      <c r="I122" s="63"/>
      <c r="J122" s="886"/>
      <c r="K122" s="886"/>
      <c r="L122" s="886"/>
      <c r="M122" s="886"/>
      <c r="N122" s="887"/>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312</v>
      </c>
      <c r="B36" s="867" t="str">
        <f>VLOOKUP(A36,EQUIPOS!A6:D154,3,FALSE)</f>
        <v>Retroexcavadora sobre oruga, potencia 138 HP, balde de 1,5 m3.</v>
      </c>
      <c r="C36" s="868"/>
      <c r="D36" s="868"/>
      <c r="E36" s="868"/>
      <c r="F36" s="868"/>
      <c r="G36" s="868"/>
      <c r="H36" s="869"/>
      <c r="I36" s="276"/>
      <c r="J36" s="277"/>
      <c r="K36" s="278">
        <f>VLOOKUP(A36,EQUIPOS!A6:D163,4,FALSE)</f>
        <v>141102.59684972331</v>
      </c>
      <c r="L36" s="279"/>
      <c r="M36" s="280">
        <v>66</v>
      </c>
      <c r="N36" s="281">
        <f>K36/M36</f>
        <v>2137.9181340867167</v>
      </c>
    </row>
    <row r="37" spans="1:14">
      <c r="A37" 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0.01</v>
      </c>
      <c r="M42" s="880"/>
      <c r="N42" s="111">
        <f>N76*L42</f>
        <v>0.967181916782197</v>
      </c>
    </row>
    <row r="43" spans="1:14" ht="15.75" thickBot="1">
      <c r="B43" s="818" t="s">
        <v>1037</v>
      </c>
      <c r="C43" s="819"/>
      <c r="D43" s="819"/>
      <c r="E43" s="819"/>
      <c r="F43" s="819"/>
      <c r="G43" s="819"/>
      <c r="H43" s="819"/>
      <c r="I43" s="819"/>
      <c r="J43" s="819"/>
      <c r="K43" s="819"/>
      <c r="L43" s="819"/>
      <c r="M43" s="820"/>
      <c r="N43" s="403">
        <f>SUM(N36:N42)</f>
        <v>2138.8853160034987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96.718191678219696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2235.6035076817184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447.12070153634369</v>
      </c>
      <c r="M83" s="854"/>
      <c r="N83" s="57"/>
    </row>
    <row r="84" spans="1:14">
      <c r="B84" s="95" t="s">
        <v>1057</v>
      </c>
      <c r="C84" s="96"/>
      <c r="D84" s="96"/>
      <c r="E84" s="96"/>
      <c r="F84" s="96"/>
      <c r="G84" s="96"/>
      <c r="H84" s="96"/>
      <c r="I84" s="93"/>
      <c r="J84" s="94"/>
      <c r="K84" s="313">
        <v>0.05</v>
      </c>
      <c r="L84" s="853">
        <f>N78*K84</f>
        <v>111.78017538408592</v>
      </c>
      <c r="M84" s="854"/>
      <c r="N84" s="57"/>
    </row>
    <row r="85" spans="1:14" ht="15.75" thickBot="1">
      <c r="B85" s="97" t="s">
        <v>1058</v>
      </c>
      <c r="C85" s="98"/>
      <c r="D85" s="98"/>
      <c r="E85" s="98"/>
      <c r="F85" s="98"/>
      <c r="G85" s="98"/>
      <c r="H85" s="98"/>
      <c r="I85" s="99"/>
      <c r="J85" s="100"/>
      <c r="K85" s="314">
        <v>0.05</v>
      </c>
      <c r="L85" s="855">
        <f>N78*K85</f>
        <v>111.78017538408592</v>
      </c>
      <c r="M85" s="856"/>
      <c r="N85" s="57"/>
    </row>
    <row r="86" spans="1:14" ht="15.75" thickBot="1">
      <c r="B86" s="818" t="s">
        <v>1037</v>
      </c>
      <c r="C86" s="819"/>
      <c r="D86" s="819"/>
      <c r="E86" s="819"/>
      <c r="F86" s="819"/>
      <c r="G86" s="819"/>
      <c r="H86" s="819"/>
      <c r="I86" s="819"/>
      <c r="J86" s="819"/>
      <c r="K86" s="819"/>
      <c r="L86" s="819"/>
      <c r="M86" s="820"/>
      <c r="N86" s="58">
        <f>L83+L84+L85</f>
        <v>670.68105230451556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2906.2845599862339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148</v>
      </c>
      <c r="B36" s="867" t="str">
        <f>VLOOKUP(A36,EQUIPOS!A6:D154,3,FALSE)</f>
        <v>Cargador : Potencia en el volante 110 hp, Clasificación de RPM del motor 2300.</v>
      </c>
      <c r="C36" s="868"/>
      <c r="D36" s="868"/>
      <c r="E36" s="868"/>
      <c r="F36" s="868"/>
      <c r="G36" s="868"/>
      <c r="H36" s="869"/>
      <c r="I36" s="276"/>
      <c r="J36" s="277"/>
      <c r="K36" s="278">
        <f>VLOOKUP(A36,EQUIPOS!A6:D163,4,FALSE)</f>
        <v>149542.54789272032</v>
      </c>
      <c r="L36" s="279"/>
      <c r="M36" s="280">
        <v>66</v>
      </c>
      <c r="N36" s="281">
        <f>K36/M36</f>
        <v>2265.7961801927322</v>
      </c>
    </row>
    <row r="37" spans="1:14">
      <c r="A37" s="114" t="s">
        <v>129</v>
      </c>
      <c r="B37" s="867" t="str">
        <f>VLOOKUP(A37,EQUIPOS!A7:D154,3,FALSE)</f>
        <v xml:space="preserve">Buldozer, Potencia al volante de 140 HP, motor de 2200 RPM, longitud de hoja 4,80m. </v>
      </c>
      <c r="C37" s="868"/>
      <c r="D37" s="868"/>
      <c r="E37" s="868"/>
      <c r="F37" s="868"/>
      <c r="G37" s="868"/>
      <c r="H37" s="869"/>
      <c r="I37" s="276"/>
      <c r="J37" s="277"/>
      <c r="K37" s="278">
        <f>VLOOKUP(A37,EQUIPOS!A7:D164,4,FALSE)</f>
        <v>169658.73882503196</v>
      </c>
      <c r="L37" s="279"/>
      <c r="M37" s="280">
        <v>100</v>
      </c>
      <c r="N37" s="281">
        <f>K37/M37</f>
        <v>1696.5873882503197</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83"/>
      <c r="L39" s="872"/>
      <c r="M39" s="873"/>
      <c r="N39" s="282"/>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0.01</v>
      </c>
      <c r="M42" s="880"/>
      <c r="N42" s="111">
        <f>N76*L42</f>
        <v>1.934363833564394</v>
      </c>
    </row>
    <row r="43" spans="1:14" ht="15.75" thickBot="1">
      <c r="B43" s="818" t="s">
        <v>1037</v>
      </c>
      <c r="C43" s="819"/>
      <c r="D43" s="819"/>
      <c r="E43" s="819"/>
      <c r="F43" s="819"/>
      <c r="G43" s="819"/>
      <c r="H43" s="819"/>
      <c r="I43" s="819"/>
      <c r="J43" s="819"/>
      <c r="K43" s="819"/>
      <c r="L43" s="819"/>
      <c r="M43" s="820"/>
      <c r="N43" s="403">
        <f>SUM(N36:N42)</f>
        <v>3964.3179322766164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451</v>
      </c>
      <c r="B48" s="49" t="str">
        <f>VLOOKUP(A48,MATERIALES!A4:D372,3,FALSE)</f>
        <v>Disposición de material de derrumbe</v>
      </c>
      <c r="C48" s="290"/>
      <c r="D48" s="290"/>
      <c r="E48" s="290"/>
      <c r="F48" s="290"/>
      <c r="G48" s="290"/>
      <c r="H48" s="290"/>
      <c r="I48" s="277"/>
      <c r="J48" s="233" t="str">
        <f>VLOOKUP(A48,MATERIALES!A4:D372,2,FALSE)</f>
        <v>m3</v>
      </c>
      <c r="K48" s="291">
        <v>1</v>
      </c>
      <c r="L48" s="276"/>
      <c r="M48" s="292">
        <f>VLOOKUP(A48,MATERIALES!A4:D388,4,FALSE)</f>
        <v>3737</v>
      </c>
      <c r="N48" s="281">
        <f>K48*M48</f>
        <v>3737</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3737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193.43638335643939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7894.7543156330557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1578.9508631266112</v>
      </c>
      <c r="M83" s="854"/>
      <c r="N83" s="57"/>
    </row>
    <row r="84" spans="1:14">
      <c r="B84" s="95" t="s">
        <v>1057</v>
      </c>
      <c r="C84" s="96"/>
      <c r="D84" s="96"/>
      <c r="E84" s="96"/>
      <c r="F84" s="96"/>
      <c r="G84" s="96"/>
      <c r="H84" s="96"/>
      <c r="I84" s="93"/>
      <c r="J84" s="94"/>
      <c r="K84" s="313">
        <v>0.05</v>
      </c>
      <c r="L84" s="853">
        <f>N78*K84</f>
        <v>394.73771578165281</v>
      </c>
      <c r="M84" s="854"/>
      <c r="N84" s="57"/>
    </row>
    <row r="85" spans="1:14" ht="15.75" thickBot="1">
      <c r="B85" s="97" t="s">
        <v>1058</v>
      </c>
      <c r="C85" s="98"/>
      <c r="D85" s="98"/>
      <c r="E85" s="98"/>
      <c r="F85" s="98"/>
      <c r="G85" s="98"/>
      <c r="H85" s="98"/>
      <c r="I85" s="99"/>
      <c r="J85" s="100"/>
      <c r="K85" s="314">
        <v>0.05</v>
      </c>
      <c r="L85" s="855">
        <f>N78*K85</f>
        <v>394.73771578165281</v>
      </c>
      <c r="M85" s="856"/>
      <c r="N85" s="57"/>
    </row>
    <row r="86" spans="1:14" ht="15.75" thickBot="1">
      <c r="B86" s="818" t="s">
        <v>1037</v>
      </c>
      <c r="C86" s="819"/>
      <c r="D86" s="819"/>
      <c r="E86" s="819"/>
      <c r="F86" s="819"/>
      <c r="G86" s="819"/>
      <c r="H86" s="819"/>
      <c r="I86" s="819"/>
      <c r="J86" s="819"/>
      <c r="K86" s="819"/>
      <c r="L86" s="819"/>
      <c r="M86" s="820"/>
      <c r="N86" s="58">
        <f>L83+L84+L85</f>
        <v>2368.4262946899166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10263.180610322972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4" t="s">
        <v>129</v>
      </c>
      <c r="B36" s="867" t="str">
        <f>VLOOKUP(A36,EQUIPOS!A6:D154,3,FALSE)</f>
        <v xml:space="preserve">Buldozer, Potencia al volante de 140 HP, motor de 2200 RPM, longitud de hoja 4,80m. </v>
      </c>
      <c r="C36" s="868"/>
      <c r="D36" s="868"/>
      <c r="E36" s="868"/>
      <c r="F36" s="868"/>
      <c r="G36" s="868"/>
      <c r="H36" s="869"/>
      <c r="I36" s="276"/>
      <c r="J36" s="277"/>
      <c r="K36" s="278">
        <f>VLOOKUP(A36,EQUIPOS!A6:D163,4,FALSE)</f>
        <v>169658.73882503196</v>
      </c>
      <c r="L36" s="473"/>
      <c r="M36" s="292">
        <v>50</v>
      </c>
      <c r="N36" s="281">
        <f>K36/M36</f>
        <v>3393.1747765006394</v>
      </c>
    </row>
    <row r="37" spans="1:14">
      <c r="A37" s="114" t="s">
        <v>152</v>
      </c>
      <c r="B37" s="867" t="str">
        <f>VLOOKUP(A37,EQUIPOS!A7:D154,3,FALSE)</f>
        <v xml:space="preserve">Carrotanque de agua(1000 Galones) </v>
      </c>
      <c r="C37" s="868"/>
      <c r="D37" s="868"/>
      <c r="E37" s="868"/>
      <c r="F37" s="868"/>
      <c r="G37" s="868"/>
      <c r="H37" s="869"/>
      <c r="I37" s="276"/>
      <c r="J37" s="277"/>
      <c r="K37" s="278">
        <f>VLOOKUP(A37,EQUIPOS!A7:D164,4,FALSE)</f>
        <v>80482.905491698606</v>
      </c>
      <c r="L37" s="473"/>
      <c r="M37" s="292">
        <v>50</v>
      </c>
      <c r="N37" s="281">
        <f>K37/M37</f>
        <v>1609.658109833972</v>
      </c>
    </row>
    <row r="38" spans="1:14">
      <c r="A38" s="214" t="s">
        <v>269</v>
      </c>
      <c r="B38" s="867" t="str">
        <f>VLOOKUP(A38,EQUIPOS!A8:D154,3,FALSE)</f>
        <v>Motoniveladora  potencia 215 HP, ancho de cuchilla 4,27 m, peso 18 ton.</v>
      </c>
      <c r="C38" s="868"/>
      <c r="D38" s="868"/>
      <c r="E38" s="868"/>
      <c r="F38" s="868"/>
      <c r="G38" s="868"/>
      <c r="H38" s="869"/>
      <c r="I38" s="276"/>
      <c r="J38" s="277"/>
      <c r="K38" s="278">
        <f>VLOOKUP(A38,EQUIPOS!A8:D165,4,FALSE)</f>
        <v>161462.69369944659</v>
      </c>
      <c r="L38" s="473"/>
      <c r="M38" s="292">
        <v>50</v>
      </c>
      <c r="N38" s="281">
        <f>K38/M38</f>
        <v>3229.2538739889319</v>
      </c>
    </row>
    <row r="39" spans="1:14">
      <c r="A39" s="214" t="s">
        <v>365</v>
      </c>
      <c r="B39" s="867" t="str">
        <f>VLOOKUP(A39,EQUIPOS!A9:D154,3,FALSE)</f>
        <v xml:space="preserve">Vibrocompatador, potencia 153 HP, peso 10 Ton. </v>
      </c>
      <c r="C39" s="868"/>
      <c r="D39" s="868"/>
      <c r="E39" s="868"/>
      <c r="F39" s="868"/>
      <c r="G39" s="868"/>
      <c r="H39" s="869"/>
      <c r="I39" s="870"/>
      <c r="J39" s="871"/>
      <c r="K39" s="278">
        <f>VLOOKUP(A39,EQUIPOS!A9:D166,4,FALSE)</f>
        <v>90708.812260536419</v>
      </c>
      <c r="L39" s="948">
        <v>50</v>
      </c>
      <c r="M39" s="949"/>
      <c r="N39" s="281">
        <f>K39/L39</f>
        <v>1814.1762452107284</v>
      </c>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10046.263005534272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383.00403904575001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10429.267044580023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2085.8534089160048</v>
      </c>
      <c r="M83" s="854"/>
      <c r="N83" s="57"/>
    </row>
    <row r="84" spans="1:14">
      <c r="B84" s="95" t="s">
        <v>1057</v>
      </c>
      <c r="C84" s="96"/>
      <c r="D84" s="96"/>
      <c r="E84" s="96"/>
      <c r="F84" s="96"/>
      <c r="G84" s="96"/>
      <c r="H84" s="96"/>
      <c r="I84" s="93"/>
      <c r="J84" s="94"/>
      <c r="K84" s="313">
        <v>0.05</v>
      </c>
      <c r="L84" s="853">
        <f>N78*K84</f>
        <v>521.4633522290012</v>
      </c>
      <c r="M84" s="854"/>
      <c r="N84" s="57"/>
    </row>
    <row r="85" spans="1:14" ht="15.75" thickBot="1">
      <c r="B85" s="97" t="s">
        <v>1058</v>
      </c>
      <c r="C85" s="98"/>
      <c r="D85" s="98"/>
      <c r="E85" s="98"/>
      <c r="F85" s="98"/>
      <c r="G85" s="98"/>
      <c r="H85" s="98"/>
      <c r="I85" s="99"/>
      <c r="J85" s="100"/>
      <c r="K85" s="314">
        <v>0.05</v>
      </c>
      <c r="L85" s="855">
        <f>N78*K85</f>
        <v>521.4633522290012</v>
      </c>
      <c r="M85" s="856"/>
      <c r="N85" s="57"/>
    </row>
    <row r="86" spans="1:14" ht="15.75" thickBot="1">
      <c r="B86" s="818" t="s">
        <v>1037</v>
      </c>
      <c r="C86" s="819"/>
      <c r="D86" s="819"/>
      <c r="E86" s="819"/>
      <c r="F86" s="819"/>
      <c r="G86" s="819"/>
      <c r="H86" s="819"/>
      <c r="I86" s="819"/>
      <c r="J86" s="819"/>
      <c r="K86" s="819"/>
      <c r="L86" s="819"/>
      <c r="M86" s="820"/>
      <c r="N86" s="58">
        <f>L83+L84+L85</f>
        <v>3128.7801133740077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13558.047157954032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129</v>
      </c>
      <c r="B36" s="867" t="str">
        <f>VLOOKUP(A36,EQUIPOS!A6:D154,3,FALSE)</f>
        <v xml:space="preserve">Buldozer, Potencia al volante de 140 HP, motor de 2200 RPM, longitud de hoja 4,80m. </v>
      </c>
      <c r="C36" s="868"/>
      <c r="D36" s="868"/>
      <c r="E36" s="868"/>
      <c r="F36" s="868"/>
      <c r="G36" s="868"/>
      <c r="H36" s="869"/>
      <c r="I36" s="276"/>
      <c r="J36" s="277"/>
      <c r="K36" s="278">
        <f>VLOOKUP(A36,EQUIPOS!A6:D163,4,FALSE)</f>
        <v>169658.73882503196</v>
      </c>
      <c r="L36" s="279"/>
      <c r="M36" s="280">
        <v>40</v>
      </c>
      <c r="N36" s="281">
        <f>K36/M36</f>
        <v>4241.4684706257995</v>
      </c>
    </row>
    <row r="37" spans="1:14">
      <c r="A37" s="119" t="s">
        <v>365</v>
      </c>
      <c r="B37" s="867" t="str">
        <f>VLOOKUP(A37,EQUIPOS!A7:D154,3,FALSE)</f>
        <v xml:space="preserve">Vibrocompatador, potencia 153 HP, peso 10 Ton. </v>
      </c>
      <c r="C37" s="868"/>
      <c r="D37" s="868"/>
      <c r="E37" s="868"/>
      <c r="F37" s="868"/>
      <c r="G37" s="868"/>
      <c r="H37" s="869"/>
      <c r="I37" s="276"/>
      <c r="J37" s="277"/>
      <c r="K37" s="278">
        <f>VLOOKUP(A37,EQUIPOS!A7:D164,4,FALSE)</f>
        <v>90708.812260536419</v>
      </c>
      <c r="L37" s="279"/>
      <c r="M37" s="280">
        <v>40</v>
      </c>
      <c r="N37" s="281">
        <f>K37/M37</f>
        <v>2267.7203065134104</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6509.1887771392103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478.75504880718745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6987.9438259463977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1397.5887651892797</v>
      </c>
      <c r="M83" s="854"/>
      <c r="N83" s="57"/>
    </row>
    <row r="84" spans="1:14">
      <c r="B84" s="95" t="s">
        <v>1057</v>
      </c>
      <c r="C84" s="96"/>
      <c r="D84" s="96"/>
      <c r="E84" s="96"/>
      <c r="F84" s="96"/>
      <c r="G84" s="96"/>
      <c r="H84" s="96"/>
      <c r="I84" s="93"/>
      <c r="J84" s="94"/>
      <c r="K84" s="313">
        <v>0.05</v>
      </c>
      <c r="L84" s="853">
        <f>N78*K84</f>
        <v>349.39719129731992</v>
      </c>
      <c r="M84" s="854"/>
      <c r="N84" s="57"/>
    </row>
    <row r="85" spans="1:14" ht="15.75" thickBot="1">
      <c r="B85" s="97" t="s">
        <v>1058</v>
      </c>
      <c r="C85" s="98"/>
      <c r="D85" s="98"/>
      <c r="E85" s="98"/>
      <c r="F85" s="98"/>
      <c r="G85" s="98"/>
      <c r="H85" s="98"/>
      <c r="I85" s="99"/>
      <c r="J85" s="100"/>
      <c r="K85" s="314">
        <v>0.05</v>
      </c>
      <c r="L85" s="855">
        <f>N78*K85</f>
        <v>349.39719129731992</v>
      </c>
      <c r="M85" s="856"/>
      <c r="N85" s="57"/>
    </row>
    <row r="86" spans="1:14" ht="15.75" thickBot="1">
      <c r="B86" s="818" t="s">
        <v>1037</v>
      </c>
      <c r="C86" s="819"/>
      <c r="D86" s="819"/>
      <c r="E86" s="819"/>
      <c r="F86" s="819"/>
      <c r="G86" s="819"/>
      <c r="H86" s="819"/>
      <c r="I86" s="819"/>
      <c r="J86" s="819"/>
      <c r="K86" s="819"/>
      <c r="L86" s="819"/>
      <c r="M86" s="820"/>
      <c r="N86" s="58">
        <f>L83+L84+L85</f>
        <v>2096.3831477839194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9084.3269737303162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129</v>
      </c>
      <c r="B36" s="867" t="str">
        <f>VLOOKUP(A36,EQUIPOS!A6:D154,3,FALSE)</f>
        <v xml:space="preserve">Buldozer, Potencia al volante de 140 HP, motor de 2200 RPM, longitud de hoja 4,80m. </v>
      </c>
      <c r="C36" s="868"/>
      <c r="D36" s="868"/>
      <c r="E36" s="868"/>
      <c r="F36" s="868"/>
      <c r="G36" s="868"/>
      <c r="H36" s="869"/>
      <c r="I36" s="276"/>
      <c r="J36" s="277"/>
      <c r="K36" s="278">
        <f>VLOOKUP(A36,EQUIPOS!A6:D163,4,FALSE)</f>
        <v>169658.73882503196</v>
      </c>
      <c r="L36" s="279"/>
      <c r="M36" s="280">
        <v>40</v>
      </c>
      <c r="N36" s="281">
        <f>K36/M36</f>
        <v>4241.4684706257995</v>
      </c>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4241.4684706257995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478.75504880718745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4720.2235194329869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944.0447038865974</v>
      </c>
      <c r="M83" s="854"/>
      <c r="N83" s="57"/>
    </row>
    <row r="84" spans="1:14">
      <c r="B84" s="95" t="s">
        <v>1057</v>
      </c>
      <c r="C84" s="96"/>
      <c r="D84" s="96"/>
      <c r="E84" s="96"/>
      <c r="F84" s="96"/>
      <c r="G84" s="96"/>
      <c r="H84" s="96"/>
      <c r="I84" s="93"/>
      <c r="J84" s="94"/>
      <c r="K84" s="313">
        <v>0.05</v>
      </c>
      <c r="L84" s="853">
        <f>N78*K84</f>
        <v>236.01117597164935</v>
      </c>
      <c r="M84" s="854"/>
      <c r="N84" s="57"/>
    </row>
    <row r="85" spans="1:14" ht="15.75" thickBot="1">
      <c r="B85" s="97" t="s">
        <v>1058</v>
      </c>
      <c r="C85" s="98"/>
      <c r="D85" s="98"/>
      <c r="E85" s="98"/>
      <c r="F85" s="98"/>
      <c r="G85" s="98"/>
      <c r="H85" s="98"/>
      <c r="I85" s="99"/>
      <c r="J85" s="100"/>
      <c r="K85" s="314">
        <v>0.05</v>
      </c>
      <c r="L85" s="855">
        <f>N78*K85</f>
        <v>236.01117597164935</v>
      </c>
      <c r="M85" s="856"/>
      <c r="N85" s="57"/>
    </row>
    <row r="86" spans="1:14" ht="15.75" thickBot="1">
      <c r="B86" s="818" t="s">
        <v>1037</v>
      </c>
      <c r="C86" s="819"/>
      <c r="D86" s="819"/>
      <c r="E86" s="819"/>
      <c r="F86" s="819"/>
      <c r="G86" s="819"/>
      <c r="H86" s="819"/>
      <c r="I86" s="819"/>
      <c r="J86" s="819"/>
      <c r="K86" s="819"/>
      <c r="L86" s="819"/>
      <c r="M86" s="820"/>
      <c r="N86" s="58">
        <f>L83+L84+L85</f>
        <v>1416.0670558298962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6136.2905752628831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0.01</v>
      </c>
      <c r="M42" s="880"/>
      <c r="N42" s="111">
        <f>N76*L42</f>
        <v>2.0426882082439999</v>
      </c>
    </row>
    <row r="43" spans="1:14" ht="15.75" thickBot="1">
      <c r="B43" s="818" t="s">
        <v>1037</v>
      </c>
      <c r="C43" s="819"/>
      <c r="D43" s="819"/>
      <c r="E43" s="819"/>
      <c r="F43" s="819"/>
      <c r="G43" s="819"/>
      <c r="H43" s="819"/>
      <c r="I43" s="819"/>
      <c r="J43" s="819"/>
      <c r="K43" s="819"/>
      <c r="L43" s="819"/>
      <c r="M43" s="820"/>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961</v>
      </c>
      <c r="B48" s="49" t="str">
        <f>VLOOKUP(A48,MATERIALES!A14:D377,3,FALSE)</f>
        <v>Geotextil Nt-2500 O Similar (Proveedores, Pavco, Geomatrix, Tensar, Omnes U Otros)</v>
      </c>
      <c r="C48" s="290"/>
      <c r="D48" s="290"/>
      <c r="E48" s="290"/>
      <c r="F48" s="290"/>
      <c r="G48" s="290"/>
      <c r="H48" s="290"/>
      <c r="I48" s="277"/>
      <c r="J48" s="233" t="s">
        <v>233</v>
      </c>
      <c r="K48" s="291">
        <v>1.3</v>
      </c>
      <c r="L48" s="276"/>
      <c r="M48" s="292">
        <f>VLOOKUP(A48,MATERIALES!A6:D373,4,FALSE)</f>
        <v>4949</v>
      </c>
      <c r="N48" s="281">
        <f>K48*M48</f>
        <v>6433.7</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6433.7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53"/>
      <c r="D59" s="53"/>
      <c r="E59" s="53"/>
      <c r="F59" s="53"/>
      <c r="G59" s="53"/>
      <c r="H59" s="297"/>
      <c r="I59" s="288"/>
      <c r="J59" s="288"/>
      <c r="K59" s="288"/>
      <c r="L59" s="905"/>
      <c r="M59" s="906"/>
      <c r="N59" s="300"/>
    </row>
    <row r="60" spans="1:14" ht="24.75" customHeight="1">
      <c r="B60" s="52"/>
      <c r="C60" s="326"/>
      <c r="D60" s="326"/>
      <c r="E60" s="326"/>
      <c r="F60" s="326"/>
      <c r="G60" s="326"/>
      <c r="H60" s="320"/>
      <c r="I60" s="408"/>
      <c r="J60" s="295"/>
      <c r="K60" s="288"/>
      <c r="L60" s="905"/>
      <c r="M60" s="906"/>
      <c r="N60" s="296"/>
    </row>
    <row r="61" spans="1:14">
      <c r="B61" s="52"/>
      <c r="C61" s="53"/>
      <c r="D61" s="53"/>
      <c r="E61" s="53"/>
      <c r="F61" s="53"/>
      <c r="G61" s="326"/>
      <c r="H61" s="320"/>
      <c r="I61" s="408"/>
      <c r="J61" s="295"/>
      <c r="K61" s="288"/>
      <c r="L61" s="905"/>
      <c r="M61" s="906"/>
      <c r="N61" s="300"/>
    </row>
    <row r="62" spans="1:14">
      <c r="B62" s="52"/>
      <c r="C62" s="53"/>
      <c r="D62" s="53"/>
      <c r="E62" s="53"/>
      <c r="F62" s="53"/>
      <c r="G62" s="53"/>
      <c r="H62" s="297"/>
      <c r="I62" s="288"/>
      <c r="J62" s="288"/>
      <c r="K62" s="288"/>
      <c r="L62" s="905"/>
      <c r="M62" s="906"/>
      <c r="N62" s="300"/>
    </row>
    <row r="63" spans="1:14">
      <c r="B63" s="52"/>
      <c r="C63" s="53"/>
      <c r="D63" s="53"/>
      <c r="E63" s="53"/>
      <c r="F63" s="53"/>
      <c r="G63" s="53"/>
      <c r="H63" s="297"/>
      <c r="I63" s="288"/>
      <c r="J63" s="288"/>
      <c r="K63" s="288"/>
      <c r="L63" s="905"/>
      <c r="M63" s="906"/>
      <c r="N63" s="300"/>
    </row>
    <row r="64" spans="1:14" ht="15.75" thickBot="1">
      <c r="B64" s="474"/>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204.2688208244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6640.0115090326435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1328.0023018065287</v>
      </c>
      <c r="M83" s="854"/>
      <c r="N83" s="57"/>
    </row>
    <row r="84" spans="1:14">
      <c r="B84" s="95" t="s">
        <v>1057</v>
      </c>
      <c r="C84" s="96"/>
      <c r="D84" s="96"/>
      <c r="E84" s="96"/>
      <c r="F84" s="96"/>
      <c r="G84" s="96"/>
      <c r="H84" s="96"/>
      <c r="I84" s="93"/>
      <c r="J84" s="94"/>
      <c r="K84" s="313">
        <v>0.05</v>
      </c>
      <c r="L84" s="853">
        <f>N78*K84</f>
        <v>332.00057545163219</v>
      </c>
      <c r="M84" s="854"/>
      <c r="N84" s="57"/>
    </row>
    <row r="85" spans="1:14" ht="15.75" thickBot="1">
      <c r="B85" s="97" t="s">
        <v>1058</v>
      </c>
      <c r="C85" s="98"/>
      <c r="D85" s="98"/>
      <c r="E85" s="98"/>
      <c r="F85" s="98"/>
      <c r="G85" s="98"/>
      <c r="H85" s="98"/>
      <c r="I85" s="99"/>
      <c r="J85" s="100"/>
      <c r="K85" s="314">
        <v>0.05</v>
      </c>
      <c r="L85" s="855">
        <f>N78*K85</f>
        <v>332.00057545163219</v>
      </c>
      <c r="M85" s="856"/>
      <c r="N85" s="57"/>
    </row>
    <row r="86" spans="1:14" ht="15.75" thickBot="1">
      <c r="B86" s="818" t="s">
        <v>1037</v>
      </c>
      <c r="C86" s="819"/>
      <c r="D86" s="819"/>
      <c r="E86" s="819"/>
      <c r="F86" s="819"/>
      <c r="G86" s="819"/>
      <c r="H86" s="819"/>
      <c r="I86" s="819"/>
      <c r="J86" s="819"/>
      <c r="K86" s="819"/>
      <c r="L86" s="819"/>
      <c r="M86" s="820"/>
      <c r="N86" s="58">
        <f>L83+L84+L85</f>
        <v>1992.003452709793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8632.0149617424358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1.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0.01</v>
      </c>
      <c r="M42" s="880"/>
      <c r="N42" s="111">
        <f>N76*L42</f>
        <v>2.0426882082439999</v>
      </c>
    </row>
    <row r="43" spans="1:14" ht="15.75" thickBot="1">
      <c r="B43" s="818" t="s">
        <v>1037</v>
      </c>
      <c r="C43" s="819"/>
      <c r="D43" s="819"/>
      <c r="E43" s="819"/>
      <c r="F43" s="819"/>
      <c r="G43" s="819"/>
      <c r="H43" s="819"/>
      <c r="I43" s="819"/>
      <c r="J43" s="819"/>
      <c r="K43" s="819"/>
      <c r="L43" s="819"/>
      <c r="M43" s="820"/>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479</v>
      </c>
      <c r="B48" s="49" t="str">
        <f>VLOOKUP(A48,MATERIALES!A4:D372,3,FALSE)</f>
        <v>Geomalla Tipo Asphalt</v>
      </c>
      <c r="C48" s="290"/>
      <c r="D48" s="290"/>
      <c r="E48" s="290"/>
      <c r="F48" s="290"/>
      <c r="G48" s="290"/>
      <c r="H48" s="290"/>
      <c r="I48" s="277"/>
      <c r="J48" s="233" t="str">
        <f>VLOOKUP(A48,MATERIALES!A4:D372,2,FALSE)</f>
        <v>m2</v>
      </c>
      <c r="K48" s="291">
        <v>1.2</v>
      </c>
      <c r="L48" s="276"/>
      <c r="M48" s="292">
        <f>VLOOKUP(A48,MATERIALES!A4:D388,4,FALSE)</f>
        <v>10244</v>
      </c>
      <c r="N48" s="281">
        <f>K48*M48</f>
        <v>12292.8</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12292.8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53"/>
      <c r="D59" s="53"/>
      <c r="E59" s="53"/>
      <c r="F59" s="53"/>
      <c r="G59" s="53"/>
      <c r="H59" s="297"/>
      <c r="I59" s="288"/>
      <c r="J59" s="288"/>
      <c r="K59" s="288"/>
      <c r="L59" s="905"/>
      <c r="M59" s="906"/>
      <c r="N59" s="300"/>
    </row>
    <row r="60" spans="1:14" ht="24.75" customHeight="1">
      <c r="B60" s="52"/>
      <c r="C60" s="326"/>
      <c r="D60" s="326"/>
      <c r="E60" s="326"/>
      <c r="F60" s="326"/>
      <c r="G60" s="326"/>
      <c r="H60" s="320"/>
      <c r="I60" s="408"/>
      <c r="J60" s="295"/>
      <c r="K60" s="288"/>
      <c r="L60" s="905"/>
      <c r="M60" s="906"/>
      <c r="N60" s="296"/>
    </row>
    <row r="61" spans="1:14">
      <c r="B61" s="52"/>
      <c r="C61" s="53"/>
      <c r="D61" s="53"/>
      <c r="E61" s="53"/>
      <c r="F61" s="53"/>
      <c r="G61" s="326"/>
      <c r="H61" s="320"/>
      <c r="I61" s="408"/>
      <c r="J61" s="295"/>
      <c r="K61" s="288"/>
      <c r="L61" s="905"/>
      <c r="M61" s="906"/>
      <c r="N61" s="300"/>
    </row>
    <row r="62" spans="1:14">
      <c r="B62" s="52"/>
      <c r="C62" s="53"/>
      <c r="D62" s="53"/>
      <c r="E62" s="53"/>
      <c r="F62" s="53"/>
      <c r="G62" s="53"/>
      <c r="H62" s="297"/>
      <c r="I62" s="288"/>
      <c r="J62" s="288"/>
      <c r="K62" s="288"/>
      <c r="L62" s="905"/>
      <c r="M62" s="906"/>
      <c r="N62" s="300"/>
    </row>
    <row r="63" spans="1:14">
      <c r="B63" s="52"/>
      <c r="C63" s="53"/>
      <c r="D63" s="53"/>
      <c r="E63" s="53"/>
      <c r="F63" s="53"/>
      <c r="G63" s="53"/>
      <c r="H63" s="297"/>
      <c r="I63" s="288"/>
      <c r="J63" s="288"/>
      <c r="K63" s="288"/>
      <c r="L63" s="905"/>
      <c r="M63" s="906"/>
      <c r="N63" s="300"/>
    </row>
    <row r="64" spans="1:14" ht="15.75" thickBot="1">
      <c r="B64" s="474"/>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204.2688208244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12499.111509032644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2499.8223018065291</v>
      </c>
      <c r="M83" s="854"/>
      <c r="N83" s="57"/>
    </row>
    <row r="84" spans="1:14">
      <c r="B84" s="95" t="s">
        <v>1057</v>
      </c>
      <c r="C84" s="96"/>
      <c r="D84" s="96"/>
      <c r="E84" s="96"/>
      <c r="F84" s="96"/>
      <c r="G84" s="96"/>
      <c r="H84" s="96"/>
      <c r="I84" s="93"/>
      <c r="J84" s="94"/>
      <c r="K84" s="313">
        <v>0.05</v>
      </c>
      <c r="L84" s="853">
        <f>N78*K84</f>
        <v>624.95557545163228</v>
      </c>
      <c r="M84" s="854"/>
      <c r="N84" s="57"/>
    </row>
    <row r="85" spans="1:14" ht="15.75" thickBot="1">
      <c r="B85" s="97" t="s">
        <v>1058</v>
      </c>
      <c r="C85" s="98"/>
      <c r="D85" s="98"/>
      <c r="E85" s="98"/>
      <c r="F85" s="98"/>
      <c r="G85" s="98"/>
      <c r="H85" s="98"/>
      <c r="I85" s="99"/>
      <c r="J85" s="100"/>
      <c r="K85" s="314">
        <v>0.05</v>
      </c>
      <c r="L85" s="855">
        <f>N78*K85</f>
        <v>624.95557545163228</v>
      </c>
      <c r="M85" s="856"/>
      <c r="N85" s="57"/>
    </row>
    <row r="86" spans="1:14" ht="15.75" thickBot="1">
      <c r="B86" s="818" t="s">
        <v>1037</v>
      </c>
      <c r="C86" s="819"/>
      <c r="D86" s="819"/>
      <c r="E86" s="819"/>
      <c r="F86" s="819"/>
      <c r="G86" s="819"/>
      <c r="H86" s="819"/>
      <c r="I86" s="819"/>
      <c r="J86" s="819"/>
      <c r="K86" s="819"/>
      <c r="L86" s="819"/>
      <c r="M86" s="820"/>
      <c r="N86" s="58">
        <f>L83+L84+L85</f>
        <v>3749.7334527097937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16248.844961742438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129</v>
      </c>
      <c r="B36" s="867" t="str">
        <f>VLOOKUP(A36,EQUIPOS!A6:D186,3,FALSE)</f>
        <v xml:space="preserve">Buldozer, Potencia al volante de 140 HP, motor de 2200 RPM, longitud de hoja 4,80m. </v>
      </c>
      <c r="C36" s="868"/>
      <c r="D36" s="868"/>
      <c r="E36" s="868"/>
      <c r="F36" s="868"/>
      <c r="G36" s="868"/>
      <c r="H36" s="869"/>
      <c r="I36" s="276"/>
      <c r="J36" s="277"/>
      <c r="K36" s="278">
        <f>VLOOKUP(A36,EQUIPOS!A6:D186,4,FALSE)</f>
        <v>169658.73882503196</v>
      </c>
      <c r="L36" s="279"/>
      <c r="M36" s="280">
        <v>45</v>
      </c>
      <c r="N36" s="281">
        <f>K36/M36</f>
        <v>3770.1941961118214</v>
      </c>
    </row>
    <row r="37" spans="1:14">
      <c r="A37" s="119" t="s">
        <v>152</v>
      </c>
      <c r="B37" s="867" t="str">
        <f>VLOOKUP(A37,EQUIPOS!A7:D187,3,FALSE)</f>
        <v xml:space="preserve">Carrotanque de agua(1000 Galones) </v>
      </c>
      <c r="C37" s="868"/>
      <c r="D37" s="868"/>
      <c r="E37" s="868"/>
      <c r="F37" s="868"/>
      <c r="G37" s="868"/>
      <c r="H37" s="869"/>
      <c r="I37" s="276"/>
      <c r="J37" s="277"/>
      <c r="K37" s="278">
        <f>VLOOKUP(A37,EQUIPOS!A7:D187,4,FALSE)</f>
        <v>80482.905491698606</v>
      </c>
      <c r="L37" s="279"/>
      <c r="M37" s="280">
        <v>45</v>
      </c>
      <c r="N37" s="281">
        <f>K37/M37</f>
        <v>1788.5090109266357</v>
      </c>
    </row>
    <row r="38" spans="1:14">
      <c r="A38" t="s">
        <v>269</v>
      </c>
      <c r="B38" s="867" t="str">
        <f>VLOOKUP(A38,EQUIPOS!A8:D188,3,FALSE)</f>
        <v>Motoniveladora  potencia 215 HP, ancho de cuchilla 4,27 m, peso 18 ton.</v>
      </c>
      <c r="C38" s="868"/>
      <c r="D38" s="868"/>
      <c r="E38" s="868"/>
      <c r="F38" s="868"/>
      <c r="G38" s="868"/>
      <c r="H38" s="869"/>
      <c r="I38" s="276"/>
      <c r="J38" s="277"/>
      <c r="K38" s="278">
        <f>VLOOKUP(A38,EQUIPOS!A8:D188,4,FALSE)</f>
        <v>161462.69369944659</v>
      </c>
      <c r="L38" s="279"/>
      <c r="M38" s="280">
        <v>45</v>
      </c>
      <c r="N38" s="281">
        <f>K38/M38</f>
        <v>3588.0598599877021</v>
      </c>
    </row>
    <row r="39" spans="1:14">
      <c r="A39" t="s">
        <v>365</v>
      </c>
      <c r="B39" s="867" t="str">
        <f>VLOOKUP(A39,EQUIPOS!A9:D189,3,FALSE)</f>
        <v xml:space="preserve">Vibrocompatador, potencia 153 HP, peso 10 Ton. </v>
      </c>
      <c r="C39" s="868"/>
      <c r="D39" s="868"/>
      <c r="E39" s="868"/>
      <c r="F39" s="868"/>
      <c r="G39" s="868"/>
      <c r="H39" s="869"/>
      <c r="I39" s="870"/>
      <c r="J39" s="871"/>
      <c r="K39" s="278">
        <f>VLOOKUP(A39,EQUIPOS!A9:D189,4,FALSE)</f>
        <v>90708.812260536419</v>
      </c>
      <c r="L39" s="872">
        <v>45</v>
      </c>
      <c r="M39" s="873"/>
      <c r="N39" s="281">
        <f>K39/L39</f>
        <v>2015.7513835674761</v>
      </c>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0.02</v>
      </c>
      <c r="M42" s="880"/>
      <c r="N42" s="111">
        <f>N76*L42</f>
        <v>11.348267823577778</v>
      </c>
    </row>
    <row r="43" spans="1:14" ht="15.75" thickBot="1">
      <c r="B43" s="818" t="s">
        <v>1037</v>
      </c>
      <c r="C43" s="819"/>
      <c r="D43" s="819"/>
      <c r="E43" s="819"/>
      <c r="F43" s="819"/>
      <c r="G43" s="819"/>
      <c r="H43" s="819"/>
      <c r="I43" s="819"/>
      <c r="J43" s="819"/>
      <c r="K43" s="819"/>
      <c r="L43" s="819"/>
      <c r="M43" s="820"/>
      <c r="N43" s="403">
        <f>SUM(N36:N42)</f>
        <v>11173.862718417215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564</v>
      </c>
      <c r="B48" s="49" t="str">
        <f>VLOOKUP(A48,MATERIALES!A4:D372,3,FALSE)</f>
        <v xml:space="preserve">Material seleccionado para Relleno
</v>
      </c>
      <c r="C48" s="290"/>
      <c r="D48" s="290"/>
      <c r="E48" s="290"/>
      <c r="F48" s="290"/>
      <c r="G48" s="290"/>
      <c r="H48" s="290"/>
      <c r="I48" s="277"/>
      <c r="J48" s="233" t="str">
        <f>VLOOKUP(A48,MATERIALES!A4:D372,2,FALSE)</f>
        <v>m3</v>
      </c>
      <c r="K48" s="291">
        <v>1.25</v>
      </c>
      <c r="L48" s="276"/>
      <c r="M48" s="409">
        <f>VLOOKUP(A48,MATERIALES!A4:D388,4,FALSE)</f>
        <v>21420</v>
      </c>
      <c r="N48" s="281">
        <f>K48*M48</f>
        <v>26775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26775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05">
        <f>VLOOKUP(A59,TRANSPORTE!A5:D122,4,FALSE)</f>
        <v>1010</v>
      </c>
      <c r="M59" s="906"/>
      <c r="N59" s="300">
        <f>K59*L59</f>
        <v>1262.5</v>
      </c>
    </row>
    <row r="60" spans="1:14" ht="24.75" customHeight="1">
      <c r="B60" s="52"/>
      <c r="C60" s="326"/>
      <c r="D60" s="326"/>
      <c r="E60" s="326"/>
      <c r="F60" s="326"/>
      <c r="G60" s="326"/>
      <c r="H60" s="320"/>
      <c r="I60" s="408"/>
      <c r="J60" s="295"/>
      <c r="K60" s="288"/>
      <c r="L60" s="905"/>
      <c r="M60" s="906"/>
      <c r="N60" s="296"/>
    </row>
    <row r="61" spans="1:14">
      <c r="B61" s="52"/>
      <c r="C61" s="53"/>
      <c r="D61" s="53"/>
      <c r="E61" s="53"/>
      <c r="F61" s="53"/>
      <c r="G61" s="326"/>
      <c r="H61" s="320"/>
      <c r="I61" s="408"/>
      <c r="J61" s="295"/>
      <c r="K61" s="288"/>
      <c r="L61" s="905"/>
      <c r="M61" s="906"/>
      <c r="N61" s="300"/>
    </row>
    <row r="62" spans="1:14">
      <c r="B62" s="52"/>
      <c r="C62" s="53"/>
      <c r="D62" s="53"/>
      <c r="E62" s="53"/>
      <c r="F62" s="53"/>
      <c r="G62" s="53"/>
      <c r="H62" s="297"/>
      <c r="I62" s="288"/>
      <c r="J62" s="288"/>
      <c r="K62" s="288"/>
      <c r="L62" s="905"/>
      <c r="M62" s="906"/>
      <c r="N62" s="300"/>
    </row>
    <row r="63" spans="1:14">
      <c r="B63" s="52"/>
      <c r="C63" s="53"/>
      <c r="D63" s="53"/>
      <c r="E63" s="53"/>
      <c r="F63" s="53"/>
      <c r="G63" s="53"/>
      <c r="H63" s="297"/>
      <c r="I63" s="288"/>
      <c r="J63" s="288"/>
      <c r="K63" s="288"/>
      <c r="L63" s="905"/>
      <c r="M63" s="906"/>
      <c r="N63" s="300"/>
    </row>
    <row r="64" spans="1:14" ht="15.75" thickBot="1">
      <c r="B64" s="474"/>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SUM(N59:N64)</f>
        <v>1262.5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39778.776109596103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7955.7552219192212</v>
      </c>
      <c r="M83" s="854"/>
      <c r="N83" s="57"/>
    </row>
    <row r="84" spans="1:14">
      <c r="B84" s="95" t="s">
        <v>1057</v>
      </c>
      <c r="C84" s="96"/>
      <c r="D84" s="96"/>
      <c r="E84" s="96"/>
      <c r="F84" s="96"/>
      <c r="G84" s="96"/>
      <c r="H84" s="96"/>
      <c r="I84" s="93"/>
      <c r="J84" s="94"/>
      <c r="K84" s="313">
        <v>0.05</v>
      </c>
      <c r="L84" s="853">
        <f>N78*K84</f>
        <v>1988.9388054798053</v>
      </c>
      <c r="M84" s="854"/>
      <c r="N84" s="57"/>
    </row>
    <row r="85" spans="1:14" ht="15.75" thickBot="1">
      <c r="B85" s="97" t="s">
        <v>1058</v>
      </c>
      <c r="C85" s="98"/>
      <c r="D85" s="98"/>
      <c r="E85" s="98"/>
      <c r="F85" s="98"/>
      <c r="G85" s="98"/>
      <c r="H85" s="98"/>
      <c r="I85" s="99"/>
      <c r="J85" s="100"/>
      <c r="K85" s="314">
        <v>0.05</v>
      </c>
      <c r="L85" s="855">
        <f>N78*K85</f>
        <v>1988.9388054798053</v>
      </c>
      <c r="M85" s="856"/>
      <c r="N85" s="57"/>
    </row>
    <row r="86" spans="1:14" ht="15.75" thickBot="1">
      <c r="B86" s="818" t="s">
        <v>1037</v>
      </c>
      <c r="C86" s="819"/>
      <c r="D86" s="819"/>
      <c r="E86" s="819"/>
      <c r="F86" s="819"/>
      <c r="G86" s="819"/>
      <c r="H86" s="819"/>
      <c r="I86" s="819"/>
      <c r="J86" s="819"/>
      <c r="K86" s="819"/>
      <c r="L86" s="819"/>
      <c r="M86" s="820"/>
      <c r="N86" s="58">
        <f>L83+L84+L85</f>
        <v>11933.632832878831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ROUND((N78+N86),0)</f>
        <v>51712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129</v>
      </c>
      <c r="B36" s="867" t="str">
        <f>VLOOKUP(A36,EQUIPOS!A6:D186,3,FALSE)</f>
        <v xml:space="preserve">Buldozer, Potencia al volante de 140 HP, motor de 2200 RPM, longitud de hoja 4,80m. </v>
      </c>
      <c r="C36" s="868"/>
      <c r="D36" s="868"/>
      <c r="E36" s="868"/>
      <c r="F36" s="868"/>
      <c r="G36" s="868"/>
      <c r="H36" s="869"/>
      <c r="I36" s="276"/>
      <c r="J36" s="277"/>
      <c r="K36" s="278">
        <f>VLOOKUP(A36,EQUIPOS!A6:D186,4,FALSE)</f>
        <v>169658.73882503196</v>
      </c>
      <c r="L36" s="279"/>
      <c r="M36" s="280">
        <v>45</v>
      </c>
      <c r="N36" s="281">
        <f>K36/M36</f>
        <v>3770.1941961118214</v>
      </c>
    </row>
    <row r="37" spans="1:14">
      <c r="A37" s="119" t="s">
        <v>152</v>
      </c>
      <c r="B37" s="867" t="str">
        <f>VLOOKUP(A37,EQUIPOS!A7:D187,3,FALSE)</f>
        <v xml:space="preserve">Carrotanque de agua(1000 Galones) </v>
      </c>
      <c r="C37" s="868"/>
      <c r="D37" s="868"/>
      <c r="E37" s="868"/>
      <c r="F37" s="868"/>
      <c r="G37" s="868"/>
      <c r="H37" s="869"/>
      <c r="I37" s="276"/>
      <c r="J37" s="277"/>
      <c r="K37" s="278">
        <f>VLOOKUP(A37,EQUIPOS!A7:D187,4,FALSE)</f>
        <v>80482.905491698606</v>
      </c>
      <c r="L37" s="279"/>
      <c r="M37" s="280">
        <v>45</v>
      </c>
      <c r="N37" s="281">
        <f>K37/M37</f>
        <v>1788.5090109266357</v>
      </c>
    </row>
    <row r="38" spans="1:14">
      <c r="A38" t="s">
        <v>269</v>
      </c>
      <c r="B38" s="867" t="str">
        <f>VLOOKUP(A38,EQUIPOS!A8:D188,3,FALSE)</f>
        <v>Motoniveladora  potencia 215 HP, ancho de cuchilla 4,27 m, peso 18 ton.</v>
      </c>
      <c r="C38" s="868"/>
      <c r="D38" s="868"/>
      <c r="E38" s="868"/>
      <c r="F38" s="868"/>
      <c r="G38" s="868"/>
      <c r="H38" s="869"/>
      <c r="I38" s="276"/>
      <c r="J38" s="277"/>
      <c r="K38" s="278">
        <f>VLOOKUP(A38,EQUIPOS!A8:D188,4,FALSE)</f>
        <v>161462.69369944659</v>
      </c>
      <c r="L38" s="279"/>
      <c r="M38" s="280">
        <v>45</v>
      </c>
      <c r="N38" s="281">
        <f>K38/M38</f>
        <v>3588.0598599877021</v>
      </c>
    </row>
    <row r="39" spans="1:14">
      <c r="A39" t="s">
        <v>365</v>
      </c>
      <c r="B39" s="867" t="str">
        <f>VLOOKUP(A39,EQUIPOS!A9:D189,3,FALSE)</f>
        <v xml:space="preserve">Vibrocompatador, potencia 153 HP, peso 10 Ton. </v>
      </c>
      <c r="C39" s="868"/>
      <c r="D39" s="868"/>
      <c r="E39" s="868"/>
      <c r="F39" s="868"/>
      <c r="G39" s="868"/>
      <c r="H39" s="869"/>
      <c r="I39" s="870"/>
      <c r="J39" s="871"/>
      <c r="K39" s="278">
        <f>VLOOKUP(A39,EQUIPOS!A9:D189,4,FALSE)</f>
        <v>90708.812260536419</v>
      </c>
      <c r="L39" s="872">
        <v>45</v>
      </c>
      <c r="M39" s="873"/>
      <c r="N39" s="281">
        <f>K39/L39</f>
        <v>2015.7513835674761</v>
      </c>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0.02</v>
      </c>
      <c r="M42" s="880"/>
      <c r="N42" s="111">
        <f>N76*L42</f>
        <v>11.348267823577778</v>
      </c>
    </row>
    <row r="43" spans="1:14" ht="15.75" thickBot="1">
      <c r="B43" s="818" t="s">
        <v>1037</v>
      </c>
      <c r="C43" s="819"/>
      <c r="D43" s="819"/>
      <c r="E43" s="819"/>
      <c r="F43" s="819"/>
      <c r="G43" s="819"/>
      <c r="H43" s="819"/>
      <c r="I43" s="819"/>
      <c r="J43" s="819"/>
      <c r="K43" s="819"/>
      <c r="L43" s="819"/>
      <c r="M43" s="820"/>
      <c r="N43" s="403">
        <f>SUM(N36:N42)</f>
        <v>11173.862718417215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549</v>
      </c>
      <c r="B48" s="49" t="str">
        <f>VLOOKUP(A48,MATERIALES!A4:D372,3,FALSE)</f>
        <v xml:space="preserve">Material de Sub Base CBR=40% </v>
      </c>
      <c r="C48" s="290"/>
      <c r="D48" s="290"/>
      <c r="E48" s="290"/>
      <c r="F48" s="290"/>
      <c r="G48" s="290"/>
      <c r="H48" s="290"/>
      <c r="I48" s="277"/>
      <c r="J48" s="233" t="str">
        <f>VLOOKUP(A48,MATERIALES!A4:D372,2,FALSE)</f>
        <v>m3</v>
      </c>
      <c r="K48" s="291">
        <v>1.25</v>
      </c>
      <c r="L48" s="276"/>
      <c r="M48" s="409">
        <f>VLOOKUP(A48,MATERIALES!A4:D388,4,FALSE)</f>
        <v>25937</v>
      </c>
      <c r="N48" s="281">
        <f>K48*M48</f>
        <v>32421.25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32421.25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5">
        <f>VLOOKUP(A59,TRANSPORTE!A5:D122,4,FALSE)</f>
        <v>1010</v>
      </c>
      <c r="M59" s="906"/>
      <c r="N59" s="300">
        <f>K59*L59</f>
        <v>1262.5</v>
      </c>
    </row>
    <row r="60" spans="1:14" ht="24.75" customHeight="1">
      <c r="B60" s="52"/>
      <c r="C60" s="326"/>
      <c r="D60" s="326"/>
      <c r="E60" s="326"/>
      <c r="F60" s="326"/>
      <c r="G60" s="326"/>
      <c r="H60" s="320"/>
      <c r="I60" s="408"/>
      <c r="J60" s="295"/>
      <c r="K60" s="288"/>
      <c r="L60" s="905"/>
      <c r="M60" s="906"/>
      <c r="N60" s="296"/>
    </row>
    <row r="61" spans="1:14">
      <c r="B61" s="52"/>
      <c r="C61" s="53"/>
      <c r="D61" s="53"/>
      <c r="E61" s="53"/>
      <c r="F61" s="53"/>
      <c r="G61" s="326"/>
      <c r="H61" s="320"/>
      <c r="I61" s="408"/>
      <c r="J61" s="295"/>
      <c r="K61" s="288"/>
      <c r="L61" s="905"/>
      <c r="M61" s="906"/>
      <c r="N61" s="300"/>
    </row>
    <row r="62" spans="1:14">
      <c r="B62" s="52"/>
      <c r="C62" s="53"/>
      <c r="D62" s="53"/>
      <c r="E62" s="53"/>
      <c r="F62" s="53"/>
      <c r="G62" s="53"/>
      <c r="H62" s="297"/>
      <c r="I62" s="288"/>
      <c r="J62" s="288"/>
      <c r="K62" s="288"/>
      <c r="L62" s="905"/>
      <c r="M62" s="906"/>
      <c r="N62" s="300"/>
    </row>
    <row r="63" spans="1:14">
      <c r="B63" s="52"/>
      <c r="C63" s="53"/>
      <c r="D63" s="53"/>
      <c r="E63" s="53"/>
      <c r="F63" s="53"/>
      <c r="G63" s="53"/>
      <c r="H63" s="297"/>
      <c r="I63" s="288"/>
      <c r="J63" s="288"/>
      <c r="K63" s="288"/>
      <c r="L63" s="905"/>
      <c r="M63" s="906"/>
      <c r="N63" s="300"/>
    </row>
    <row r="64" spans="1:14" ht="15.75" thickBot="1">
      <c r="B64" s="474"/>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SUM(N59:N64)</f>
        <v>1262.5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45425.026109596103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9085.0052219192203</v>
      </c>
      <c r="M83" s="854"/>
      <c r="N83" s="57"/>
    </row>
    <row r="84" spans="1:14">
      <c r="B84" s="95" t="s">
        <v>1057</v>
      </c>
      <c r="C84" s="96"/>
      <c r="D84" s="96"/>
      <c r="E84" s="96"/>
      <c r="F84" s="96"/>
      <c r="G84" s="96"/>
      <c r="H84" s="96"/>
      <c r="I84" s="93"/>
      <c r="J84" s="94"/>
      <c r="K84" s="313">
        <v>0.05</v>
      </c>
      <c r="L84" s="853">
        <f>N78*K84</f>
        <v>2271.2513054798051</v>
      </c>
      <c r="M84" s="854"/>
      <c r="N84" s="57"/>
    </row>
    <row r="85" spans="1:14" ht="15.75" thickBot="1">
      <c r="B85" s="97" t="s">
        <v>1058</v>
      </c>
      <c r="C85" s="98"/>
      <c r="D85" s="98"/>
      <c r="E85" s="98"/>
      <c r="F85" s="98"/>
      <c r="G85" s="98"/>
      <c r="H85" s="98"/>
      <c r="I85" s="99"/>
      <c r="J85" s="100"/>
      <c r="K85" s="314">
        <v>0.05</v>
      </c>
      <c r="L85" s="855">
        <f>N78*K85</f>
        <v>2271.2513054798051</v>
      </c>
      <c r="M85" s="856"/>
      <c r="N85" s="57"/>
    </row>
    <row r="86" spans="1:14" ht="15.75" thickBot="1">
      <c r="B86" s="818" t="s">
        <v>1037</v>
      </c>
      <c r="C86" s="819"/>
      <c r="D86" s="819"/>
      <c r="E86" s="819"/>
      <c r="F86" s="819"/>
      <c r="G86" s="819"/>
      <c r="H86" s="819"/>
      <c r="I86" s="819"/>
      <c r="J86" s="819"/>
      <c r="K86" s="819"/>
      <c r="L86" s="819"/>
      <c r="M86" s="820"/>
      <c r="N86" s="58">
        <f>L83+L84+L85</f>
        <v>13627.507832878831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59052.533942474933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129</v>
      </c>
      <c r="B36" s="867" t="str">
        <f>VLOOKUP(A36,EQUIPOS!A6:D186,3,FALSE)</f>
        <v xml:space="preserve">Buldozer, Potencia al volante de 140 HP, motor de 2200 RPM, longitud de hoja 4,80m. </v>
      </c>
      <c r="C36" s="868"/>
      <c r="D36" s="868"/>
      <c r="E36" s="868"/>
      <c r="F36" s="868"/>
      <c r="G36" s="868"/>
      <c r="H36" s="869"/>
      <c r="I36" s="276"/>
      <c r="J36" s="277"/>
      <c r="K36" s="278">
        <f>VLOOKUP(A36,EQUIPOS!A6:D186,4,FALSE)</f>
        <v>169658.73882503196</v>
      </c>
      <c r="L36" s="279"/>
      <c r="M36" s="280">
        <v>45</v>
      </c>
      <c r="N36" s="281">
        <f>K36/M36</f>
        <v>3770.1941961118214</v>
      </c>
    </row>
    <row r="37" spans="1:14">
      <c r="A37" s="119" t="s">
        <v>152</v>
      </c>
      <c r="B37" s="867" t="str">
        <f>VLOOKUP(A37,EQUIPOS!A7:D187,3,FALSE)</f>
        <v xml:space="preserve">Carrotanque de agua(1000 Galones) </v>
      </c>
      <c r="C37" s="868"/>
      <c r="D37" s="868"/>
      <c r="E37" s="868"/>
      <c r="F37" s="868"/>
      <c r="G37" s="868"/>
      <c r="H37" s="869"/>
      <c r="I37" s="276"/>
      <c r="J37" s="277"/>
      <c r="K37" s="278">
        <f>VLOOKUP(A37,EQUIPOS!A7:D187,4,FALSE)</f>
        <v>80482.905491698606</v>
      </c>
      <c r="L37" s="279"/>
      <c r="M37" s="280">
        <v>45</v>
      </c>
      <c r="N37" s="281">
        <f>K37/M37</f>
        <v>1788.5090109266357</v>
      </c>
    </row>
    <row r="38" spans="1:14">
      <c r="A38" t="s">
        <v>269</v>
      </c>
      <c r="B38" s="867" t="str">
        <f>VLOOKUP(A38,EQUIPOS!A8:D188,3,FALSE)</f>
        <v>Motoniveladora  potencia 215 HP, ancho de cuchilla 4,27 m, peso 18 ton.</v>
      </c>
      <c r="C38" s="868"/>
      <c r="D38" s="868"/>
      <c r="E38" s="868"/>
      <c r="F38" s="868"/>
      <c r="G38" s="868"/>
      <c r="H38" s="869"/>
      <c r="I38" s="276"/>
      <c r="J38" s="277"/>
      <c r="K38" s="278">
        <f>VLOOKUP(A38,EQUIPOS!A8:D188,4,FALSE)</f>
        <v>161462.69369944659</v>
      </c>
      <c r="L38" s="279"/>
      <c r="M38" s="280">
        <v>45</v>
      </c>
      <c r="N38" s="281">
        <f>K38/M38</f>
        <v>3588.0598599877021</v>
      </c>
    </row>
    <row r="39" spans="1:14">
      <c r="A39" t="s">
        <v>365</v>
      </c>
      <c r="B39" s="867" t="str">
        <f>VLOOKUP(A39,EQUIPOS!A9:D189,3,FALSE)</f>
        <v xml:space="preserve">Vibrocompatador, potencia 153 HP, peso 10 Ton. </v>
      </c>
      <c r="C39" s="868"/>
      <c r="D39" s="868"/>
      <c r="E39" s="868"/>
      <c r="F39" s="868"/>
      <c r="G39" s="868"/>
      <c r="H39" s="869"/>
      <c r="I39" s="870"/>
      <c r="J39" s="871"/>
      <c r="K39" s="278">
        <f>VLOOKUP(A39,EQUIPOS!A9:D189,4,FALSE)</f>
        <v>90708.812260536419</v>
      </c>
      <c r="L39" s="872">
        <v>45</v>
      </c>
      <c r="M39" s="873"/>
      <c r="N39" s="281">
        <f>K39/L39</f>
        <v>2015.7513835674761</v>
      </c>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t="s">
        <v>1036</v>
      </c>
      <c r="C42" s="868"/>
      <c r="D42" s="868"/>
      <c r="E42" s="868"/>
      <c r="F42" s="868"/>
      <c r="G42" s="868"/>
      <c r="H42" s="869"/>
      <c r="I42" s="877"/>
      <c r="J42" s="878"/>
      <c r="K42" s="47"/>
      <c r="L42" s="879">
        <v>0.02</v>
      </c>
      <c r="M42" s="880"/>
      <c r="N42" s="111">
        <f>N76*L42</f>
        <v>11.348267823577778</v>
      </c>
    </row>
    <row r="43" spans="1:14" ht="15.75" thickBot="1">
      <c r="B43" s="818" t="s">
        <v>1037</v>
      </c>
      <c r="C43" s="819"/>
      <c r="D43" s="819"/>
      <c r="E43" s="819"/>
      <c r="F43" s="819"/>
      <c r="G43" s="819"/>
      <c r="H43" s="819"/>
      <c r="I43" s="819"/>
      <c r="J43" s="819"/>
      <c r="K43" s="819"/>
      <c r="L43" s="819"/>
      <c r="M43" s="820"/>
      <c r="N43" s="403">
        <f>SUM(N36:N42)</f>
        <v>11173.862718417215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531</v>
      </c>
      <c r="B48" s="49" t="str">
        <f>VLOOKUP(A48,MATERIALES!A4:D372,3,FALSE)</f>
        <v xml:space="preserve">Material de Base </v>
      </c>
      <c r="C48" s="290"/>
      <c r="D48" s="290"/>
      <c r="E48" s="290"/>
      <c r="F48" s="290"/>
      <c r="G48" s="290"/>
      <c r="H48" s="290"/>
      <c r="I48" s="277"/>
      <c r="J48" s="233" t="str">
        <f>VLOOKUP(A48,MATERIALES!A4:D372,2,FALSE)</f>
        <v>m3</v>
      </c>
      <c r="K48" s="291">
        <v>1.25</v>
      </c>
      <c r="L48" s="276"/>
      <c r="M48" s="409">
        <f>VLOOKUP(A48,MATERIALES!A4:D388,4,FALSE)</f>
        <v>38675</v>
      </c>
      <c r="N48" s="281">
        <f>K48*M48</f>
        <v>48343.75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48343.75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05">
        <f>VLOOKUP(A59,TRANSPORTE!A5:D122,4,FALSE)</f>
        <v>1010</v>
      </c>
      <c r="M59" s="906"/>
      <c r="N59" s="300">
        <f>K59*L59</f>
        <v>1262.5</v>
      </c>
    </row>
    <row r="60" spans="1:14" ht="24.75" customHeight="1">
      <c r="B60" s="52"/>
      <c r="C60" s="326"/>
      <c r="D60" s="326"/>
      <c r="E60" s="326"/>
      <c r="F60" s="326"/>
      <c r="G60" s="326"/>
      <c r="H60" s="320"/>
      <c r="I60" s="408"/>
      <c r="J60" s="295"/>
      <c r="K60" s="288"/>
      <c r="L60" s="905"/>
      <c r="M60" s="906"/>
      <c r="N60" s="296"/>
    </row>
    <row r="61" spans="1:14">
      <c r="B61" s="52"/>
      <c r="C61" s="53"/>
      <c r="D61" s="53"/>
      <c r="E61" s="53"/>
      <c r="F61" s="53"/>
      <c r="G61" s="326"/>
      <c r="H61" s="320"/>
      <c r="I61" s="408"/>
      <c r="J61" s="295"/>
      <c r="K61" s="288"/>
      <c r="L61" s="905"/>
      <c r="M61" s="906"/>
      <c r="N61" s="300"/>
    </row>
    <row r="62" spans="1:14">
      <c r="B62" s="52"/>
      <c r="C62" s="53"/>
      <c r="D62" s="53"/>
      <c r="E62" s="53"/>
      <c r="F62" s="53"/>
      <c r="G62" s="53"/>
      <c r="H62" s="297"/>
      <c r="I62" s="288"/>
      <c r="J62" s="288"/>
      <c r="K62" s="288"/>
      <c r="L62" s="905"/>
      <c r="M62" s="906"/>
      <c r="N62" s="300"/>
    </row>
    <row r="63" spans="1:14">
      <c r="B63" s="52"/>
      <c r="C63" s="53"/>
      <c r="D63" s="53"/>
      <c r="E63" s="53"/>
      <c r="F63" s="53"/>
      <c r="G63" s="53"/>
      <c r="H63" s="297"/>
      <c r="I63" s="288"/>
      <c r="J63" s="288"/>
      <c r="K63" s="288"/>
      <c r="L63" s="905"/>
      <c r="M63" s="906"/>
      <c r="N63" s="300"/>
    </row>
    <row r="64" spans="1:14" ht="15.75" thickBot="1">
      <c r="B64" s="474"/>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SUM(N59:N64)</f>
        <v>1262.5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61347.526109596103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12269.505221919222</v>
      </c>
      <c r="M83" s="854"/>
      <c r="N83" s="57"/>
    </row>
    <row r="84" spans="1:14">
      <c r="B84" s="95" t="s">
        <v>1057</v>
      </c>
      <c r="C84" s="96"/>
      <c r="D84" s="96"/>
      <c r="E84" s="96"/>
      <c r="F84" s="96"/>
      <c r="G84" s="96"/>
      <c r="H84" s="96"/>
      <c r="I84" s="93"/>
      <c r="J84" s="94"/>
      <c r="K84" s="313">
        <v>0.05</v>
      </c>
      <c r="L84" s="853">
        <f>N78*K84</f>
        <v>3067.3763054798055</v>
      </c>
      <c r="M84" s="854"/>
      <c r="N84" s="57"/>
    </row>
    <row r="85" spans="1:14" ht="15.75" thickBot="1">
      <c r="B85" s="97" t="s">
        <v>1058</v>
      </c>
      <c r="C85" s="98"/>
      <c r="D85" s="98"/>
      <c r="E85" s="98"/>
      <c r="F85" s="98"/>
      <c r="G85" s="98"/>
      <c r="H85" s="98"/>
      <c r="I85" s="99"/>
      <c r="J85" s="100"/>
      <c r="K85" s="314">
        <v>0.05</v>
      </c>
      <c r="L85" s="855">
        <f>N78*K85</f>
        <v>3067.3763054798055</v>
      </c>
      <c r="M85" s="856"/>
      <c r="N85" s="57"/>
    </row>
    <row r="86" spans="1:14" ht="15.75" thickBot="1">
      <c r="B86" s="818" t="s">
        <v>1037</v>
      </c>
      <c r="C86" s="819"/>
      <c r="D86" s="819"/>
      <c r="E86" s="819"/>
      <c r="F86" s="819"/>
      <c r="G86" s="819"/>
      <c r="H86" s="819"/>
      <c r="I86" s="819"/>
      <c r="J86" s="819"/>
      <c r="K86" s="819"/>
      <c r="L86" s="819"/>
      <c r="M86" s="820"/>
      <c r="N86" s="58">
        <f>L83+L84+L85</f>
        <v>18404.257832878833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79751.78394247494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129</v>
      </c>
      <c r="B36" s="867" t="str">
        <f>VLOOKUP(A36,EQUIPOS!A6:D154,3,FALSE)</f>
        <v xml:space="preserve">Buldozer, Potencia al volante de 140 HP, motor de 2200 RPM, longitud de hoja 4,80m. </v>
      </c>
      <c r="C36" s="868"/>
      <c r="D36" s="868"/>
      <c r="E36" s="868"/>
      <c r="F36" s="868"/>
      <c r="G36" s="868"/>
      <c r="H36" s="869"/>
      <c r="I36" s="276"/>
      <c r="J36" s="277"/>
      <c r="K36" s="278">
        <f>VLOOKUP(A36,EQUIPOS!A6:D163,4,FALSE)</f>
        <v>169658.73882503196</v>
      </c>
      <c r="L36" s="279"/>
      <c r="M36" s="280">
        <v>400</v>
      </c>
      <c r="N36" s="281">
        <f>K36/M36</f>
        <v>424.14684706257992</v>
      </c>
    </row>
    <row r="37" spans="1:14">
      <c r="A37" s="119" t="s">
        <v>152</v>
      </c>
      <c r="B37" s="867" t="str">
        <f>VLOOKUP(A37,EQUIPOS!A7:D154,3,FALSE)</f>
        <v xml:space="preserve">Carrotanque de agua(1000 Galones) </v>
      </c>
      <c r="C37" s="868"/>
      <c r="D37" s="868"/>
      <c r="E37" s="868"/>
      <c r="F37" s="868"/>
      <c r="G37" s="868"/>
      <c r="H37" s="869"/>
      <c r="I37" s="276"/>
      <c r="J37" s="277"/>
      <c r="K37" s="278">
        <f>VLOOKUP(A37,EQUIPOS!A7:D164,4,FALSE)</f>
        <v>80482.905491698606</v>
      </c>
      <c r="L37" s="279"/>
      <c r="M37" s="280">
        <v>200</v>
      </c>
      <c r="N37" s="281">
        <f>K37/M37</f>
        <v>402.41452745849301</v>
      </c>
    </row>
    <row r="38" spans="1:14">
      <c r="A38" t="s">
        <v>269</v>
      </c>
      <c r="B38" s="867" t="str">
        <f>VLOOKUP(A38,EQUIPOS!A8:D154,3,FALSE)</f>
        <v>Motoniveladora  potencia 215 HP, ancho de cuchilla 4,27 m, peso 18 ton.</v>
      </c>
      <c r="C38" s="868"/>
      <c r="D38" s="868"/>
      <c r="E38" s="868"/>
      <c r="F38" s="868"/>
      <c r="G38" s="868"/>
      <c r="H38" s="869"/>
      <c r="I38" s="276"/>
      <c r="J38" s="277"/>
      <c r="K38" s="278">
        <f>VLOOKUP(A38,EQUIPOS!A8:D165,4,FALSE)</f>
        <v>161462.69369944659</v>
      </c>
      <c r="L38" s="279"/>
      <c r="M38" s="280">
        <v>200</v>
      </c>
      <c r="N38" s="281">
        <f>K38/M38</f>
        <v>807.31346849723298</v>
      </c>
    </row>
    <row r="39" spans="1:14">
      <c r="A39" t="s">
        <v>365</v>
      </c>
      <c r="B39" s="867" t="str">
        <f>VLOOKUP(A39,EQUIPOS!A9:D155,3,FALSE)</f>
        <v xml:space="preserve">Vibrocompatador, potencia 153 HP, peso 10 Ton. </v>
      </c>
      <c r="C39" s="868"/>
      <c r="D39" s="868"/>
      <c r="E39" s="868"/>
      <c r="F39" s="868"/>
      <c r="G39" s="868"/>
      <c r="H39" s="869"/>
      <c r="I39" s="870"/>
      <c r="J39" s="871"/>
      <c r="K39" s="278">
        <f>VLOOKUP(A39,EQUIPOS!A9:D166,4,FALSE)</f>
        <v>90708.812260536419</v>
      </c>
      <c r="L39" s="872">
        <v>200</v>
      </c>
      <c r="M39" s="873"/>
      <c r="N39" s="281">
        <f>K39/L39</f>
        <v>453.54406130268211</v>
      </c>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0.02</v>
      </c>
      <c r="N41" s="353">
        <f>N76*M41</f>
        <v>2.5533602603049999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2089.9722645812931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127.66801301525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2217.640277596543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443.52805551930862</v>
      </c>
      <c r="M83" s="854"/>
      <c r="N83" s="57"/>
    </row>
    <row r="84" spans="1:14">
      <c r="B84" s="95" t="s">
        <v>1057</v>
      </c>
      <c r="C84" s="96"/>
      <c r="D84" s="96"/>
      <c r="E84" s="96"/>
      <c r="F84" s="96"/>
      <c r="G84" s="96"/>
      <c r="H84" s="96"/>
      <c r="I84" s="93"/>
      <c r="J84" s="94"/>
      <c r="K84" s="313">
        <v>0.05</v>
      </c>
      <c r="L84" s="853">
        <f>N78*K84</f>
        <v>110.88201387982716</v>
      </c>
      <c r="M84" s="854"/>
      <c r="N84" s="57"/>
    </row>
    <row r="85" spans="1:14" ht="15.75" thickBot="1">
      <c r="B85" s="97" t="s">
        <v>1058</v>
      </c>
      <c r="C85" s="98"/>
      <c r="D85" s="98"/>
      <c r="E85" s="98"/>
      <c r="F85" s="98"/>
      <c r="G85" s="98"/>
      <c r="H85" s="98"/>
      <c r="I85" s="99"/>
      <c r="J85" s="100"/>
      <c r="K85" s="314">
        <v>0.05</v>
      </c>
      <c r="L85" s="855">
        <f>N78*K85</f>
        <v>110.88201387982716</v>
      </c>
      <c r="M85" s="856"/>
      <c r="N85" s="57"/>
    </row>
    <row r="86" spans="1:14" ht="15.75" thickBot="1">
      <c r="B86" s="818" t="s">
        <v>1037</v>
      </c>
      <c r="C86" s="819"/>
      <c r="D86" s="819"/>
      <c r="E86" s="819"/>
      <c r="F86" s="819"/>
      <c r="G86" s="819"/>
      <c r="H86" s="819"/>
      <c r="I86" s="819"/>
      <c r="J86" s="819"/>
      <c r="K86" s="819"/>
      <c r="L86" s="819"/>
      <c r="M86" s="820"/>
      <c r="N86" s="58">
        <f>L83+L84+L85</f>
        <v>665.29208327896288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2882.9323608755058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2.0426882082439999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954</v>
      </c>
      <c r="B48" s="49" t="str">
        <f>VLOOKUP(A48,MATERIALES!A4:D372,3,FALSE)</f>
        <v>Geotextil T-2400 O Similar (Proveedores Lafayet, Pavco, Geomatrix, Tensar, Omnes U Otros)</v>
      </c>
      <c r="C48" s="290"/>
      <c r="D48" s="290"/>
      <c r="E48" s="290"/>
      <c r="F48" s="290"/>
      <c r="G48" s="290"/>
      <c r="H48" s="290"/>
      <c r="I48" s="277"/>
      <c r="J48" s="233" t="str">
        <f>VLOOKUP(A48,MATERIALES!A4:D372,2,FALSE)</f>
        <v>m2</v>
      </c>
      <c r="K48" s="291">
        <v>1.2</v>
      </c>
      <c r="L48" s="276"/>
      <c r="M48" s="411">
        <f>VLOOKUP(A48,MATERIALES!A4:D388,4,FALSE)</f>
        <v>4949</v>
      </c>
      <c r="N48" s="281">
        <f>K48*M48</f>
        <v>5938.8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5938.8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204.2688208244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6145.1115090326439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1229.022301806529</v>
      </c>
      <c r="M83" s="854"/>
      <c r="N83" s="57"/>
    </row>
    <row r="84" spans="1:14">
      <c r="B84" s="95" t="s">
        <v>1057</v>
      </c>
      <c r="C84" s="96"/>
      <c r="D84" s="96"/>
      <c r="E84" s="96"/>
      <c r="F84" s="96"/>
      <c r="G84" s="96"/>
      <c r="H84" s="96"/>
      <c r="I84" s="93"/>
      <c r="J84" s="94"/>
      <c r="K84" s="313">
        <v>0.05</v>
      </c>
      <c r="L84" s="853">
        <f>N78*K84</f>
        <v>307.25557545163224</v>
      </c>
      <c r="M84" s="854"/>
      <c r="N84" s="57"/>
    </row>
    <row r="85" spans="1:14" ht="15.75" thickBot="1">
      <c r="B85" s="97" t="s">
        <v>1058</v>
      </c>
      <c r="C85" s="98"/>
      <c r="D85" s="98"/>
      <c r="E85" s="98"/>
      <c r="F85" s="98"/>
      <c r="G85" s="98"/>
      <c r="H85" s="98"/>
      <c r="I85" s="99"/>
      <c r="J85" s="100"/>
      <c r="K85" s="314">
        <v>0.05</v>
      </c>
      <c r="L85" s="855">
        <f>N78*K85</f>
        <v>307.25557545163224</v>
      </c>
      <c r="M85" s="856"/>
      <c r="N85" s="57"/>
    </row>
    <row r="86" spans="1:14" ht="15.75" thickBot="1">
      <c r="B86" s="818" t="s">
        <v>1037</v>
      </c>
      <c r="C86" s="819"/>
      <c r="D86" s="819"/>
      <c r="E86" s="819"/>
      <c r="F86" s="819"/>
      <c r="G86" s="819"/>
      <c r="H86" s="819"/>
      <c r="I86" s="819"/>
      <c r="J86" s="819"/>
      <c r="K86" s="819"/>
      <c r="L86" s="819"/>
      <c r="M86" s="820"/>
      <c r="N86" s="58">
        <f>L83+L84+L85</f>
        <v>1843.5334527097934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7988.6449617424369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2.0426882082439999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967</v>
      </c>
      <c r="B48" s="49" t="str">
        <f>VLOOKUP(A48,MATERIALES!A4:D372,3,FALSE)</f>
        <v>Geotextil T-2100 O Similar (Proveedores Pavco, Lafayet, Geomatrix, Tensar, Omnes U Otros)</v>
      </c>
      <c r="C48" s="290"/>
      <c r="D48" s="290"/>
      <c r="E48" s="290"/>
      <c r="F48" s="290"/>
      <c r="G48" s="290"/>
      <c r="H48" s="290"/>
      <c r="I48" s="277"/>
      <c r="J48" s="233" t="str">
        <f>VLOOKUP(A48,MATERIALES!A4:D372,2,FALSE)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204.2688208244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1158.3343018065289</v>
      </c>
      <c r="M83" s="854"/>
      <c r="N83" s="57"/>
    </row>
    <row r="84" spans="1:14">
      <c r="B84" s="95" t="s">
        <v>1057</v>
      </c>
      <c r="C84" s="96"/>
      <c r="D84" s="96"/>
      <c r="E84" s="96"/>
      <c r="F84" s="96"/>
      <c r="G84" s="96"/>
      <c r="H84" s="96"/>
      <c r="I84" s="93"/>
      <c r="J84" s="94"/>
      <c r="K84" s="313">
        <v>0.05</v>
      </c>
      <c r="L84" s="853">
        <f>N78*K84</f>
        <v>289.58357545163221</v>
      </c>
      <c r="M84" s="854"/>
      <c r="N84" s="57"/>
    </row>
    <row r="85" spans="1:14" ht="15.75" thickBot="1">
      <c r="B85" s="97" t="s">
        <v>1058</v>
      </c>
      <c r="C85" s="98"/>
      <c r="D85" s="98"/>
      <c r="E85" s="98"/>
      <c r="F85" s="98"/>
      <c r="G85" s="98"/>
      <c r="H85" s="98"/>
      <c r="I85" s="99"/>
      <c r="J85" s="100"/>
      <c r="K85" s="314">
        <v>0.05</v>
      </c>
      <c r="L85" s="855">
        <f>N78*K85</f>
        <v>289.58357545163221</v>
      </c>
      <c r="M85" s="856"/>
      <c r="N85" s="57"/>
    </row>
    <row r="86" spans="1:14" ht="15.75" thickBot="1">
      <c r="B86" s="818" t="s">
        <v>1037</v>
      </c>
      <c r="C86" s="819"/>
      <c r="D86" s="819"/>
      <c r="E86" s="819"/>
      <c r="F86" s="819"/>
      <c r="G86" s="819"/>
      <c r="H86" s="819"/>
      <c r="I86" s="819"/>
      <c r="J86" s="819"/>
      <c r="K86" s="819"/>
      <c r="L86" s="819"/>
      <c r="M86" s="820"/>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2.0426882082439999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475</v>
      </c>
      <c r="B48" s="49" t="str">
        <f>VLOOKUP(A48,MATERIALES!A4:D372,3,FALSE)</f>
        <v>Geomalla Biaxial Para Refuerzo Pbx-11</v>
      </c>
      <c r="C48" s="290"/>
      <c r="D48" s="290"/>
      <c r="E48" s="290"/>
      <c r="F48" s="290"/>
      <c r="G48" s="290"/>
      <c r="H48" s="290"/>
      <c r="I48" s="277"/>
      <c r="J48" s="233" t="str">
        <f>VLOOKUP(A48,MATERIALES!A4:D372,2,FALSE)</f>
        <v>m2</v>
      </c>
      <c r="K48" s="291">
        <v>1.2</v>
      </c>
      <c r="L48" s="276"/>
      <c r="M48" s="411">
        <f>VLOOKUP(A48,MATERIALES!A4:D388,4,FALSE)</f>
        <v>6955</v>
      </c>
      <c r="N48" s="281">
        <f>K48*M48</f>
        <v>8346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8346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204.2688208244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8552.3115090326446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1710.462301806529</v>
      </c>
      <c r="M83" s="854"/>
      <c r="N83" s="57"/>
    </row>
    <row r="84" spans="1:14">
      <c r="B84" s="95" t="s">
        <v>1057</v>
      </c>
      <c r="C84" s="96"/>
      <c r="D84" s="96"/>
      <c r="E84" s="96"/>
      <c r="F84" s="96"/>
      <c r="G84" s="96"/>
      <c r="H84" s="96"/>
      <c r="I84" s="93"/>
      <c r="J84" s="94"/>
      <c r="K84" s="313">
        <v>0.05</v>
      </c>
      <c r="L84" s="853">
        <f>N78*K84</f>
        <v>427.61557545163225</v>
      </c>
      <c r="M84" s="854"/>
      <c r="N84" s="57"/>
    </row>
    <row r="85" spans="1:14" ht="15.75" thickBot="1">
      <c r="B85" s="97" t="s">
        <v>1058</v>
      </c>
      <c r="C85" s="98"/>
      <c r="D85" s="98"/>
      <c r="E85" s="98"/>
      <c r="F85" s="98"/>
      <c r="G85" s="98"/>
      <c r="H85" s="98"/>
      <c r="I85" s="99"/>
      <c r="J85" s="100"/>
      <c r="K85" s="314">
        <v>0.05</v>
      </c>
      <c r="L85" s="855">
        <f>N78*K85</f>
        <v>427.61557545163225</v>
      </c>
      <c r="M85" s="856"/>
      <c r="N85" s="57"/>
    </row>
    <row r="86" spans="1:14" ht="15.75" thickBot="1">
      <c r="B86" s="818" t="s">
        <v>1037</v>
      </c>
      <c r="C86" s="819"/>
      <c r="D86" s="819"/>
      <c r="E86" s="819"/>
      <c r="F86" s="819"/>
      <c r="G86" s="819"/>
      <c r="H86" s="819"/>
      <c r="I86" s="819"/>
      <c r="J86" s="819"/>
      <c r="K86" s="819"/>
      <c r="L86" s="819"/>
      <c r="M86" s="820"/>
      <c r="N86" s="58">
        <f>L83+L84+L85</f>
        <v>2565.6934527097933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11118.004961742437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2.0426882082439999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985</v>
      </c>
      <c r="B48" s="49" t="str">
        <f>VLOOKUP(A48,MATERIALES!A4:D372,3,FALSE)</f>
        <v>Geomalla Forgrid UX100</v>
      </c>
      <c r="C48" s="290"/>
      <c r="D48" s="290"/>
      <c r="E48" s="290"/>
      <c r="F48" s="290"/>
      <c r="G48" s="290"/>
      <c r="H48" s="290"/>
      <c r="I48" s="277"/>
      <c r="J48" s="233" t="str">
        <f>VLOOKUP(A48,MATERIALES!A4:D372,2,FALSE)</f>
        <v>M2</v>
      </c>
      <c r="K48" s="291">
        <v>1.3</v>
      </c>
      <c r="L48" s="276"/>
      <c r="M48" s="411">
        <f>VLOOKUP(A48,MATERIALES!A4:D388,4,FALSE)</f>
        <v>9245</v>
      </c>
      <c r="N48" s="281">
        <f>K48*M48</f>
        <v>12018.5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12018.5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204.2688208244</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12224.811509032645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2444.962301806529</v>
      </c>
      <c r="M83" s="854"/>
      <c r="N83" s="57"/>
    </row>
    <row r="84" spans="1:14">
      <c r="B84" s="95" t="s">
        <v>1057</v>
      </c>
      <c r="C84" s="96"/>
      <c r="D84" s="96"/>
      <c r="E84" s="96"/>
      <c r="F84" s="96"/>
      <c r="G84" s="96"/>
      <c r="H84" s="96"/>
      <c r="I84" s="93"/>
      <c r="J84" s="94"/>
      <c r="K84" s="313">
        <v>0.05</v>
      </c>
      <c r="L84" s="853">
        <f>N78*K84</f>
        <v>611.24057545163225</v>
      </c>
      <c r="M84" s="854"/>
      <c r="N84" s="57"/>
    </row>
    <row r="85" spans="1:14" ht="15.75" thickBot="1">
      <c r="B85" s="97" t="s">
        <v>1058</v>
      </c>
      <c r="C85" s="98"/>
      <c r="D85" s="98"/>
      <c r="E85" s="98"/>
      <c r="F85" s="98"/>
      <c r="G85" s="98"/>
      <c r="H85" s="98"/>
      <c r="I85" s="99"/>
      <c r="J85" s="100"/>
      <c r="K85" s="314">
        <v>0.05</v>
      </c>
      <c r="L85" s="855">
        <f>N78*K85</f>
        <v>611.24057545163225</v>
      </c>
      <c r="M85" s="856"/>
      <c r="N85" s="57"/>
    </row>
    <row r="86" spans="1:14" ht="15.75" thickBot="1">
      <c r="B86" s="818" t="s">
        <v>1037</v>
      </c>
      <c r="C86" s="819"/>
      <c r="D86" s="819"/>
      <c r="E86" s="819"/>
      <c r="F86" s="819"/>
      <c r="G86" s="819"/>
      <c r="H86" s="819"/>
      <c r="I86" s="819"/>
      <c r="J86" s="819"/>
      <c r="K86" s="819"/>
      <c r="L86" s="819"/>
      <c r="M86" s="820"/>
      <c r="N86" s="58">
        <f>L83+L84+L85</f>
        <v>3667.4434527097933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15892.254961742437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303</v>
      </c>
      <c r="B36" s="867" t="str">
        <f>VLOOKUP(A36,EQUIPOS!A6:D154,3,FALSE)</f>
        <v>Retrocargador, pala de 1,1 m3 de capacidad, profundidad de excavación de 4.400 mm y una altura de 5.680 mm</v>
      </c>
      <c r="C36" s="868"/>
      <c r="D36" s="868"/>
      <c r="E36" s="868"/>
      <c r="F36" s="868"/>
      <c r="G36" s="868"/>
      <c r="H36" s="869"/>
      <c r="I36" s="276"/>
      <c r="J36" s="277"/>
      <c r="K36" s="278">
        <f>VLOOKUP(A36,EQUIPOS!A6:D163,4,FALSE)</f>
        <v>137179.02534253354</v>
      </c>
      <c r="L36" s="279"/>
      <c r="M36" s="280">
        <v>250</v>
      </c>
      <c r="N36" s="281">
        <f>K36/M36</f>
        <v>548.7161013701342</v>
      </c>
    </row>
    <row r="37" spans="1:14">
      <c r="A37" s="119" t="s">
        <v>373</v>
      </c>
      <c r="B37" s="867" t="str">
        <f>VLOOKUP(A37,EQUIPOS!A7:D154,3,FALSE)</f>
        <v>Volqueta 6 m3</v>
      </c>
      <c r="C37" s="868"/>
      <c r="D37" s="868"/>
      <c r="E37" s="868"/>
      <c r="F37" s="868"/>
      <c r="G37" s="868"/>
      <c r="H37" s="869"/>
      <c r="I37" s="276"/>
      <c r="J37" s="277"/>
      <c r="K37" s="278">
        <f>VLOOKUP(A37,EQUIPOS!A7:D164,4,FALSE)</f>
        <v>81889.899957428701</v>
      </c>
      <c r="L37" s="279"/>
      <c r="M37" s="280">
        <v>250</v>
      </c>
      <c r="N37" s="281">
        <f>K37/M37</f>
        <v>327.55959982971478</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0.05</v>
      </c>
      <c r="N41" s="353">
        <f>N76*M41</f>
        <v>5.1067205206100006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881.38242172045898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102.1344104122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983.51683213265892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196.7033664265318</v>
      </c>
      <c r="M83" s="854"/>
      <c r="N83" s="57"/>
    </row>
    <row r="84" spans="1:14">
      <c r="B84" s="95" t="s">
        <v>1057</v>
      </c>
      <c r="C84" s="96"/>
      <c r="D84" s="96"/>
      <c r="E84" s="96"/>
      <c r="F84" s="96"/>
      <c r="G84" s="96"/>
      <c r="H84" s="96"/>
      <c r="I84" s="93"/>
      <c r="J84" s="94"/>
      <c r="K84" s="313">
        <v>0.05</v>
      </c>
      <c r="L84" s="853">
        <f>N78*K84</f>
        <v>49.17584160663295</v>
      </c>
      <c r="M84" s="854"/>
      <c r="N84" s="57"/>
    </row>
    <row r="85" spans="1:14" ht="15.75" thickBot="1">
      <c r="B85" s="97" t="s">
        <v>1058</v>
      </c>
      <c r="C85" s="98"/>
      <c r="D85" s="98"/>
      <c r="E85" s="98"/>
      <c r="F85" s="98"/>
      <c r="G85" s="98"/>
      <c r="H85" s="98"/>
      <c r="I85" s="99"/>
      <c r="J85" s="100"/>
      <c r="K85" s="314">
        <v>0.05</v>
      </c>
      <c r="L85" s="855">
        <f>N78*K85</f>
        <v>49.17584160663295</v>
      </c>
      <c r="M85" s="856"/>
      <c r="N85" s="57"/>
    </row>
    <row r="86" spans="1:14" ht="15.75" thickBot="1">
      <c r="B86" s="818" t="s">
        <v>1037</v>
      </c>
      <c r="C86" s="819"/>
      <c r="D86" s="819"/>
      <c r="E86" s="819"/>
      <c r="F86" s="819"/>
      <c r="G86" s="819"/>
      <c r="H86" s="819"/>
      <c r="I86" s="819"/>
      <c r="J86" s="819"/>
      <c r="K86" s="819"/>
      <c r="L86" s="819"/>
      <c r="M86" s="820"/>
      <c r="N86" s="58">
        <f>L83+L84+L85</f>
        <v>295.05504963979769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1278.5718817724567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topLeftCell="A25" zoomScale="78" zoomScaleNormal="78" workbookViewId="0">
      <selection activeCell="K38" sqref="K3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35</v>
      </c>
      <c r="N36" s="281">
        <f>K36/M36</f>
        <v>2299.5115854771029</v>
      </c>
    </row>
    <row r="37" spans="1:14">
      <c r="A37" s="119" t="s">
        <v>269</v>
      </c>
      <c r="B37" s="867" t="str">
        <f>VLOOKUP(A37,EQUIPOS!A7:D154,3,FALSE)</f>
        <v>Motoniveladora  potencia 215 HP, ancho de cuchilla 4,27 m, peso 18 ton.</v>
      </c>
      <c r="C37" s="868"/>
      <c r="D37" s="868"/>
      <c r="E37" s="868"/>
      <c r="F37" s="868"/>
      <c r="G37" s="868"/>
      <c r="H37" s="869"/>
      <c r="I37" s="276"/>
      <c r="J37" s="277"/>
      <c r="K37" s="278">
        <f>VLOOKUP(A37,EQUIPOS!A7:D164,4,FALSE)</f>
        <v>161462.69369944659</v>
      </c>
      <c r="L37" s="279"/>
      <c r="M37" s="280">
        <v>35</v>
      </c>
      <c r="N37" s="281">
        <f>K37/M37</f>
        <v>4613.2198199841887</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35</v>
      </c>
      <c r="N38" s="281">
        <f>K38/M38</f>
        <v>2591.6803503010406</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0.02</v>
      </c>
      <c r="N41" s="353">
        <f>N76*M41</f>
        <v>14.590630058885715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9519.0023858212171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845</v>
      </c>
      <c r="B48" s="49" t="str">
        <f>VLOOKUP(A48,MATERIALES!A4:D372,3,FALSE)</f>
        <v>Agua</v>
      </c>
      <c r="C48" s="290"/>
      <c r="D48" s="290"/>
      <c r="E48" s="290"/>
      <c r="F48" s="290"/>
      <c r="G48" s="290"/>
      <c r="H48" s="290"/>
      <c r="I48" s="277"/>
      <c r="J48" s="233" t="str">
        <f>VLOOKUP(A48,MATERIALES!A4:D372,2,FALSE)</f>
        <v>lt</v>
      </c>
      <c r="K48" s="291">
        <v>25</v>
      </c>
      <c r="L48" s="276"/>
      <c r="M48" s="411">
        <f>VLOOKUP(A48,MATERIALES!A4:D388,4,FALSE)</f>
        <v>60</v>
      </c>
      <c r="N48" s="281">
        <f>K48*M48</f>
        <v>1500</v>
      </c>
    </row>
    <row r="49" spans="1:14">
      <c r="A49" t="s">
        <v>875</v>
      </c>
      <c r="B49" s="49" t="str">
        <f>VLOOKUP(A49,MATERIALES!A5:D372,3,FALSE)</f>
        <v xml:space="preserve">Cemento gris
</v>
      </c>
      <c r="C49" s="290"/>
      <c r="D49" s="290"/>
      <c r="E49" s="290"/>
      <c r="F49" s="290"/>
      <c r="G49" s="290"/>
      <c r="H49" s="290"/>
      <c r="I49" s="277"/>
      <c r="J49" s="233" t="str">
        <f>VLOOKUP(A49,MATERIALES!A5:D372,2,FALSE)</f>
        <v>kg</v>
      </c>
      <c r="K49" s="291">
        <v>80</v>
      </c>
      <c r="L49" s="276"/>
      <c r="M49" s="411">
        <f>VLOOKUP(A49,MATERIALES!A5:D389,4,FALSE)</f>
        <v>444.33333333333331</v>
      </c>
      <c r="N49" s="281">
        <f>K49*M49</f>
        <v>35546.666666666664</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37046.666666666664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729.53150294428576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47295.200555432166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9459.0401110864332</v>
      </c>
      <c r="M83" s="854"/>
      <c r="N83" s="57"/>
    </row>
    <row r="84" spans="1:14">
      <c r="B84" s="95" t="s">
        <v>1057</v>
      </c>
      <c r="C84" s="96"/>
      <c r="D84" s="96"/>
      <c r="E84" s="96"/>
      <c r="F84" s="96"/>
      <c r="G84" s="96"/>
      <c r="H84" s="96"/>
      <c r="I84" s="93"/>
      <c r="J84" s="94"/>
      <c r="K84" s="313">
        <v>0.05</v>
      </c>
      <c r="L84" s="853">
        <f>N78*K84</f>
        <v>2364.7600277716083</v>
      </c>
      <c r="M84" s="854"/>
      <c r="N84" s="57"/>
    </row>
    <row r="85" spans="1:14" ht="15.75" thickBot="1">
      <c r="B85" s="97" t="s">
        <v>1058</v>
      </c>
      <c r="C85" s="98"/>
      <c r="D85" s="98"/>
      <c r="E85" s="98"/>
      <c r="F85" s="98"/>
      <c r="G85" s="98"/>
      <c r="H85" s="98"/>
      <c r="I85" s="99"/>
      <c r="J85" s="100"/>
      <c r="K85" s="314">
        <v>0.05</v>
      </c>
      <c r="L85" s="855">
        <f>N78*K85</f>
        <v>2364.7600277716083</v>
      </c>
      <c r="M85" s="856"/>
      <c r="N85" s="57"/>
    </row>
    <row r="86" spans="1:14" ht="15.75" thickBot="1">
      <c r="B86" s="818" t="s">
        <v>1037</v>
      </c>
      <c r="C86" s="819"/>
      <c r="D86" s="819"/>
      <c r="E86" s="819"/>
      <c r="F86" s="819"/>
      <c r="G86" s="819"/>
      <c r="H86" s="819"/>
      <c r="I86" s="819"/>
      <c r="J86" s="819"/>
      <c r="K86" s="819"/>
      <c r="L86" s="819"/>
      <c r="M86" s="820"/>
      <c r="N86" s="58">
        <f>L83+L84+L85</f>
        <v>14188.56016662965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61483.760722061816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35</v>
      </c>
      <c r="N36" s="281">
        <f>K36/M36</f>
        <v>2299.5115854771029</v>
      </c>
    </row>
    <row r="37" spans="1:14">
      <c r="A37" s="119" t="s">
        <v>269</v>
      </c>
      <c r="B37" s="867" t="str">
        <f>VLOOKUP(A37,EQUIPOS!A7:D154,3,FALSE)</f>
        <v>Motoniveladora  potencia 215 HP, ancho de cuchilla 4,27 m, peso 18 ton.</v>
      </c>
      <c r="C37" s="868"/>
      <c r="D37" s="868"/>
      <c r="E37" s="868"/>
      <c r="F37" s="868"/>
      <c r="G37" s="868"/>
      <c r="H37" s="869"/>
      <c r="I37" s="276"/>
      <c r="J37" s="277"/>
      <c r="K37" s="278">
        <f>VLOOKUP(A37,EQUIPOS!A7:D164,4,FALSE)</f>
        <v>161462.69369944659</v>
      </c>
      <c r="L37" s="279"/>
      <c r="M37" s="280">
        <v>35</v>
      </c>
      <c r="N37" s="281">
        <f>K37/M37</f>
        <v>4613.2198199841887</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35</v>
      </c>
      <c r="N38" s="281">
        <f>K38/M38</f>
        <v>2591.6803503010406</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0.02</v>
      </c>
      <c r="N41" s="353">
        <f>N76*M41</f>
        <v>14.590630058885715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9519.0023858212171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845</v>
      </c>
      <c r="B48" s="49" t="str">
        <f>VLOOKUP(A48,MATERIALES!A4:D372,3,FALSE)</f>
        <v>Agua</v>
      </c>
      <c r="C48" s="290"/>
      <c r="D48" s="290"/>
      <c r="E48" s="290"/>
      <c r="F48" s="290"/>
      <c r="G48" s="290"/>
      <c r="H48" s="290"/>
      <c r="I48" s="277"/>
      <c r="J48" s="233" t="str">
        <f>VLOOKUP(A48,MATERIALES!A4:D372,2,FALSE)</f>
        <v>lt</v>
      </c>
      <c r="K48" s="291">
        <v>25</v>
      </c>
      <c r="L48" s="276"/>
      <c r="M48" s="411">
        <f>VLOOKUP(A48,MATERIALES!A4:D388,4,FALSE)</f>
        <v>60</v>
      </c>
      <c r="N48" s="281">
        <f>K48*M48</f>
        <v>1500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1500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729.53150294428576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11748.533888765503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2349.7067777531006</v>
      </c>
      <c r="M83" s="854"/>
      <c r="N83" s="57"/>
    </row>
    <row r="84" spans="1:14">
      <c r="B84" s="95" t="s">
        <v>1057</v>
      </c>
      <c r="C84" s="96"/>
      <c r="D84" s="96"/>
      <c r="E84" s="96"/>
      <c r="F84" s="96"/>
      <c r="G84" s="96"/>
      <c r="H84" s="96"/>
      <c r="I84" s="93"/>
      <c r="J84" s="94"/>
      <c r="K84" s="313">
        <v>0.05</v>
      </c>
      <c r="L84" s="853">
        <f>N78*K84</f>
        <v>587.42669443827515</v>
      </c>
      <c r="M84" s="854"/>
      <c r="N84" s="57"/>
    </row>
    <row r="85" spans="1:14" ht="15.75" thickBot="1">
      <c r="B85" s="97" t="s">
        <v>1058</v>
      </c>
      <c r="C85" s="98"/>
      <c r="D85" s="98"/>
      <c r="E85" s="98"/>
      <c r="F85" s="98"/>
      <c r="G85" s="98"/>
      <c r="H85" s="98"/>
      <c r="I85" s="99"/>
      <c r="J85" s="100"/>
      <c r="K85" s="314">
        <v>0.05</v>
      </c>
      <c r="L85" s="855">
        <f>N78*K85</f>
        <v>587.42669443827515</v>
      </c>
      <c r="M85" s="856"/>
      <c r="N85" s="57"/>
    </row>
    <row r="86" spans="1:14" ht="15.75" thickBot="1">
      <c r="B86" s="818" t="s">
        <v>1037</v>
      </c>
      <c r="C86" s="819"/>
      <c r="D86" s="819"/>
      <c r="E86" s="819"/>
      <c r="F86" s="819"/>
      <c r="G86" s="819"/>
      <c r="H86" s="819"/>
      <c r="I86" s="819"/>
      <c r="J86" s="819"/>
      <c r="K86" s="819"/>
      <c r="L86" s="819"/>
      <c r="M86" s="820"/>
      <c r="N86" s="58">
        <f>L83+L84+L85</f>
        <v>3524.5601666296511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15273.094055395155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875</v>
      </c>
      <c r="B48" s="49" t="str">
        <f>VLOOKUP(A48,MATERIALES!A4:D372,3,FALSE)</f>
        <v xml:space="preserve">Cemento gris
</v>
      </c>
      <c r="C48" s="290"/>
      <c r="D48" s="290"/>
      <c r="E48" s="290"/>
      <c r="F48" s="290"/>
      <c r="G48" s="290"/>
      <c r="H48" s="290"/>
      <c r="I48" s="277"/>
      <c r="J48" s="233" t="str">
        <f>VLOOKUP(A48,MATERIALES!A4:D372,2,FALSE)</f>
        <v>kg</v>
      </c>
      <c r="K48" s="291">
        <v>1</v>
      </c>
      <c r="L48" s="276"/>
      <c r="M48" s="411">
        <f>VLOOKUP(A48,MATERIALES!A4:D388,4,FALSE)</f>
        <v>444.33333333333331</v>
      </c>
      <c r="N48" s="281">
        <f>K48*M48</f>
        <v>444.33333333333331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444.33333333333331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818" t="s">
        <v>1037</v>
      </c>
      <c r="C76" s="819"/>
      <c r="D76" s="819"/>
      <c r="E76" s="819"/>
      <c r="F76" s="819"/>
      <c r="G76" s="819"/>
      <c r="H76" s="819"/>
      <c r="I76" s="861"/>
      <c r="J76" s="861"/>
      <c r="K76" s="861"/>
      <c r="L76" s="861"/>
      <c r="M76" s="862"/>
      <c r="N76" s="310">
        <f>SUM(N70:N75)</f>
        <v>0</v>
      </c>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444.33333333333331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88.866666666666674</v>
      </c>
      <c r="M83" s="854"/>
      <c r="N83" s="57"/>
    </row>
    <row r="84" spans="1:14">
      <c r="B84" s="95" t="s">
        <v>1057</v>
      </c>
      <c r="C84" s="96"/>
      <c r="D84" s="96"/>
      <c r="E84" s="96"/>
      <c r="F84" s="96"/>
      <c r="G84" s="96"/>
      <c r="H84" s="96"/>
      <c r="I84" s="93"/>
      <c r="J84" s="94"/>
      <c r="K84" s="313">
        <v>0.05</v>
      </c>
      <c r="L84" s="853">
        <f>N78*K84</f>
        <v>22.216666666666669</v>
      </c>
      <c r="M84" s="854"/>
      <c r="N84" s="57"/>
    </row>
    <row r="85" spans="1:14" ht="15.75" thickBot="1">
      <c r="B85" s="97" t="s">
        <v>1058</v>
      </c>
      <c r="C85" s="98"/>
      <c r="D85" s="98"/>
      <c r="E85" s="98"/>
      <c r="F85" s="98"/>
      <c r="G85" s="98"/>
      <c r="H85" s="98"/>
      <c r="I85" s="99"/>
      <c r="J85" s="100"/>
      <c r="K85" s="314">
        <v>0.05</v>
      </c>
      <c r="L85" s="855">
        <f>N78*K85</f>
        <v>22.216666666666669</v>
      </c>
      <c r="M85" s="856"/>
      <c r="N85" s="57"/>
    </row>
    <row r="86" spans="1:14" ht="15.75" thickBot="1">
      <c r="B86" s="818" t="s">
        <v>1037</v>
      </c>
      <c r="C86" s="819"/>
      <c r="D86" s="819"/>
      <c r="E86" s="819"/>
      <c r="F86" s="819"/>
      <c r="G86" s="819"/>
      <c r="H86" s="819"/>
      <c r="I86" s="819"/>
      <c r="J86" s="819"/>
      <c r="K86" s="819"/>
      <c r="L86" s="819"/>
      <c r="M86" s="820"/>
      <c r="N86" s="58">
        <f>L83+L84+L85</f>
        <v>133.30000000000001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577.63333333333333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35</v>
      </c>
      <c r="N36" s="281">
        <f>K36/M36</f>
        <v>2299.5115854771029</v>
      </c>
    </row>
    <row r="37" spans="1:14">
      <c r="A37" s="119" t="s">
        <v>269</v>
      </c>
      <c r="B37" s="867" t="str">
        <f>VLOOKUP(A37,EQUIPOS!A7:D154,3,FALSE)</f>
        <v>Motoniveladora  potencia 215 HP, ancho de cuchilla 4,27 m, peso 18 ton.</v>
      </c>
      <c r="C37" s="868"/>
      <c r="D37" s="868"/>
      <c r="E37" s="868"/>
      <c r="F37" s="868"/>
      <c r="G37" s="868"/>
      <c r="H37" s="869"/>
      <c r="I37" s="276"/>
      <c r="J37" s="277"/>
      <c r="K37" s="278">
        <f>VLOOKUP(A37,EQUIPOS!A7:D164,4,FALSE)</f>
        <v>161462.69369944659</v>
      </c>
      <c r="L37" s="279"/>
      <c r="M37" s="280">
        <v>35</v>
      </c>
      <c r="N37" s="281">
        <f>K37/M37</f>
        <v>4613.2198199841887</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35</v>
      </c>
      <c r="N38" s="281">
        <f>K38/M38</f>
        <v>2591.6803503010406</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0.02</v>
      </c>
      <c r="N41" s="353">
        <f>N76*M41</f>
        <v>14.590630058885715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9519.0023858212171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404</v>
      </c>
      <c r="B48" s="49" t="str">
        <f>VLOOKUP(A48,MATERIALES!A4:D372,3,FALSE)</f>
        <v>Cal</v>
      </c>
      <c r="C48" s="290"/>
      <c r="D48" s="290"/>
      <c r="E48" s="290"/>
      <c r="F48" s="290"/>
      <c r="G48" s="290"/>
      <c r="H48" s="290"/>
      <c r="I48" s="277"/>
      <c r="J48" s="233" t="str">
        <f>VLOOKUP(A48,MATERIALES!A4:D372,2,FALSE)</f>
        <v>kg</v>
      </c>
      <c r="K48" s="291">
        <v>80</v>
      </c>
      <c r="L48" s="276"/>
      <c r="M48" s="411">
        <f>VLOOKUP(A48,MATERIALES!A4:D388,4,FALSE)</f>
        <v>970</v>
      </c>
      <c r="N48" s="281">
        <f>K48*M48</f>
        <v>77600</v>
      </c>
    </row>
    <row r="49" spans="1:14">
      <c r="A49" t="s">
        <v>845</v>
      </c>
      <c r="B49" s="49" t="str">
        <f>VLOOKUP(A49,MATERIALES!A5:D372,3,FALSE)</f>
        <v>Agua</v>
      </c>
      <c r="C49" s="290"/>
      <c r="D49" s="290"/>
      <c r="E49" s="290"/>
      <c r="F49" s="290"/>
      <c r="G49" s="290"/>
      <c r="H49" s="290"/>
      <c r="I49" s="277"/>
      <c r="J49" s="233" t="str">
        <f>VLOOKUP(A49,MATERIALES!A5:D372,2,FALSE)</f>
        <v>lt</v>
      </c>
      <c r="K49" s="291">
        <v>25</v>
      </c>
      <c r="L49" s="276"/>
      <c r="M49" s="411">
        <f>VLOOKUP(A49,MATERIALES!A5:D389,4,FALSE)</f>
        <v>60</v>
      </c>
      <c r="N49" s="281">
        <f>K49*M49</f>
        <v>1500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79100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729.53150294428576</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89348.533888765509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17869.706777753101</v>
      </c>
      <c r="M83" s="854"/>
      <c r="N83" s="57"/>
    </row>
    <row r="84" spans="1:14">
      <c r="B84" s="95" t="s">
        <v>1057</v>
      </c>
      <c r="C84" s="96"/>
      <c r="D84" s="96"/>
      <c r="E84" s="96"/>
      <c r="F84" s="96"/>
      <c r="G84" s="96"/>
      <c r="H84" s="96"/>
      <c r="I84" s="93"/>
      <c r="J84" s="94"/>
      <c r="K84" s="313">
        <v>0.05</v>
      </c>
      <c r="L84" s="853">
        <f>N78*K84</f>
        <v>4467.4266944382753</v>
      </c>
      <c r="M84" s="854"/>
      <c r="N84" s="57"/>
    </row>
    <row r="85" spans="1:14" ht="15.75" thickBot="1">
      <c r="B85" s="97" t="s">
        <v>1058</v>
      </c>
      <c r="C85" s="98"/>
      <c r="D85" s="98"/>
      <c r="E85" s="98"/>
      <c r="F85" s="98"/>
      <c r="G85" s="98"/>
      <c r="H85" s="98"/>
      <c r="I85" s="99"/>
      <c r="J85" s="100"/>
      <c r="K85" s="314">
        <v>0.05</v>
      </c>
      <c r="L85" s="855">
        <f>N78*K85</f>
        <v>4467.4266944382753</v>
      </c>
      <c r="M85" s="856"/>
      <c r="N85" s="57"/>
    </row>
    <row r="86" spans="1:14" ht="15.75" thickBot="1">
      <c r="B86" s="818" t="s">
        <v>1037</v>
      </c>
      <c r="C86" s="819"/>
      <c r="D86" s="819"/>
      <c r="E86" s="819"/>
      <c r="F86" s="819"/>
      <c r="G86" s="819"/>
      <c r="H86" s="819"/>
      <c r="I86" s="819"/>
      <c r="J86" s="819"/>
      <c r="K86" s="819"/>
      <c r="L86" s="819"/>
      <c r="M86" s="820"/>
      <c r="N86" s="58">
        <f>L83+L84+L85</f>
        <v>26804.560166629653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116153.09405539517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35</v>
      </c>
      <c r="N36" s="281">
        <f>K36/M36</f>
        <v>2299.5115854771029</v>
      </c>
    </row>
    <row r="37" spans="1:14">
      <c r="A37" s="119" t="s">
        <v>269</v>
      </c>
      <c r="B37" s="867" t="str">
        <f>VLOOKUP(A37,EQUIPOS!A7:D154,3,FALSE)</f>
        <v>Motoniveladora  potencia 215 HP, ancho de cuchilla 4,27 m, peso 18 ton.</v>
      </c>
      <c r="C37" s="868"/>
      <c r="D37" s="868"/>
      <c r="E37" s="868"/>
      <c r="F37" s="868"/>
      <c r="G37" s="868"/>
      <c r="H37" s="869"/>
      <c r="I37" s="276"/>
      <c r="J37" s="277"/>
      <c r="K37" s="278">
        <f>VLOOKUP(A37,EQUIPOS!A7:D164,4,FALSE)</f>
        <v>161462.69369944659</v>
      </c>
      <c r="L37" s="279"/>
      <c r="M37" s="280">
        <v>35</v>
      </c>
      <c r="N37" s="281">
        <f>K37/M37</f>
        <v>4613.2198199841887</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35</v>
      </c>
      <c r="N38" s="281">
        <f>K38/M38</f>
        <v>2591.6803503010406</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0.02</v>
      </c>
      <c r="N41" s="353">
        <f>N75*M41</f>
        <v>14.590630058885715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9519.0023858212171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845</v>
      </c>
      <c r="B48" s="49" t="str">
        <f>VLOOKUP(A48,MATERIALES!A5:D372,3,FALSE)</f>
        <v>Agua</v>
      </c>
      <c r="C48" s="290"/>
      <c r="D48" s="290"/>
      <c r="E48" s="290"/>
      <c r="F48" s="290"/>
      <c r="G48" s="290"/>
      <c r="H48" s="290"/>
      <c r="I48" s="277"/>
      <c r="J48" s="233" t="str">
        <f>VLOOKUP(A48,MATERIALES!A4:D372,2,FALSE)</f>
        <v>lt</v>
      </c>
      <c r="K48" s="291">
        <v>25</v>
      </c>
      <c r="L48" s="276"/>
      <c r="M48" s="411">
        <f>VLOOKUP(A48,MATERIALES!A5:D389,4,FALSE)</f>
        <v>60</v>
      </c>
      <c r="N48" s="281">
        <f>K48*M48</f>
        <v>1500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1500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B58" s="52"/>
      <c r="C58" s="326"/>
      <c r="D58" s="326"/>
      <c r="E58" s="326"/>
      <c r="F58" s="326"/>
      <c r="G58" s="326"/>
      <c r="H58" s="320"/>
      <c r="I58" s="288"/>
      <c r="J58" s="295"/>
      <c r="K58" s="288"/>
      <c r="L58" s="905"/>
      <c r="M58" s="906"/>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818" t="s">
        <v>1037</v>
      </c>
      <c r="C75" s="819"/>
      <c r="D75" s="819"/>
      <c r="E75" s="819"/>
      <c r="F75" s="819"/>
      <c r="G75" s="819"/>
      <c r="H75" s="819"/>
      <c r="I75" s="861"/>
      <c r="J75" s="861"/>
      <c r="K75" s="861"/>
      <c r="L75" s="861"/>
      <c r="M75" s="862"/>
      <c r="N75" s="310">
        <f>SUM(N69:N74)</f>
        <v>729.53150294428576</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11748.533888765503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2349.7067777531006</v>
      </c>
      <c r="M82" s="854"/>
      <c r="N82" s="57"/>
    </row>
    <row r="83" spans="1:14">
      <c r="B83" s="95" t="s">
        <v>1057</v>
      </c>
      <c r="C83" s="96"/>
      <c r="D83" s="96"/>
      <c r="E83" s="96"/>
      <c r="F83" s="96"/>
      <c r="G83" s="96"/>
      <c r="H83" s="96"/>
      <c r="I83" s="93"/>
      <c r="J83" s="94"/>
      <c r="K83" s="313">
        <v>0.05</v>
      </c>
      <c r="L83" s="853">
        <f>N77*K83</f>
        <v>587.42669443827515</v>
      </c>
      <c r="M83" s="854"/>
      <c r="N83" s="57"/>
    </row>
    <row r="84" spans="1:14" ht="15.75" thickBot="1">
      <c r="B84" s="97" t="s">
        <v>1058</v>
      </c>
      <c r="C84" s="98"/>
      <c r="D84" s="98"/>
      <c r="E84" s="98"/>
      <c r="F84" s="98"/>
      <c r="G84" s="98"/>
      <c r="H84" s="98"/>
      <c r="I84" s="99"/>
      <c r="J84" s="100"/>
      <c r="K84" s="314">
        <v>0.05</v>
      </c>
      <c r="L84" s="855">
        <f>N77*K84</f>
        <v>587.42669443827515</v>
      </c>
      <c r="M84" s="856"/>
      <c r="N84" s="57"/>
    </row>
    <row r="85" spans="1:14" ht="15.75" thickBot="1">
      <c r="B85" s="818" t="s">
        <v>1037</v>
      </c>
      <c r="C85" s="819"/>
      <c r="D85" s="819"/>
      <c r="E85" s="819"/>
      <c r="F85" s="819"/>
      <c r="G85" s="819"/>
      <c r="H85" s="819"/>
      <c r="I85" s="819"/>
      <c r="J85" s="819"/>
      <c r="K85" s="819"/>
      <c r="L85" s="819"/>
      <c r="M85" s="820"/>
      <c r="N85" s="58">
        <f>L82+L83+L84</f>
        <v>3524.5601666296511</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15273.094055395155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70" t="s">
        <v>2327</v>
      </c>
      <c r="C118" s="402"/>
      <c r="D118" s="402"/>
      <c r="E118" s="63"/>
      <c r="F118" s="63"/>
      <c r="G118" s="63"/>
      <c r="H118" s="63"/>
      <c r="I118" s="63"/>
      <c r="J118" s="886"/>
      <c r="K118" s="886"/>
      <c r="L118" s="886"/>
      <c r="M118" s="886"/>
      <c r="N118" s="887"/>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ht="21"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404</v>
      </c>
      <c r="B48" s="49" t="str">
        <f>VLOOKUP(A48,MATERIALES!A4:D372,3,FALSE)</f>
        <v>Cal</v>
      </c>
      <c r="C48" s="290"/>
      <c r="D48" s="290"/>
      <c r="E48" s="290"/>
      <c r="F48" s="290"/>
      <c r="G48" s="290"/>
      <c r="H48" s="290"/>
      <c r="I48" s="277"/>
      <c r="J48" s="233" t="str">
        <f>VLOOKUP(A48,MATERIALES!A4:D372,2,FALSE)</f>
        <v>kg</v>
      </c>
      <c r="K48" s="291">
        <v>1</v>
      </c>
      <c r="L48" s="276"/>
      <c r="M48" s="411">
        <f>VLOOKUP(A48,MATERIALES!A4:D388,4,FALSE)</f>
        <v>970</v>
      </c>
      <c r="N48" s="281">
        <f>K48*M48</f>
        <v>970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970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818" t="s">
        <v>1037</v>
      </c>
      <c r="C76" s="819"/>
      <c r="D76" s="819"/>
      <c r="E76" s="819"/>
      <c r="F76" s="819"/>
      <c r="G76" s="819"/>
      <c r="H76" s="819"/>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970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194</v>
      </c>
      <c r="M83" s="854"/>
      <c r="N83" s="57"/>
    </row>
    <row r="84" spans="1:14">
      <c r="B84" s="95" t="s">
        <v>1057</v>
      </c>
      <c r="C84" s="96"/>
      <c r="D84" s="96"/>
      <c r="E84" s="96"/>
      <c r="F84" s="96"/>
      <c r="G84" s="96"/>
      <c r="H84" s="96"/>
      <c r="I84" s="93"/>
      <c r="J84" s="94"/>
      <c r="K84" s="313">
        <v>0.05</v>
      </c>
      <c r="L84" s="853">
        <f>N78*K84</f>
        <v>48.5</v>
      </c>
      <c r="M84" s="854"/>
      <c r="N84" s="57"/>
    </row>
    <row r="85" spans="1:14" ht="15.75" thickBot="1">
      <c r="B85" s="97" t="s">
        <v>1058</v>
      </c>
      <c r="C85" s="98"/>
      <c r="D85" s="98"/>
      <c r="E85" s="98"/>
      <c r="F85" s="98"/>
      <c r="G85" s="98"/>
      <c r="H85" s="98"/>
      <c r="I85" s="99"/>
      <c r="J85" s="100"/>
      <c r="K85" s="314">
        <v>0.05</v>
      </c>
      <c r="L85" s="855">
        <f>N78*K85</f>
        <v>48.5</v>
      </c>
      <c r="M85" s="856"/>
      <c r="N85" s="57"/>
    </row>
    <row r="86" spans="1:14" ht="15.75" thickBot="1">
      <c r="B86" s="818" t="s">
        <v>1037</v>
      </c>
      <c r="C86" s="819"/>
      <c r="D86" s="819"/>
      <c r="E86" s="819"/>
      <c r="F86" s="819"/>
      <c r="G86" s="819"/>
      <c r="H86" s="819"/>
      <c r="I86" s="819"/>
      <c r="J86" s="819"/>
      <c r="K86" s="819"/>
      <c r="L86" s="819"/>
      <c r="M86" s="820"/>
      <c r="N86" s="58">
        <f>L83+L84+L85</f>
        <v>291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7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600</v>
      </c>
      <c r="N36" s="281">
        <f>K36/M36</f>
        <v>134.13817581949769</v>
      </c>
    </row>
    <row r="37" spans="1:14">
      <c r="A37" s="119" t="s">
        <v>269</v>
      </c>
      <c r="B37" s="867" t="str">
        <f>VLOOKUP(A37,EQUIPOS!A7:D154,3,FALSE)</f>
        <v>Motoniveladora  potencia 215 HP, ancho de cuchilla 4,27 m, peso 18 ton.</v>
      </c>
      <c r="C37" s="868"/>
      <c r="D37" s="868"/>
      <c r="E37" s="868"/>
      <c r="F37" s="868"/>
      <c r="G37" s="868"/>
      <c r="H37" s="869"/>
      <c r="I37" s="276"/>
      <c r="J37" s="277"/>
      <c r="K37" s="278">
        <f>VLOOKUP(A37,EQUIPOS!A7:D164,4,FALSE)</f>
        <v>161462.69369944659</v>
      </c>
      <c r="L37" s="279"/>
      <c r="M37" s="280">
        <v>600</v>
      </c>
      <c r="N37" s="281">
        <f>K37/M37</f>
        <v>269.10448949907766</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600</v>
      </c>
      <c r="N38" s="281">
        <f>K38/M38</f>
        <v>151.18135376756069</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N75*M41</f>
        <v>0.42556004338416664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554.84957912952018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845</v>
      </c>
      <c r="B48" s="49" t="str">
        <f>VLOOKUP(A48,MATERIALES!A5:D372,3,FALSE)</f>
        <v>Agua</v>
      </c>
      <c r="C48" s="290"/>
      <c r="D48" s="290"/>
      <c r="E48" s="290"/>
      <c r="F48" s="290"/>
      <c r="G48" s="290"/>
      <c r="H48" s="290"/>
      <c r="I48" s="277"/>
      <c r="J48" s="233" t="str">
        <f>VLOOKUP(A48,MATERIALES!A4:D372,2,FALSE)</f>
        <v>lt</v>
      </c>
      <c r="K48" s="291">
        <v>3</v>
      </c>
      <c r="L48" s="276"/>
      <c r="M48" s="411">
        <f>VLOOKUP(A48,MATERIALES!A5:D389,4,FALSE)</f>
        <v>60</v>
      </c>
      <c r="N48" s="281">
        <f>K48*M48</f>
        <v>180</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180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B58" s="52"/>
      <c r="C58" s="326"/>
      <c r="D58" s="326"/>
      <c r="E58" s="326"/>
      <c r="F58" s="326"/>
      <c r="G58" s="326"/>
      <c r="H58" s="320"/>
      <c r="I58" s="288"/>
      <c r="J58" s="295"/>
      <c r="K58" s="288"/>
      <c r="L58" s="905"/>
      <c r="M58" s="906"/>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818" t="s">
        <v>1037</v>
      </c>
      <c r="C75" s="819"/>
      <c r="D75" s="819"/>
      <c r="E75" s="819"/>
      <c r="F75" s="819"/>
      <c r="G75" s="819"/>
      <c r="H75" s="819"/>
      <c r="I75" s="861"/>
      <c r="J75" s="861"/>
      <c r="K75" s="861"/>
      <c r="L75" s="861"/>
      <c r="M75" s="862"/>
      <c r="N75" s="310">
        <f>SUM(N69:N74)</f>
        <v>42.556004338416663</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777.40558346793682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155.48111669358738</v>
      </c>
      <c r="M82" s="854"/>
      <c r="N82" s="57"/>
    </row>
    <row r="83" spans="1:14">
      <c r="B83" s="95" t="s">
        <v>1057</v>
      </c>
      <c r="C83" s="96"/>
      <c r="D83" s="96"/>
      <c r="E83" s="96"/>
      <c r="F83" s="96"/>
      <c r="G83" s="96"/>
      <c r="H83" s="96"/>
      <c r="I83" s="93"/>
      <c r="J83" s="94"/>
      <c r="K83" s="313">
        <v>0.05</v>
      </c>
      <c r="L83" s="853">
        <f>N77*K83</f>
        <v>38.870279173396845</v>
      </c>
      <c r="M83" s="854"/>
      <c r="N83" s="57"/>
    </row>
    <row r="84" spans="1:14" ht="15.75" thickBot="1">
      <c r="B84" s="97" t="s">
        <v>1058</v>
      </c>
      <c r="C84" s="98"/>
      <c r="D84" s="98"/>
      <c r="E84" s="98"/>
      <c r="F84" s="98"/>
      <c r="G84" s="98"/>
      <c r="H84" s="98"/>
      <c r="I84" s="99"/>
      <c r="J84" s="100"/>
      <c r="K84" s="314">
        <v>0.05</v>
      </c>
      <c r="L84" s="855">
        <f>N77*K84</f>
        <v>38.870279173396845</v>
      </c>
      <c r="M84" s="856"/>
      <c r="N84" s="57"/>
    </row>
    <row r="85" spans="1:14" ht="15.75" thickBot="1">
      <c r="B85" s="818" t="s">
        <v>1037</v>
      </c>
      <c r="C85" s="819"/>
      <c r="D85" s="819"/>
      <c r="E85" s="819"/>
      <c r="F85" s="819"/>
      <c r="G85" s="819"/>
      <c r="H85" s="819"/>
      <c r="I85" s="819"/>
      <c r="J85" s="819"/>
      <c r="K85" s="819"/>
      <c r="L85" s="819"/>
      <c r="M85" s="820"/>
      <c r="N85" s="58">
        <f>L82+L83+L84</f>
        <v>233.22167504038109</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1010.6272585083179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70" t="s">
        <v>2327</v>
      </c>
      <c r="C118" s="402"/>
      <c r="D118" s="402"/>
      <c r="E118" s="63"/>
      <c r="F118" s="63"/>
      <c r="G118" s="63"/>
      <c r="H118" s="63"/>
      <c r="I118" s="63"/>
      <c r="J118" s="886"/>
      <c r="K118" s="886"/>
      <c r="L118" s="886"/>
      <c r="M118" s="886"/>
      <c r="N118" s="887"/>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269</v>
      </c>
      <c r="B37" s="867" t="str">
        <f>VLOOKUP(A37,EQUIPOS!A7:D154,3,FALSE)</f>
        <v>Motoniveladora  potencia 215 HP, ancho de cuchilla 4,27 m, peso 18 ton.</v>
      </c>
      <c r="C37" s="868"/>
      <c r="D37" s="868"/>
      <c r="E37" s="868"/>
      <c r="F37" s="868"/>
      <c r="G37" s="868"/>
      <c r="H37" s="869"/>
      <c r="I37" s="276"/>
      <c r="J37" s="277"/>
      <c r="K37" s="278">
        <f>VLOOKUP(A37,EQUIPOS!A7:D164,4,FALSE)</f>
        <v>161462.69369944659</v>
      </c>
      <c r="L37" s="279"/>
      <c r="M37" s="280">
        <v>45</v>
      </c>
      <c r="N37" s="281">
        <f>K37/M37</f>
        <v>3588.0598599877021</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0.02</v>
      </c>
      <c r="N41" s="353">
        <f>N75*M41</f>
        <v>11.348267823577778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7403.6685223053919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845</v>
      </c>
      <c r="B48" s="49" t="str">
        <f>VLOOKUP(A48,MATERIALES!A5:D372,3,FALSE)</f>
        <v>Agua</v>
      </c>
      <c r="C48" s="290"/>
      <c r="D48" s="290"/>
      <c r="E48" s="290"/>
      <c r="F48" s="290"/>
      <c r="G48" s="290"/>
      <c r="H48" s="290"/>
      <c r="I48" s="277"/>
      <c r="J48" s="233" t="str">
        <f>VLOOKUP(A48,MATERIALES!A4:D372,2,FALSE)</f>
        <v>lt</v>
      </c>
      <c r="K48" s="291">
        <v>25</v>
      </c>
      <c r="L48" s="276"/>
      <c r="M48" s="411">
        <f>VLOOKUP(A48,MATERIALES!A5:D389,4,FALSE)</f>
        <v>60</v>
      </c>
      <c r="N48" s="281">
        <f>K48*M48</f>
        <v>1500</v>
      </c>
    </row>
    <row r="49" spans="1:14">
      <c r="A49" s="114" t="s">
        <v>529</v>
      </c>
      <c r="B49" s="49" t="str">
        <f>VLOOKUP(A49,MATERIALES!A6:D372,3,FALSE)</f>
        <v xml:space="preserve">Material  de afirmado de la Zona </v>
      </c>
      <c r="C49" s="290"/>
      <c r="D49" s="290"/>
      <c r="E49" s="290"/>
      <c r="F49" s="290"/>
      <c r="G49" s="290"/>
      <c r="H49" s="290"/>
      <c r="I49" s="277"/>
      <c r="J49" s="233" t="str">
        <f>VLOOKUP(A49,MATERIALES!A5:D372,2,FALSE)</f>
        <v>m3</v>
      </c>
      <c r="K49" s="291">
        <v>1.25</v>
      </c>
      <c r="L49" s="276"/>
      <c r="M49" s="411">
        <f>VLOOKUP(A49,MATERIALES!A6:D390,4,FALSE)</f>
        <v>21744</v>
      </c>
      <c r="N49" s="281">
        <f>K49*M49</f>
        <v>27180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28680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05">
        <f>VLOOKUP(A58,TRANSPORTE!A5:D117,4,FALSE)</f>
        <v>1010</v>
      </c>
      <c r="M58" s="906"/>
      <c r="N58" s="296">
        <f>K58*L58</f>
        <v>1262.5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1262.5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818" t="s">
        <v>1037</v>
      </c>
      <c r="C75" s="819"/>
      <c r="D75" s="819"/>
      <c r="E75" s="819"/>
      <c r="F75" s="819"/>
      <c r="G75" s="819"/>
      <c r="H75" s="819"/>
      <c r="I75" s="861"/>
      <c r="J75" s="861"/>
      <c r="K75" s="861"/>
      <c r="L75" s="861"/>
      <c r="M75" s="862"/>
      <c r="N75" s="310">
        <f>SUM(N69:N74)</f>
        <v>567.4133911788889</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37913.581913484282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7582.7163826968572</v>
      </c>
      <c r="M82" s="854"/>
      <c r="N82" s="57"/>
    </row>
    <row r="83" spans="1:14">
      <c r="B83" s="95" t="s">
        <v>1057</v>
      </c>
      <c r="C83" s="96"/>
      <c r="D83" s="96"/>
      <c r="E83" s="96"/>
      <c r="F83" s="96"/>
      <c r="G83" s="96"/>
      <c r="H83" s="96"/>
      <c r="I83" s="93"/>
      <c r="J83" s="94"/>
      <c r="K83" s="313">
        <v>0.05</v>
      </c>
      <c r="L83" s="853">
        <f>N77*K83</f>
        <v>1895.6790956742143</v>
      </c>
      <c r="M83" s="854"/>
      <c r="N83" s="57"/>
    </row>
    <row r="84" spans="1:14" ht="15.75" thickBot="1">
      <c r="B84" s="97" t="s">
        <v>1058</v>
      </c>
      <c r="C84" s="98"/>
      <c r="D84" s="98"/>
      <c r="E84" s="98"/>
      <c r="F84" s="98"/>
      <c r="G84" s="98"/>
      <c r="H84" s="98"/>
      <c r="I84" s="99"/>
      <c r="J84" s="100"/>
      <c r="K84" s="314">
        <v>0.05</v>
      </c>
      <c r="L84" s="855">
        <f>N77*K84</f>
        <v>1895.6790956742143</v>
      </c>
      <c r="M84" s="856"/>
      <c r="N84" s="57"/>
    </row>
    <row r="85" spans="1:14" ht="15.75" thickBot="1">
      <c r="B85" s="818" t="s">
        <v>1037</v>
      </c>
      <c r="C85" s="819"/>
      <c r="D85" s="819"/>
      <c r="E85" s="819"/>
      <c r="F85" s="819"/>
      <c r="G85" s="819"/>
      <c r="H85" s="819"/>
      <c r="I85" s="819"/>
      <c r="J85" s="819"/>
      <c r="K85" s="819"/>
      <c r="L85" s="819"/>
      <c r="M85" s="820"/>
      <c r="N85" s="58">
        <f>L82+L83+L84</f>
        <v>11374.074574045288</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49287.656487529573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29.25"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70" t="s">
        <v>2327</v>
      </c>
      <c r="C118" s="402"/>
      <c r="D118" s="402"/>
      <c r="E118" s="63"/>
      <c r="F118" s="63"/>
      <c r="G118" s="63"/>
      <c r="H118" s="63"/>
      <c r="I118" s="63"/>
      <c r="J118" s="886"/>
      <c r="K118" s="886"/>
      <c r="L118" s="886"/>
      <c r="M118" s="886"/>
      <c r="N118" s="887"/>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439</v>
      </c>
      <c r="B48" s="49" t="str">
        <f>VLOOKUP(A48,MATERIALES!A4:D372,3,FALSE)</f>
        <v>Cloruro De Calcio En Hojuelas (Flakes)</v>
      </c>
      <c r="C48" s="290"/>
      <c r="D48" s="290"/>
      <c r="E48" s="290"/>
      <c r="F48" s="290"/>
      <c r="G48" s="290"/>
      <c r="H48" s="290"/>
      <c r="I48" s="277"/>
      <c r="J48" s="233" t="str">
        <f>VLOOKUP(A48,MATERIALES!A4:D372,2,FALSE)</f>
        <v>kg</v>
      </c>
      <c r="K48" s="291">
        <v>1</v>
      </c>
      <c r="L48" s="276"/>
      <c r="M48" s="411">
        <f>VLOOKUP(A48,MATERIALES!A4:D388,4,FALSE)</f>
        <v>4957</v>
      </c>
      <c r="N48" s="281">
        <f>K48*M48</f>
        <v>4957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4957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818" t="s">
        <v>1037</v>
      </c>
      <c r="C76" s="819"/>
      <c r="D76" s="819"/>
      <c r="E76" s="819"/>
      <c r="F76" s="819"/>
      <c r="G76" s="819"/>
      <c r="H76" s="819"/>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4957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991.40000000000009</v>
      </c>
      <c r="M83" s="854"/>
      <c r="N83" s="57"/>
    </row>
    <row r="84" spans="1:14">
      <c r="B84" s="95" t="s">
        <v>1057</v>
      </c>
      <c r="C84" s="96"/>
      <c r="D84" s="96"/>
      <c r="E84" s="96"/>
      <c r="F84" s="96"/>
      <c r="G84" s="96"/>
      <c r="H84" s="96"/>
      <c r="I84" s="93"/>
      <c r="J84" s="94"/>
      <c r="K84" s="313">
        <v>0.05</v>
      </c>
      <c r="L84" s="853">
        <f>N78*K84</f>
        <v>247.85000000000002</v>
      </c>
      <c r="M84" s="854"/>
      <c r="N84" s="57"/>
    </row>
    <row r="85" spans="1:14" ht="15.75" thickBot="1">
      <c r="B85" s="97" t="s">
        <v>1058</v>
      </c>
      <c r="C85" s="98"/>
      <c r="D85" s="98"/>
      <c r="E85" s="98"/>
      <c r="F85" s="98"/>
      <c r="G85" s="98"/>
      <c r="H85" s="98"/>
      <c r="I85" s="99"/>
      <c r="J85" s="100"/>
      <c r="K85" s="314">
        <v>0.05</v>
      </c>
      <c r="L85" s="855">
        <f>N78*K85</f>
        <v>247.85000000000002</v>
      </c>
      <c r="M85" s="856"/>
      <c r="N85" s="57"/>
    </row>
    <row r="86" spans="1:14" ht="15.75" thickBot="1">
      <c r="B86" s="818" t="s">
        <v>1037</v>
      </c>
      <c r="C86" s="819"/>
      <c r="D86" s="819"/>
      <c r="E86" s="819"/>
      <c r="F86" s="819"/>
      <c r="G86" s="819"/>
      <c r="H86" s="819"/>
      <c r="I86" s="819"/>
      <c r="J86" s="819"/>
      <c r="K86" s="819"/>
      <c r="L86" s="819"/>
      <c r="M86" s="820"/>
      <c r="N86" s="58">
        <f>L83+L84+L85</f>
        <v>1487.1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6444.1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4"/>
      <c r="K118" s="884"/>
      <c r="L118" s="884"/>
      <c r="M118" s="884"/>
      <c r="N118" s="885"/>
    </row>
    <row r="119" spans="2:14" ht="15.75" customHeight="1"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441</v>
      </c>
      <c r="B48" s="49" t="str">
        <f>VLOOKUP(A48,MATERIALES!A4:D372,3,FALSE)</f>
        <v>Cloruro De Calcio En Esferas (Pellets)</v>
      </c>
      <c r="C48" s="290"/>
      <c r="D48" s="290"/>
      <c r="E48" s="290"/>
      <c r="F48" s="290"/>
      <c r="G48" s="290"/>
      <c r="H48" s="290"/>
      <c r="I48" s="277"/>
      <c r="J48" s="233" t="str">
        <f>VLOOKUP(A48,MATERIALES!A4:D372,2,FALSE)</f>
        <v>kg</v>
      </c>
      <c r="K48" s="291">
        <v>1</v>
      </c>
      <c r="L48" s="276"/>
      <c r="M48" s="411">
        <f>VLOOKUP(A48,MATERIALES!A4:D388,4,FALSE)</f>
        <v>4813</v>
      </c>
      <c r="N48" s="281">
        <f>K48*M48</f>
        <v>4813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4813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818" t="s">
        <v>1037</v>
      </c>
      <c r="C76" s="819"/>
      <c r="D76" s="819"/>
      <c r="E76" s="819"/>
      <c r="F76" s="819"/>
      <c r="G76" s="819"/>
      <c r="H76" s="819"/>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4813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962.6</v>
      </c>
      <c r="M83" s="854"/>
      <c r="N83" s="57"/>
    </row>
    <row r="84" spans="1:14">
      <c r="B84" s="95" t="s">
        <v>1057</v>
      </c>
      <c r="C84" s="96"/>
      <c r="D84" s="96"/>
      <c r="E84" s="96"/>
      <c r="F84" s="96"/>
      <c r="G84" s="96"/>
      <c r="H84" s="96"/>
      <c r="I84" s="93"/>
      <c r="J84" s="94"/>
      <c r="K84" s="313">
        <v>0.05</v>
      </c>
      <c r="L84" s="853">
        <f>N78*K84</f>
        <v>240.65</v>
      </c>
      <c r="M84" s="854"/>
      <c r="N84" s="57"/>
    </row>
    <row r="85" spans="1:14" ht="15.75" thickBot="1">
      <c r="B85" s="97" t="s">
        <v>1058</v>
      </c>
      <c r="C85" s="98"/>
      <c r="D85" s="98"/>
      <c r="E85" s="98"/>
      <c r="F85" s="98"/>
      <c r="G85" s="98"/>
      <c r="H85" s="98"/>
      <c r="I85" s="99"/>
      <c r="J85" s="100"/>
      <c r="K85" s="314">
        <v>0.05</v>
      </c>
      <c r="L85" s="855">
        <f>N78*K85</f>
        <v>240.65</v>
      </c>
      <c r="M85" s="856"/>
      <c r="N85" s="57"/>
    </row>
    <row r="86" spans="1:14" ht="15.75" thickBot="1">
      <c r="B86" s="818" t="s">
        <v>1037</v>
      </c>
      <c r="C86" s="819"/>
      <c r="D86" s="819"/>
      <c r="E86" s="819"/>
      <c r="F86" s="819"/>
      <c r="G86" s="819"/>
      <c r="H86" s="819"/>
      <c r="I86" s="819"/>
      <c r="J86" s="819"/>
      <c r="K86" s="819"/>
      <c r="L86" s="819"/>
      <c r="M86" s="820"/>
      <c r="N86" s="58">
        <f>L83+L84+L85</f>
        <v>1443.9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6256.9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2"/>
      <c r="C1" s="924"/>
      <c r="D1" s="925"/>
      <c r="E1" s="925"/>
      <c r="F1" s="925"/>
      <c r="G1" s="925"/>
      <c r="H1" s="925"/>
      <c r="I1" s="925"/>
      <c r="J1" s="926"/>
      <c r="K1" s="927" t="s">
        <v>1017</v>
      </c>
      <c r="L1" s="929" t="s">
        <v>2304</v>
      </c>
      <c r="M1" s="930"/>
      <c r="N1" s="931"/>
    </row>
    <row r="2" spans="2:14" ht="18.7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845</v>
      </c>
      <c r="B48" s="49" t="str">
        <f>VLOOKUP(A48,MATERIALES!A5:D372,3,FALSE)</f>
        <v>Agua</v>
      </c>
      <c r="C48" s="290"/>
      <c r="D48" s="290"/>
      <c r="E48" s="290"/>
      <c r="F48" s="290"/>
      <c r="G48" s="290"/>
      <c r="H48" s="290"/>
      <c r="I48" s="277"/>
      <c r="J48" s="233" t="str">
        <f>VLOOKUP(A48,MATERIALES!A4:D372,2,FALSE)</f>
        <v>lt</v>
      </c>
      <c r="K48" s="291">
        <v>1</v>
      </c>
      <c r="L48" s="276"/>
      <c r="M48" s="411">
        <f>VLOOKUP(A48,MATERIALES!A5:D389,4,FALSE)</f>
        <v>60</v>
      </c>
      <c r="N48" s="281">
        <f>K48*M48</f>
        <v>60</v>
      </c>
    </row>
    <row r="49" spans="1:14">
      <c r="A49" s="114" t="s">
        <v>441</v>
      </c>
      <c r="B49" s="49" t="str">
        <f>VLOOKUP(A49,MATERIALES!A6:D372,3,FALSE)</f>
        <v>Cloruro De Calcio En Esferas (Pellets)</v>
      </c>
      <c r="C49" s="290"/>
      <c r="D49" s="290"/>
      <c r="E49" s="290"/>
      <c r="F49" s="290"/>
      <c r="G49" s="290"/>
      <c r="H49" s="290"/>
      <c r="I49" s="277"/>
      <c r="J49" s="233" t="str">
        <f>VLOOKUP(A49,MATERIALES!A5:D372,2,FALSE)</f>
        <v>kg</v>
      </c>
      <c r="K49" s="291">
        <v>0.36</v>
      </c>
      <c r="L49" s="276"/>
      <c r="M49" s="411">
        <f>VLOOKUP(A49,MATERIALES!A6:D390,4,FALSE)</f>
        <v>4813</v>
      </c>
      <c r="N49" s="281">
        <f>K49*M49</f>
        <v>1732.6799999999998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1792.6799999999998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B58" s="52"/>
      <c r="C58" s="326"/>
      <c r="D58" s="326"/>
      <c r="E58" s="326"/>
      <c r="F58" s="326"/>
      <c r="G58" s="326"/>
      <c r="H58" s="320"/>
      <c r="I58" s="288"/>
      <c r="J58" s="295"/>
      <c r="K58" s="288"/>
      <c r="L58" s="905"/>
      <c r="M58" s="906"/>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57" t="s">
        <v>1047</v>
      </c>
      <c r="C68" s="858"/>
      <c r="D68" s="858"/>
      <c r="E68" s="858"/>
      <c r="F68" s="858"/>
      <c r="G68" s="858"/>
      <c r="H68" s="858"/>
      <c r="I68" s="79" t="s">
        <v>1048</v>
      </c>
      <c r="J68" s="81" t="s">
        <v>1494</v>
      </c>
      <c r="K68" s="80" t="s">
        <v>1050</v>
      </c>
      <c r="L68" s="859" t="s">
        <v>1034</v>
      </c>
      <c r="M68" s="860"/>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75" thickBot="1">
      <c r="B74" s="894"/>
      <c r="C74" s="895"/>
      <c r="D74" s="895"/>
      <c r="E74" s="895"/>
      <c r="F74" s="895"/>
      <c r="G74" s="895"/>
      <c r="H74" s="895"/>
      <c r="I74" s="132"/>
      <c r="J74" s="132"/>
      <c r="K74" s="132"/>
      <c r="L74" s="908"/>
      <c r="M74" s="908"/>
      <c r="N74" s="51"/>
    </row>
    <row r="75" spans="2:15" ht="15.75" thickBot="1">
      <c r="B75" s="818" t="s">
        <v>1037</v>
      </c>
      <c r="C75" s="819"/>
      <c r="D75" s="819"/>
      <c r="E75" s="819"/>
      <c r="F75" s="819"/>
      <c r="G75" s="819"/>
      <c r="H75" s="819"/>
      <c r="I75" s="861"/>
      <c r="J75" s="861"/>
      <c r="K75" s="861"/>
      <c r="L75" s="861"/>
      <c r="M75" s="862"/>
      <c r="N75" s="310"/>
    </row>
    <row r="76" spans="2:15" ht="15.75" thickBot="1">
      <c r="B76" s="39"/>
      <c r="C76" s="40"/>
      <c r="D76" s="40"/>
      <c r="E76" s="40"/>
      <c r="F76" s="40"/>
      <c r="G76" s="40"/>
      <c r="H76" s="40"/>
      <c r="I76" s="40"/>
      <c r="J76" s="40"/>
      <c r="K76" s="40"/>
      <c r="L76" s="40"/>
      <c r="M76" s="40"/>
      <c r="N76" s="41"/>
    </row>
    <row r="77" spans="2:15" ht="15.75" thickBot="1">
      <c r="B77" s="818" t="s">
        <v>1051</v>
      </c>
      <c r="C77" s="819"/>
      <c r="D77" s="819"/>
      <c r="E77" s="819"/>
      <c r="F77" s="819"/>
      <c r="G77" s="819"/>
      <c r="H77" s="819"/>
      <c r="I77" s="819"/>
      <c r="J77" s="819"/>
      <c r="K77" s="819"/>
      <c r="L77" s="819"/>
      <c r="M77" s="820"/>
      <c r="N77" s="105">
        <f>N43+N53+N64+N75</f>
        <v>1792.6799999999998</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358.536</v>
      </c>
      <c r="M82" s="854"/>
      <c r="N82" s="57"/>
    </row>
    <row r="83" spans="1:14">
      <c r="B83" s="95" t="s">
        <v>1057</v>
      </c>
      <c r="C83" s="96"/>
      <c r="D83" s="96"/>
      <c r="E83" s="96"/>
      <c r="F83" s="96"/>
      <c r="G83" s="96"/>
      <c r="H83" s="96"/>
      <c r="I83" s="93"/>
      <c r="J83" s="94"/>
      <c r="K83" s="313">
        <v>0.05</v>
      </c>
      <c r="L83" s="853">
        <f>N77*K83</f>
        <v>89.634</v>
      </c>
      <c r="M83" s="854"/>
      <c r="N83" s="57"/>
    </row>
    <row r="84" spans="1:14" ht="15.75" thickBot="1">
      <c r="B84" s="97" t="s">
        <v>1058</v>
      </c>
      <c r="C84" s="98"/>
      <c r="D84" s="98"/>
      <c r="E84" s="98"/>
      <c r="F84" s="98"/>
      <c r="G84" s="98"/>
      <c r="H84" s="98"/>
      <c r="I84" s="99"/>
      <c r="J84" s="100"/>
      <c r="K84" s="314">
        <v>0.05</v>
      </c>
      <c r="L84" s="855">
        <f>N77*K84</f>
        <v>89.634</v>
      </c>
      <c r="M84" s="856"/>
      <c r="N84" s="57"/>
    </row>
    <row r="85" spans="1:14" ht="15.75" thickBot="1">
      <c r="B85" s="818" t="s">
        <v>1037</v>
      </c>
      <c r="C85" s="819"/>
      <c r="D85" s="819"/>
      <c r="E85" s="819"/>
      <c r="F85" s="819"/>
      <c r="G85" s="819"/>
      <c r="H85" s="819"/>
      <c r="I85" s="819"/>
      <c r="J85" s="819"/>
      <c r="K85" s="819"/>
      <c r="L85" s="819"/>
      <c r="M85" s="820"/>
      <c r="N85" s="58">
        <f>L82+L83+L84</f>
        <v>537.80399999999997</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2330.4839999999999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70" t="s">
        <v>2327</v>
      </c>
      <c r="C118" s="402"/>
      <c r="D118" s="402"/>
      <c r="E118" s="63"/>
      <c r="F118" s="63"/>
      <c r="G118" s="63"/>
      <c r="H118" s="63"/>
      <c r="I118" s="63"/>
      <c r="J118" s="886"/>
      <c r="K118" s="886"/>
      <c r="L118" s="886"/>
      <c r="M118" s="886"/>
      <c r="N118" s="887"/>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269</v>
      </c>
      <c r="B37" s="867" t="str">
        <f>VLOOKUP(A37,EQUIPOS!A7:D154,3,FALSE)</f>
        <v>Motoniveladora  potencia 215 HP, ancho de cuchilla 4,27 m, peso 18 ton.</v>
      </c>
      <c r="C37" s="868"/>
      <c r="D37" s="868"/>
      <c r="E37" s="868"/>
      <c r="F37" s="868"/>
      <c r="G37" s="868"/>
      <c r="H37" s="869"/>
      <c r="I37" s="276"/>
      <c r="J37" s="277"/>
      <c r="K37" s="278">
        <f>VLOOKUP(A37,EQUIPOS!A7:D164,4,FALSE)</f>
        <v>161462.69369944659</v>
      </c>
      <c r="L37" s="279"/>
      <c r="M37" s="280">
        <v>45</v>
      </c>
      <c r="N37" s="281">
        <f>K37/M37</f>
        <v>3588.0598599877021</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7397.994388393603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529</v>
      </c>
      <c r="B48" s="49" t="str">
        <f>VLOOKUP(A48,MATERIALES!A4:D372,3,FALSE)</f>
        <v xml:space="preserve">Material  de afirmado de la Zona </v>
      </c>
      <c r="C48" s="290"/>
      <c r="D48" s="290"/>
      <c r="E48" s="290"/>
      <c r="F48" s="290"/>
      <c r="G48" s="290"/>
      <c r="H48" s="290"/>
      <c r="I48" s="277"/>
      <c r="J48" s="233" t="str">
        <f>VLOOKUP(A48,MATERIALES!A4:D372,2,FALSE)</f>
        <v>m3</v>
      </c>
      <c r="K48" s="291">
        <v>1.25</v>
      </c>
      <c r="L48" s="276"/>
      <c r="M48" s="411">
        <f>VLOOKUP(A48,MATERIALES!A4:D388,4,FALSE)</f>
        <v>21744</v>
      </c>
      <c r="N48" s="281">
        <f>K48*M48</f>
        <v>27180</v>
      </c>
    </row>
    <row r="49" spans="1:14">
      <c r="A49" t="s">
        <v>845</v>
      </c>
      <c r="B49" s="49" t="str">
        <f>VLOOKUP(A49,MATERIALES!A5:D372,3,FALSE)</f>
        <v>Agua</v>
      </c>
      <c r="C49" s="290"/>
      <c r="D49" s="290"/>
      <c r="E49" s="290"/>
      <c r="F49" s="290"/>
      <c r="G49" s="290"/>
      <c r="H49" s="290"/>
      <c r="I49" s="277"/>
      <c r="J49" s="233" t="str">
        <f>VLOOKUP(A49,MATERIALES!A5:D372,2,FALSE)</f>
        <v>lt</v>
      </c>
      <c r="K49" s="291">
        <v>25</v>
      </c>
      <c r="L49" s="276"/>
      <c r="M49" s="411">
        <f>VLOOKUP(A49,MATERIALES!A5:D389,4,FALSE)</f>
        <v>60</v>
      </c>
      <c r="N49" s="281">
        <f>K49*M49</f>
        <v>1500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28680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05">
        <f>VLOOKUP(A59,TRANSPORTE!A5:D122,4,FALSE)</f>
        <v>1010</v>
      </c>
      <c r="M59" s="906"/>
      <c r="N59" s="296">
        <f>K59*L59</f>
        <v>1262.5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1262.5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37907.907779572495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7581.5815559144994</v>
      </c>
      <c r="M83" s="854"/>
      <c r="N83" s="57"/>
    </row>
    <row r="84" spans="1:14">
      <c r="B84" s="95" t="s">
        <v>1057</v>
      </c>
      <c r="C84" s="96"/>
      <c r="D84" s="96"/>
      <c r="E84" s="96"/>
      <c r="F84" s="96"/>
      <c r="G84" s="96"/>
      <c r="H84" s="96"/>
      <c r="I84" s="93"/>
      <c r="J84" s="94"/>
      <c r="K84" s="313">
        <v>0.05</v>
      </c>
      <c r="L84" s="853">
        <f>N78*K84</f>
        <v>1895.3953889786249</v>
      </c>
      <c r="M84" s="854"/>
      <c r="N84" s="57"/>
    </row>
    <row r="85" spans="1:14" ht="15.75" thickBot="1">
      <c r="B85" s="97" t="s">
        <v>1058</v>
      </c>
      <c r="C85" s="98"/>
      <c r="D85" s="98"/>
      <c r="E85" s="98"/>
      <c r="F85" s="98"/>
      <c r="G85" s="98"/>
      <c r="H85" s="98"/>
      <c r="I85" s="99"/>
      <c r="J85" s="100"/>
      <c r="K85" s="314">
        <v>0.05</v>
      </c>
      <c r="L85" s="855">
        <f>N78*K85</f>
        <v>1895.3953889786249</v>
      </c>
      <c r="M85" s="856"/>
      <c r="N85" s="57"/>
    </row>
    <row r="86" spans="1:14" ht="15.75" thickBot="1">
      <c r="B86" s="818" t="s">
        <v>1037</v>
      </c>
      <c r="C86" s="819"/>
      <c r="D86" s="819"/>
      <c r="E86" s="819"/>
      <c r="F86" s="819"/>
      <c r="G86" s="819"/>
      <c r="H86" s="819"/>
      <c r="I86" s="819"/>
      <c r="J86" s="819"/>
      <c r="K86" s="819"/>
      <c r="L86" s="819"/>
      <c r="M86" s="820"/>
      <c r="N86" s="58">
        <f>L83+L84+L85</f>
        <v>11372.372333871748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49280.280113444242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269</v>
      </c>
      <c r="B37" s="867" t="str">
        <f>VLOOKUP(A37,EQUIPOS!A7:D154,3,FALSE)</f>
        <v>Motoniveladora  potencia 215 HP, ancho de cuchilla 4,27 m, peso 18 ton.</v>
      </c>
      <c r="C37" s="868"/>
      <c r="D37" s="868"/>
      <c r="E37" s="868"/>
      <c r="F37" s="868"/>
      <c r="G37" s="868"/>
      <c r="H37" s="869"/>
      <c r="I37" s="276"/>
      <c r="J37" s="277"/>
      <c r="K37" s="278">
        <f>VLOOKUP(A37,EQUIPOS!A7:D164,4,FALSE)</f>
        <v>161462.69369944659</v>
      </c>
      <c r="L37" s="279"/>
      <c r="M37" s="280">
        <v>45</v>
      </c>
      <c r="N37" s="281">
        <f>K37/M37</f>
        <v>3588.0598599877021</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7397.994388393603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545</v>
      </c>
      <c r="B48" s="49" t="str">
        <f>VLOOKUP(A48,MATERIALES!A4:D372,3,FALSE)</f>
        <v xml:space="preserve">Material de Sub- Base CBR=20%
</v>
      </c>
      <c r="C48" s="290"/>
      <c r="D48" s="290"/>
      <c r="E48" s="290"/>
      <c r="F48" s="290"/>
      <c r="G48" s="290"/>
      <c r="H48" s="290"/>
      <c r="I48" s="277"/>
      <c r="J48" s="233" t="str">
        <f>VLOOKUP(A48,MATERIALES!A4:D372,2,FALSE)</f>
        <v>m3</v>
      </c>
      <c r="K48" s="291">
        <v>1.3</v>
      </c>
      <c r="L48" s="276"/>
      <c r="M48" s="411">
        <f>VLOOKUP(A48,MATERIALES!A4:D388,4,FALSE)</f>
        <v>25937</v>
      </c>
      <c r="N48" s="281">
        <f>K48*M48</f>
        <v>33718.1</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VLOOKUP(A49,MATERIALES!A5:D389,4,FALSE)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35158.1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44436.507779572486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8887.3015559144969</v>
      </c>
      <c r="M83" s="854"/>
      <c r="N83" s="57"/>
    </row>
    <row r="84" spans="1:14">
      <c r="B84" s="95" t="s">
        <v>1057</v>
      </c>
      <c r="C84" s="96"/>
      <c r="D84" s="96"/>
      <c r="E84" s="96"/>
      <c r="F84" s="96"/>
      <c r="G84" s="96"/>
      <c r="H84" s="96"/>
      <c r="I84" s="93"/>
      <c r="J84" s="94"/>
      <c r="K84" s="313">
        <v>0.05</v>
      </c>
      <c r="L84" s="853">
        <f>N78*K84</f>
        <v>2221.8253889786242</v>
      </c>
      <c r="M84" s="854"/>
      <c r="N84" s="57"/>
    </row>
    <row r="85" spans="1:14" ht="15.75" thickBot="1">
      <c r="B85" s="97" t="s">
        <v>1058</v>
      </c>
      <c r="C85" s="98"/>
      <c r="D85" s="98"/>
      <c r="E85" s="98"/>
      <c r="F85" s="98"/>
      <c r="G85" s="98"/>
      <c r="H85" s="98"/>
      <c r="I85" s="99"/>
      <c r="J85" s="100"/>
      <c r="K85" s="314">
        <v>0.05</v>
      </c>
      <c r="L85" s="855">
        <f>N78*K85</f>
        <v>2221.8253889786242</v>
      </c>
      <c r="M85" s="856"/>
      <c r="N85" s="57"/>
    </row>
    <row r="86" spans="1:14" ht="15.75" thickBot="1">
      <c r="B86" s="818" t="s">
        <v>1037</v>
      </c>
      <c r="C86" s="819"/>
      <c r="D86" s="819"/>
      <c r="E86" s="819"/>
      <c r="F86" s="819"/>
      <c r="G86" s="819"/>
      <c r="H86" s="819"/>
      <c r="I86" s="819"/>
      <c r="J86" s="819"/>
      <c r="K86" s="819"/>
      <c r="L86" s="819"/>
      <c r="M86" s="820"/>
      <c r="N86" s="58">
        <f>L83+L84+L85</f>
        <v>13330.952333871746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57767.460113444235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269</v>
      </c>
      <c r="B37" s="867" t="str">
        <f>VLOOKUP(A37,EQUIPOS!A7:D154,3,FALSE)</f>
        <v>Motoniveladora  potencia 215 HP, ancho de cuchilla 4,27 m, peso 18 ton.</v>
      </c>
      <c r="C37" s="868"/>
      <c r="D37" s="868"/>
      <c r="E37" s="868"/>
      <c r="F37" s="868"/>
      <c r="G37" s="868"/>
      <c r="H37" s="869"/>
      <c r="I37" s="276"/>
      <c r="J37" s="277"/>
      <c r="K37" s="278">
        <f>VLOOKUP(A37,EQUIPOS!A7:D164,4,FALSE)</f>
        <v>161462.69369944659</v>
      </c>
      <c r="L37" s="279"/>
      <c r="M37" s="280">
        <v>45</v>
      </c>
      <c r="N37" s="281">
        <f>K37/M37</f>
        <v>3588.0598599877021</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7397.994388393603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547</v>
      </c>
      <c r="B48" s="49" t="str">
        <f>VLOOKUP(A48,MATERIALES!A4:D372,3,FALSE)</f>
        <v xml:space="preserve">Material de Sub- Base CBR=30%
</v>
      </c>
      <c r="C48" s="290"/>
      <c r="D48" s="290"/>
      <c r="E48" s="290"/>
      <c r="F48" s="290"/>
      <c r="G48" s="290"/>
      <c r="H48" s="290"/>
      <c r="I48" s="277"/>
      <c r="J48" s="233" t="str">
        <f>VLOOKUP(A48,MATERIALES!A4:D372,2,FALSE)</f>
        <v>m3</v>
      </c>
      <c r="K48" s="291">
        <v>1.3</v>
      </c>
      <c r="L48" s="276"/>
      <c r="M48" s="411">
        <f>VLOOKUP(A48,MATERIALES!A4:D388,4,FALSE)</f>
        <v>25937</v>
      </c>
      <c r="N48" s="281">
        <f>K48*M48</f>
        <v>33718.1</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VLOOKUP(A49,MATERIALES!A5:D389,4,FALSE)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35158.1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44436.507779572486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8887.3015559144969</v>
      </c>
      <c r="M83" s="854"/>
      <c r="N83" s="57"/>
    </row>
    <row r="84" spans="1:14">
      <c r="B84" s="95" t="s">
        <v>1057</v>
      </c>
      <c r="C84" s="96"/>
      <c r="D84" s="96"/>
      <c r="E84" s="96"/>
      <c r="F84" s="96"/>
      <c r="G84" s="96"/>
      <c r="H84" s="96"/>
      <c r="I84" s="93"/>
      <c r="J84" s="94"/>
      <c r="K84" s="313">
        <v>0.05</v>
      </c>
      <c r="L84" s="853">
        <f>N78*K84</f>
        <v>2221.8253889786242</v>
      </c>
      <c r="M84" s="854"/>
      <c r="N84" s="57"/>
    </row>
    <row r="85" spans="1:14" ht="15.75" thickBot="1">
      <c r="B85" s="97" t="s">
        <v>1058</v>
      </c>
      <c r="C85" s="98"/>
      <c r="D85" s="98"/>
      <c r="E85" s="98"/>
      <c r="F85" s="98"/>
      <c r="G85" s="98"/>
      <c r="H85" s="98"/>
      <c r="I85" s="99"/>
      <c r="J85" s="100"/>
      <c r="K85" s="314">
        <v>0.05</v>
      </c>
      <c r="L85" s="855">
        <f>N78*K85</f>
        <v>2221.8253889786242</v>
      </c>
      <c r="M85" s="856"/>
      <c r="N85" s="57"/>
    </row>
    <row r="86" spans="1:14" ht="15.75" thickBot="1">
      <c r="B86" s="818" t="s">
        <v>1037</v>
      </c>
      <c r="C86" s="819"/>
      <c r="D86" s="819"/>
      <c r="E86" s="819"/>
      <c r="F86" s="819"/>
      <c r="G86" s="819"/>
      <c r="H86" s="819"/>
      <c r="I86" s="819"/>
      <c r="J86" s="819"/>
      <c r="K86" s="819"/>
      <c r="L86" s="819"/>
      <c r="M86" s="820"/>
      <c r="N86" s="58">
        <f>L83+L84+L85</f>
        <v>13330.952333871746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57767.460113444235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269</v>
      </c>
      <c r="B37" s="867" t="str">
        <f>VLOOKUP(A37,EQUIPOS!A7:D154,3,FALSE)</f>
        <v>Motoniveladora  potencia 215 HP, ancho de cuchilla 4,27 m, peso 18 ton.</v>
      </c>
      <c r="C37" s="868"/>
      <c r="D37" s="868"/>
      <c r="E37" s="868"/>
      <c r="F37" s="868"/>
      <c r="G37" s="868"/>
      <c r="H37" s="869"/>
      <c r="I37" s="276"/>
      <c r="J37" s="277"/>
      <c r="K37" s="278">
        <f>VLOOKUP(A37,EQUIPOS!A7:D164,4,FALSE)</f>
        <v>161462.69369944659</v>
      </c>
      <c r="L37" s="279"/>
      <c r="M37" s="280">
        <v>45</v>
      </c>
      <c r="N37" s="281">
        <f>K37/M37</f>
        <v>3588.0598599877021</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7397.994388393603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549</v>
      </c>
      <c r="B48" s="49" t="str">
        <f>VLOOKUP(A48,MATERIALES!A4:D372,3,FALSE)</f>
        <v xml:space="preserve">Material de Sub Base CBR=40% </v>
      </c>
      <c r="C48" s="290"/>
      <c r="D48" s="290"/>
      <c r="E48" s="290"/>
      <c r="F48" s="290"/>
      <c r="G48" s="290"/>
      <c r="H48" s="290"/>
      <c r="I48" s="277"/>
      <c r="J48" s="233" t="str">
        <f>VLOOKUP(A48,MATERIALES!A4:D372,2,FALSE)</f>
        <v>m3</v>
      </c>
      <c r="K48" s="291">
        <v>1.3</v>
      </c>
      <c r="L48" s="276"/>
      <c r="M48" s="411">
        <f>VLOOKUP(A48,MATERIALES!A4:D388,4,FALSE)</f>
        <v>25937</v>
      </c>
      <c r="N48" s="281">
        <f>K48*M48</f>
        <v>33718.1</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VLOOKUP(A49,MATERIALES!A5:D389,4,FALSE)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35158.1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44436.507779572486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8887.3015559144969</v>
      </c>
      <c r="M83" s="854"/>
      <c r="N83" s="57"/>
    </row>
    <row r="84" spans="1:14">
      <c r="B84" s="95" t="s">
        <v>1057</v>
      </c>
      <c r="C84" s="96"/>
      <c r="D84" s="96"/>
      <c r="E84" s="96"/>
      <c r="F84" s="96"/>
      <c r="G84" s="96"/>
      <c r="H84" s="96"/>
      <c r="I84" s="93"/>
      <c r="J84" s="94"/>
      <c r="K84" s="313">
        <v>0.05</v>
      </c>
      <c r="L84" s="853">
        <f>N78*K84</f>
        <v>2221.8253889786242</v>
      </c>
      <c r="M84" s="854"/>
      <c r="N84" s="57"/>
    </row>
    <row r="85" spans="1:14" ht="15.75" thickBot="1">
      <c r="B85" s="97" t="s">
        <v>1058</v>
      </c>
      <c r="C85" s="98"/>
      <c r="D85" s="98"/>
      <c r="E85" s="98"/>
      <c r="F85" s="98"/>
      <c r="G85" s="98"/>
      <c r="H85" s="98"/>
      <c r="I85" s="99"/>
      <c r="J85" s="100"/>
      <c r="K85" s="314">
        <v>0.05</v>
      </c>
      <c r="L85" s="855">
        <f>N78*K85</f>
        <v>2221.8253889786242</v>
      </c>
      <c r="M85" s="856"/>
      <c r="N85" s="57"/>
    </row>
    <row r="86" spans="1:14" ht="15.75" thickBot="1">
      <c r="B86" s="818" t="s">
        <v>1037</v>
      </c>
      <c r="C86" s="819"/>
      <c r="D86" s="819"/>
      <c r="E86" s="819"/>
      <c r="F86" s="819"/>
      <c r="G86" s="819"/>
      <c r="H86" s="819"/>
      <c r="I86" s="819"/>
      <c r="J86" s="819"/>
      <c r="K86" s="819"/>
      <c r="L86" s="819"/>
      <c r="M86" s="820"/>
      <c r="N86" s="58">
        <f>L83+L84+L85</f>
        <v>13330.952333871746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57767.460113444235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162</v>
      </c>
      <c r="B36" s="867" t="str">
        <f>VLOOKUP(A36,EQUIPOS!A6:D154,3,FALSE)</f>
        <v>Compactador manual (SALTARIN) Peso de operación (Kg.) 52, Fuerza de impacto por golpe (KN) 12.</v>
      </c>
      <c r="C36" s="868"/>
      <c r="D36" s="868"/>
      <c r="E36" s="868"/>
      <c r="F36" s="868"/>
      <c r="G36" s="868"/>
      <c r="H36" s="869"/>
      <c r="I36" s="276"/>
      <c r="J36" s="277"/>
      <c r="K36" s="278">
        <f>VLOOKUP(A36,EQUIPOS!A6:D163,4,FALSE)</f>
        <v>10305.52894848872</v>
      </c>
      <c r="L36" s="279"/>
      <c r="M36" s="280">
        <v>2.5</v>
      </c>
      <c r="N36" s="281">
        <f>K36/M36</f>
        <v>4122.2115793954881</v>
      </c>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412"/>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0.05</v>
      </c>
      <c r="N41" s="353">
        <f>N76*M41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4888.2196574869886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545</v>
      </c>
      <c r="B48" s="49" t="str">
        <f>VLOOKUP(A48,MATERIALES!A4:D372,3,FALSE)</f>
        <v xml:space="preserve">Material de Sub- Base CBR=20%
</v>
      </c>
      <c r="C48" s="290"/>
      <c r="D48" s="290"/>
      <c r="E48" s="290"/>
      <c r="F48" s="290"/>
      <c r="G48" s="290"/>
      <c r="H48" s="290"/>
      <c r="I48" s="277"/>
      <c r="J48" s="233" t="str">
        <f>VLOOKUP(A48,MATERIALES!A4:D372,2,FALSE)</f>
        <v>m3</v>
      </c>
      <c r="K48" s="291">
        <v>1.3</v>
      </c>
      <c r="L48" s="276"/>
      <c r="M48" s="411">
        <f>VLOOKUP(A48,MATERIALES!A4:D388,4,FALSE)</f>
        <v>25937</v>
      </c>
      <c r="N48" s="281">
        <f>K48*M48</f>
        <v>33718.1</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VLOOKUP(A49,MATERIALES!A5:D389,4,FALSE)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35158.1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15320.161561829998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56679.481219316986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11335.896243863397</v>
      </c>
      <c r="M83" s="854"/>
      <c r="N83" s="57"/>
    </row>
    <row r="84" spans="1:14">
      <c r="B84" s="95" t="s">
        <v>1057</v>
      </c>
      <c r="C84" s="96"/>
      <c r="D84" s="96"/>
      <c r="E84" s="96"/>
      <c r="F84" s="96"/>
      <c r="G84" s="96"/>
      <c r="H84" s="96"/>
      <c r="I84" s="93"/>
      <c r="J84" s="94"/>
      <c r="K84" s="313">
        <v>0.05</v>
      </c>
      <c r="L84" s="853">
        <f>N78*K84</f>
        <v>2833.9740609658493</v>
      </c>
      <c r="M84" s="854"/>
      <c r="N84" s="57"/>
    </row>
    <row r="85" spans="1:14" ht="15.75" thickBot="1">
      <c r="B85" s="97" t="s">
        <v>1058</v>
      </c>
      <c r="C85" s="98"/>
      <c r="D85" s="98"/>
      <c r="E85" s="98"/>
      <c r="F85" s="98"/>
      <c r="G85" s="98"/>
      <c r="H85" s="98"/>
      <c r="I85" s="99"/>
      <c r="J85" s="100"/>
      <c r="K85" s="314">
        <v>0.05</v>
      </c>
      <c r="L85" s="855">
        <f>N78*K85</f>
        <v>2833.9740609658493</v>
      </c>
      <c r="M85" s="856"/>
      <c r="N85" s="57"/>
    </row>
    <row r="86" spans="1:14" ht="15.75" thickBot="1">
      <c r="B86" s="818" t="s">
        <v>1037</v>
      </c>
      <c r="C86" s="819"/>
      <c r="D86" s="819"/>
      <c r="E86" s="819"/>
      <c r="F86" s="819"/>
      <c r="G86" s="819"/>
      <c r="H86" s="819"/>
      <c r="I86" s="819"/>
      <c r="J86" s="819"/>
      <c r="K86" s="819"/>
      <c r="L86" s="819"/>
      <c r="M86" s="820"/>
      <c r="N86" s="58">
        <f>L83+L84+L85</f>
        <v>17003.844365795096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73683.325585112078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162</v>
      </c>
      <c r="B36" s="867" t="str">
        <f>VLOOKUP(A36,EQUIPOS!A6:D154,3,FALSE)</f>
        <v>Compactador manual (SALTARIN) Peso de operación (Kg.) 52, Fuerza de impacto por golpe (KN) 12.</v>
      </c>
      <c r="C36" s="868"/>
      <c r="D36" s="868"/>
      <c r="E36" s="868"/>
      <c r="F36" s="868"/>
      <c r="G36" s="868"/>
      <c r="H36" s="869"/>
      <c r="I36" s="276"/>
      <c r="J36" s="277"/>
      <c r="K36" s="278">
        <f>VLOOKUP(A36,EQUIPOS!A6:D163,4,FALSE)</f>
        <v>10305.52894848872</v>
      </c>
      <c r="L36" s="279"/>
      <c r="M36" s="280">
        <v>2.5</v>
      </c>
      <c r="N36" s="281">
        <f>K36/M36</f>
        <v>4122.2115793954881</v>
      </c>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0.05</v>
      </c>
      <c r="N41" s="353">
        <f>N76*M41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4888.2196574869886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547</v>
      </c>
      <c r="B48" s="49" t="str">
        <f>VLOOKUP(A48,MATERIALES!A4:D372,3,FALSE)</f>
        <v xml:space="preserve">Material de Sub- Base CBR=30%
</v>
      </c>
      <c r="C48" s="290"/>
      <c r="D48" s="290"/>
      <c r="E48" s="290"/>
      <c r="F48" s="290"/>
      <c r="G48" s="290"/>
      <c r="H48" s="290"/>
      <c r="I48" s="277"/>
      <c r="J48" s="233" t="str">
        <f>VLOOKUP(A48,MATERIALES!A4:D372,2,FALSE)</f>
        <v>m3</v>
      </c>
      <c r="K48" s="291">
        <v>1.3</v>
      </c>
      <c r="L48" s="276"/>
      <c r="M48" s="411">
        <f>VLOOKUP(A48,MATERIALES!A4:D388,4,FALSE)</f>
        <v>25937</v>
      </c>
      <c r="N48" s="281">
        <f>K48*M48</f>
        <v>33718.1</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VLOOKUP(A49,MATERIALES!A5:D389,4,FALSE)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35158.1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15320.161561829998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56679.481219316986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11335.896243863397</v>
      </c>
      <c r="M83" s="854"/>
      <c r="N83" s="57"/>
    </row>
    <row r="84" spans="1:14">
      <c r="B84" s="95" t="s">
        <v>1057</v>
      </c>
      <c r="C84" s="96"/>
      <c r="D84" s="96"/>
      <c r="E84" s="96"/>
      <c r="F84" s="96"/>
      <c r="G84" s="96"/>
      <c r="H84" s="96"/>
      <c r="I84" s="93"/>
      <c r="J84" s="94"/>
      <c r="K84" s="313">
        <v>0.05</v>
      </c>
      <c r="L84" s="853">
        <f>N78*K84</f>
        <v>2833.9740609658493</v>
      </c>
      <c r="M84" s="854"/>
      <c r="N84" s="57"/>
    </row>
    <row r="85" spans="1:14" ht="15.75" thickBot="1">
      <c r="B85" s="97" t="s">
        <v>1058</v>
      </c>
      <c r="C85" s="98"/>
      <c r="D85" s="98"/>
      <c r="E85" s="98"/>
      <c r="F85" s="98"/>
      <c r="G85" s="98"/>
      <c r="H85" s="98"/>
      <c r="I85" s="99"/>
      <c r="J85" s="100"/>
      <c r="K85" s="314">
        <v>0.05</v>
      </c>
      <c r="L85" s="855">
        <f>N78*K85</f>
        <v>2833.9740609658493</v>
      </c>
      <c r="M85" s="856"/>
      <c r="N85" s="57"/>
    </row>
    <row r="86" spans="1:14" ht="15.75" thickBot="1">
      <c r="B86" s="818" t="s">
        <v>1037</v>
      </c>
      <c r="C86" s="819"/>
      <c r="D86" s="819"/>
      <c r="E86" s="819"/>
      <c r="F86" s="819"/>
      <c r="G86" s="819"/>
      <c r="H86" s="819"/>
      <c r="I86" s="819"/>
      <c r="J86" s="819"/>
      <c r="K86" s="819"/>
      <c r="L86" s="819"/>
      <c r="M86" s="820"/>
      <c r="N86" s="58">
        <f>L83+L84+L85</f>
        <v>17003.844365795096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73683.325585112078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162</v>
      </c>
      <c r="B36" s="867" t="str">
        <f>VLOOKUP(A36,EQUIPOS!A6:D154,3,FALSE)</f>
        <v>Compactador manual (SALTARIN) Peso de operación (Kg.) 52, Fuerza de impacto por golpe (KN) 12.</v>
      </c>
      <c r="C36" s="868"/>
      <c r="D36" s="868"/>
      <c r="E36" s="868"/>
      <c r="F36" s="868"/>
      <c r="G36" s="868"/>
      <c r="H36" s="869"/>
      <c r="I36" s="276"/>
      <c r="J36" s="277"/>
      <c r="K36" s="278">
        <f>VLOOKUP(A36,EQUIPOS!A6:D163,4,FALSE)</f>
        <v>10305.52894848872</v>
      </c>
      <c r="L36" s="279"/>
      <c r="M36" s="280">
        <v>2.5</v>
      </c>
      <c r="N36" s="281">
        <f>K36/M36</f>
        <v>4122.2115793954881</v>
      </c>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0.05</v>
      </c>
      <c r="N41" s="353">
        <f>N76*M41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4888.2196574869886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549</v>
      </c>
      <c r="B48" s="49" t="str">
        <f>VLOOKUP(A48,MATERIALES!A4:D372,3,FALSE)</f>
        <v xml:space="preserve">Material de Sub Base CBR=40% </v>
      </c>
      <c r="C48" s="290"/>
      <c r="D48" s="290"/>
      <c r="E48" s="290"/>
      <c r="F48" s="290"/>
      <c r="G48" s="290"/>
      <c r="H48" s="290"/>
      <c r="I48" s="277"/>
      <c r="J48" s="233" t="str">
        <f>VLOOKUP(A48,MATERIALES!A4:D372,2,FALSE)</f>
        <v>m3</v>
      </c>
      <c r="K48" s="291">
        <v>1.3</v>
      </c>
      <c r="L48" s="276"/>
      <c r="M48" s="411">
        <f>VLOOKUP(A48,MATERIALES!A4:D388,4,FALSE)</f>
        <v>25937</v>
      </c>
      <c r="N48" s="281">
        <f>K48*M48</f>
        <v>33718.1</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VLOOKUP(A49,MATERIALES!A5:D389,4,FALSE)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35158.1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15320.161561829998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56679.481219316986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11335.896243863397</v>
      </c>
      <c r="M83" s="854"/>
      <c r="N83" s="57"/>
    </row>
    <row r="84" spans="1:14">
      <c r="B84" s="95" t="s">
        <v>1057</v>
      </c>
      <c r="C84" s="96"/>
      <c r="D84" s="96"/>
      <c r="E84" s="96"/>
      <c r="F84" s="96"/>
      <c r="G84" s="96"/>
      <c r="H84" s="96"/>
      <c r="I84" s="93"/>
      <c r="J84" s="94"/>
      <c r="K84" s="313">
        <v>0.05</v>
      </c>
      <c r="L84" s="853">
        <f>N78*K84</f>
        <v>2833.9740609658493</v>
      </c>
      <c r="M84" s="854"/>
      <c r="N84" s="57"/>
    </row>
    <row r="85" spans="1:14" ht="15.75" thickBot="1">
      <c r="B85" s="97" t="s">
        <v>1058</v>
      </c>
      <c r="C85" s="98"/>
      <c r="D85" s="98"/>
      <c r="E85" s="98"/>
      <c r="F85" s="98"/>
      <c r="G85" s="98"/>
      <c r="H85" s="98"/>
      <c r="I85" s="99"/>
      <c r="J85" s="100"/>
      <c r="K85" s="314">
        <v>0.05</v>
      </c>
      <c r="L85" s="855">
        <f>N78*K85</f>
        <v>2833.9740609658493</v>
      </c>
      <c r="M85" s="856"/>
      <c r="N85" s="57"/>
    </row>
    <row r="86" spans="1:14" ht="15.75" thickBot="1">
      <c r="B86" s="818" t="s">
        <v>1037</v>
      </c>
      <c r="C86" s="819"/>
      <c r="D86" s="819"/>
      <c r="E86" s="819"/>
      <c r="F86" s="819"/>
      <c r="G86" s="819"/>
      <c r="H86" s="819"/>
      <c r="I86" s="819"/>
      <c r="J86" s="819"/>
      <c r="K86" s="819"/>
      <c r="L86" s="819"/>
      <c r="M86" s="820"/>
      <c r="N86" s="58">
        <f>L83+L84+L85</f>
        <v>17003.844365795096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73683.325585112078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P119"/>
  <sheetViews>
    <sheetView topLeftCell="A28" zoomScale="78" zoomScaleNormal="78" workbookViewId="0">
      <selection activeCell="P50" sqref="P5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6">
      <c r="A37" s="119" t="s">
        <v>269</v>
      </c>
      <c r="B37" s="867" t="str">
        <f>VLOOKUP(A37,EQUIPOS!A7:D154,3,FALSE)</f>
        <v>Motoniveladora  potencia 215 HP, ancho de cuchilla 4,27 m, peso 18 ton.</v>
      </c>
      <c r="C37" s="868"/>
      <c r="D37" s="868"/>
      <c r="E37" s="868"/>
      <c r="F37" s="868"/>
      <c r="G37" s="868"/>
      <c r="H37" s="869"/>
      <c r="I37" s="276"/>
      <c r="J37" s="277"/>
      <c r="K37" s="278">
        <f>VLOOKUP(A37,EQUIPOS!A7:D164,4,FALSE)</f>
        <v>161462.69369944659</v>
      </c>
      <c r="L37" s="279"/>
      <c r="M37" s="280">
        <v>45</v>
      </c>
      <c r="N37" s="281">
        <f>K37/M37</f>
        <v>3588.0598599877021</v>
      </c>
    </row>
    <row r="38" spans="1:16">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6">
      <c r="B39" s="867"/>
      <c r="C39" s="868"/>
      <c r="D39" s="868"/>
      <c r="E39" s="868"/>
      <c r="F39" s="868"/>
      <c r="G39" s="868"/>
      <c r="H39" s="869"/>
      <c r="I39" s="870"/>
      <c r="J39" s="871"/>
      <c r="K39" s="278"/>
      <c r="L39" s="872"/>
      <c r="M39" s="873"/>
      <c r="N39" s="281"/>
    </row>
    <row r="40" spans="1:16">
      <c r="B40" s="867"/>
      <c r="C40" s="868"/>
      <c r="D40" s="868"/>
      <c r="E40" s="874"/>
      <c r="F40" s="868"/>
      <c r="G40" s="868"/>
      <c r="H40" s="869"/>
      <c r="I40" s="42"/>
      <c r="J40" s="43"/>
      <c r="K40" s="283"/>
      <c r="L40" s="285"/>
      <c r="M40" s="286"/>
      <c r="N40" s="287"/>
    </row>
    <row r="41" spans="1:16">
      <c r="B41" s="875" t="s">
        <v>1036</v>
      </c>
      <c r="C41" s="876"/>
      <c r="D41" s="876"/>
      <c r="E41" s="44"/>
      <c r="F41" s="45"/>
      <c r="G41" s="45"/>
      <c r="H41" s="46"/>
      <c r="I41" s="42"/>
      <c r="J41" s="43"/>
      <c r="K41" s="288"/>
      <c r="L41" s="285"/>
      <c r="M41" s="410">
        <v>0.01</v>
      </c>
      <c r="N41" s="353">
        <f>N76*M41</f>
        <v>5.6741339117888892</v>
      </c>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3">
        <f>SUM(N36:N42)</f>
        <v>7397.994388393603</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4" t="s">
        <v>1029</v>
      </c>
      <c r="K47" s="91" t="s">
        <v>1030</v>
      </c>
      <c r="L47" s="899" t="s">
        <v>1039</v>
      </c>
      <c r="M47" s="898"/>
      <c r="N47" s="92" t="s">
        <v>1035</v>
      </c>
    </row>
    <row r="48" spans="1:16">
      <c r="A48" t="s">
        <v>535</v>
      </c>
      <c r="B48" s="49" t="str">
        <f>VLOOKUP(A48,MATERIALES!A4:D372,3,FALSE)</f>
        <v>Material de base (gradación 1)</v>
      </c>
      <c r="C48" s="290"/>
      <c r="D48" s="290"/>
      <c r="E48" s="290"/>
      <c r="F48" s="290"/>
      <c r="G48" s="290"/>
      <c r="H48" s="290"/>
      <c r="I48" s="277"/>
      <c r="J48" s="233" t="str">
        <f>VLOOKUP(A48,MATERIALES!A4:D372,2,FALSE)</f>
        <v>m3</v>
      </c>
      <c r="K48" s="291">
        <v>1.3</v>
      </c>
      <c r="L48" s="276"/>
      <c r="M48" s="411">
        <f>VLOOKUP(A48,MATERIALES!A4:D388,4,FALSE)</f>
        <v>38675</v>
      </c>
      <c r="N48" s="281">
        <f>K48*M48</f>
        <v>50277.5</v>
      </c>
      <c r="O48">
        <v>63517.22</v>
      </c>
      <c r="P48">
        <f>+M48/O48</f>
        <v>0.60888999864918525</v>
      </c>
    </row>
    <row r="49" spans="1:16">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VLOOKUP(A49,MATERIALES!A5:D389,4,FALSE)</f>
        <v>60</v>
      </c>
      <c r="N49" s="281">
        <f>K49*M49</f>
        <v>1440</v>
      </c>
      <c r="O49">
        <v>55</v>
      </c>
      <c r="P49">
        <f>+M49/O49</f>
        <v>1.0909090909090908</v>
      </c>
    </row>
    <row r="50" spans="1:16">
      <c r="A50" s="114"/>
      <c r="B50" s="49"/>
      <c r="C50" s="290"/>
      <c r="D50" s="290"/>
      <c r="E50" s="290"/>
      <c r="F50" s="290"/>
      <c r="G50" s="290"/>
      <c r="H50" s="290"/>
      <c r="I50" s="277"/>
      <c r="J50" s="233"/>
      <c r="K50" s="291"/>
      <c r="L50" s="276"/>
      <c r="M50" s="292"/>
      <c r="N50" s="281"/>
    </row>
    <row r="51" spans="1:16">
      <c r="B51" s="49"/>
      <c r="C51" s="290"/>
      <c r="D51" s="290"/>
      <c r="E51" s="290"/>
      <c r="F51" s="290"/>
      <c r="G51" s="290"/>
      <c r="H51" s="290"/>
      <c r="I51" s="277"/>
      <c r="J51" s="233"/>
      <c r="K51" s="291"/>
      <c r="L51" s="276"/>
      <c r="M51" s="292"/>
      <c r="N51" s="293"/>
    </row>
    <row r="52" spans="1:16">
      <c r="B52" s="49"/>
      <c r="C52" s="290"/>
      <c r="D52" s="290"/>
      <c r="E52" s="290"/>
      <c r="F52" s="290"/>
      <c r="G52" s="290"/>
      <c r="H52" s="290"/>
      <c r="I52" s="277"/>
      <c r="J52" s="233"/>
      <c r="K52" s="291"/>
      <c r="L52" s="276"/>
      <c r="M52" s="292"/>
      <c r="N52" s="293"/>
    </row>
    <row r="53" spans="1:16" ht="15.75" thickBot="1">
      <c r="B53" s="900"/>
      <c r="C53" s="901"/>
      <c r="D53" s="901"/>
      <c r="E53" s="901"/>
      <c r="F53" s="901"/>
      <c r="G53" s="901"/>
      <c r="H53" s="901"/>
      <c r="I53" s="871"/>
      <c r="J53" s="48"/>
      <c r="K53" s="50"/>
      <c r="L53" s="902"/>
      <c r="M53" s="903"/>
      <c r="N53" s="51"/>
    </row>
    <row r="54" spans="1:16" ht="15.75" thickBot="1">
      <c r="B54" s="818" t="s">
        <v>1037</v>
      </c>
      <c r="C54" s="819"/>
      <c r="D54" s="819"/>
      <c r="E54" s="819"/>
      <c r="F54" s="819"/>
      <c r="G54" s="819"/>
      <c r="H54" s="819"/>
      <c r="I54" s="819"/>
      <c r="J54" s="819"/>
      <c r="K54" s="819"/>
      <c r="L54" s="819"/>
      <c r="M54" s="820"/>
      <c r="N54" s="403">
        <f>SUM(N48:N53)</f>
        <v>51717.5</v>
      </c>
    </row>
    <row r="55" spans="1:16">
      <c r="B55" s="39"/>
      <c r="C55" s="40"/>
      <c r="D55" s="40"/>
      <c r="E55" s="40"/>
      <c r="F55" s="40"/>
      <c r="G55" s="40"/>
      <c r="H55" s="40"/>
      <c r="I55" s="40"/>
      <c r="J55" s="40"/>
      <c r="K55" s="40"/>
      <c r="L55" s="40"/>
      <c r="M55" s="40"/>
      <c r="N55" s="41"/>
    </row>
    <row r="56" spans="1:16">
      <c r="B56" s="70" t="s">
        <v>1040</v>
      </c>
      <c r="C56" s="71"/>
      <c r="D56" s="71"/>
      <c r="E56" s="71"/>
      <c r="F56" s="71"/>
      <c r="G56" s="71"/>
      <c r="H56" s="71"/>
      <c r="I56" s="71"/>
      <c r="J56" s="71"/>
      <c r="K56" s="71"/>
      <c r="L56" s="71"/>
      <c r="M56" s="71"/>
      <c r="N56" s="72"/>
    </row>
    <row r="57" spans="1:16" ht="15.75" thickBot="1">
      <c r="B57" s="74"/>
      <c r="C57" s="67"/>
      <c r="D57" s="67"/>
      <c r="E57" s="67"/>
      <c r="F57" s="67"/>
      <c r="G57" s="67"/>
      <c r="H57" s="67"/>
      <c r="I57" s="67"/>
      <c r="J57" s="67"/>
      <c r="K57" s="67"/>
      <c r="L57" s="67"/>
      <c r="M57" s="67"/>
      <c r="N57" s="69"/>
    </row>
    <row r="58" spans="1:16" ht="25.5">
      <c r="B58" s="322" t="s">
        <v>1041</v>
      </c>
      <c r="C58" s="323"/>
      <c r="D58" s="323"/>
      <c r="E58" s="323"/>
      <c r="F58" s="323"/>
      <c r="G58" s="323"/>
      <c r="H58" s="79" t="s">
        <v>1029</v>
      </c>
      <c r="I58" s="80" t="s">
        <v>1042</v>
      </c>
      <c r="J58" s="81" t="s">
        <v>1043</v>
      </c>
      <c r="K58" s="79" t="s">
        <v>1044</v>
      </c>
      <c r="L58" s="904" t="s">
        <v>1045</v>
      </c>
      <c r="M58" s="883"/>
      <c r="N58" s="82" t="s">
        <v>1035</v>
      </c>
    </row>
    <row r="59" spans="1:16">
      <c r="A59" t="s">
        <v>1348</v>
      </c>
      <c r="B59" s="52" t="str">
        <f>VLOOKUP(A59,TRANSPORTE!A5:D104,3,FALSE)</f>
        <v>Transporte de material de subbase</v>
      </c>
      <c r="C59" s="326"/>
      <c r="D59" s="326"/>
      <c r="E59" s="326"/>
      <c r="F59" s="326"/>
      <c r="G59" s="326"/>
      <c r="H59" s="320" t="s">
        <v>339</v>
      </c>
      <c r="I59" s="288">
        <v>1.3</v>
      </c>
      <c r="J59" s="295">
        <v>1</v>
      </c>
      <c r="K59" s="288">
        <f>I59*J59</f>
        <v>1.3</v>
      </c>
      <c r="L59" s="905">
        <f>VLOOKUP(A59,TRANSPORTE!A5:D122,4,FALSE)</f>
        <v>1010</v>
      </c>
      <c r="M59" s="906"/>
      <c r="N59" s="296">
        <f>K59*L59</f>
        <v>1313</v>
      </c>
    </row>
    <row r="60" spans="1:16">
      <c r="B60" s="52"/>
      <c r="C60" s="53"/>
      <c r="D60" s="53"/>
      <c r="E60" s="53"/>
      <c r="F60" s="53"/>
      <c r="G60" s="53"/>
      <c r="H60" s="297"/>
      <c r="I60" s="288"/>
      <c r="J60" s="288"/>
      <c r="K60" s="288"/>
      <c r="L60" s="298"/>
      <c r="M60" s="299"/>
      <c r="N60" s="300"/>
    </row>
    <row r="61" spans="1:16">
      <c r="B61" s="52"/>
      <c r="C61" s="53"/>
      <c r="D61" s="53"/>
      <c r="E61" s="53"/>
      <c r="F61" s="53"/>
      <c r="G61" s="53"/>
      <c r="H61" s="297"/>
      <c r="I61" s="288"/>
      <c r="J61" s="288"/>
      <c r="K61" s="288"/>
      <c r="L61" s="298"/>
      <c r="M61" s="299"/>
      <c r="N61" s="300"/>
    </row>
    <row r="62" spans="1:16">
      <c r="B62" s="52"/>
      <c r="C62" s="53"/>
      <c r="D62" s="53"/>
      <c r="E62" s="53"/>
      <c r="F62" s="53"/>
      <c r="G62" s="53"/>
      <c r="H62" s="297"/>
      <c r="I62" s="288"/>
      <c r="J62" s="288"/>
      <c r="K62" s="288"/>
      <c r="L62" s="298"/>
      <c r="M62" s="299"/>
      <c r="N62" s="300"/>
    </row>
    <row r="63" spans="1:16">
      <c r="B63" s="52"/>
      <c r="C63" s="53"/>
      <c r="D63" s="53"/>
      <c r="E63" s="53"/>
      <c r="F63" s="53"/>
      <c r="G63" s="53"/>
      <c r="H63" s="297"/>
      <c r="I63" s="288"/>
      <c r="J63" s="288"/>
      <c r="K63" s="288"/>
      <c r="L63" s="298"/>
      <c r="M63" s="299"/>
      <c r="N63" s="300"/>
    </row>
    <row r="64" spans="1:16"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60995.907779572495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12199.1815559145</v>
      </c>
      <c r="M83" s="854"/>
      <c r="N83" s="57"/>
    </row>
    <row r="84" spans="1:14">
      <c r="B84" s="95" t="s">
        <v>1057</v>
      </c>
      <c r="C84" s="96"/>
      <c r="D84" s="96"/>
      <c r="E84" s="96"/>
      <c r="F84" s="96"/>
      <c r="G84" s="96"/>
      <c r="H84" s="96"/>
      <c r="I84" s="93"/>
      <c r="J84" s="94"/>
      <c r="K84" s="313">
        <v>0.05</v>
      </c>
      <c r="L84" s="853">
        <f>N78*K84</f>
        <v>3049.7953889786249</v>
      </c>
      <c r="M84" s="854"/>
      <c r="N84" s="57"/>
    </row>
    <row r="85" spans="1:14" ht="15.75" thickBot="1">
      <c r="B85" s="97" t="s">
        <v>1058</v>
      </c>
      <c r="C85" s="98"/>
      <c r="D85" s="98"/>
      <c r="E85" s="98"/>
      <c r="F85" s="98"/>
      <c r="G85" s="98"/>
      <c r="H85" s="98"/>
      <c r="I85" s="99"/>
      <c r="J85" s="100"/>
      <c r="K85" s="314">
        <v>0.05</v>
      </c>
      <c r="L85" s="855">
        <f>N78*K85</f>
        <v>3049.7953889786249</v>
      </c>
      <c r="M85" s="856"/>
      <c r="N85" s="57"/>
    </row>
    <row r="86" spans="1:14" ht="15.75" thickBot="1">
      <c r="B86" s="818" t="s">
        <v>1037</v>
      </c>
      <c r="C86" s="819"/>
      <c r="D86" s="819"/>
      <c r="E86" s="819"/>
      <c r="F86" s="819"/>
      <c r="G86" s="819"/>
      <c r="H86" s="819"/>
      <c r="I86" s="819"/>
      <c r="J86" s="819"/>
      <c r="K86" s="819"/>
      <c r="L86" s="819"/>
      <c r="M86" s="820"/>
      <c r="N86" s="58">
        <f>L83+L84+L85</f>
        <v>18298.772333871751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79294.68011344425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269</v>
      </c>
      <c r="B37" s="867" t="str">
        <f>VLOOKUP(A37,EQUIPOS!A7:D154,3,FALSE)</f>
        <v>Motoniveladora  potencia 215 HP, ancho de cuchilla 4,27 m, peso 18 ton.</v>
      </c>
      <c r="C37" s="868"/>
      <c r="D37" s="868"/>
      <c r="E37" s="868"/>
      <c r="F37" s="868"/>
      <c r="G37" s="868"/>
      <c r="H37" s="869"/>
      <c r="I37" s="276"/>
      <c r="J37" s="277"/>
      <c r="K37" s="278">
        <f>VLOOKUP(A37,EQUIPOS!A7:D164,4,FALSE)</f>
        <v>161462.69369944659</v>
      </c>
      <c r="L37" s="279"/>
      <c r="M37" s="280">
        <v>45</v>
      </c>
      <c r="N37" s="281">
        <f>K37/M37</f>
        <v>3588.0598599877021</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7397.994388393603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537</v>
      </c>
      <c r="B48" s="49" t="str">
        <f>VLOOKUP(A48,MATERIALES!A4:D372,3,FALSE)</f>
        <v>Material de base (gradación 2)</v>
      </c>
      <c r="C48" s="290"/>
      <c r="D48" s="290"/>
      <c r="E48" s="290"/>
      <c r="F48" s="290"/>
      <c r="G48" s="290"/>
      <c r="H48" s="290"/>
      <c r="I48" s="277"/>
      <c r="J48" s="233" t="str">
        <f>VLOOKUP(A48,MATERIALES!A4:D372,2,FALSE)</f>
        <v>m3</v>
      </c>
      <c r="K48" s="291">
        <v>1.3</v>
      </c>
      <c r="L48" s="276"/>
      <c r="M48" s="411">
        <f>VLOOKUP(A48,MATERIALES!A4:D388,4,FALSE)</f>
        <v>38675</v>
      </c>
      <c r="N48" s="281">
        <f>K48*M48</f>
        <v>50277.5</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VLOOKUP(A49,MATERIALES!A5:D389,4,FALSE)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51717.5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60995.907779572495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12199.1815559145</v>
      </c>
      <c r="M83" s="854"/>
      <c r="N83" s="57"/>
    </row>
    <row r="84" spans="1:14">
      <c r="B84" s="95" t="s">
        <v>1057</v>
      </c>
      <c r="C84" s="96"/>
      <c r="D84" s="96"/>
      <c r="E84" s="96"/>
      <c r="F84" s="96"/>
      <c r="G84" s="96"/>
      <c r="H84" s="96"/>
      <c r="I84" s="93"/>
      <c r="J84" s="94"/>
      <c r="K84" s="313">
        <v>0.05</v>
      </c>
      <c r="L84" s="853">
        <f>N78*K84</f>
        <v>3049.7953889786249</v>
      </c>
      <c r="M84" s="854"/>
      <c r="N84" s="57"/>
    </row>
    <row r="85" spans="1:14" ht="15.75" thickBot="1">
      <c r="B85" s="97" t="s">
        <v>1058</v>
      </c>
      <c r="C85" s="98"/>
      <c r="D85" s="98"/>
      <c r="E85" s="98"/>
      <c r="F85" s="98"/>
      <c r="G85" s="98"/>
      <c r="H85" s="98"/>
      <c r="I85" s="99"/>
      <c r="J85" s="100"/>
      <c r="K85" s="314">
        <v>0.05</v>
      </c>
      <c r="L85" s="855">
        <f>N78*K85</f>
        <v>3049.7953889786249</v>
      </c>
      <c r="M85" s="856"/>
      <c r="N85" s="57"/>
    </row>
    <row r="86" spans="1:14" ht="15.75" thickBot="1">
      <c r="B86" s="818" t="s">
        <v>1037</v>
      </c>
      <c r="C86" s="819"/>
      <c r="D86" s="819"/>
      <c r="E86" s="819"/>
      <c r="F86" s="819"/>
      <c r="G86" s="819"/>
      <c r="H86" s="819"/>
      <c r="I86" s="819"/>
      <c r="J86" s="819"/>
      <c r="K86" s="819"/>
      <c r="L86" s="819"/>
      <c r="M86" s="820"/>
      <c r="N86" s="58">
        <f>L83+L84+L85</f>
        <v>18298.772333871751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79294.68011344425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269</v>
      </c>
      <c r="B37" s="867" t="str">
        <f>VLOOKUP(A37,EQUIPOS!A7:D154,3,FALSE)</f>
        <v>Motoniveladora  potencia 215 HP, ancho de cuchilla 4,27 m, peso 18 ton.</v>
      </c>
      <c r="C37" s="868"/>
      <c r="D37" s="868"/>
      <c r="E37" s="868"/>
      <c r="F37" s="868"/>
      <c r="G37" s="868"/>
      <c r="H37" s="869"/>
      <c r="I37" s="276"/>
      <c r="J37" s="277"/>
      <c r="K37" s="278">
        <f>VLOOKUP(A37,EQUIPOS!A7:D164,4,FALSE)</f>
        <v>161462.69369944659</v>
      </c>
      <c r="L37" s="279"/>
      <c r="M37" s="280">
        <v>45</v>
      </c>
      <c r="N37" s="281">
        <f>K37/M37</f>
        <v>3588.0598599877021</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7397.994388393603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539</v>
      </c>
      <c r="B48" s="49" t="str">
        <f>VLOOKUP(A48,MATERIALES!A4:D372,3,FALSE)</f>
        <v>Material de base (gradación 3)</v>
      </c>
      <c r="C48" s="290"/>
      <c r="D48" s="290"/>
      <c r="E48" s="290"/>
      <c r="F48" s="290"/>
      <c r="G48" s="290"/>
      <c r="H48" s="290"/>
      <c r="I48" s="277"/>
      <c r="J48" s="233" t="str">
        <f>VLOOKUP(A48,MATERIALES!A4:D372,2,FALSE)</f>
        <v>m3</v>
      </c>
      <c r="K48" s="291">
        <v>1.3</v>
      </c>
      <c r="L48" s="276"/>
      <c r="M48" s="411">
        <f>VLOOKUP(A48,MATERIALES!A4:D388,4,FALSE)</f>
        <v>38675</v>
      </c>
      <c r="N48" s="281">
        <f>K48*M48</f>
        <v>50277.5</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VLOOKUP(A49,MATERIALES!A5:D389,4,FALSE)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51717.5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60995.907779572495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12199.1815559145</v>
      </c>
      <c r="M83" s="854"/>
      <c r="N83" s="57"/>
    </row>
    <row r="84" spans="1:14">
      <c r="B84" s="95" t="s">
        <v>1057</v>
      </c>
      <c r="C84" s="96"/>
      <c r="D84" s="96"/>
      <c r="E84" s="96"/>
      <c r="F84" s="96"/>
      <c r="G84" s="96"/>
      <c r="H84" s="96"/>
      <c r="I84" s="93"/>
      <c r="J84" s="94"/>
      <c r="K84" s="313">
        <v>0.05</v>
      </c>
      <c r="L84" s="853">
        <f>N78*K84</f>
        <v>3049.7953889786249</v>
      </c>
      <c r="M84" s="854"/>
      <c r="N84" s="57"/>
    </row>
    <row r="85" spans="1:14" ht="15.75" thickBot="1">
      <c r="B85" s="97" t="s">
        <v>1058</v>
      </c>
      <c r="C85" s="98"/>
      <c r="D85" s="98"/>
      <c r="E85" s="98"/>
      <c r="F85" s="98"/>
      <c r="G85" s="98"/>
      <c r="H85" s="98"/>
      <c r="I85" s="99"/>
      <c r="J85" s="100"/>
      <c r="K85" s="314">
        <v>0.05</v>
      </c>
      <c r="L85" s="855">
        <f>N78*K85</f>
        <v>3049.7953889786249</v>
      </c>
      <c r="M85" s="856"/>
      <c r="N85" s="57"/>
    </row>
    <row r="86" spans="1:14" ht="15.75" thickBot="1">
      <c r="B86" s="818" t="s">
        <v>1037</v>
      </c>
      <c r="C86" s="819"/>
      <c r="D86" s="819"/>
      <c r="E86" s="819"/>
      <c r="F86" s="819"/>
      <c r="G86" s="819"/>
      <c r="H86" s="819"/>
      <c r="I86" s="819"/>
      <c r="J86" s="819"/>
      <c r="K86" s="819"/>
      <c r="L86" s="819"/>
      <c r="M86" s="820"/>
      <c r="N86" s="58">
        <f>L83+L84+L85</f>
        <v>18298.772333871751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79294.68011344425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162</v>
      </c>
      <c r="B36" s="867" t="str">
        <f>VLOOKUP(A36,EQUIPOS!A6:D154,3,FALSE)</f>
        <v>Compactador manual (SALTARIN) Peso de operación (Kg.) 52, Fuerza de impacto por golpe (KN) 12.</v>
      </c>
      <c r="C36" s="868"/>
      <c r="D36" s="868"/>
      <c r="E36" s="868"/>
      <c r="F36" s="868"/>
      <c r="G36" s="868"/>
      <c r="H36" s="869"/>
      <c r="I36" s="276"/>
      <c r="J36" s="277"/>
      <c r="K36" s="278">
        <f>VLOOKUP(A36,EQUIPOS!A6:D163,4,FALSE)</f>
        <v>10305.52894848872</v>
      </c>
      <c r="L36" s="279"/>
      <c r="M36" s="280">
        <v>2.5</v>
      </c>
      <c r="N36" s="281">
        <f>K36/M36</f>
        <v>4122.2115793954881</v>
      </c>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0.05</v>
      </c>
      <c r="N41" s="353">
        <f>N76*M41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4888.2196574869886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535</v>
      </c>
      <c r="B48" s="49" t="str">
        <f>VLOOKUP(A48,MATERIALES!A4:D372,3,FALSE)</f>
        <v>Material de base (gradación 1)</v>
      </c>
      <c r="C48" s="290"/>
      <c r="D48" s="290"/>
      <c r="E48" s="290"/>
      <c r="F48" s="290"/>
      <c r="G48" s="290"/>
      <c r="H48" s="290"/>
      <c r="I48" s="277"/>
      <c r="J48" s="233" t="str">
        <f>VLOOKUP(A48,MATERIALES!A4:D372,2,FALSE)</f>
        <v>m3</v>
      </c>
      <c r="K48" s="291">
        <v>1.3</v>
      </c>
      <c r="L48" s="276"/>
      <c r="M48" s="411">
        <f>VLOOKUP(A48,MATERIALES!A4:D388,4,FALSE)</f>
        <v>38675</v>
      </c>
      <c r="N48" s="281">
        <f>K48*M48</f>
        <v>50277.5</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VLOOKUP(A49,MATERIALES!A5:D389,4,FALSE)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51717.5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15320.161561829998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73238.881219316987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14647.776243863398</v>
      </c>
      <c r="M83" s="854"/>
      <c r="N83" s="57"/>
    </row>
    <row r="84" spans="1:14">
      <c r="B84" s="95" t="s">
        <v>1057</v>
      </c>
      <c r="C84" s="96"/>
      <c r="D84" s="96"/>
      <c r="E84" s="96"/>
      <c r="F84" s="96"/>
      <c r="G84" s="96"/>
      <c r="H84" s="96"/>
      <c r="I84" s="93"/>
      <c r="J84" s="94"/>
      <c r="K84" s="313">
        <v>0.05</v>
      </c>
      <c r="L84" s="853">
        <f>N78*K84</f>
        <v>3661.9440609658495</v>
      </c>
      <c r="M84" s="854"/>
      <c r="N84" s="57"/>
    </row>
    <row r="85" spans="1:14" ht="15.75" thickBot="1">
      <c r="B85" s="97" t="s">
        <v>1058</v>
      </c>
      <c r="C85" s="98"/>
      <c r="D85" s="98"/>
      <c r="E85" s="98"/>
      <c r="F85" s="98"/>
      <c r="G85" s="98"/>
      <c r="H85" s="98"/>
      <c r="I85" s="99"/>
      <c r="J85" s="100"/>
      <c r="K85" s="314">
        <v>0.05</v>
      </c>
      <c r="L85" s="855">
        <f>N78*K85</f>
        <v>3661.9440609658495</v>
      </c>
      <c r="M85" s="856"/>
      <c r="N85" s="57"/>
    </row>
    <row r="86" spans="1:14" ht="15.75" thickBot="1">
      <c r="B86" s="818" t="s">
        <v>1037</v>
      </c>
      <c r="C86" s="819"/>
      <c r="D86" s="819"/>
      <c r="E86" s="819"/>
      <c r="F86" s="819"/>
      <c r="G86" s="819"/>
      <c r="H86" s="819"/>
      <c r="I86" s="819"/>
      <c r="J86" s="819"/>
      <c r="K86" s="819"/>
      <c r="L86" s="819"/>
      <c r="M86" s="820"/>
      <c r="N86" s="58">
        <f>L83+L84+L85</f>
        <v>21971.664365795095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95210.545585112079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162</v>
      </c>
      <c r="B36" s="867" t="str">
        <f>VLOOKUP(A36,EQUIPOS!A6:D154,3,FALSE)</f>
        <v>Compactador manual (SALTARIN) Peso de operación (Kg.) 52, Fuerza de impacto por golpe (KN) 12.</v>
      </c>
      <c r="C36" s="868"/>
      <c r="D36" s="868"/>
      <c r="E36" s="868"/>
      <c r="F36" s="868"/>
      <c r="G36" s="868"/>
      <c r="H36" s="869"/>
      <c r="I36" s="276"/>
      <c r="J36" s="277"/>
      <c r="K36" s="278">
        <f>VLOOKUP(A36,EQUIPOS!A6:D163,4,FALSE)</f>
        <v>10305.52894848872</v>
      </c>
      <c r="L36" s="279"/>
      <c r="M36" s="280">
        <v>2.5</v>
      </c>
      <c r="N36" s="281">
        <f>K36/M36</f>
        <v>4122.2115793954881</v>
      </c>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0.05</v>
      </c>
      <c r="N41" s="353">
        <f>N76*M41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4888.2196574869886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537</v>
      </c>
      <c r="B48" s="49" t="str">
        <f>VLOOKUP(A48,MATERIALES!A4:D372,3,FALSE)</f>
        <v>Material de base (gradación 2)</v>
      </c>
      <c r="C48" s="290"/>
      <c r="D48" s="290"/>
      <c r="E48" s="290"/>
      <c r="F48" s="290"/>
      <c r="G48" s="290"/>
      <c r="H48" s="290"/>
      <c r="I48" s="277"/>
      <c r="J48" s="233" t="str">
        <f>VLOOKUP(A48,MATERIALES!A4:D372,2,FALSE)</f>
        <v>m3</v>
      </c>
      <c r="K48" s="291">
        <v>1.3</v>
      </c>
      <c r="L48" s="276"/>
      <c r="M48" s="411">
        <f>VLOOKUP(A48,MATERIALES!A4:D388,4,FALSE)</f>
        <v>38675</v>
      </c>
      <c r="N48" s="281">
        <f>K48*M48</f>
        <v>50277.5</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VLOOKUP(A49,MATERIALES!A5:D389,4,FALSE)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51717.5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9">
        <f>SUM(N70:N75)</f>
        <v>15320.161561829998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73238.881219316987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14647.776243863398</v>
      </c>
      <c r="M83" s="854"/>
      <c r="N83" s="57"/>
    </row>
    <row r="84" spans="1:14">
      <c r="B84" s="95" t="s">
        <v>1057</v>
      </c>
      <c r="C84" s="96"/>
      <c r="D84" s="96"/>
      <c r="E84" s="96"/>
      <c r="F84" s="96"/>
      <c r="G84" s="96"/>
      <c r="H84" s="96"/>
      <c r="I84" s="93"/>
      <c r="J84" s="94"/>
      <c r="K84" s="313">
        <v>0.05</v>
      </c>
      <c r="L84" s="853">
        <f>N78*K84</f>
        <v>3661.9440609658495</v>
      </c>
      <c r="M84" s="854"/>
      <c r="N84" s="57"/>
    </row>
    <row r="85" spans="1:14" ht="15.75" thickBot="1">
      <c r="B85" s="97" t="s">
        <v>1058</v>
      </c>
      <c r="C85" s="98"/>
      <c r="D85" s="98"/>
      <c r="E85" s="98"/>
      <c r="F85" s="98"/>
      <c r="G85" s="98"/>
      <c r="H85" s="98"/>
      <c r="I85" s="99"/>
      <c r="J85" s="100"/>
      <c r="K85" s="314">
        <v>0.05</v>
      </c>
      <c r="L85" s="855">
        <f>N78*K85</f>
        <v>3661.9440609658495</v>
      </c>
      <c r="M85" s="856"/>
      <c r="N85" s="57"/>
    </row>
    <row r="86" spans="1:14" ht="15.75" thickBot="1">
      <c r="B86" s="818" t="s">
        <v>1037</v>
      </c>
      <c r="C86" s="819"/>
      <c r="D86" s="819"/>
      <c r="E86" s="819"/>
      <c r="F86" s="819"/>
      <c r="G86" s="819"/>
      <c r="H86" s="819"/>
      <c r="I86" s="819"/>
      <c r="J86" s="819"/>
      <c r="K86" s="819"/>
      <c r="L86" s="819"/>
      <c r="M86" s="820"/>
      <c r="N86" s="58">
        <f>L83+L84+L85</f>
        <v>21971.664365795095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95210.545585112079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162</v>
      </c>
      <c r="B36" s="867" t="str">
        <f>VLOOKUP(A36,EQUIPOS!A6:D154,3,FALSE)</f>
        <v>Compactador manual (SALTARIN) Peso de operación (Kg.) 52, Fuerza de impacto por golpe (KN) 12.</v>
      </c>
      <c r="C36" s="868"/>
      <c r="D36" s="868"/>
      <c r="E36" s="868"/>
      <c r="F36" s="868"/>
      <c r="G36" s="868"/>
      <c r="H36" s="869"/>
      <c r="I36" s="276"/>
      <c r="J36" s="277"/>
      <c r="K36" s="278">
        <f>VLOOKUP(A36,EQUIPOS!A6:D163,4,FALSE)</f>
        <v>10305.52894848872</v>
      </c>
      <c r="L36" s="279"/>
      <c r="M36" s="280">
        <v>2.5</v>
      </c>
      <c r="N36" s="281">
        <f>K36/M36</f>
        <v>4122.2115793954881</v>
      </c>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0.05</v>
      </c>
      <c r="N41" s="353">
        <f>N76*M41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4888.2196574869886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539</v>
      </c>
      <c r="B48" s="49" t="str">
        <f>VLOOKUP(A48,MATERIALES!A4:D372,3,FALSE)</f>
        <v>Material de base (gradación 3)</v>
      </c>
      <c r="C48" s="290"/>
      <c r="D48" s="290"/>
      <c r="E48" s="290"/>
      <c r="F48" s="290"/>
      <c r="G48" s="290"/>
      <c r="H48" s="290"/>
      <c r="I48" s="277"/>
      <c r="J48" s="233" t="str">
        <f>VLOOKUP(A48,MATERIALES!A4:D372,2,FALSE)</f>
        <v>m3</v>
      </c>
      <c r="K48" s="291">
        <v>1.3</v>
      </c>
      <c r="L48" s="276"/>
      <c r="M48" s="411">
        <f>VLOOKUP(A48,MATERIALES!A4:D388,4,FALSE)</f>
        <v>38675</v>
      </c>
      <c r="N48" s="281">
        <f>K48*M48</f>
        <v>50277.5</v>
      </c>
    </row>
    <row r="49" spans="1:14">
      <c r="A49" t="s">
        <v>845</v>
      </c>
      <c r="B49" s="49" t="str">
        <f>VLOOKUP(A49,MATERIALES!A5:D372,3,FALSE)</f>
        <v>Agua</v>
      </c>
      <c r="C49" s="290"/>
      <c r="D49" s="290"/>
      <c r="E49" s="290"/>
      <c r="F49" s="290"/>
      <c r="G49" s="290"/>
      <c r="H49" s="290"/>
      <c r="I49" s="277"/>
      <c r="J49" s="233" t="str">
        <f>VLOOKUP(A49,MATERIALES!A5:D372,2,FALSE)</f>
        <v>lt</v>
      </c>
      <c r="K49" s="291">
        <v>24</v>
      </c>
      <c r="L49" s="276"/>
      <c r="M49" s="411">
        <f>VLOOKUP(A49,MATERIALES!A5:D389,4,FALSE)</f>
        <v>60</v>
      </c>
      <c r="N49" s="281">
        <f>K49*M49</f>
        <v>1440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51717.5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15320.161561829998</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73238.881219316987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14647.776243863398</v>
      </c>
      <c r="M83" s="854"/>
      <c r="N83" s="57"/>
    </row>
    <row r="84" spans="1:14">
      <c r="B84" s="95" t="s">
        <v>1057</v>
      </c>
      <c r="C84" s="96"/>
      <c r="D84" s="96"/>
      <c r="E84" s="96"/>
      <c r="F84" s="96"/>
      <c r="G84" s="96"/>
      <c r="H84" s="96"/>
      <c r="I84" s="93"/>
      <c r="J84" s="94"/>
      <c r="K84" s="313">
        <v>0.05</v>
      </c>
      <c r="L84" s="853">
        <f>N78*K84</f>
        <v>3661.9440609658495</v>
      </c>
      <c r="M84" s="854"/>
      <c r="N84" s="57"/>
    </row>
    <row r="85" spans="1:14" ht="15.75" thickBot="1">
      <c r="B85" s="97" t="s">
        <v>1058</v>
      </c>
      <c r="C85" s="98"/>
      <c r="D85" s="98"/>
      <c r="E85" s="98"/>
      <c r="F85" s="98"/>
      <c r="G85" s="98"/>
      <c r="H85" s="98"/>
      <c r="I85" s="99"/>
      <c r="J85" s="100"/>
      <c r="K85" s="314">
        <v>0.05</v>
      </c>
      <c r="L85" s="855">
        <f>N78*K85</f>
        <v>3661.9440609658495</v>
      </c>
      <c r="M85" s="856"/>
      <c r="N85" s="57"/>
    </row>
    <row r="86" spans="1:14" ht="15.75" thickBot="1">
      <c r="B86" s="818" t="s">
        <v>1037</v>
      </c>
      <c r="C86" s="819"/>
      <c r="D86" s="819"/>
      <c r="E86" s="819"/>
      <c r="F86" s="819"/>
      <c r="G86" s="819"/>
      <c r="H86" s="819"/>
      <c r="I86" s="819"/>
      <c r="J86" s="819"/>
      <c r="K86" s="819"/>
      <c r="L86" s="819"/>
      <c r="M86" s="820"/>
      <c r="N86" s="58">
        <f>L83+L84+L85</f>
        <v>21971.664365795095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95210.545585112079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P119"/>
  <sheetViews>
    <sheetView topLeftCell="B52"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215"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30</v>
      </c>
      <c r="N36" s="281">
        <f>K36/M36</f>
        <v>3166.4766567333622</v>
      </c>
      <c r="O36">
        <v>93266.072730971413</v>
      </c>
      <c r="P36">
        <f>+K36/O36</f>
        <v>1.0185300712298091</v>
      </c>
    </row>
    <row r="37" spans="1:16">
      <c r="A37" s="119" t="s">
        <v>271</v>
      </c>
      <c r="B37" s="867" t="str">
        <f>VLOOKUP(A37,EQUIPOS!A7:D154,3,FALSE)</f>
        <v>Motoniveladora, potencia 140 HP, ancho de cuchilla 3,66 m, peso 11 ton.</v>
      </c>
      <c r="C37" s="868"/>
      <c r="D37" s="868"/>
      <c r="E37" s="868"/>
      <c r="F37" s="868"/>
      <c r="G37" s="868"/>
      <c r="H37" s="869"/>
      <c r="I37" s="276"/>
      <c r="J37" s="277"/>
      <c r="K37" s="278">
        <f>VLOOKUP(A37,EQUIPOS!A7:D164,4,FALSE)</f>
        <v>141102.59684972331</v>
      </c>
      <c r="L37" s="279"/>
      <c r="M37" s="280">
        <v>30</v>
      </c>
      <c r="N37" s="281">
        <f>K37/M37</f>
        <v>4703.4198949907768</v>
      </c>
      <c r="O37">
        <v>159811.23368164909</v>
      </c>
      <c r="P37">
        <f>+K37/O37</f>
        <v>0.88293290527251556</v>
      </c>
    </row>
    <row r="38" spans="1:16">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30</v>
      </c>
      <c r="N38" s="281">
        <f>K38/M38</f>
        <v>3023.627075351214</v>
      </c>
      <c r="O38">
        <v>153645.83873246241</v>
      </c>
      <c r="P38">
        <f>+K38/O38</f>
        <v>0.5903759776955898</v>
      </c>
    </row>
    <row r="39" spans="1:16">
      <c r="B39" s="867"/>
      <c r="C39" s="868"/>
      <c r="D39" s="868"/>
      <c r="E39" s="868"/>
      <c r="F39" s="868"/>
      <c r="G39" s="868"/>
      <c r="H39" s="869"/>
      <c r="I39" s="870"/>
      <c r="J39" s="871"/>
      <c r="K39" s="278"/>
      <c r="L39" s="872"/>
      <c r="M39" s="873"/>
      <c r="N39" s="281"/>
    </row>
    <row r="40" spans="1:16">
      <c r="B40" s="867"/>
      <c r="C40" s="868"/>
      <c r="D40" s="868"/>
      <c r="E40" s="874"/>
      <c r="F40" s="868"/>
      <c r="G40" s="868"/>
      <c r="H40" s="869"/>
      <c r="I40" s="42"/>
      <c r="J40" s="43"/>
      <c r="K40" s="283"/>
      <c r="L40" s="285"/>
      <c r="M40" s="286"/>
      <c r="N40" s="287"/>
    </row>
    <row r="41" spans="1:16">
      <c r="B41" s="875" t="s">
        <v>1036</v>
      </c>
      <c r="C41" s="876"/>
      <c r="D41" s="876"/>
      <c r="E41" s="44"/>
      <c r="F41" s="45"/>
      <c r="G41" s="45"/>
      <c r="H41" s="46"/>
      <c r="I41" s="42"/>
      <c r="J41" s="43"/>
      <c r="K41" s="288"/>
      <c r="L41" s="285"/>
      <c r="M41" s="410">
        <v>0.01</v>
      </c>
      <c r="N41" s="353">
        <f>N76*M41</f>
        <v>8.5112008676833337</v>
      </c>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3">
        <f>SUM(N36:N42)</f>
        <v>10902.034827943038</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4" t="s">
        <v>1029</v>
      </c>
      <c r="K47" s="91" t="s">
        <v>1030</v>
      </c>
      <c r="L47" s="899" t="s">
        <v>1039</v>
      </c>
      <c r="M47" s="898"/>
      <c r="N47" s="92" t="s">
        <v>1035</v>
      </c>
    </row>
    <row r="48" spans="1:16">
      <c r="A48" t="s">
        <v>535</v>
      </c>
      <c r="B48" s="49" t="str">
        <f>VLOOKUP(A48,MATERIALES!A4:D372,3,FALSE)</f>
        <v>Material de base (gradación 1)</v>
      </c>
      <c r="C48" s="290"/>
      <c r="D48" s="290"/>
      <c r="E48" s="290"/>
      <c r="F48" s="290"/>
      <c r="G48" s="290"/>
      <c r="H48" s="290"/>
      <c r="I48" s="277"/>
      <c r="J48" s="233" t="str">
        <f>VLOOKUP(A48,MATERIALES!A4:D372,2,FALSE)</f>
        <v>m3</v>
      </c>
      <c r="K48" s="291">
        <v>1.25</v>
      </c>
      <c r="L48" s="276"/>
      <c r="M48" s="411">
        <f>VLOOKUP(A48,MATERIALES!A4:D388,4,FALSE)</f>
        <v>38675</v>
      </c>
      <c r="N48" s="281">
        <f>K48*M48</f>
        <v>48343.75</v>
      </c>
      <c r="O48">
        <v>63517.22</v>
      </c>
    </row>
    <row r="49" spans="1:16">
      <c r="B49" s="49"/>
      <c r="C49" s="290"/>
      <c r="D49" s="290"/>
      <c r="E49" s="290"/>
      <c r="F49" s="290"/>
      <c r="G49" s="290"/>
      <c r="H49" s="290"/>
      <c r="I49" s="277"/>
      <c r="J49" s="233"/>
      <c r="K49" s="291"/>
      <c r="L49" s="276"/>
      <c r="M49" s="411"/>
      <c r="N49" s="281"/>
      <c r="O49">
        <f>+M48/O48</f>
        <v>0.60888999864918525</v>
      </c>
    </row>
    <row r="50" spans="1:16">
      <c r="A50" s="114"/>
      <c r="B50" s="49"/>
      <c r="C50" s="290"/>
      <c r="D50" s="290"/>
      <c r="E50" s="290"/>
      <c r="F50" s="290"/>
      <c r="G50" s="290"/>
      <c r="H50" s="290"/>
      <c r="I50" s="277"/>
      <c r="J50" s="233"/>
      <c r="K50" s="291"/>
      <c r="L50" s="276"/>
      <c r="M50" s="292"/>
      <c r="N50" s="281"/>
    </row>
    <row r="51" spans="1:16">
      <c r="B51" s="49"/>
      <c r="C51" s="290"/>
      <c r="D51" s="290"/>
      <c r="E51" s="290"/>
      <c r="F51" s="290"/>
      <c r="G51" s="290"/>
      <c r="H51" s="290"/>
      <c r="I51" s="277"/>
      <c r="J51" s="233"/>
      <c r="K51" s="291"/>
      <c r="L51" s="276"/>
      <c r="M51" s="292"/>
      <c r="N51" s="293"/>
    </row>
    <row r="52" spans="1:16">
      <c r="B52" s="49"/>
      <c r="C52" s="290"/>
      <c r="D52" s="290"/>
      <c r="E52" s="290"/>
      <c r="F52" s="290"/>
      <c r="G52" s="290"/>
      <c r="H52" s="290"/>
      <c r="I52" s="277"/>
      <c r="J52" s="233"/>
      <c r="K52" s="291"/>
      <c r="L52" s="276"/>
      <c r="M52" s="292"/>
      <c r="N52" s="293"/>
    </row>
    <row r="53" spans="1:16" ht="15.75" thickBot="1">
      <c r="B53" s="900"/>
      <c r="C53" s="901"/>
      <c r="D53" s="901"/>
      <c r="E53" s="901"/>
      <c r="F53" s="901"/>
      <c r="G53" s="901"/>
      <c r="H53" s="901"/>
      <c r="I53" s="871"/>
      <c r="J53" s="48"/>
      <c r="K53" s="50"/>
      <c r="L53" s="902"/>
      <c r="M53" s="903"/>
      <c r="N53" s="51"/>
    </row>
    <row r="54" spans="1:16" ht="15.75" thickBot="1">
      <c r="B54" s="818" t="s">
        <v>1037</v>
      </c>
      <c r="C54" s="819"/>
      <c r="D54" s="819"/>
      <c r="E54" s="819"/>
      <c r="F54" s="819"/>
      <c r="G54" s="819"/>
      <c r="H54" s="819"/>
      <c r="I54" s="819"/>
      <c r="J54" s="819"/>
      <c r="K54" s="819"/>
      <c r="L54" s="819"/>
      <c r="M54" s="820"/>
      <c r="N54" s="403">
        <f>SUM(N48:N53)</f>
        <v>48343.75</v>
      </c>
    </row>
    <row r="55" spans="1:16">
      <c r="B55" s="39"/>
      <c r="C55" s="40"/>
      <c r="D55" s="40"/>
      <c r="E55" s="40"/>
      <c r="F55" s="40"/>
      <c r="G55" s="40"/>
      <c r="H55" s="40"/>
      <c r="I55" s="40"/>
      <c r="J55" s="40"/>
      <c r="K55" s="40"/>
      <c r="L55" s="40"/>
      <c r="M55" s="40"/>
      <c r="N55" s="41"/>
    </row>
    <row r="56" spans="1:16">
      <c r="B56" s="70" t="s">
        <v>1040</v>
      </c>
      <c r="C56" s="71"/>
      <c r="D56" s="71"/>
      <c r="E56" s="71"/>
      <c r="F56" s="71"/>
      <c r="G56" s="71"/>
      <c r="H56" s="71"/>
      <c r="I56" s="71"/>
      <c r="J56" s="71"/>
      <c r="K56" s="71"/>
      <c r="L56" s="71"/>
      <c r="M56" s="71"/>
      <c r="N56" s="72"/>
    </row>
    <row r="57" spans="1:16" ht="15.75" thickBot="1">
      <c r="B57" s="74"/>
      <c r="C57" s="67"/>
      <c r="D57" s="67"/>
      <c r="E57" s="67"/>
      <c r="F57" s="67"/>
      <c r="G57" s="67"/>
      <c r="H57" s="67"/>
      <c r="I57" s="67"/>
      <c r="J57" s="67"/>
      <c r="K57" s="67"/>
      <c r="L57" s="67"/>
      <c r="M57" s="67"/>
      <c r="N57" s="69"/>
    </row>
    <row r="58" spans="1:16" ht="25.5">
      <c r="B58" s="322" t="s">
        <v>1041</v>
      </c>
      <c r="C58" s="323"/>
      <c r="D58" s="323"/>
      <c r="E58" s="323"/>
      <c r="F58" s="323"/>
      <c r="G58" s="323"/>
      <c r="H58" s="79" t="s">
        <v>1029</v>
      </c>
      <c r="I58" s="80" t="s">
        <v>1042</v>
      </c>
      <c r="J58" s="81" t="s">
        <v>1043</v>
      </c>
      <c r="K58" s="79" t="s">
        <v>1044</v>
      </c>
      <c r="L58" s="904" t="s">
        <v>1045</v>
      </c>
      <c r="M58" s="883"/>
      <c r="N58" s="82" t="s">
        <v>1035</v>
      </c>
    </row>
    <row r="59" spans="1:16">
      <c r="A59" t="s">
        <v>1338</v>
      </c>
      <c r="B59" s="52" t="str">
        <f>VLOOKUP(A59,TRANSPORTE!A5:D104,3,FALSE)</f>
        <v>Transporte de Material de Base</v>
      </c>
      <c r="C59" s="326"/>
      <c r="D59" s="326"/>
      <c r="E59" s="326"/>
      <c r="F59" s="326"/>
      <c r="G59" s="326"/>
      <c r="H59" s="320" t="s">
        <v>339</v>
      </c>
      <c r="I59" s="288">
        <v>1.25</v>
      </c>
      <c r="J59" s="295">
        <v>1</v>
      </c>
      <c r="K59" s="288">
        <f>I59*J59</f>
        <v>1.25</v>
      </c>
      <c r="L59" s="905">
        <f>VLOOKUP(A59,TRANSPORTE!A5:D122,4,FALSE)</f>
        <v>1010</v>
      </c>
      <c r="M59" s="906"/>
      <c r="N59" s="296">
        <f>K59*L59</f>
        <v>1262.5</v>
      </c>
      <c r="O59">
        <v>1109.909090909091</v>
      </c>
      <c r="P59">
        <f>+L59/O59</f>
        <v>0.90998443770988613</v>
      </c>
    </row>
    <row r="60" spans="1:16">
      <c r="B60" s="52"/>
      <c r="C60" s="53"/>
      <c r="D60" s="53"/>
      <c r="E60" s="53"/>
      <c r="F60" s="53"/>
      <c r="G60" s="53"/>
      <c r="H60" s="297"/>
      <c r="I60" s="288"/>
      <c r="J60" s="288"/>
      <c r="K60" s="288"/>
      <c r="L60" s="298"/>
      <c r="M60" s="299"/>
      <c r="N60" s="300"/>
    </row>
    <row r="61" spans="1:16">
      <c r="B61" s="52"/>
      <c r="C61" s="53"/>
      <c r="D61" s="53"/>
      <c r="E61" s="53"/>
      <c r="F61" s="53"/>
      <c r="G61" s="53"/>
      <c r="H61" s="297"/>
      <c r="I61" s="288"/>
      <c r="J61" s="288"/>
      <c r="K61" s="288"/>
      <c r="L61" s="298"/>
      <c r="M61" s="299"/>
      <c r="N61" s="300"/>
    </row>
    <row r="62" spans="1:16">
      <c r="B62" s="52"/>
      <c r="C62" s="53"/>
      <c r="D62" s="53"/>
      <c r="E62" s="53"/>
      <c r="F62" s="53"/>
      <c r="G62" s="53"/>
      <c r="H62" s="297"/>
      <c r="I62" s="288"/>
      <c r="J62" s="288"/>
      <c r="K62" s="288"/>
      <c r="L62" s="298"/>
      <c r="M62" s="299"/>
      <c r="N62" s="300"/>
    </row>
    <row r="63" spans="1:16">
      <c r="B63" s="52"/>
      <c r="C63" s="53"/>
      <c r="D63" s="53"/>
      <c r="E63" s="53"/>
      <c r="F63" s="53"/>
      <c r="G63" s="53"/>
      <c r="H63" s="297"/>
      <c r="I63" s="288"/>
      <c r="J63" s="288"/>
      <c r="K63" s="288"/>
      <c r="L63" s="298"/>
      <c r="M63" s="299"/>
      <c r="N63" s="300"/>
    </row>
    <row r="64" spans="1:16"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1262.5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851.12008676833329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61359.404914711376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12271.880982942275</v>
      </c>
      <c r="M83" s="854"/>
      <c r="N83" s="57"/>
    </row>
    <row r="84" spans="1:14">
      <c r="B84" s="95" t="s">
        <v>1057</v>
      </c>
      <c r="C84" s="96"/>
      <c r="D84" s="96"/>
      <c r="E84" s="96"/>
      <c r="F84" s="96"/>
      <c r="G84" s="96"/>
      <c r="H84" s="96"/>
      <c r="I84" s="93"/>
      <c r="J84" s="94"/>
      <c r="K84" s="313">
        <v>0.05</v>
      </c>
      <c r="L84" s="853">
        <f>N78*K84</f>
        <v>3067.9702457355688</v>
      </c>
      <c r="M84" s="854"/>
      <c r="N84" s="57"/>
    </row>
    <row r="85" spans="1:14" ht="15.75" thickBot="1">
      <c r="B85" s="97" t="s">
        <v>1058</v>
      </c>
      <c r="C85" s="98"/>
      <c r="D85" s="98"/>
      <c r="E85" s="98"/>
      <c r="F85" s="98"/>
      <c r="G85" s="98"/>
      <c r="H85" s="98"/>
      <c r="I85" s="99"/>
      <c r="J85" s="100"/>
      <c r="K85" s="314">
        <v>0.05</v>
      </c>
      <c r="L85" s="855">
        <f>N78*K85</f>
        <v>3067.9702457355688</v>
      </c>
      <c r="M85" s="856"/>
      <c r="N85" s="57"/>
    </row>
    <row r="86" spans="1:14" ht="15.75" thickBot="1">
      <c r="B86" s="818" t="s">
        <v>1037</v>
      </c>
      <c r="C86" s="819"/>
      <c r="D86" s="819"/>
      <c r="E86" s="819"/>
      <c r="F86" s="819"/>
      <c r="G86" s="819"/>
      <c r="H86" s="819"/>
      <c r="I86" s="819"/>
      <c r="J86" s="819"/>
      <c r="K86" s="819"/>
      <c r="L86" s="819"/>
      <c r="M86" s="820"/>
      <c r="N86" s="58">
        <f>L83+L84+L85</f>
        <v>18407.821474413413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79767.226389124786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30</v>
      </c>
      <c r="N36" s="281">
        <f>K36/M36</f>
        <v>3166.4766567333622</v>
      </c>
    </row>
    <row r="37" spans="1:14">
      <c r="A37" s="119" t="s">
        <v>271</v>
      </c>
      <c r="B37" s="867" t="str">
        <f>VLOOKUP(A37,EQUIPOS!A7:D154,3,FALSE)</f>
        <v>Motoniveladora, potencia 140 HP, ancho de cuchilla 3,66 m, peso 11 ton.</v>
      </c>
      <c r="C37" s="868"/>
      <c r="D37" s="868"/>
      <c r="E37" s="868"/>
      <c r="F37" s="868"/>
      <c r="G37" s="868"/>
      <c r="H37" s="869"/>
      <c r="I37" s="276"/>
      <c r="J37" s="277"/>
      <c r="K37" s="278">
        <f>VLOOKUP(A37,EQUIPOS!A7:D164,4,FALSE)</f>
        <v>141102.59684972331</v>
      </c>
      <c r="L37" s="279"/>
      <c r="M37" s="280">
        <v>30</v>
      </c>
      <c r="N37" s="281">
        <f>K37/M37</f>
        <v>4703.4198949907768</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30</v>
      </c>
      <c r="N38" s="281">
        <f>K38/M38</f>
        <v>3023.627075351214</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8.5112008676833337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10902.034827943038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539</v>
      </c>
      <c r="B48" s="49" t="str">
        <f>VLOOKUP(A48,MATERIALES!A4:D372,3,FALSE)</f>
        <v>Material de base (gradación 3)</v>
      </c>
      <c r="C48" s="290"/>
      <c r="D48" s="290"/>
      <c r="E48" s="290"/>
      <c r="F48" s="290"/>
      <c r="G48" s="290"/>
      <c r="H48" s="290"/>
      <c r="I48" s="277"/>
      <c r="J48" s="233" t="str">
        <f>VLOOKUP(A48,MATERIALES!A4:D372,2,FALSE)</f>
        <v>m3</v>
      </c>
      <c r="K48" s="291">
        <v>1.25</v>
      </c>
      <c r="L48" s="276"/>
      <c r="M48" s="411">
        <f>VLOOKUP(A48,MATERIALES!A4:D388,4,FALSE)</f>
        <v>38675</v>
      </c>
      <c r="N48" s="281">
        <f>K48*M48</f>
        <v>48343.75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48343.75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5">
        <f>VLOOKUP(A59,TRANSPORTE!A5:D122,4,FALSE)</f>
        <v>1010</v>
      </c>
      <c r="M59" s="906"/>
      <c r="N59" s="296">
        <f>K59*L59</f>
        <v>1262.5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1262.5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851.12008676833329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61359.404914711376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12271.880982942275</v>
      </c>
      <c r="M83" s="854"/>
      <c r="N83" s="57"/>
    </row>
    <row r="84" spans="1:14">
      <c r="B84" s="95" t="s">
        <v>1057</v>
      </c>
      <c r="C84" s="96"/>
      <c r="D84" s="96"/>
      <c r="E84" s="96"/>
      <c r="F84" s="96"/>
      <c r="G84" s="96"/>
      <c r="H84" s="96"/>
      <c r="I84" s="93"/>
      <c r="J84" s="94"/>
      <c r="K84" s="313">
        <v>0.05</v>
      </c>
      <c r="L84" s="853">
        <f>N78*K84</f>
        <v>3067.9702457355688</v>
      </c>
      <c r="M84" s="854"/>
      <c r="N84" s="57"/>
    </row>
    <row r="85" spans="1:14" ht="15.75" thickBot="1">
      <c r="B85" s="97" t="s">
        <v>1058</v>
      </c>
      <c r="C85" s="98"/>
      <c r="D85" s="98"/>
      <c r="E85" s="98"/>
      <c r="F85" s="98"/>
      <c r="G85" s="98"/>
      <c r="H85" s="98"/>
      <c r="I85" s="99"/>
      <c r="J85" s="100"/>
      <c r="K85" s="314">
        <v>0.05</v>
      </c>
      <c r="L85" s="855">
        <f>N78*K85</f>
        <v>3067.9702457355688</v>
      </c>
      <c r="M85" s="856"/>
      <c r="N85" s="57"/>
    </row>
    <row r="86" spans="1:14" ht="15.75" thickBot="1">
      <c r="B86" s="818" t="s">
        <v>1037</v>
      </c>
      <c r="C86" s="819"/>
      <c r="D86" s="819"/>
      <c r="E86" s="819"/>
      <c r="F86" s="819"/>
      <c r="G86" s="819"/>
      <c r="H86" s="819"/>
      <c r="I86" s="819"/>
      <c r="J86" s="819"/>
      <c r="K86" s="819"/>
      <c r="L86" s="819"/>
      <c r="M86" s="820"/>
      <c r="N86" s="58">
        <f>L83+L84+L85</f>
        <v>18407.821474413413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79767.226389124786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30</v>
      </c>
      <c r="N36" s="281">
        <f>K36/M36</f>
        <v>3166.4766567333622</v>
      </c>
    </row>
    <row r="37" spans="1:14">
      <c r="A37" s="119" t="s">
        <v>271</v>
      </c>
      <c r="B37" s="867" t="str">
        <f>VLOOKUP(A37,EQUIPOS!A7:D154,3,FALSE)</f>
        <v>Motoniveladora, potencia 140 HP, ancho de cuchilla 3,66 m, peso 11 ton.</v>
      </c>
      <c r="C37" s="868"/>
      <c r="D37" s="868"/>
      <c r="E37" s="868"/>
      <c r="F37" s="868"/>
      <c r="G37" s="868"/>
      <c r="H37" s="869"/>
      <c r="I37" s="276"/>
      <c r="J37" s="277"/>
      <c r="K37" s="278">
        <f>VLOOKUP(A37,EQUIPOS!A7:D164,4,FALSE)</f>
        <v>141102.59684972331</v>
      </c>
      <c r="L37" s="279"/>
      <c r="M37" s="280">
        <v>30</v>
      </c>
      <c r="N37" s="281">
        <f>K37/M37</f>
        <v>4703.4198949907768</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30</v>
      </c>
      <c r="N38" s="281">
        <f>K38/M38</f>
        <v>3023.627075351214</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8.5112008676833337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10902.034827943038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539</v>
      </c>
      <c r="B48" s="49" t="str">
        <f>VLOOKUP(A48,MATERIALES!A4:D372,3,FALSE)</f>
        <v>Material de base (gradación 3)</v>
      </c>
      <c r="C48" s="290"/>
      <c r="D48" s="290"/>
      <c r="E48" s="290"/>
      <c r="F48" s="290"/>
      <c r="G48" s="290"/>
      <c r="H48" s="290"/>
      <c r="I48" s="277"/>
      <c r="J48" s="233" t="str">
        <f>VLOOKUP(A48,MATERIALES!A4:D372,2,FALSE)</f>
        <v>m3</v>
      </c>
      <c r="K48" s="291">
        <v>1.25</v>
      </c>
      <c r="L48" s="276"/>
      <c r="M48" s="411">
        <f>VLOOKUP(A48,MATERIALES!A4:D388,4,FALSE)</f>
        <v>38675</v>
      </c>
      <c r="N48" s="281">
        <f>K48*M48</f>
        <v>48343.75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48343.75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05">
        <f>VLOOKUP(A59,TRANSPORTE!A5:D122,4,FALSE)</f>
        <v>1010</v>
      </c>
      <c r="M59" s="906"/>
      <c r="N59" s="296">
        <f>K59*L59</f>
        <v>1262.5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1262.5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851.12008676833329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61359.404914711376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12271.880982942275</v>
      </c>
      <c r="M83" s="854"/>
      <c r="N83" s="57"/>
    </row>
    <row r="84" spans="1:14">
      <c r="B84" s="95" t="s">
        <v>1057</v>
      </c>
      <c r="C84" s="96"/>
      <c r="D84" s="96"/>
      <c r="E84" s="96"/>
      <c r="F84" s="96"/>
      <c r="G84" s="96"/>
      <c r="H84" s="96"/>
      <c r="I84" s="93"/>
      <c r="J84" s="94"/>
      <c r="K84" s="313">
        <v>0.05</v>
      </c>
      <c r="L84" s="853">
        <f>N78*K84</f>
        <v>3067.9702457355688</v>
      </c>
      <c r="M84" s="854"/>
      <c r="N84" s="57"/>
    </row>
    <row r="85" spans="1:14" ht="15.75" thickBot="1">
      <c r="B85" s="97" t="s">
        <v>1058</v>
      </c>
      <c r="C85" s="98"/>
      <c r="D85" s="98"/>
      <c r="E85" s="98"/>
      <c r="F85" s="98"/>
      <c r="G85" s="98"/>
      <c r="H85" s="98"/>
      <c r="I85" s="99"/>
      <c r="J85" s="100"/>
      <c r="K85" s="314">
        <v>0.05</v>
      </c>
      <c r="L85" s="855">
        <f>N78*K85</f>
        <v>3067.9702457355688</v>
      </c>
      <c r="M85" s="856"/>
      <c r="N85" s="57"/>
    </row>
    <row r="86" spans="1:14" ht="15.75" thickBot="1">
      <c r="B86" s="818" t="s">
        <v>1037</v>
      </c>
      <c r="C86" s="819"/>
      <c r="D86" s="819"/>
      <c r="E86" s="819"/>
      <c r="F86" s="819"/>
      <c r="G86" s="819"/>
      <c r="H86" s="819"/>
      <c r="I86" s="819"/>
      <c r="J86" s="819"/>
      <c r="K86" s="819"/>
      <c r="L86" s="819"/>
      <c r="M86" s="820"/>
      <c r="N86" s="58">
        <f>L83+L84+L85</f>
        <v>18407.821474413413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79767.226389124786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P119"/>
  <sheetViews>
    <sheetView topLeftCell="A43"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6">
      <c r="A37" s="119" t="s">
        <v>271</v>
      </c>
      <c r="B37" s="867" t="str">
        <f>VLOOKUP(A37,EQUIPOS!A7:D154,3,FALSE)</f>
        <v>Motoniveladora, potencia 140 HP, ancho de cuchilla 3,66 m, peso 11 ton.</v>
      </c>
      <c r="C37" s="868"/>
      <c r="D37" s="868"/>
      <c r="E37" s="868"/>
      <c r="F37" s="868"/>
      <c r="G37" s="868"/>
      <c r="H37" s="869"/>
      <c r="I37" s="276"/>
      <c r="J37" s="277"/>
      <c r="K37" s="278">
        <f>VLOOKUP(A37,EQUIPOS!A7:D164,4,FALSE)</f>
        <v>141102.59684972331</v>
      </c>
      <c r="L37" s="279"/>
      <c r="M37" s="280">
        <v>45</v>
      </c>
      <c r="N37" s="281">
        <f>K37/M37</f>
        <v>3135.6132633271845</v>
      </c>
    </row>
    <row r="38" spans="1:16">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6">
      <c r="B39" s="867"/>
      <c r="C39" s="868"/>
      <c r="D39" s="868"/>
      <c r="E39" s="868"/>
      <c r="F39" s="868"/>
      <c r="G39" s="868"/>
      <c r="H39" s="869"/>
      <c r="I39" s="870"/>
      <c r="J39" s="871"/>
      <c r="K39" s="278"/>
      <c r="L39" s="872"/>
      <c r="M39" s="873"/>
      <c r="N39" s="281"/>
    </row>
    <row r="40" spans="1:16">
      <c r="B40" s="867"/>
      <c r="C40" s="868"/>
      <c r="D40" s="868"/>
      <c r="E40" s="874"/>
      <c r="F40" s="868"/>
      <c r="G40" s="868"/>
      <c r="H40" s="869"/>
      <c r="I40" s="42"/>
      <c r="J40" s="43"/>
      <c r="K40" s="283"/>
      <c r="L40" s="285"/>
      <c r="M40" s="286"/>
      <c r="N40" s="287"/>
    </row>
    <row r="41" spans="1:16">
      <c r="B41" s="875" t="s">
        <v>1036</v>
      </c>
      <c r="C41" s="876"/>
      <c r="D41" s="876"/>
      <c r="E41" s="44"/>
      <c r="F41" s="45"/>
      <c r="G41" s="45"/>
      <c r="H41" s="46"/>
      <c r="I41" s="42"/>
      <c r="J41" s="43"/>
      <c r="K41" s="288"/>
      <c r="L41" s="285"/>
      <c r="M41" s="410">
        <v>0.01</v>
      </c>
      <c r="N41" s="353">
        <f>N76*M41</f>
        <v>5.6741339117888892</v>
      </c>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3">
        <f>SUM(N36:N42)</f>
        <v>6945.5477917330854</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4" t="s">
        <v>1029</v>
      </c>
      <c r="K47" s="91" t="s">
        <v>1030</v>
      </c>
      <c r="L47" s="899" t="s">
        <v>1039</v>
      </c>
      <c r="M47" s="898"/>
      <c r="N47" s="92" t="s">
        <v>1035</v>
      </c>
    </row>
    <row r="48" spans="1:16">
      <c r="A48" t="s">
        <v>535</v>
      </c>
      <c r="B48" s="49" t="str">
        <f>VLOOKUP(A48,MATERIALES!A4:D372,3,FALSE)</f>
        <v>Material de base (gradación 1)</v>
      </c>
      <c r="C48" s="290"/>
      <c r="D48" s="290"/>
      <c r="E48" s="290"/>
      <c r="F48" s="290"/>
      <c r="G48" s="290"/>
      <c r="H48" s="290"/>
      <c r="I48" s="277"/>
      <c r="J48" s="233" t="str">
        <f>VLOOKUP(A48,MATERIALES!A4:D372,2,FALSE)</f>
        <v>m3</v>
      </c>
      <c r="K48" s="291">
        <v>1.3</v>
      </c>
      <c r="L48" s="276"/>
      <c r="M48" s="411">
        <f>VLOOKUP(A48,MATERIALES!A4:D388,4,FALSE)</f>
        <v>38675</v>
      </c>
      <c r="N48" s="281">
        <f>K48*M48</f>
        <v>50277.5</v>
      </c>
      <c r="O48">
        <v>63517.22</v>
      </c>
      <c r="P48">
        <f>+M48/O48</f>
        <v>0.60888999864918525</v>
      </c>
    </row>
    <row r="49" spans="1:16">
      <c r="A49" t="s">
        <v>875</v>
      </c>
      <c r="B49" s="49" t="str">
        <f>VLOOKUP(A49,MATERIALES!A5:D372,3,FALSE)</f>
        <v xml:space="preserve">Cemento gris
</v>
      </c>
      <c r="C49" s="290"/>
      <c r="D49" s="290"/>
      <c r="E49" s="290"/>
      <c r="F49" s="290"/>
      <c r="G49" s="290"/>
      <c r="H49" s="290"/>
      <c r="I49" s="277"/>
      <c r="J49" s="233" t="str">
        <f>VLOOKUP(A49,MATERIALES!A5:D372,2,FALSE)</f>
        <v>kg</v>
      </c>
      <c r="K49" s="291">
        <v>90</v>
      </c>
      <c r="L49" s="276"/>
      <c r="M49" s="411">
        <f>VLOOKUP(A49,MATERIALES!A5:D389,4,FALSE)</f>
        <v>444.33333333333331</v>
      </c>
      <c r="N49" s="281">
        <f>K49*M49</f>
        <v>39990</v>
      </c>
      <c r="O49">
        <v>483.13514531176202</v>
      </c>
      <c r="P49">
        <f>+O49/M49</f>
        <v>1.0873259084285718</v>
      </c>
    </row>
    <row r="50" spans="1:16">
      <c r="A50" s="114"/>
      <c r="B50" s="49"/>
      <c r="C50" s="290"/>
      <c r="D50" s="290"/>
      <c r="E50" s="290"/>
      <c r="F50" s="290"/>
      <c r="G50" s="290"/>
      <c r="H50" s="290"/>
      <c r="I50" s="277"/>
      <c r="J50" s="233"/>
      <c r="K50" s="291"/>
      <c r="L50" s="276"/>
      <c r="M50" s="292"/>
      <c r="N50" s="281"/>
    </row>
    <row r="51" spans="1:16">
      <c r="B51" s="49"/>
      <c r="C51" s="290"/>
      <c r="D51" s="290"/>
      <c r="E51" s="290"/>
      <c r="F51" s="290"/>
      <c r="G51" s="290"/>
      <c r="H51" s="290"/>
      <c r="I51" s="277"/>
      <c r="J51" s="233"/>
      <c r="K51" s="291"/>
      <c r="L51" s="276"/>
      <c r="M51" s="292"/>
      <c r="N51" s="293"/>
    </row>
    <row r="52" spans="1:16">
      <c r="B52" s="49"/>
      <c r="C52" s="290"/>
      <c r="D52" s="290"/>
      <c r="E52" s="290"/>
      <c r="F52" s="290"/>
      <c r="G52" s="290"/>
      <c r="H52" s="290"/>
      <c r="I52" s="277"/>
      <c r="J52" s="233"/>
      <c r="K52" s="291"/>
      <c r="L52" s="276"/>
      <c r="M52" s="292"/>
      <c r="N52" s="293"/>
    </row>
    <row r="53" spans="1:16" ht="15.75" thickBot="1">
      <c r="B53" s="900"/>
      <c r="C53" s="901"/>
      <c r="D53" s="901"/>
      <c r="E53" s="901"/>
      <c r="F53" s="901"/>
      <c r="G53" s="901"/>
      <c r="H53" s="901"/>
      <c r="I53" s="871"/>
      <c r="J53" s="48"/>
      <c r="K53" s="50"/>
      <c r="L53" s="902"/>
      <c r="M53" s="903"/>
      <c r="N53" s="51"/>
    </row>
    <row r="54" spans="1:16" ht="15.75" thickBot="1">
      <c r="B54" s="818" t="s">
        <v>1037</v>
      </c>
      <c r="C54" s="819"/>
      <c r="D54" s="819"/>
      <c r="E54" s="819"/>
      <c r="F54" s="819"/>
      <c r="G54" s="819"/>
      <c r="H54" s="819"/>
      <c r="I54" s="819"/>
      <c r="J54" s="819"/>
      <c r="K54" s="819"/>
      <c r="L54" s="819"/>
      <c r="M54" s="820"/>
      <c r="N54" s="403">
        <f>SUM(N48:N53)</f>
        <v>90267.5</v>
      </c>
    </row>
    <row r="55" spans="1:16">
      <c r="B55" s="39"/>
      <c r="C55" s="40"/>
      <c r="D55" s="40"/>
      <c r="E55" s="40"/>
      <c r="F55" s="40"/>
      <c r="G55" s="40"/>
      <c r="H55" s="40"/>
      <c r="I55" s="40"/>
      <c r="J55" s="40"/>
      <c r="K55" s="40"/>
      <c r="L55" s="40"/>
      <c r="M55" s="40"/>
      <c r="N55" s="41"/>
    </row>
    <row r="56" spans="1:16">
      <c r="B56" s="70" t="s">
        <v>1040</v>
      </c>
      <c r="C56" s="71"/>
      <c r="D56" s="71"/>
      <c r="E56" s="71"/>
      <c r="F56" s="71"/>
      <c r="G56" s="71"/>
      <c r="H56" s="71"/>
      <c r="I56" s="71"/>
      <c r="J56" s="71"/>
      <c r="K56" s="71"/>
      <c r="L56" s="71"/>
      <c r="M56" s="71"/>
      <c r="N56" s="72"/>
    </row>
    <row r="57" spans="1:16" ht="15.75" thickBot="1">
      <c r="B57" s="74"/>
      <c r="C57" s="67"/>
      <c r="D57" s="67"/>
      <c r="E57" s="67"/>
      <c r="F57" s="67"/>
      <c r="G57" s="67"/>
      <c r="H57" s="67"/>
      <c r="I57" s="67"/>
      <c r="J57" s="67"/>
      <c r="K57" s="67"/>
      <c r="L57" s="67"/>
      <c r="M57" s="67"/>
      <c r="N57" s="69"/>
    </row>
    <row r="58" spans="1:16" ht="25.5">
      <c r="B58" s="322" t="s">
        <v>1041</v>
      </c>
      <c r="C58" s="323"/>
      <c r="D58" s="323"/>
      <c r="E58" s="323"/>
      <c r="F58" s="323"/>
      <c r="G58" s="323"/>
      <c r="H58" s="79" t="s">
        <v>1029</v>
      </c>
      <c r="I58" s="80" t="s">
        <v>1042</v>
      </c>
      <c r="J58" s="81" t="s">
        <v>1043</v>
      </c>
      <c r="K58" s="79" t="s">
        <v>1044</v>
      </c>
      <c r="L58" s="904" t="s">
        <v>1045</v>
      </c>
      <c r="M58" s="883"/>
      <c r="N58" s="82" t="s">
        <v>1035</v>
      </c>
    </row>
    <row r="59" spans="1:16">
      <c r="A59" t="s">
        <v>1338</v>
      </c>
      <c r="B59" s="52" t="str">
        <f>VLOOKUP(A59,TRANSPORTE!A5:D104,3,FALSE)</f>
        <v>Transporte de Material de Base</v>
      </c>
      <c r="C59" s="326"/>
      <c r="D59" s="326"/>
      <c r="E59" s="326"/>
      <c r="F59" s="326"/>
      <c r="G59" s="326"/>
      <c r="H59" s="320" t="s">
        <v>339</v>
      </c>
      <c r="I59" s="288">
        <v>1.3</v>
      </c>
      <c r="J59" s="295">
        <v>1</v>
      </c>
      <c r="K59" s="288">
        <f>I59*J59</f>
        <v>1.3</v>
      </c>
      <c r="L59" s="905">
        <f>VLOOKUP(A59,TRANSPORTE!A5:D122,4,FALSE)</f>
        <v>1010</v>
      </c>
      <c r="M59" s="906"/>
      <c r="N59" s="296">
        <f>K59*L59</f>
        <v>1313</v>
      </c>
      <c r="O59">
        <v>1109.909090909091</v>
      </c>
      <c r="P59">
        <f>+L59/O59</f>
        <v>0.90998443770988613</v>
      </c>
    </row>
    <row r="60" spans="1:16">
      <c r="B60" s="52"/>
      <c r="C60" s="53"/>
      <c r="D60" s="53"/>
      <c r="E60" s="53"/>
      <c r="F60" s="53"/>
      <c r="G60" s="53"/>
      <c r="H60" s="297"/>
      <c r="I60" s="288"/>
      <c r="J60" s="288"/>
      <c r="K60" s="288"/>
      <c r="L60" s="298"/>
      <c r="M60" s="299"/>
      <c r="N60" s="300"/>
    </row>
    <row r="61" spans="1:16">
      <c r="B61" s="52"/>
      <c r="C61" s="53"/>
      <c r="D61" s="53"/>
      <c r="E61" s="53"/>
      <c r="F61" s="53"/>
      <c r="G61" s="53"/>
      <c r="H61" s="297"/>
      <c r="I61" s="288"/>
      <c r="J61" s="288"/>
      <c r="K61" s="288"/>
      <c r="L61" s="298"/>
      <c r="M61" s="299"/>
      <c r="N61" s="300"/>
    </row>
    <row r="62" spans="1:16">
      <c r="B62" s="52"/>
      <c r="C62" s="53"/>
      <c r="D62" s="53"/>
      <c r="E62" s="53"/>
      <c r="F62" s="53"/>
      <c r="G62" s="53"/>
      <c r="H62" s="297"/>
      <c r="I62" s="288"/>
      <c r="J62" s="288"/>
      <c r="K62" s="288"/>
      <c r="L62" s="298"/>
      <c r="M62" s="299"/>
      <c r="N62" s="300"/>
    </row>
    <row r="63" spans="1:16">
      <c r="B63" s="52"/>
      <c r="C63" s="53"/>
      <c r="D63" s="53"/>
      <c r="E63" s="53"/>
      <c r="F63" s="53"/>
      <c r="G63" s="53"/>
      <c r="H63" s="297"/>
      <c r="I63" s="288"/>
      <c r="J63" s="288"/>
      <c r="K63" s="288"/>
      <c r="L63" s="298"/>
      <c r="M63" s="299"/>
      <c r="N63" s="300"/>
    </row>
    <row r="64" spans="1:16"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99093.461182911982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19818.692236582399</v>
      </c>
      <c r="M83" s="854"/>
      <c r="N83" s="57"/>
    </row>
    <row r="84" spans="1:14">
      <c r="B84" s="95" t="s">
        <v>1057</v>
      </c>
      <c r="C84" s="96"/>
      <c r="D84" s="96"/>
      <c r="E84" s="96"/>
      <c r="F84" s="96"/>
      <c r="G84" s="96"/>
      <c r="H84" s="96"/>
      <c r="I84" s="93"/>
      <c r="J84" s="94"/>
      <c r="K84" s="313">
        <v>0.05</v>
      </c>
      <c r="L84" s="853">
        <f>N78*K84</f>
        <v>4954.6730591455998</v>
      </c>
      <c r="M84" s="854"/>
      <c r="N84" s="57"/>
    </row>
    <row r="85" spans="1:14" ht="15.75" thickBot="1">
      <c r="B85" s="97" t="s">
        <v>1058</v>
      </c>
      <c r="C85" s="98"/>
      <c r="D85" s="98"/>
      <c r="E85" s="98"/>
      <c r="F85" s="98"/>
      <c r="G85" s="98"/>
      <c r="H85" s="98"/>
      <c r="I85" s="99"/>
      <c r="J85" s="100"/>
      <c r="K85" s="314">
        <v>0.05</v>
      </c>
      <c r="L85" s="855">
        <f>N78*K85</f>
        <v>4954.6730591455998</v>
      </c>
      <c r="M85" s="856"/>
      <c r="N85" s="57"/>
    </row>
    <row r="86" spans="1:14" ht="15.75" thickBot="1">
      <c r="B86" s="818" t="s">
        <v>1037</v>
      </c>
      <c r="C86" s="819"/>
      <c r="D86" s="819"/>
      <c r="E86" s="819"/>
      <c r="F86" s="819"/>
      <c r="G86" s="819"/>
      <c r="H86" s="819"/>
      <c r="I86" s="819"/>
      <c r="J86" s="819"/>
      <c r="K86" s="819"/>
      <c r="L86" s="819"/>
      <c r="M86" s="820"/>
      <c r="N86" s="58">
        <f>L83+L84+L85</f>
        <v>29728.038354873599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128821.49953778558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271</v>
      </c>
      <c r="B37" s="867" t="str">
        <f>VLOOKUP(A37,EQUIPOS!A7:D154,3,FALSE)</f>
        <v>Motoniveladora, potencia 140 HP, ancho de cuchilla 3,66 m, peso 11 ton.</v>
      </c>
      <c r="C37" s="868"/>
      <c r="D37" s="868"/>
      <c r="E37" s="868"/>
      <c r="F37" s="868"/>
      <c r="G37" s="868"/>
      <c r="H37" s="869"/>
      <c r="I37" s="276"/>
      <c r="J37" s="277"/>
      <c r="K37" s="278">
        <f>VLOOKUP(A37,EQUIPOS!A7:D164,4,FALSE)</f>
        <v>141102.59684972331</v>
      </c>
      <c r="L37" s="279"/>
      <c r="M37" s="280">
        <v>45</v>
      </c>
      <c r="N37" s="281">
        <f>K37/M37</f>
        <v>3135.6132633271845</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6945.5477917330854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537</v>
      </c>
      <c r="B48" s="49" t="str">
        <f>VLOOKUP(A48,MATERIALES!A4:D372,3,FALSE)</f>
        <v>Material de base (gradación 2)</v>
      </c>
      <c r="C48" s="290"/>
      <c r="D48" s="290"/>
      <c r="E48" s="290"/>
      <c r="F48" s="290"/>
      <c r="G48" s="290"/>
      <c r="H48" s="290"/>
      <c r="I48" s="277"/>
      <c r="J48" s="233" t="str">
        <f>VLOOKUP(A48,MATERIALES!A4:D372,2,FALSE)</f>
        <v>m3</v>
      </c>
      <c r="K48" s="291">
        <v>1.3</v>
      </c>
      <c r="L48" s="276"/>
      <c r="M48" s="411">
        <f>VLOOKUP(A48,MATERIALES!A4:D388,4,FALSE)</f>
        <v>38675</v>
      </c>
      <c r="N48" s="281">
        <f>K48*M48</f>
        <v>50277.5</v>
      </c>
    </row>
    <row r="49" spans="1:14">
      <c r="A49" t="s">
        <v>875</v>
      </c>
      <c r="B49" s="49" t="str">
        <f>VLOOKUP(A49,MATERIALES!A5:D372,3,FALSE)</f>
        <v xml:space="preserve">Cemento gris
</v>
      </c>
      <c r="C49" s="290"/>
      <c r="D49" s="290"/>
      <c r="E49" s="290"/>
      <c r="F49" s="290"/>
      <c r="G49" s="290"/>
      <c r="H49" s="290"/>
      <c r="I49" s="277"/>
      <c r="J49" s="233" t="str">
        <f>VLOOKUP(A49,MATERIALES!A5:D372,2,FALSE)</f>
        <v>kg</v>
      </c>
      <c r="K49" s="291">
        <v>90</v>
      </c>
      <c r="L49" s="276"/>
      <c r="M49" s="411">
        <f>VLOOKUP(A49,MATERIALES!A5:D389,4,FALSE)</f>
        <v>444.33333333333331</v>
      </c>
      <c r="N49" s="281">
        <f>K49*M49</f>
        <v>39990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90267.5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99093.461182911982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19818.692236582399</v>
      </c>
      <c r="M83" s="854"/>
      <c r="N83" s="57"/>
    </row>
    <row r="84" spans="1:14">
      <c r="B84" s="95" t="s">
        <v>1057</v>
      </c>
      <c r="C84" s="96"/>
      <c r="D84" s="96"/>
      <c r="E84" s="96"/>
      <c r="F84" s="96"/>
      <c r="G84" s="96"/>
      <c r="H84" s="96"/>
      <c r="I84" s="93"/>
      <c r="J84" s="94"/>
      <c r="K84" s="313">
        <v>0.05</v>
      </c>
      <c r="L84" s="853">
        <f>N78*K84</f>
        <v>4954.6730591455998</v>
      </c>
      <c r="M84" s="854"/>
      <c r="N84" s="57"/>
    </row>
    <row r="85" spans="1:14" ht="15.75" thickBot="1">
      <c r="B85" s="97" t="s">
        <v>1058</v>
      </c>
      <c r="C85" s="98"/>
      <c r="D85" s="98"/>
      <c r="E85" s="98"/>
      <c r="F85" s="98"/>
      <c r="G85" s="98"/>
      <c r="H85" s="98"/>
      <c r="I85" s="99"/>
      <c r="J85" s="100"/>
      <c r="K85" s="314">
        <v>0.05</v>
      </c>
      <c r="L85" s="855">
        <f>N78*K85</f>
        <v>4954.6730591455998</v>
      </c>
      <c r="M85" s="856"/>
      <c r="N85" s="57"/>
    </row>
    <row r="86" spans="1:14" ht="15.75" thickBot="1">
      <c r="B86" s="818" t="s">
        <v>1037</v>
      </c>
      <c r="C86" s="819"/>
      <c r="D86" s="819"/>
      <c r="E86" s="819"/>
      <c r="F86" s="819"/>
      <c r="G86" s="819"/>
      <c r="H86" s="819"/>
      <c r="I86" s="819"/>
      <c r="J86" s="819"/>
      <c r="K86" s="819"/>
      <c r="L86" s="819"/>
      <c r="M86" s="820"/>
      <c r="N86" s="58">
        <f>L83+L84+L85</f>
        <v>29728.038354873599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128821.49953778558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P119"/>
  <sheetViews>
    <sheetView topLeftCell="A40"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c r="O36">
        <v>66085</v>
      </c>
      <c r="P36">
        <f>+K36/O36</f>
        <v>1.2178694937080821</v>
      </c>
    </row>
    <row r="37" spans="1:16">
      <c r="A37" s="119" t="s">
        <v>271</v>
      </c>
      <c r="B37" s="867" t="str">
        <f>VLOOKUP(A37,EQUIPOS!A7:D154,3,FALSE)</f>
        <v>Motoniveladora, potencia 140 HP, ancho de cuchilla 3,66 m, peso 11 ton.</v>
      </c>
      <c r="C37" s="868"/>
      <c r="D37" s="868"/>
      <c r="E37" s="868"/>
      <c r="F37" s="868"/>
      <c r="G37" s="868"/>
      <c r="H37" s="869"/>
      <c r="I37" s="276"/>
      <c r="J37" s="277"/>
      <c r="K37" s="278">
        <f>VLOOKUP(A37,EQUIPOS!A7:D164,4,FALSE)</f>
        <v>141102.59684972331</v>
      </c>
      <c r="L37" s="279"/>
      <c r="M37" s="280">
        <v>45</v>
      </c>
      <c r="N37" s="281">
        <f>K37/M37</f>
        <v>3135.6132633271845</v>
      </c>
      <c r="O37">
        <v>159811.23368164909</v>
      </c>
      <c r="P37">
        <f t="shared" ref="P37:P38" si="0">+K37/O37</f>
        <v>0.88293290527251556</v>
      </c>
    </row>
    <row r="38" spans="1:16">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c r="O38">
        <v>153645.83873246241</v>
      </c>
      <c r="P38">
        <f t="shared" si="0"/>
        <v>0.5903759776955898</v>
      </c>
    </row>
    <row r="39" spans="1:16">
      <c r="B39" s="867"/>
      <c r="C39" s="868"/>
      <c r="D39" s="868"/>
      <c r="E39" s="868"/>
      <c r="F39" s="868"/>
      <c r="G39" s="868"/>
      <c r="H39" s="869"/>
      <c r="I39" s="870"/>
      <c r="J39" s="871"/>
      <c r="K39" s="278"/>
      <c r="L39" s="872"/>
      <c r="M39" s="873"/>
      <c r="N39" s="281"/>
    </row>
    <row r="40" spans="1:16">
      <c r="B40" s="867"/>
      <c r="C40" s="868"/>
      <c r="D40" s="868"/>
      <c r="E40" s="874"/>
      <c r="F40" s="868"/>
      <c r="G40" s="868"/>
      <c r="H40" s="869"/>
      <c r="I40" s="42"/>
      <c r="J40" s="43"/>
      <c r="K40" s="283"/>
      <c r="L40" s="285"/>
      <c r="M40" s="286"/>
      <c r="N40" s="287"/>
    </row>
    <row r="41" spans="1:16">
      <c r="B41" s="875" t="s">
        <v>1036</v>
      </c>
      <c r="C41" s="876"/>
      <c r="D41" s="876"/>
      <c r="E41" s="44"/>
      <c r="F41" s="45"/>
      <c r="G41" s="45"/>
      <c r="H41" s="46"/>
      <c r="I41" s="42"/>
      <c r="J41" s="43"/>
      <c r="K41" s="288"/>
      <c r="L41" s="285"/>
      <c r="M41" s="410">
        <v>0.01</v>
      </c>
      <c r="N41" s="353">
        <f>N76*M41</f>
        <v>5.6741339117888892</v>
      </c>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3">
        <f>SUM(N36:N42)</f>
        <v>6945.5477917330854</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4" t="s">
        <v>1029</v>
      </c>
      <c r="K47" s="91" t="s">
        <v>1030</v>
      </c>
      <c r="L47" s="899" t="s">
        <v>1039</v>
      </c>
      <c r="M47" s="898"/>
      <c r="N47" s="92" t="s">
        <v>1035</v>
      </c>
    </row>
    <row r="48" spans="1:16">
      <c r="A48" t="s">
        <v>535</v>
      </c>
      <c r="B48" s="49" t="str">
        <f>VLOOKUP(A48,MATERIALES!A4:D372,3,FALSE)</f>
        <v>Material de base (gradación 1)</v>
      </c>
      <c r="C48" s="290"/>
      <c r="D48" s="290"/>
      <c r="E48" s="290"/>
      <c r="F48" s="290"/>
      <c r="G48" s="290"/>
      <c r="H48" s="290"/>
      <c r="I48" s="277"/>
      <c r="J48" s="233" t="str">
        <f>VLOOKUP(A48,MATERIALES!A4:D372,2,FALSE)</f>
        <v>m3</v>
      </c>
      <c r="K48" s="291">
        <v>1.3</v>
      </c>
      <c r="L48" s="276"/>
      <c r="M48" s="411">
        <f>VLOOKUP(A48,MATERIALES!A4:D388,4,FALSE)</f>
        <v>38675</v>
      </c>
      <c r="N48" s="281">
        <f>K48*M48</f>
        <v>50277.5</v>
      </c>
      <c r="O48">
        <v>63517.22</v>
      </c>
      <c r="P48">
        <f>+M48/O48</f>
        <v>0.60888999864918525</v>
      </c>
    </row>
    <row r="49" spans="1:16">
      <c r="A49" t="s">
        <v>875</v>
      </c>
      <c r="B49" s="49" t="str">
        <f>VLOOKUP(A49,MATERIALES!A5:D372,3,FALSE)</f>
        <v xml:space="preserve">Cemento gris
</v>
      </c>
      <c r="C49" s="290"/>
      <c r="D49" s="290"/>
      <c r="E49" s="290"/>
      <c r="F49" s="290"/>
      <c r="G49" s="290"/>
      <c r="H49" s="290"/>
      <c r="I49" s="277"/>
      <c r="J49" s="233" t="str">
        <f>VLOOKUP(A49,MATERIALES!A5:D372,2,FALSE)</f>
        <v>kg</v>
      </c>
      <c r="K49" s="291">
        <v>90</v>
      </c>
      <c r="L49" s="276"/>
      <c r="M49" s="411">
        <f>VLOOKUP(A49,MATERIALES!A5:D389,4,FALSE)</f>
        <v>444.33333333333331</v>
      </c>
      <c r="N49" s="281">
        <f>K49*M49</f>
        <v>39990</v>
      </c>
      <c r="O49">
        <v>483.13514531176202</v>
      </c>
      <c r="P49">
        <f>+M49/O49</f>
        <v>0.91968745731923451</v>
      </c>
    </row>
    <row r="50" spans="1:16">
      <c r="A50" s="114"/>
      <c r="B50" s="49"/>
      <c r="C50" s="290"/>
      <c r="D50" s="290"/>
      <c r="E50" s="290"/>
      <c r="F50" s="290"/>
      <c r="G50" s="290"/>
      <c r="H50" s="290"/>
      <c r="I50" s="277"/>
      <c r="J50" s="233"/>
      <c r="K50" s="291"/>
      <c r="L50" s="276"/>
      <c r="M50" s="292"/>
      <c r="N50" s="281"/>
    </row>
    <row r="51" spans="1:16">
      <c r="B51" s="49"/>
      <c r="C51" s="290"/>
      <c r="D51" s="290"/>
      <c r="E51" s="290"/>
      <c r="F51" s="290"/>
      <c r="G51" s="290"/>
      <c r="H51" s="290"/>
      <c r="I51" s="277"/>
      <c r="J51" s="233"/>
      <c r="K51" s="291"/>
      <c r="L51" s="276"/>
      <c r="M51" s="292"/>
      <c r="N51" s="293"/>
    </row>
    <row r="52" spans="1:16">
      <c r="B52" s="49"/>
      <c r="C52" s="290"/>
      <c r="D52" s="290"/>
      <c r="E52" s="290"/>
      <c r="F52" s="290"/>
      <c r="G52" s="290"/>
      <c r="H52" s="290"/>
      <c r="I52" s="277"/>
      <c r="J52" s="233"/>
      <c r="K52" s="291"/>
      <c r="L52" s="276"/>
      <c r="M52" s="292"/>
      <c r="N52" s="293"/>
    </row>
    <row r="53" spans="1:16" ht="15.75" thickBot="1">
      <c r="B53" s="900"/>
      <c r="C53" s="901"/>
      <c r="D53" s="901"/>
      <c r="E53" s="901"/>
      <c r="F53" s="901"/>
      <c r="G53" s="901"/>
      <c r="H53" s="901"/>
      <c r="I53" s="871"/>
      <c r="J53" s="48"/>
      <c r="K53" s="50"/>
      <c r="L53" s="902"/>
      <c r="M53" s="903"/>
      <c r="N53" s="51"/>
    </row>
    <row r="54" spans="1:16" ht="15.75" thickBot="1">
      <c r="B54" s="818" t="s">
        <v>1037</v>
      </c>
      <c r="C54" s="819"/>
      <c r="D54" s="819"/>
      <c r="E54" s="819"/>
      <c r="F54" s="819"/>
      <c r="G54" s="819"/>
      <c r="H54" s="819"/>
      <c r="I54" s="819"/>
      <c r="J54" s="819"/>
      <c r="K54" s="819"/>
      <c r="L54" s="819"/>
      <c r="M54" s="820"/>
      <c r="N54" s="403">
        <f>SUM(N48:N53)</f>
        <v>90267.5</v>
      </c>
    </row>
    <row r="55" spans="1:16">
      <c r="B55" s="39"/>
      <c r="C55" s="40"/>
      <c r="D55" s="40"/>
      <c r="E55" s="40"/>
      <c r="F55" s="40"/>
      <c r="G55" s="40"/>
      <c r="H55" s="40"/>
      <c r="I55" s="40"/>
      <c r="J55" s="40"/>
      <c r="K55" s="40"/>
      <c r="L55" s="40"/>
      <c r="M55" s="40"/>
      <c r="N55" s="41"/>
    </row>
    <row r="56" spans="1:16">
      <c r="B56" s="70" t="s">
        <v>1040</v>
      </c>
      <c r="C56" s="71"/>
      <c r="D56" s="71"/>
      <c r="E56" s="71"/>
      <c r="F56" s="71"/>
      <c r="G56" s="71"/>
      <c r="H56" s="71"/>
      <c r="I56" s="71"/>
      <c r="J56" s="71"/>
      <c r="K56" s="71"/>
      <c r="L56" s="71"/>
      <c r="M56" s="71"/>
      <c r="N56" s="72"/>
    </row>
    <row r="57" spans="1:16" ht="15.75" thickBot="1">
      <c r="B57" s="74"/>
      <c r="C57" s="67"/>
      <c r="D57" s="67"/>
      <c r="E57" s="67"/>
      <c r="F57" s="67"/>
      <c r="G57" s="67"/>
      <c r="H57" s="67"/>
      <c r="I57" s="67"/>
      <c r="J57" s="67"/>
      <c r="K57" s="67"/>
      <c r="L57" s="67"/>
      <c r="M57" s="67"/>
      <c r="N57" s="69"/>
    </row>
    <row r="58" spans="1:16" ht="25.5">
      <c r="B58" s="322" t="s">
        <v>1041</v>
      </c>
      <c r="C58" s="323"/>
      <c r="D58" s="323"/>
      <c r="E58" s="323"/>
      <c r="F58" s="323"/>
      <c r="G58" s="323"/>
      <c r="H58" s="79" t="s">
        <v>1029</v>
      </c>
      <c r="I58" s="80" t="s">
        <v>1042</v>
      </c>
      <c r="J58" s="81" t="s">
        <v>1043</v>
      </c>
      <c r="K58" s="79" t="s">
        <v>1044</v>
      </c>
      <c r="L58" s="904" t="s">
        <v>1045</v>
      </c>
      <c r="M58" s="883"/>
      <c r="N58" s="82" t="s">
        <v>1035</v>
      </c>
    </row>
    <row r="59" spans="1:16">
      <c r="A59" t="s">
        <v>1338</v>
      </c>
      <c r="B59" s="52" t="str">
        <f>VLOOKUP(A59,TRANSPORTE!A5:D104,3,FALSE)</f>
        <v>Transporte de Material de Base</v>
      </c>
      <c r="C59" s="326"/>
      <c r="D59" s="326"/>
      <c r="E59" s="326"/>
      <c r="F59" s="326"/>
      <c r="G59" s="326"/>
      <c r="H59" s="320" t="s">
        <v>339</v>
      </c>
      <c r="I59" s="288">
        <v>1.3</v>
      </c>
      <c r="J59" s="295">
        <v>1</v>
      </c>
      <c r="K59" s="288">
        <f>I59*J59</f>
        <v>1.3</v>
      </c>
      <c r="L59" s="905">
        <f>VLOOKUP(A59,TRANSPORTE!A5:D122,4,FALSE)</f>
        <v>1010</v>
      </c>
      <c r="M59" s="906"/>
      <c r="N59" s="296">
        <f>K59*L59</f>
        <v>1313</v>
      </c>
      <c r="O59">
        <v>1109.909090909091</v>
      </c>
      <c r="P59">
        <f>+L59/O59</f>
        <v>0.90998443770988613</v>
      </c>
    </row>
    <row r="60" spans="1:16">
      <c r="B60" s="52"/>
      <c r="C60" s="53"/>
      <c r="D60" s="53"/>
      <c r="E60" s="53"/>
      <c r="F60" s="53"/>
      <c r="G60" s="53"/>
      <c r="H60" s="297"/>
      <c r="I60" s="288"/>
      <c r="J60" s="288"/>
      <c r="K60" s="288"/>
      <c r="L60" s="298"/>
      <c r="M60" s="299"/>
      <c r="N60" s="300"/>
    </row>
    <row r="61" spans="1:16">
      <c r="B61" s="52"/>
      <c r="C61" s="53"/>
      <c r="D61" s="53"/>
      <c r="E61" s="53"/>
      <c r="F61" s="53"/>
      <c r="G61" s="53"/>
      <c r="H61" s="297"/>
      <c r="I61" s="288"/>
      <c r="J61" s="288"/>
      <c r="K61" s="288"/>
      <c r="L61" s="298"/>
      <c r="M61" s="299"/>
      <c r="N61" s="300"/>
    </row>
    <row r="62" spans="1:16">
      <c r="B62" s="52"/>
      <c r="C62" s="53"/>
      <c r="D62" s="53"/>
      <c r="E62" s="53"/>
      <c r="F62" s="53"/>
      <c r="G62" s="53"/>
      <c r="H62" s="297"/>
      <c r="I62" s="288"/>
      <c r="J62" s="288"/>
      <c r="K62" s="288"/>
      <c r="L62" s="298"/>
      <c r="M62" s="299"/>
      <c r="N62" s="300"/>
    </row>
    <row r="63" spans="1:16">
      <c r="B63" s="52"/>
      <c r="C63" s="53"/>
      <c r="D63" s="53"/>
      <c r="E63" s="53"/>
      <c r="F63" s="53"/>
      <c r="G63" s="53"/>
      <c r="H63" s="297"/>
      <c r="I63" s="288"/>
      <c r="J63" s="288"/>
      <c r="K63" s="288"/>
      <c r="L63" s="298"/>
      <c r="M63" s="299"/>
      <c r="N63" s="300"/>
    </row>
    <row r="64" spans="1:16"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99093.461182911982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19818.692236582399</v>
      </c>
      <c r="M83" s="854"/>
      <c r="N83" s="57"/>
    </row>
    <row r="84" spans="1:14">
      <c r="B84" s="95" t="s">
        <v>1057</v>
      </c>
      <c r="C84" s="96"/>
      <c r="D84" s="96"/>
      <c r="E84" s="96"/>
      <c r="F84" s="96"/>
      <c r="G84" s="96"/>
      <c r="H84" s="96"/>
      <c r="I84" s="93"/>
      <c r="J84" s="94"/>
      <c r="K84" s="313">
        <v>0.05</v>
      </c>
      <c r="L84" s="853">
        <f>N78*K84</f>
        <v>4954.6730591455998</v>
      </c>
      <c r="M84" s="854"/>
      <c r="N84" s="57"/>
    </row>
    <row r="85" spans="1:14" ht="15.75" thickBot="1">
      <c r="B85" s="97" t="s">
        <v>1058</v>
      </c>
      <c r="C85" s="98"/>
      <c r="D85" s="98"/>
      <c r="E85" s="98"/>
      <c r="F85" s="98"/>
      <c r="G85" s="98"/>
      <c r="H85" s="98"/>
      <c r="I85" s="99"/>
      <c r="J85" s="100"/>
      <c r="K85" s="314">
        <v>0.05</v>
      </c>
      <c r="L85" s="855">
        <f>N78*K85</f>
        <v>4954.6730591455998</v>
      </c>
      <c r="M85" s="856"/>
      <c r="N85" s="57"/>
    </row>
    <row r="86" spans="1:14" ht="15.75" thickBot="1">
      <c r="B86" s="818" t="s">
        <v>1037</v>
      </c>
      <c r="C86" s="819"/>
      <c r="D86" s="819"/>
      <c r="E86" s="819"/>
      <c r="F86" s="819"/>
      <c r="G86" s="819"/>
      <c r="H86" s="819"/>
      <c r="I86" s="819"/>
      <c r="J86" s="819"/>
      <c r="K86" s="819"/>
      <c r="L86" s="819"/>
      <c r="M86" s="820"/>
      <c r="N86" s="58">
        <f>L83+L84+L85</f>
        <v>29728.038354873599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128821.49953778558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271</v>
      </c>
      <c r="B37" s="867" t="str">
        <f>VLOOKUP(A37,EQUIPOS!A7:D154,3,FALSE)</f>
        <v>Motoniveladora, potencia 140 HP, ancho de cuchilla 3,66 m, peso 11 ton.</v>
      </c>
      <c r="C37" s="868"/>
      <c r="D37" s="868"/>
      <c r="E37" s="868"/>
      <c r="F37" s="868"/>
      <c r="G37" s="868"/>
      <c r="H37" s="869"/>
      <c r="I37" s="276"/>
      <c r="J37" s="277"/>
      <c r="K37" s="278">
        <f>VLOOKUP(A37,EQUIPOS!A7:D164,4,FALSE)</f>
        <v>141102.59684972331</v>
      </c>
      <c r="L37" s="279"/>
      <c r="M37" s="280">
        <v>45</v>
      </c>
      <c r="N37" s="281">
        <f>K37/M37</f>
        <v>3135.6132633271845</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6945.5477917330854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537</v>
      </c>
      <c r="B48" s="49" t="str">
        <f>VLOOKUP(A48,MATERIALES!A4:D372,3,FALSE)</f>
        <v>Material de base (gradación 2)</v>
      </c>
      <c r="C48" s="290"/>
      <c r="D48" s="290"/>
      <c r="E48" s="290"/>
      <c r="F48" s="290"/>
      <c r="G48" s="290"/>
      <c r="H48" s="290"/>
      <c r="I48" s="277"/>
      <c r="J48" s="233" t="str">
        <f>VLOOKUP(A48,MATERIALES!A4:D372,2,FALSE)</f>
        <v>m3</v>
      </c>
      <c r="K48" s="291">
        <v>1.3</v>
      </c>
      <c r="L48" s="276"/>
      <c r="M48" s="411">
        <f>VLOOKUP(A48,MATERIALES!A4:D388,4,FALSE)</f>
        <v>38675</v>
      </c>
      <c r="N48" s="281">
        <f>K48*M48</f>
        <v>50277.5</v>
      </c>
    </row>
    <row r="49" spans="1:14">
      <c r="A49" t="s">
        <v>875</v>
      </c>
      <c r="B49" s="49" t="str">
        <f>VLOOKUP(A49,MATERIALES!A5:D372,3,FALSE)</f>
        <v xml:space="preserve">Cemento gris
</v>
      </c>
      <c r="C49" s="290"/>
      <c r="D49" s="290"/>
      <c r="E49" s="290"/>
      <c r="F49" s="290"/>
      <c r="G49" s="290"/>
      <c r="H49" s="290"/>
      <c r="I49" s="277"/>
      <c r="J49" s="233" t="str">
        <f>VLOOKUP(A49,MATERIALES!A5:D372,2,FALSE)</f>
        <v>kg</v>
      </c>
      <c r="K49" s="291">
        <v>90</v>
      </c>
      <c r="L49" s="276"/>
      <c r="M49" s="411">
        <f>VLOOKUP(A49,MATERIALES!A5:D389,4,FALSE)</f>
        <v>444.33333333333331</v>
      </c>
      <c r="N49" s="281">
        <f>K49*M49</f>
        <v>39990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90267.5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99093.461182911982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19818.692236582399</v>
      </c>
      <c r="M83" s="854"/>
      <c r="N83" s="57"/>
    </row>
    <row r="84" spans="1:14">
      <c r="B84" s="95" t="s">
        <v>1057</v>
      </c>
      <c r="C84" s="96"/>
      <c r="D84" s="96"/>
      <c r="E84" s="96"/>
      <c r="F84" s="96"/>
      <c r="G84" s="96"/>
      <c r="H84" s="96"/>
      <c r="I84" s="93"/>
      <c r="J84" s="94"/>
      <c r="K84" s="313">
        <v>0.05</v>
      </c>
      <c r="L84" s="853">
        <f>N78*K84</f>
        <v>4954.6730591455998</v>
      </c>
      <c r="M84" s="854"/>
      <c r="N84" s="57"/>
    </row>
    <row r="85" spans="1:14" ht="15.75" thickBot="1">
      <c r="B85" s="97" t="s">
        <v>1058</v>
      </c>
      <c r="C85" s="98"/>
      <c r="D85" s="98"/>
      <c r="E85" s="98"/>
      <c r="F85" s="98"/>
      <c r="G85" s="98"/>
      <c r="H85" s="98"/>
      <c r="I85" s="99"/>
      <c r="J85" s="100"/>
      <c r="K85" s="314">
        <v>0.05</v>
      </c>
      <c r="L85" s="855">
        <f>N78*K85</f>
        <v>4954.6730591455998</v>
      </c>
      <c r="M85" s="856"/>
      <c r="N85" s="57"/>
    </row>
    <row r="86" spans="1:14" ht="15.75" thickBot="1">
      <c r="B86" s="818" t="s">
        <v>1037</v>
      </c>
      <c r="C86" s="819"/>
      <c r="D86" s="819"/>
      <c r="E86" s="819"/>
      <c r="F86" s="819"/>
      <c r="G86" s="819"/>
      <c r="H86" s="819"/>
      <c r="I86" s="819"/>
      <c r="J86" s="819"/>
      <c r="K86" s="819"/>
      <c r="L86" s="819"/>
      <c r="M86" s="820"/>
      <c r="N86" s="58">
        <f>L83+L84+L85</f>
        <v>29728.038354873599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128821.49953778558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P119"/>
  <sheetViews>
    <sheetView topLeftCell="A43" zoomScale="78" zoomScaleNormal="78" workbookViewId="0">
      <selection activeCell="P60" sqref="P6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6">
      <c r="A37" s="119" t="s">
        <v>271</v>
      </c>
      <c r="B37" s="867" t="str">
        <f>VLOOKUP(A37,EQUIPOS!A7:D154,3,FALSE)</f>
        <v>Motoniveladora, potencia 140 HP, ancho de cuchilla 3,66 m, peso 11 ton.</v>
      </c>
      <c r="C37" s="868"/>
      <c r="D37" s="868"/>
      <c r="E37" s="868"/>
      <c r="F37" s="868"/>
      <c r="G37" s="868"/>
      <c r="H37" s="869"/>
      <c r="I37" s="276"/>
      <c r="J37" s="277"/>
      <c r="K37" s="278">
        <f>VLOOKUP(A37,EQUIPOS!A7:D164,4,FALSE)</f>
        <v>141102.59684972331</v>
      </c>
      <c r="L37" s="279"/>
      <c r="M37" s="280">
        <v>45</v>
      </c>
      <c r="N37" s="281">
        <f>K37/M37</f>
        <v>3135.6132633271845</v>
      </c>
    </row>
    <row r="38" spans="1:16">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6">
      <c r="B39" s="867"/>
      <c r="C39" s="868"/>
      <c r="D39" s="868"/>
      <c r="E39" s="868"/>
      <c r="F39" s="868"/>
      <c r="G39" s="868"/>
      <c r="H39" s="869"/>
      <c r="I39" s="870"/>
      <c r="J39" s="871"/>
      <c r="K39" s="278"/>
      <c r="L39" s="872"/>
      <c r="M39" s="873"/>
      <c r="N39" s="281"/>
    </row>
    <row r="40" spans="1:16">
      <c r="B40" s="867"/>
      <c r="C40" s="868"/>
      <c r="D40" s="868"/>
      <c r="E40" s="874"/>
      <c r="F40" s="868"/>
      <c r="G40" s="868"/>
      <c r="H40" s="869"/>
      <c r="I40" s="42"/>
      <c r="J40" s="43"/>
      <c r="K40" s="283"/>
      <c r="L40" s="285"/>
      <c r="M40" s="286"/>
      <c r="N40" s="287"/>
    </row>
    <row r="41" spans="1:16">
      <c r="B41" s="875" t="s">
        <v>1036</v>
      </c>
      <c r="C41" s="876"/>
      <c r="D41" s="876"/>
      <c r="E41" s="44"/>
      <c r="F41" s="45"/>
      <c r="G41" s="45"/>
      <c r="H41" s="46"/>
      <c r="I41" s="42"/>
      <c r="J41" s="43"/>
      <c r="K41" s="288"/>
      <c r="L41" s="285"/>
      <c r="M41" s="410">
        <v>0.01</v>
      </c>
      <c r="N41" s="353">
        <f>N76*M41</f>
        <v>5.6741339117888892</v>
      </c>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3">
        <f>SUM(N36:N42)</f>
        <v>6945.5477917330854</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4" t="s">
        <v>1029</v>
      </c>
      <c r="K47" s="91" t="s">
        <v>1030</v>
      </c>
      <c r="L47" s="899" t="s">
        <v>1039</v>
      </c>
      <c r="M47" s="898"/>
      <c r="N47" s="92" t="s">
        <v>1035</v>
      </c>
    </row>
    <row r="48" spans="1:16">
      <c r="A48" t="s">
        <v>535</v>
      </c>
      <c r="B48" s="49" t="str">
        <f>VLOOKUP(A48,MATERIALES!A4:D372,3,FALSE)</f>
        <v>Material de base (gradación 1)</v>
      </c>
      <c r="C48" s="290"/>
      <c r="D48" s="290"/>
      <c r="E48" s="290"/>
      <c r="F48" s="290"/>
      <c r="G48" s="290"/>
      <c r="H48" s="290"/>
      <c r="I48" s="277"/>
      <c r="J48" s="233" t="str">
        <f>VLOOKUP(A48,MATERIALES!A4:D372,2,FALSE)</f>
        <v>m3</v>
      </c>
      <c r="K48" s="291">
        <v>1.3</v>
      </c>
      <c r="L48" s="276"/>
      <c r="M48" s="411">
        <f>VLOOKUP(A48,MATERIALES!A4:D388,4,FALSE)</f>
        <v>38675</v>
      </c>
      <c r="N48" s="281">
        <f>K48*M48</f>
        <v>50277.5</v>
      </c>
      <c r="O48">
        <v>63517.22</v>
      </c>
      <c r="P48">
        <f>+M48/O48</f>
        <v>0.60888999864918525</v>
      </c>
    </row>
    <row r="49" spans="1:16">
      <c r="B49" s="49"/>
      <c r="C49" s="290"/>
      <c r="D49" s="290"/>
      <c r="E49" s="290"/>
      <c r="F49" s="290"/>
      <c r="G49" s="290"/>
      <c r="H49" s="290"/>
      <c r="I49" s="277"/>
      <c r="J49" s="233"/>
      <c r="K49" s="291"/>
      <c r="L49" s="276"/>
      <c r="M49" s="411"/>
      <c r="N49" s="281"/>
    </row>
    <row r="50" spans="1:16">
      <c r="A50" s="114"/>
      <c r="B50" s="49"/>
      <c r="C50" s="290"/>
      <c r="D50" s="290"/>
      <c r="E50" s="290"/>
      <c r="F50" s="290"/>
      <c r="G50" s="290"/>
      <c r="H50" s="290"/>
      <c r="I50" s="277"/>
      <c r="J50" s="233"/>
      <c r="K50" s="291"/>
      <c r="L50" s="276"/>
      <c r="M50" s="292"/>
      <c r="N50" s="281"/>
    </row>
    <row r="51" spans="1:16">
      <c r="B51" s="49"/>
      <c r="C51" s="290"/>
      <c r="D51" s="290"/>
      <c r="E51" s="290"/>
      <c r="F51" s="290"/>
      <c r="G51" s="290"/>
      <c r="H51" s="290"/>
      <c r="I51" s="277"/>
      <c r="J51" s="233"/>
      <c r="K51" s="291"/>
      <c r="L51" s="276"/>
      <c r="M51" s="292"/>
      <c r="N51" s="293"/>
    </row>
    <row r="52" spans="1:16">
      <c r="B52" s="49"/>
      <c r="C52" s="290"/>
      <c r="D52" s="290"/>
      <c r="E52" s="290"/>
      <c r="F52" s="290"/>
      <c r="G52" s="290"/>
      <c r="H52" s="290"/>
      <c r="I52" s="277"/>
      <c r="J52" s="233"/>
      <c r="K52" s="291"/>
      <c r="L52" s="276"/>
      <c r="M52" s="292"/>
      <c r="N52" s="293"/>
    </row>
    <row r="53" spans="1:16" ht="15.75" thickBot="1">
      <c r="B53" s="900"/>
      <c r="C53" s="901"/>
      <c r="D53" s="901"/>
      <c r="E53" s="901"/>
      <c r="F53" s="901"/>
      <c r="G53" s="901"/>
      <c r="H53" s="901"/>
      <c r="I53" s="871"/>
      <c r="J53" s="48"/>
      <c r="K53" s="50"/>
      <c r="L53" s="902"/>
      <c r="M53" s="903"/>
      <c r="N53" s="51"/>
    </row>
    <row r="54" spans="1:16" ht="15.75" thickBot="1">
      <c r="B54" s="818" t="s">
        <v>1037</v>
      </c>
      <c r="C54" s="819"/>
      <c r="D54" s="819"/>
      <c r="E54" s="819"/>
      <c r="F54" s="819"/>
      <c r="G54" s="819"/>
      <c r="H54" s="819"/>
      <c r="I54" s="819"/>
      <c r="J54" s="819"/>
      <c r="K54" s="819"/>
      <c r="L54" s="819"/>
      <c r="M54" s="820"/>
      <c r="N54" s="403">
        <f>SUM(N48:N53)</f>
        <v>50277.5</v>
      </c>
    </row>
    <row r="55" spans="1:16">
      <c r="B55" s="39"/>
      <c r="C55" s="40"/>
      <c r="D55" s="40"/>
      <c r="E55" s="40"/>
      <c r="F55" s="40"/>
      <c r="G55" s="40"/>
      <c r="H55" s="40"/>
      <c r="I55" s="40"/>
      <c r="J55" s="40"/>
      <c r="K55" s="40"/>
      <c r="L55" s="40"/>
      <c r="M55" s="40"/>
      <c r="N55" s="41"/>
    </row>
    <row r="56" spans="1:16">
      <c r="B56" s="70" t="s">
        <v>1040</v>
      </c>
      <c r="C56" s="71"/>
      <c r="D56" s="71"/>
      <c r="E56" s="71"/>
      <c r="F56" s="71"/>
      <c r="G56" s="71"/>
      <c r="H56" s="71"/>
      <c r="I56" s="71"/>
      <c r="J56" s="71"/>
      <c r="K56" s="71"/>
      <c r="L56" s="71"/>
      <c r="M56" s="71"/>
      <c r="N56" s="72"/>
    </row>
    <row r="57" spans="1:16" ht="15.75" thickBot="1">
      <c r="B57" s="74"/>
      <c r="C57" s="67"/>
      <c r="D57" s="67"/>
      <c r="E57" s="67"/>
      <c r="F57" s="67"/>
      <c r="G57" s="67"/>
      <c r="H57" s="67"/>
      <c r="I57" s="67"/>
      <c r="J57" s="67"/>
      <c r="K57" s="67"/>
      <c r="L57" s="67"/>
      <c r="M57" s="67"/>
      <c r="N57" s="69"/>
    </row>
    <row r="58" spans="1:16" ht="25.5">
      <c r="B58" s="322" t="s">
        <v>1041</v>
      </c>
      <c r="C58" s="323"/>
      <c r="D58" s="323"/>
      <c r="E58" s="323"/>
      <c r="F58" s="323"/>
      <c r="G58" s="323"/>
      <c r="H58" s="79" t="s">
        <v>1029</v>
      </c>
      <c r="I58" s="80" t="s">
        <v>1042</v>
      </c>
      <c r="J58" s="81" t="s">
        <v>1043</v>
      </c>
      <c r="K58" s="79" t="s">
        <v>1044</v>
      </c>
      <c r="L58" s="904" t="s">
        <v>1045</v>
      </c>
      <c r="M58" s="883"/>
      <c r="N58" s="82" t="s">
        <v>1035</v>
      </c>
    </row>
    <row r="59" spans="1:16">
      <c r="A59" t="s">
        <v>1338</v>
      </c>
      <c r="B59" s="52" t="str">
        <f>VLOOKUP(A59,TRANSPORTE!A5:D104,3,FALSE)</f>
        <v>Transporte de Material de Base</v>
      </c>
      <c r="C59" s="326"/>
      <c r="D59" s="326"/>
      <c r="E59" s="326"/>
      <c r="F59" s="326"/>
      <c r="G59" s="326"/>
      <c r="H59" s="320" t="s">
        <v>339</v>
      </c>
      <c r="I59" s="288">
        <v>1.3</v>
      </c>
      <c r="J59" s="295">
        <v>1</v>
      </c>
      <c r="K59" s="288">
        <f>I59*J59</f>
        <v>1.3</v>
      </c>
      <c r="L59" s="905">
        <f>VLOOKUP(A59,TRANSPORTE!A5:D122,4,FALSE)</f>
        <v>1010</v>
      </c>
      <c r="M59" s="906"/>
      <c r="N59" s="296">
        <f>K59*L59</f>
        <v>1313</v>
      </c>
      <c r="O59">
        <v>1109.909090909091</v>
      </c>
      <c r="P59">
        <f>+L59/O59</f>
        <v>0.90998443770988613</v>
      </c>
    </row>
    <row r="60" spans="1:16">
      <c r="B60" s="52"/>
      <c r="C60" s="53"/>
      <c r="D60" s="53"/>
      <c r="E60" s="53"/>
      <c r="F60" s="53"/>
      <c r="G60" s="53"/>
      <c r="H60" s="297"/>
      <c r="I60" s="288"/>
      <c r="J60" s="288"/>
      <c r="K60" s="288"/>
      <c r="L60" s="298"/>
      <c r="M60" s="299"/>
      <c r="N60" s="300"/>
    </row>
    <row r="61" spans="1:16">
      <c r="B61" s="52"/>
      <c r="C61" s="53"/>
      <c r="D61" s="53"/>
      <c r="E61" s="53"/>
      <c r="F61" s="53"/>
      <c r="G61" s="53"/>
      <c r="H61" s="297"/>
      <c r="I61" s="288"/>
      <c r="J61" s="288"/>
      <c r="K61" s="288"/>
      <c r="L61" s="298"/>
      <c r="M61" s="299"/>
      <c r="N61" s="300"/>
    </row>
    <row r="62" spans="1:16">
      <c r="B62" s="52"/>
      <c r="C62" s="53"/>
      <c r="D62" s="53"/>
      <c r="E62" s="53"/>
      <c r="F62" s="53"/>
      <c r="G62" s="53"/>
      <c r="H62" s="297"/>
      <c r="I62" s="288"/>
      <c r="J62" s="288"/>
      <c r="K62" s="288"/>
      <c r="L62" s="298"/>
      <c r="M62" s="299"/>
      <c r="N62" s="300"/>
    </row>
    <row r="63" spans="1:16">
      <c r="B63" s="52"/>
      <c r="C63" s="53"/>
      <c r="D63" s="53"/>
      <c r="E63" s="53"/>
      <c r="F63" s="53"/>
      <c r="G63" s="53"/>
      <c r="H63" s="297"/>
      <c r="I63" s="288"/>
      <c r="J63" s="288"/>
      <c r="K63" s="288"/>
      <c r="L63" s="298"/>
      <c r="M63" s="299"/>
      <c r="N63" s="300"/>
    </row>
    <row r="64" spans="1:16"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59103.461182911975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11820.692236582396</v>
      </c>
      <c r="M83" s="854"/>
      <c r="N83" s="57"/>
    </row>
    <row r="84" spans="1:14">
      <c r="B84" s="95" t="s">
        <v>1057</v>
      </c>
      <c r="C84" s="96"/>
      <c r="D84" s="96"/>
      <c r="E84" s="96"/>
      <c r="F84" s="96"/>
      <c r="G84" s="96"/>
      <c r="H84" s="96"/>
      <c r="I84" s="93"/>
      <c r="J84" s="94"/>
      <c r="K84" s="313">
        <v>0.05</v>
      </c>
      <c r="L84" s="853">
        <f>N78*K84</f>
        <v>2955.1730591455989</v>
      </c>
      <c r="M84" s="854"/>
      <c r="N84" s="57"/>
    </row>
    <row r="85" spans="1:14" ht="15.75" thickBot="1">
      <c r="B85" s="97" t="s">
        <v>1058</v>
      </c>
      <c r="C85" s="98"/>
      <c r="D85" s="98"/>
      <c r="E85" s="98"/>
      <c r="F85" s="98"/>
      <c r="G85" s="98"/>
      <c r="H85" s="98"/>
      <c r="I85" s="99"/>
      <c r="J85" s="100"/>
      <c r="K85" s="314">
        <v>0.05</v>
      </c>
      <c r="L85" s="855">
        <f>N78*K85</f>
        <v>2955.1730591455989</v>
      </c>
      <c r="M85" s="856"/>
      <c r="N85" s="57"/>
    </row>
    <row r="86" spans="1:14" ht="15.75" thickBot="1">
      <c r="B86" s="818" t="s">
        <v>1037</v>
      </c>
      <c r="C86" s="819"/>
      <c r="D86" s="819"/>
      <c r="E86" s="819"/>
      <c r="F86" s="819"/>
      <c r="G86" s="819"/>
      <c r="H86" s="819"/>
      <c r="I86" s="819"/>
      <c r="J86" s="819"/>
      <c r="K86" s="819"/>
      <c r="L86" s="819"/>
      <c r="M86" s="820"/>
      <c r="N86" s="58">
        <f>L83+L84+L85</f>
        <v>17731.038354873595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76834.499537785567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271</v>
      </c>
      <c r="B37" s="867" t="str">
        <f>VLOOKUP(A37,EQUIPOS!A7:D154,3,FALSE)</f>
        <v>Motoniveladora, potencia 140 HP, ancho de cuchilla 3,66 m, peso 11 ton.</v>
      </c>
      <c r="C37" s="868"/>
      <c r="D37" s="868"/>
      <c r="E37" s="868"/>
      <c r="F37" s="868"/>
      <c r="G37" s="868"/>
      <c r="H37" s="869"/>
      <c r="I37" s="276"/>
      <c r="J37" s="277"/>
      <c r="K37" s="278">
        <f>VLOOKUP(A37,EQUIPOS!A7:D164,4,FALSE)</f>
        <v>141102.59684972331</v>
      </c>
      <c r="L37" s="279"/>
      <c r="M37" s="280">
        <v>45</v>
      </c>
      <c r="N37" s="281">
        <f>K37/M37</f>
        <v>3135.6132633271845</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6945.5477917330854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537</v>
      </c>
      <c r="B48" s="49" t="str">
        <f>VLOOKUP(A48,MATERIALES!A4:D372,3,FALSE)</f>
        <v>Material de base (gradación 2)</v>
      </c>
      <c r="C48" s="290"/>
      <c r="D48" s="290"/>
      <c r="E48" s="290"/>
      <c r="F48" s="290"/>
      <c r="G48" s="290"/>
      <c r="H48" s="290"/>
      <c r="I48" s="277"/>
      <c r="J48" s="233" t="str">
        <f>VLOOKUP(A48,MATERIALES!A4:D372,2,FALSE)</f>
        <v>m3</v>
      </c>
      <c r="K48" s="291">
        <v>1.3</v>
      </c>
      <c r="L48" s="276"/>
      <c r="M48" s="411">
        <f>VLOOKUP(A48,MATERIALES!A4:D388,4,FALSE)</f>
        <v>38675</v>
      </c>
      <c r="N48" s="281">
        <f>K48*M48</f>
        <v>50277.5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50277.5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59103.461182911975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11820.692236582396</v>
      </c>
      <c r="M83" s="854"/>
      <c r="N83" s="57"/>
    </row>
    <row r="84" spans="1:14">
      <c r="B84" s="95" t="s">
        <v>1057</v>
      </c>
      <c r="C84" s="96"/>
      <c r="D84" s="96"/>
      <c r="E84" s="96"/>
      <c r="F84" s="96"/>
      <c r="G84" s="96"/>
      <c r="H84" s="96"/>
      <c r="I84" s="93"/>
      <c r="J84" s="94"/>
      <c r="K84" s="313">
        <v>0.05</v>
      </c>
      <c r="L84" s="853">
        <f>N78*K84</f>
        <v>2955.1730591455989</v>
      </c>
      <c r="M84" s="854"/>
      <c r="N84" s="57"/>
    </row>
    <row r="85" spans="1:14" ht="15.75" thickBot="1">
      <c r="B85" s="97" t="s">
        <v>1058</v>
      </c>
      <c r="C85" s="98"/>
      <c r="D85" s="98"/>
      <c r="E85" s="98"/>
      <c r="F85" s="98"/>
      <c r="G85" s="98"/>
      <c r="H85" s="98"/>
      <c r="I85" s="99"/>
      <c r="J85" s="100"/>
      <c r="K85" s="314">
        <v>0.05</v>
      </c>
      <c r="L85" s="855">
        <f>N78*K85</f>
        <v>2955.1730591455989</v>
      </c>
      <c r="M85" s="856"/>
      <c r="N85" s="57"/>
    </row>
    <row r="86" spans="1:14" ht="15.75" thickBot="1">
      <c r="B86" s="818" t="s">
        <v>1037</v>
      </c>
      <c r="C86" s="819"/>
      <c r="D86" s="819"/>
      <c r="E86" s="819"/>
      <c r="F86" s="819"/>
      <c r="G86" s="819"/>
      <c r="H86" s="819"/>
      <c r="I86" s="819"/>
      <c r="J86" s="819"/>
      <c r="K86" s="819"/>
      <c r="L86" s="819"/>
      <c r="M86" s="820"/>
      <c r="N86" s="58">
        <f>L83+L84+L85</f>
        <v>17731.038354873595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76834.499537785567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271</v>
      </c>
      <c r="B37" s="867" t="str">
        <f>VLOOKUP(A37,EQUIPOS!A7:D154,3,FALSE)</f>
        <v>Motoniveladora, potencia 140 HP, ancho de cuchilla 3,66 m, peso 11 ton.</v>
      </c>
      <c r="C37" s="868"/>
      <c r="D37" s="868"/>
      <c r="E37" s="868"/>
      <c r="F37" s="868"/>
      <c r="G37" s="868"/>
      <c r="H37" s="869"/>
      <c r="I37" s="276"/>
      <c r="J37" s="277"/>
      <c r="K37" s="278">
        <f>VLOOKUP(A37,EQUIPOS!A7:D164,4,FALSE)</f>
        <v>141102.59684972331</v>
      </c>
      <c r="L37" s="279"/>
      <c r="M37" s="280">
        <v>45</v>
      </c>
      <c r="N37" s="281">
        <f>K37/M37</f>
        <v>3135.6132633271845</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6945.5477917330854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535</v>
      </c>
      <c r="B48" s="49" t="str">
        <f>VLOOKUP(A48,MATERIALES!A4:D372,3,FALSE)</f>
        <v>Material de base (gradación 1)</v>
      </c>
      <c r="C48" s="290"/>
      <c r="D48" s="290"/>
      <c r="E48" s="290"/>
      <c r="F48" s="290"/>
      <c r="G48" s="290"/>
      <c r="H48" s="290"/>
      <c r="I48" s="277"/>
      <c r="J48" s="233" t="str">
        <f>VLOOKUP(A48,MATERIALES!A4:D372,2,FALSE)</f>
        <v>m3</v>
      </c>
      <c r="K48" s="291">
        <v>1.3</v>
      </c>
      <c r="L48" s="276"/>
      <c r="M48" s="411">
        <f>VLOOKUP(A48,MATERIALES!A4:D388,4,FALSE)</f>
        <v>38675</v>
      </c>
      <c r="N48" s="281">
        <f>K48*M48</f>
        <v>50277.5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50277.5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59103.461182911975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11820.692236582396</v>
      </c>
      <c r="M83" s="854"/>
      <c r="N83" s="57"/>
    </row>
    <row r="84" spans="1:14">
      <c r="B84" s="95" t="s">
        <v>1057</v>
      </c>
      <c r="C84" s="96"/>
      <c r="D84" s="96"/>
      <c r="E84" s="96"/>
      <c r="F84" s="96"/>
      <c r="G84" s="96"/>
      <c r="H84" s="96"/>
      <c r="I84" s="93"/>
      <c r="J84" s="94"/>
      <c r="K84" s="313">
        <v>0.05</v>
      </c>
      <c r="L84" s="853">
        <f>N78*K84</f>
        <v>2955.1730591455989</v>
      </c>
      <c r="M84" s="854"/>
      <c r="N84" s="57"/>
    </row>
    <row r="85" spans="1:14" ht="15.75" thickBot="1">
      <c r="B85" s="97" t="s">
        <v>1058</v>
      </c>
      <c r="C85" s="98"/>
      <c r="D85" s="98"/>
      <c r="E85" s="98"/>
      <c r="F85" s="98"/>
      <c r="G85" s="98"/>
      <c r="H85" s="98"/>
      <c r="I85" s="99"/>
      <c r="J85" s="100"/>
      <c r="K85" s="314">
        <v>0.05</v>
      </c>
      <c r="L85" s="855">
        <f>N78*K85</f>
        <v>2955.1730591455989</v>
      </c>
      <c r="M85" s="856"/>
      <c r="N85" s="57"/>
    </row>
    <row r="86" spans="1:14" ht="15.75" thickBot="1">
      <c r="B86" s="818" t="s">
        <v>1037</v>
      </c>
      <c r="C86" s="819"/>
      <c r="D86" s="819"/>
      <c r="E86" s="819"/>
      <c r="F86" s="819"/>
      <c r="G86" s="819"/>
      <c r="H86" s="819"/>
      <c r="I86" s="819"/>
      <c r="J86" s="819"/>
      <c r="K86" s="819"/>
      <c r="L86" s="819"/>
      <c r="M86" s="820"/>
      <c r="N86" s="58">
        <f>L83+L84+L85</f>
        <v>17731.038354873595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76834.499537785567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271</v>
      </c>
      <c r="B37" s="867" t="str">
        <f>VLOOKUP(A37,EQUIPOS!A7:D154,3,FALSE)</f>
        <v>Motoniveladora, potencia 140 HP, ancho de cuchilla 3,66 m, peso 11 ton.</v>
      </c>
      <c r="C37" s="868"/>
      <c r="D37" s="868"/>
      <c r="E37" s="868"/>
      <c r="F37" s="868"/>
      <c r="G37" s="868"/>
      <c r="H37" s="869"/>
      <c r="I37" s="276"/>
      <c r="J37" s="277"/>
      <c r="K37" s="278">
        <f>VLOOKUP(A37,EQUIPOS!A7:D164,4,FALSE)</f>
        <v>141102.59684972331</v>
      </c>
      <c r="L37" s="279"/>
      <c r="M37" s="280">
        <v>45</v>
      </c>
      <c r="N37" s="281">
        <f>K37/M37</f>
        <v>3135.6132633271845</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6945.5477917330854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537</v>
      </c>
      <c r="B48" s="49" t="str">
        <f>VLOOKUP(A48,MATERIALES!A4:D372,3,FALSE)</f>
        <v>Material de base (gradación 2)</v>
      </c>
      <c r="C48" s="290"/>
      <c r="D48" s="290"/>
      <c r="E48" s="290"/>
      <c r="F48" s="290"/>
      <c r="G48" s="290"/>
      <c r="H48" s="290"/>
      <c r="I48" s="277"/>
      <c r="J48" s="233" t="str">
        <f>VLOOKUP(A48,MATERIALES!A4:D372,2,FALSE)</f>
        <v>m3</v>
      </c>
      <c r="K48" s="291">
        <v>1.3</v>
      </c>
      <c r="L48" s="276"/>
      <c r="M48" s="411">
        <f>VLOOKUP(A48,MATERIALES!A4:D388,4,FALSE)</f>
        <v>38675</v>
      </c>
      <c r="N48" s="281">
        <f>K48*M48</f>
        <v>50277.5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50277.5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59103.461182911975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11820.692236582396</v>
      </c>
      <c r="M83" s="854"/>
      <c r="N83" s="57"/>
    </row>
    <row r="84" spans="1:14">
      <c r="B84" s="95" t="s">
        <v>1057</v>
      </c>
      <c r="C84" s="96"/>
      <c r="D84" s="96"/>
      <c r="E84" s="96"/>
      <c r="F84" s="96"/>
      <c r="G84" s="96"/>
      <c r="H84" s="96"/>
      <c r="I84" s="93"/>
      <c r="J84" s="94"/>
      <c r="K84" s="313">
        <v>0.05</v>
      </c>
      <c r="L84" s="853">
        <f>N78*K84</f>
        <v>2955.1730591455989</v>
      </c>
      <c r="M84" s="854"/>
      <c r="N84" s="57"/>
    </row>
    <row r="85" spans="1:14" ht="15.75" thickBot="1">
      <c r="B85" s="97" t="s">
        <v>1058</v>
      </c>
      <c r="C85" s="98"/>
      <c r="D85" s="98"/>
      <c r="E85" s="98"/>
      <c r="F85" s="98"/>
      <c r="G85" s="98"/>
      <c r="H85" s="98"/>
      <c r="I85" s="99"/>
      <c r="J85" s="100"/>
      <c r="K85" s="314">
        <v>0.05</v>
      </c>
      <c r="L85" s="855">
        <f>N78*K85</f>
        <v>2955.1730591455989</v>
      </c>
      <c r="M85" s="856"/>
      <c r="N85" s="57"/>
    </row>
    <row r="86" spans="1:14" ht="15.75" thickBot="1">
      <c r="B86" s="818" t="s">
        <v>1037</v>
      </c>
      <c r="C86" s="819"/>
      <c r="D86" s="819"/>
      <c r="E86" s="819"/>
      <c r="F86" s="819"/>
      <c r="G86" s="819"/>
      <c r="H86" s="819"/>
      <c r="I86" s="819"/>
      <c r="J86" s="819"/>
      <c r="K86" s="819"/>
      <c r="L86" s="819"/>
      <c r="M86" s="820"/>
      <c r="N86" s="58">
        <f>L83+L84+L85</f>
        <v>17731.038354873595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76834.499537785567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875</v>
      </c>
      <c r="B48" s="49" t="str">
        <f>VLOOKUP(A48,MATERIALES!A4:D372,3,FALSE)</f>
        <v xml:space="preserve">Cemento gris
</v>
      </c>
      <c r="C48" s="290"/>
      <c r="D48" s="290"/>
      <c r="E48" s="290"/>
      <c r="F48" s="290"/>
      <c r="G48" s="290"/>
      <c r="H48" s="290"/>
      <c r="I48" s="277"/>
      <c r="J48" s="233" t="str">
        <f>VLOOKUP(A48,MATERIALES!A4:D372,2,FALSE)</f>
        <v>kg</v>
      </c>
      <c r="K48" s="291">
        <v>1</v>
      </c>
      <c r="L48" s="276"/>
      <c r="M48" s="411">
        <f>VLOOKUP(A48,MATERIALES!A4:D388,4,FALSE)</f>
        <v>444.33333333333331</v>
      </c>
      <c r="N48" s="281">
        <f>K48*M48</f>
        <v>444.33333333333331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444.33333333333331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818" t="s">
        <v>1037</v>
      </c>
      <c r="C76" s="819"/>
      <c r="D76" s="819"/>
      <c r="E76" s="819"/>
      <c r="F76" s="819"/>
      <c r="G76" s="819"/>
      <c r="H76" s="819"/>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444.33333333333331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88.866666666666674</v>
      </c>
      <c r="M83" s="854"/>
      <c r="N83" s="57"/>
    </row>
    <row r="84" spans="1:14">
      <c r="B84" s="95" t="s">
        <v>1057</v>
      </c>
      <c r="C84" s="96"/>
      <c r="D84" s="96"/>
      <c r="E84" s="96"/>
      <c r="F84" s="96"/>
      <c r="G84" s="96"/>
      <c r="H84" s="96"/>
      <c r="I84" s="93"/>
      <c r="J84" s="94"/>
      <c r="K84" s="313">
        <v>0.05</v>
      </c>
      <c r="L84" s="853">
        <f>N78*K84</f>
        <v>22.216666666666669</v>
      </c>
      <c r="M84" s="854"/>
      <c r="N84" s="57"/>
    </row>
    <row r="85" spans="1:14" ht="15.75" thickBot="1">
      <c r="B85" s="97" t="s">
        <v>1058</v>
      </c>
      <c r="C85" s="98"/>
      <c r="D85" s="98"/>
      <c r="E85" s="98"/>
      <c r="F85" s="98"/>
      <c r="G85" s="98"/>
      <c r="H85" s="98"/>
      <c r="I85" s="99"/>
      <c r="J85" s="100"/>
      <c r="K85" s="314">
        <v>0.05</v>
      </c>
      <c r="L85" s="855">
        <f>N78*K85</f>
        <v>22.216666666666669</v>
      </c>
      <c r="M85" s="856"/>
      <c r="N85" s="57"/>
    </row>
    <row r="86" spans="1:14" ht="15.75" thickBot="1">
      <c r="B86" s="818" t="s">
        <v>1037</v>
      </c>
      <c r="C86" s="819"/>
      <c r="D86" s="819"/>
      <c r="E86" s="819"/>
      <c r="F86" s="819"/>
      <c r="G86" s="819"/>
      <c r="H86" s="819"/>
      <c r="I86" s="819"/>
      <c r="J86" s="819"/>
      <c r="K86" s="819"/>
      <c r="L86" s="819"/>
      <c r="M86" s="820"/>
      <c r="N86" s="58">
        <f>L83+L84+L85</f>
        <v>133.30000000000001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577.63333333333333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271</v>
      </c>
      <c r="B37" s="867" t="str">
        <f>VLOOKUP(A37,EQUIPOS!A7:D154,3,FALSE)</f>
        <v>Motoniveladora, potencia 140 HP, ancho de cuchilla 3,66 m, peso 11 ton.</v>
      </c>
      <c r="C37" s="868"/>
      <c r="D37" s="868"/>
      <c r="E37" s="868"/>
      <c r="F37" s="868"/>
      <c r="G37" s="868"/>
      <c r="H37" s="869"/>
      <c r="I37" s="276"/>
      <c r="J37" s="277"/>
      <c r="K37" s="278">
        <f>VLOOKUP(A37,EQUIPOS!A7:D164,4,FALSE)</f>
        <v>141102.59684972331</v>
      </c>
      <c r="L37" s="279"/>
      <c r="M37" s="280">
        <v>45</v>
      </c>
      <c r="N37" s="281">
        <f>K37/M37</f>
        <v>3135.6132633271845</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6945.5477917330854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537</v>
      </c>
      <c r="B48" s="49" t="str">
        <f>VLOOKUP(A48,MATERIALES!A4:D372,3,FALSE)</f>
        <v>Material de base (gradación 2)</v>
      </c>
      <c r="C48" s="290"/>
      <c r="D48" s="290"/>
      <c r="E48" s="290"/>
      <c r="F48" s="290"/>
      <c r="G48" s="290"/>
      <c r="H48" s="290"/>
      <c r="I48" s="277"/>
      <c r="J48" s="233" t="str">
        <f>VLOOKUP(A48,MATERIALES!A4:D372,2,FALSE)</f>
        <v>m3</v>
      </c>
      <c r="K48" s="291">
        <v>1.3</v>
      </c>
      <c r="L48" s="276"/>
      <c r="M48" s="411">
        <f>VLOOKUP(A48,MATERIALES!A4:D388,4,FALSE)</f>
        <v>38675</v>
      </c>
      <c r="N48" s="281">
        <f>K48*M48</f>
        <v>50277.5</v>
      </c>
    </row>
    <row r="49" spans="1:14">
      <c r="A49" t="s">
        <v>875</v>
      </c>
      <c r="B49" s="49" t="str">
        <f>VLOOKUP(A49,MATERIALES!A5:D372,3,FALSE)</f>
        <v xml:space="preserve">Cemento gris
</v>
      </c>
      <c r="C49" s="290"/>
      <c r="D49" s="290"/>
      <c r="E49" s="290"/>
      <c r="F49" s="290"/>
      <c r="G49" s="290"/>
      <c r="H49" s="290"/>
      <c r="I49" s="277"/>
      <c r="J49" s="233" t="str">
        <f>VLOOKUP(A49,MATERIALES!A5:D372,2,FALSE)</f>
        <v>kg</v>
      </c>
      <c r="K49" s="291">
        <v>90</v>
      </c>
      <c r="L49" s="276"/>
      <c r="M49" s="411">
        <f>VLOOKUP(A49,MATERIALES!A5:D389,4,FALSE)</f>
        <v>444.33333333333331</v>
      </c>
      <c r="N49" s="281">
        <f>K49*M49</f>
        <v>39990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90267.5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99093.461182911982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19818.692236582399</v>
      </c>
      <c r="M83" s="854"/>
      <c r="N83" s="57"/>
    </row>
    <row r="84" spans="1:14">
      <c r="B84" s="95" t="s">
        <v>1057</v>
      </c>
      <c r="C84" s="96"/>
      <c r="D84" s="96"/>
      <c r="E84" s="96"/>
      <c r="F84" s="96"/>
      <c r="G84" s="96"/>
      <c r="H84" s="96"/>
      <c r="I84" s="93"/>
      <c r="J84" s="94"/>
      <c r="K84" s="313">
        <v>0.05</v>
      </c>
      <c r="L84" s="853">
        <f>N78*K84</f>
        <v>4954.6730591455998</v>
      </c>
      <c r="M84" s="854"/>
      <c r="N84" s="57"/>
    </row>
    <row r="85" spans="1:14" ht="15.75" thickBot="1">
      <c r="B85" s="97" t="s">
        <v>1058</v>
      </c>
      <c r="C85" s="98"/>
      <c r="D85" s="98"/>
      <c r="E85" s="98"/>
      <c r="F85" s="98"/>
      <c r="G85" s="98"/>
      <c r="H85" s="98"/>
      <c r="I85" s="99"/>
      <c r="J85" s="100"/>
      <c r="K85" s="314">
        <v>0.05</v>
      </c>
      <c r="L85" s="855">
        <f>N78*K85</f>
        <v>4954.6730591455998</v>
      </c>
      <c r="M85" s="856"/>
      <c r="N85" s="57"/>
    </row>
    <row r="86" spans="1:14" ht="15.75" thickBot="1">
      <c r="B86" s="818" t="s">
        <v>1037</v>
      </c>
      <c r="C86" s="819"/>
      <c r="D86" s="819"/>
      <c r="E86" s="819"/>
      <c r="F86" s="819"/>
      <c r="G86" s="819"/>
      <c r="H86" s="819"/>
      <c r="I86" s="819"/>
      <c r="J86" s="819"/>
      <c r="K86" s="819"/>
      <c r="L86" s="819"/>
      <c r="M86" s="820"/>
      <c r="N86" s="58">
        <f>L83+L84+L85</f>
        <v>29728.038354873599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128821.49953778558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271</v>
      </c>
      <c r="B37" s="867" t="str">
        <f>VLOOKUP(A37,EQUIPOS!A7:D154,3,FALSE)</f>
        <v>Motoniveladora, potencia 140 HP, ancho de cuchilla 3,66 m, peso 11 ton.</v>
      </c>
      <c r="C37" s="868"/>
      <c r="D37" s="868"/>
      <c r="E37" s="868"/>
      <c r="F37" s="868"/>
      <c r="G37" s="868"/>
      <c r="H37" s="869"/>
      <c r="I37" s="276"/>
      <c r="J37" s="277"/>
      <c r="K37" s="278">
        <f>VLOOKUP(A37,EQUIPOS!A7:D164,4,FALSE)</f>
        <v>141102.59684972331</v>
      </c>
      <c r="L37" s="279"/>
      <c r="M37" s="280">
        <v>45</v>
      </c>
      <c r="N37" s="281">
        <f>K37/M37</f>
        <v>3135.6132633271845</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6945.5477917330854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537</v>
      </c>
      <c r="B48" s="49" t="str">
        <f>VLOOKUP(A48,MATERIALES!A4:D372,3,FALSE)</f>
        <v>Material de base (gradación 2)</v>
      </c>
      <c r="C48" s="290"/>
      <c r="D48" s="290"/>
      <c r="E48" s="290"/>
      <c r="F48" s="290"/>
      <c r="G48" s="290"/>
      <c r="H48" s="290"/>
      <c r="I48" s="277"/>
      <c r="J48" s="233" t="str">
        <f>VLOOKUP(A48,MATERIALES!A4:D372,2,FALSE)</f>
        <v>m3</v>
      </c>
      <c r="K48" s="291">
        <v>1.3</v>
      </c>
      <c r="L48" s="276"/>
      <c r="M48" s="411">
        <f>VLOOKUP(A48,MATERIALES!A4:D388,4,FALSE)</f>
        <v>38675</v>
      </c>
      <c r="N48" s="281">
        <f>K48*M48</f>
        <v>50277.5</v>
      </c>
    </row>
    <row r="49" spans="1:14">
      <c r="A49" t="s">
        <v>875</v>
      </c>
      <c r="B49" s="49" t="str">
        <f>VLOOKUP(A49,MATERIALES!A5:D372,3,FALSE)</f>
        <v xml:space="preserve">Cemento gris
</v>
      </c>
      <c r="C49" s="290"/>
      <c r="D49" s="290"/>
      <c r="E49" s="290"/>
      <c r="F49" s="290"/>
      <c r="G49" s="290"/>
      <c r="H49" s="290"/>
      <c r="I49" s="277"/>
      <c r="J49" s="233" t="str">
        <f>VLOOKUP(A49,MATERIALES!A5:D372,2,FALSE)</f>
        <v>kg</v>
      </c>
      <c r="K49" s="291">
        <v>90</v>
      </c>
      <c r="L49" s="276"/>
      <c r="M49" s="411">
        <f>VLOOKUP(A49,MATERIALES!A5:D389,4,FALSE)</f>
        <v>444.33333333333331</v>
      </c>
      <c r="N49" s="281">
        <f>K49*M49</f>
        <v>39990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90267.5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99093.461182911982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19818.692236582399</v>
      </c>
      <c r="M83" s="854"/>
      <c r="N83" s="57"/>
    </row>
    <row r="84" spans="1:14">
      <c r="B84" s="95" t="s">
        <v>1057</v>
      </c>
      <c r="C84" s="96"/>
      <c r="D84" s="96"/>
      <c r="E84" s="96"/>
      <c r="F84" s="96"/>
      <c r="G84" s="96"/>
      <c r="H84" s="96"/>
      <c r="I84" s="93"/>
      <c r="J84" s="94"/>
      <c r="K84" s="313">
        <v>0.05</v>
      </c>
      <c r="L84" s="853">
        <f>N78*K84</f>
        <v>4954.6730591455998</v>
      </c>
      <c r="M84" s="854"/>
      <c r="N84" s="57"/>
    </row>
    <row r="85" spans="1:14" ht="15.75" thickBot="1">
      <c r="B85" s="97" t="s">
        <v>1058</v>
      </c>
      <c r="C85" s="98"/>
      <c r="D85" s="98"/>
      <c r="E85" s="98"/>
      <c r="F85" s="98"/>
      <c r="G85" s="98"/>
      <c r="H85" s="98"/>
      <c r="I85" s="99"/>
      <c r="J85" s="100"/>
      <c r="K85" s="314">
        <v>0.05</v>
      </c>
      <c r="L85" s="855">
        <f>N78*K85</f>
        <v>4954.6730591455998</v>
      </c>
      <c r="M85" s="856"/>
      <c r="N85" s="57"/>
    </row>
    <row r="86" spans="1:14" ht="15.75" thickBot="1">
      <c r="B86" s="818" t="s">
        <v>1037</v>
      </c>
      <c r="C86" s="819"/>
      <c r="D86" s="819"/>
      <c r="E86" s="819"/>
      <c r="F86" s="819"/>
      <c r="G86" s="819"/>
      <c r="H86" s="819"/>
      <c r="I86" s="819"/>
      <c r="J86" s="819"/>
      <c r="K86" s="819"/>
      <c r="L86" s="819"/>
      <c r="M86" s="820"/>
      <c r="N86" s="58">
        <f>L83+L84+L85</f>
        <v>29728.038354873599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128821.49953778558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271</v>
      </c>
      <c r="B37" s="867" t="str">
        <f>VLOOKUP(A37,EQUIPOS!A7:D154,3,FALSE)</f>
        <v>Motoniveladora, potencia 140 HP, ancho de cuchilla 3,66 m, peso 11 ton.</v>
      </c>
      <c r="C37" s="868"/>
      <c r="D37" s="868"/>
      <c r="E37" s="868"/>
      <c r="F37" s="868"/>
      <c r="G37" s="868"/>
      <c r="H37" s="869"/>
      <c r="I37" s="276"/>
      <c r="J37" s="277"/>
      <c r="K37" s="278">
        <f>VLOOKUP(A37,EQUIPOS!A7:D164,4,FALSE)</f>
        <v>141102.59684972331</v>
      </c>
      <c r="L37" s="279"/>
      <c r="M37" s="280">
        <v>45</v>
      </c>
      <c r="N37" s="281">
        <f>K37/M37</f>
        <v>3135.6132633271845</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6945.5477917330854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537</v>
      </c>
      <c r="B48" s="49" t="str">
        <f>VLOOKUP(A48,MATERIALES!A4:D372,3,FALSE)</f>
        <v>Material de base (gradación 2)</v>
      </c>
      <c r="C48" s="290"/>
      <c r="D48" s="290"/>
      <c r="E48" s="290"/>
      <c r="F48" s="290"/>
      <c r="G48" s="290"/>
      <c r="H48" s="290"/>
      <c r="I48" s="277"/>
      <c r="J48" s="233" t="str">
        <f>VLOOKUP(A48,MATERIALES!A4:D372,2,FALSE)</f>
        <v>m3</v>
      </c>
      <c r="K48" s="291">
        <v>1.3</v>
      </c>
      <c r="L48" s="276"/>
      <c r="M48" s="411">
        <f>VLOOKUP(A48,MATERIALES!A4:D388,4,FALSE)</f>
        <v>38675</v>
      </c>
      <c r="N48" s="281">
        <f>K48*M48</f>
        <v>50277.5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50277.5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59103.461182911975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11820.692236582396</v>
      </c>
      <c r="M83" s="854"/>
      <c r="N83" s="57"/>
    </row>
    <row r="84" spans="1:14">
      <c r="B84" s="95" t="s">
        <v>1057</v>
      </c>
      <c r="C84" s="96"/>
      <c r="D84" s="96"/>
      <c r="E84" s="96"/>
      <c r="F84" s="96"/>
      <c r="G84" s="96"/>
      <c r="H84" s="96"/>
      <c r="I84" s="93"/>
      <c r="J84" s="94"/>
      <c r="K84" s="313">
        <v>0.05</v>
      </c>
      <c r="L84" s="853">
        <f>N78*K84</f>
        <v>2955.1730591455989</v>
      </c>
      <c r="M84" s="854"/>
      <c r="N84" s="57"/>
    </row>
    <row r="85" spans="1:14" ht="15.75" thickBot="1">
      <c r="B85" s="97" t="s">
        <v>1058</v>
      </c>
      <c r="C85" s="98"/>
      <c r="D85" s="98"/>
      <c r="E85" s="98"/>
      <c r="F85" s="98"/>
      <c r="G85" s="98"/>
      <c r="H85" s="98"/>
      <c r="I85" s="99"/>
      <c r="J85" s="100"/>
      <c r="K85" s="314">
        <v>0.05</v>
      </c>
      <c r="L85" s="855">
        <f>N78*K85</f>
        <v>2955.1730591455989</v>
      </c>
      <c r="M85" s="856"/>
      <c r="N85" s="57"/>
    </row>
    <row r="86" spans="1:14" ht="15.75" thickBot="1">
      <c r="B86" s="818" t="s">
        <v>1037</v>
      </c>
      <c r="C86" s="819"/>
      <c r="D86" s="819"/>
      <c r="E86" s="819"/>
      <c r="F86" s="819"/>
      <c r="G86" s="819"/>
      <c r="H86" s="819"/>
      <c r="I86" s="819"/>
      <c r="J86" s="819"/>
      <c r="K86" s="819"/>
      <c r="L86" s="819"/>
      <c r="M86" s="820"/>
      <c r="N86" s="58">
        <f>L83+L84+L85</f>
        <v>17731.038354873595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76834.499537785567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45</v>
      </c>
      <c r="N36" s="281">
        <f>K36/M36</f>
        <v>1788.5090109266357</v>
      </c>
    </row>
    <row r="37" spans="1:14">
      <c r="A37" s="119" t="s">
        <v>271</v>
      </c>
      <c r="B37" s="867" t="str">
        <f>VLOOKUP(A37,EQUIPOS!A7:D154,3,FALSE)</f>
        <v>Motoniveladora, potencia 140 HP, ancho de cuchilla 3,66 m, peso 11 ton.</v>
      </c>
      <c r="C37" s="868"/>
      <c r="D37" s="868"/>
      <c r="E37" s="868"/>
      <c r="F37" s="868"/>
      <c r="G37" s="868"/>
      <c r="H37" s="869"/>
      <c r="I37" s="276"/>
      <c r="J37" s="277"/>
      <c r="K37" s="278">
        <f>VLOOKUP(A37,EQUIPOS!A7:D164,4,FALSE)</f>
        <v>141102.59684972331</v>
      </c>
      <c r="L37" s="279"/>
      <c r="M37" s="280">
        <v>45</v>
      </c>
      <c r="N37" s="281">
        <f>K37/M37</f>
        <v>3135.6132633271845</v>
      </c>
    </row>
    <row r="38" spans="1:14">
      <c r="A38" t="s">
        <v>365</v>
      </c>
      <c r="B38" s="867" t="str">
        <f>VLOOKUP(A38,EQUIPOS!A8:D154,3,FALSE)</f>
        <v xml:space="preserve">Vibrocompatador, potencia 153 HP, peso 10 Ton. </v>
      </c>
      <c r="C38" s="868"/>
      <c r="D38" s="868"/>
      <c r="E38" s="868"/>
      <c r="F38" s="868"/>
      <c r="G38" s="868"/>
      <c r="H38" s="869"/>
      <c r="I38" s="276"/>
      <c r="J38" s="277"/>
      <c r="K38" s="278">
        <f>VLOOKUP(A38,EQUIPOS!A8:D165,4,FALSE)</f>
        <v>90708.812260536419</v>
      </c>
      <c r="L38" s="279"/>
      <c r="M38" s="280">
        <v>45</v>
      </c>
      <c r="N38" s="281">
        <f>K38/M38</f>
        <v>2015.7513835674761</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5.6741339117888892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6945.5477917330854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537</v>
      </c>
      <c r="B48" s="49" t="str">
        <f>VLOOKUP(A48,MATERIALES!A4:D372,3,FALSE)</f>
        <v>Material de base (gradación 2)</v>
      </c>
      <c r="C48" s="290"/>
      <c r="D48" s="290"/>
      <c r="E48" s="290"/>
      <c r="F48" s="290"/>
      <c r="G48" s="290"/>
      <c r="H48" s="290"/>
      <c r="I48" s="277"/>
      <c r="J48" s="233" t="str">
        <f>VLOOKUP(A48,MATERIALES!A4:D372,2,FALSE)</f>
        <v>m3</v>
      </c>
      <c r="K48" s="291">
        <v>1.3</v>
      </c>
      <c r="L48" s="276"/>
      <c r="M48" s="411">
        <f>VLOOKUP(A48,MATERIALES!A4:D388,4,FALSE)</f>
        <v>38675</v>
      </c>
      <c r="N48" s="281">
        <f>K48*M48</f>
        <v>50277.5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50277.5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05">
        <f>VLOOKUP(A59,TRANSPORTE!A5:D122,4,FALSE)</f>
        <v>1010</v>
      </c>
      <c r="M59" s="906"/>
      <c r="N59" s="296">
        <f>K59*L59</f>
        <v>1313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818" t="s">
        <v>1037</v>
      </c>
      <c r="C76" s="819"/>
      <c r="D76" s="819"/>
      <c r="E76" s="819"/>
      <c r="F76" s="819"/>
      <c r="G76" s="819"/>
      <c r="H76" s="819"/>
      <c r="I76" s="861"/>
      <c r="J76" s="861"/>
      <c r="K76" s="861"/>
      <c r="L76" s="861"/>
      <c r="M76" s="862"/>
      <c r="N76" s="469">
        <f>SUM(N70:N75)</f>
        <v>567.4133911788889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59103.461182911975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11820.692236582396</v>
      </c>
      <c r="M83" s="854"/>
      <c r="N83" s="57"/>
    </row>
    <row r="84" spans="1:14">
      <c r="B84" s="95" t="s">
        <v>1057</v>
      </c>
      <c r="C84" s="96"/>
      <c r="D84" s="96"/>
      <c r="E84" s="96"/>
      <c r="F84" s="96"/>
      <c r="G84" s="96"/>
      <c r="H84" s="96"/>
      <c r="I84" s="93"/>
      <c r="J84" s="94"/>
      <c r="K84" s="313">
        <v>0.05</v>
      </c>
      <c r="L84" s="853">
        <f>N78*K84</f>
        <v>2955.1730591455989</v>
      </c>
      <c r="M84" s="854"/>
      <c r="N84" s="57"/>
    </row>
    <row r="85" spans="1:14" ht="15.75" thickBot="1">
      <c r="B85" s="97" t="s">
        <v>1058</v>
      </c>
      <c r="C85" s="98"/>
      <c r="D85" s="98"/>
      <c r="E85" s="98"/>
      <c r="F85" s="98"/>
      <c r="G85" s="98"/>
      <c r="H85" s="98"/>
      <c r="I85" s="99"/>
      <c r="J85" s="100"/>
      <c r="K85" s="314">
        <v>0.05</v>
      </c>
      <c r="L85" s="855">
        <f>N78*K85</f>
        <v>2955.1730591455989</v>
      </c>
      <c r="M85" s="856"/>
      <c r="N85" s="57"/>
    </row>
    <row r="86" spans="1:14" ht="15.75" thickBot="1">
      <c r="B86" s="818" t="s">
        <v>1037</v>
      </c>
      <c r="C86" s="819"/>
      <c r="D86" s="819"/>
      <c r="E86" s="819"/>
      <c r="F86" s="819"/>
      <c r="G86" s="819"/>
      <c r="H86" s="819"/>
      <c r="I86" s="819"/>
      <c r="J86" s="819"/>
      <c r="K86" s="819"/>
      <c r="L86" s="819"/>
      <c r="M86" s="820"/>
      <c r="N86" s="58">
        <f>L83+L84+L85</f>
        <v>17731.038354873595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76834.499537785567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875</v>
      </c>
      <c r="B48" s="49" t="str">
        <f>VLOOKUP(A48,MATERIALES!A4:D372,3,FALSE)</f>
        <v xml:space="preserve">Cemento gris
</v>
      </c>
      <c r="C48" s="290"/>
      <c r="D48" s="290"/>
      <c r="E48" s="290"/>
      <c r="F48" s="290"/>
      <c r="G48" s="290"/>
      <c r="H48" s="290"/>
      <c r="I48" s="277"/>
      <c r="J48" s="233" t="str">
        <f>VLOOKUP(A48,MATERIALES!A4:D372,2,FALSE)</f>
        <v>kg</v>
      </c>
      <c r="K48" s="291">
        <v>1</v>
      </c>
      <c r="L48" s="276"/>
      <c r="M48" s="411">
        <f>VLOOKUP(A48,MATERIALES!A4:D388,4,FALSE)</f>
        <v>444.33333333333331</v>
      </c>
      <c r="N48" s="281">
        <f>K48*M48</f>
        <v>444.33333333333331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444.33333333333331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818" t="s">
        <v>1037</v>
      </c>
      <c r="C76" s="819"/>
      <c r="D76" s="819"/>
      <c r="E76" s="819"/>
      <c r="F76" s="819"/>
      <c r="G76" s="819"/>
      <c r="H76" s="819"/>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444.33333333333331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88.866666666666674</v>
      </c>
      <c r="M83" s="854"/>
      <c r="N83" s="57"/>
    </row>
    <row r="84" spans="1:14">
      <c r="B84" s="95" t="s">
        <v>1057</v>
      </c>
      <c r="C84" s="96"/>
      <c r="D84" s="96"/>
      <c r="E84" s="96"/>
      <c r="F84" s="96"/>
      <c r="G84" s="96"/>
      <c r="H84" s="96"/>
      <c r="I84" s="93"/>
      <c r="J84" s="94"/>
      <c r="K84" s="313">
        <v>0.05</v>
      </c>
      <c r="L84" s="853">
        <f>N78*K84</f>
        <v>22.216666666666669</v>
      </c>
      <c r="M84" s="854"/>
      <c r="N84" s="57"/>
    </row>
    <row r="85" spans="1:14" ht="15.75" thickBot="1">
      <c r="B85" s="97" t="s">
        <v>1058</v>
      </c>
      <c r="C85" s="98"/>
      <c r="D85" s="98"/>
      <c r="E85" s="98"/>
      <c r="F85" s="98"/>
      <c r="G85" s="98"/>
      <c r="H85" s="98"/>
      <c r="I85" s="99"/>
      <c r="J85" s="100"/>
      <c r="K85" s="314">
        <v>0.05</v>
      </c>
      <c r="L85" s="855">
        <f>N78*K85</f>
        <v>22.216666666666669</v>
      </c>
      <c r="M85" s="856"/>
      <c r="N85" s="57"/>
    </row>
    <row r="86" spans="1:14" ht="15.75" thickBot="1">
      <c r="B86" s="818" t="s">
        <v>1037</v>
      </c>
      <c r="C86" s="819"/>
      <c r="D86" s="819"/>
      <c r="E86" s="819"/>
      <c r="F86" s="819"/>
      <c r="G86" s="819"/>
      <c r="H86" s="819"/>
      <c r="I86" s="819"/>
      <c r="J86" s="819"/>
      <c r="K86" s="819"/>
      <c r="L86" s="819"/>
      <c r="M86" s="820"/>
      <c r="N86" s="58">
        <f>L83+L84+L85</f>
        <v>133.30000000000001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577.63333333333333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461"/>
      <c r="L30" s="794" t="s">
        <v>1029</v>
      </c>
      <c r="M30" s="795"/>
      <c r="N30" s="77" t="s">
        <v>1030</v>
      </c>
    </row>
    <row r="31" spans="1:14" ht="15.7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882</v>
      </c>
      <c r="B48" s="49" t="str">
        <f>VLOOKUP(A48,MATERIALES!A4:D372,3,FALSE)</f>
        <v>Cemento Asfaltico 40-50</v>
      </c>
      <c r="C48" s="290"/>
      <c r="D48" s="290"/>
      <c r="E48" s="290"/>
      <c r="F48" s="290"/>
      <c r="G48" s="290"/>
      <c r="H48" s="290"/>
      <c r="I48" s="277"/>
      <c r="J48" s="233" t="str">
        <f>VLOOKUP(A48,MATERIALES!A4:D372,2,FALSE)</f>
        <v>kg</v>
      </c>
      <c r="K48" s="291">
        <v>1</v>
      </c>
      <c r="L48" s="276"/>
      <c r="M48" s="411">
        <f>VLOOKUP(A48,MATERIALES!A4:D388,4,FALSE)</f>
        <v>2034</v>
      </c>
      <c r="N48" s="281">
        <f>K48*M48</f>
        <v>2034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2034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2034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406.8</v>
      </c>
      <c r="M83" s="854"/>
      <c r="N83" s="57"/>
    </row>
    <row r="84" spans="1:14">
      <c r="B84" s="95" t="s">
        <v>1057</v>
      </c>
      <c r="C84" s="96"/>
      <c r="D84" s="96"/>
      <c r="E84" s="96"/>
      <c r="F84" s="96"/>
      <c r="G84" s="96"/>
      <c r="H84" s="96"/>
      <c r="I84" s="93"/>
      <c r="J84" s="94"/>
      <c r="K84" s="313">
        <v>0.05</v>
      </c>
      <c r="L84" s="853">
        <f>N78*K84</f>
        <v>101.7</v>
      </c>
      <c r="M84" s="854"/>
      <c r="N84" s="57"/>
    </row>
    <row r="85" spans="1:14" ht="15.75" thickBot="1">
      <c r="B85" s="97" t="s">
        <v>1058</v>
      </c>
      <c r="C85" s="98"/>
      <c r="D85" s="98"/>
      <c r="E85" s="98"/>
      <c r="F85" s="98"/>
      <c r="G85" s="98"/>
      <c r="H85" s="98"/>
      <c r="I85" s="99"/>
      <c r="J85" s="100"/>
      <c r="K85" s="314">
        <v>0.05</v>
      </c>
      <c r="L85" s="855">
        <f>N78*K85</f>
        <v>101.7</v>
      </c>
      <c r="M85" s="856"/>
      <c r="N85" s="57"/>
    </row>
    <row r="86" spans="1:14" ht="15.75" thickBot="1">
      <c r="B86" s="818" t="s">
        <v>1037</v>
      </c>
      <c r="C86" s="819"/>
      <c r="D86" s="819"/>
      <c r="E86" s="819"/>
      <c r="F86" s="819"/>
      <c r="G86" s="819"/>
      <c r="H86" s="819"/>
      <c r="I86" s="819"/>
      <c r="J86" s="819"/>
      <c r="K86" s="819"/>
      <c r="L86" s="819"/>
      <c r="M86" s="820"/>
      <c r="N86" s="58">
        <f>L83+L84+L85</f>
        <v>610.20000000000005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2644.2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877</v>
      </c>
      <c r="B48" s="49" t="str">
        <f>VLOOKUP(A48,MATERIALES!A4:D372,3,FALSE)</f>
        <v>Cemento Asfaltico 60-70</v>
      </c>
      <c r="C48" s="290"/>
      <c r="D48" s="290"/>
      <c r="E48" s="290"/>
      <c r="F48" s="290"/>
      <c r="G48" s="290"/>
      <c r="H48" s="290"/>
      <c r="I48" s="277"/>
      <c r="J48" s="233" t="str">
        <f>VLOOKUP(A48,MATERIALES!A4:D372,2,FALSE)</f>
        <v>kg</v>
      </c>
      <c r="K48" s="291">
        <v>1</v>
      </c>
      <c r="L48" s="276"/>
      <c r="M48" s="411">
        <f>VLOOKUP(A48,MATERIALES!A4:D388,4,FALSE)</f>
        <v>1940</v>
      </c>
      <c r="N48" s="281">
        <f>K48*M48</f>
        <v>1940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1940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1940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388</v>
      </c>
      <c r="M83" s="854"/>
      <c r="N83" s="57"/>
    </row>
    <row r="84" spans="1:14">
      <c r="B84" s="95" t="s">
        <v>1057</v>
      </c>
      <c r="C84" s="96"/>
      <c r="D84" s="96"/>
      <c r="E84" s="96"/>
      <c r="F84" s="96"/>
      <c r="G84" s="96"/>
      <c r="H84" s="96"/>
      <c r="I84" s="93"/>
      <c r="J84" s="94"/>
      <c r="K84" s="313">
        <v>0.05</v>
      </c>
      <c r="L84" s="853">
        <f>N78*K84</f>
        <v>97</v>
      </c>
      <c r="M84" s="854"/>
      <c r="N84" s="57"/>
    </row>
    <row r="85" spans="1:14" ht="15.75" thickBot="1">
      <c r="B85" s="97" t="s">
        <v>1058</v>
      </c>
      <c r="C85" s="98"/>
      <c r="D85" s="98"/>
      <c r="E85" s="98"/>
      <c r="F85" s="98"/>
      <c r="G85" s="98"/>
      <c r="H85" s="98"/>
      <c r="I85" s="99"/>
      <c r="J85" s="100"/>
      <c r="K85" s="314">
        <v>0.05</v>
      </c>
      <c r="L85" s="855">
        <f>N78*K85</f>
        <v>97</v>
      </c>
      <c r="M85" s="856"/>
      <c r="N85" s="57"/>
    </row>
    <row r="86" spans="1:14" ht="15.75" thickBot="1">
      <c r="B86" s="818" t="s">
        <v>1037</v>
      </c>
      <c r="C86" s="819"/>
      <c r="D86" s="819"/>
      <c r="E86" s="819"/>
      <c r="F86" s="819"/>
      <c r="G86" s="819"/>
      <c r="H86" s="819"/>
      <c r="I86" s="819"/>
      <c r="J86" s="819"/>
      <c r="K86" s="819"/>
      <c r="L86" s="819"/>
      <c r="M86" s="820"/>
      <c r="N86" s="58">
        <f>L83+L84+L85</f>
        <v>582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2522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880</v>
      </c>
      <c r="B48" s="49" t="str">
        <f>VLOOKUP(A48,MATERIALES!A4:D372,3,FALSE)</f>
        <v>Cemento Asfaltico 80-100</v>
      </c>
      <c r="C48" s="290"/>
      <c r="D48" s="290"/>
      <c r="E48" s="290"/>
      <c r="F48" s="290"/>
      <c r="G48" s="290"/>
      <c r="H48" s="290"/>
      <c r="I48" s="277"/>
      <c r="J48" s="233" t="str">
        <f>VLOOKUP(A48,MATERIALES!A4:D372,2,FALSE)</f>
        <v>kg</v>
      </c>
      <c r="K48" s="291">
        <v>1</v>
      </c>
      <c r="L48" s="276"/>
      <c r="M48" s="411">
        <f>VLOOKUP(A48,MATERIALES!A4:D388,4,FALSE)</f>
        <v>1636</v>
      </c>
      <c r="N48" s="281">
        <f>K48*M48</f>
        <v>1636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1636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1636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327.20000000000005</v>
      </c>
      <c r="M83" s="854"/>
      <c r="N83" s="57"/>
    </row>
    <row r="84" spans="1:14">
      <c r="B84" s="95" t="s">
        <v>1057</v>
      </c>
      <c r="C84" s="96"/>
      <c r="D84" s="96"/>
      <c r="E84" s="96"/>
      <c r="F84" s="96"/>
      <c r="G84" s="96"/>
      <c r="H84" s="96"/>
      <c r="I84" s="93"/>
      <c r="J84" s="94"/>
      <c r="K84" s="313">
        <v>0.05</v>
      </c>
      <c r="L84" s="853">
        <f>N78*K84</f>
        <v>81.800000000000011</v>
      </c>
      <c r="M84" s="854"/>
      <c r="N84" s="57"/>
    </row>
    <row r="85" spans="1:14" ht="15.75" thickBot="1">
      <c r="B85" s="97" t="s">
        <v>1058</v>
      </c>
      <c r="C85" s="98"/>
      <c r="D85" s="98"/>
      <c r="E85" s="98"/>
      <c r="F85" s="98"/>
      <c r="G85" s="98"/>
      <c r="H85" s="98"/>
      <c r="I85" s="99"/>
      <c r="J85" s="100"/>
      <c r="K85" s="314">
        <v>0.05</v>
      </c>
      <c r="L85" s="855">
        <f>N78*K85</f>
        <v>81.800000000000011</v>
      </c>
      <c r="M85" s="856"/>
      <c r="N85" s="57"/>
    </row>
    <row r="86" spans="1:14" ht="15.75" thickBot="1">
      <c r="B86" s="818" t="s">
        <v>1037</v>
      </c>
      <c r="C86" s="819"/>
      <c r="D86" s="819"/>
      <c r="E86" s="819"/>
      <c r="F86" s="819"/>
      <c r="G86" s="819"/>
      <c r="H86" s="819"/>
      <c r="I86" s="819"/>
      <c r="J86" s="819"/>
      <c r="K86" s="819"/>
      <c r="L86" s="819"/>
      <c r="M86" s="820"/>
      <c r="N86" s="58">
        <f>L83+L84+L85</f>
        <v>490.80000000000007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2126.8000000000002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928</v>
      </c>
      <c r="B48" s="49" t="str">
        <f>VLOOKUP(A48,MATERIALES!A4:D372,3,FALSE)</f>
        <v>Emulsión CRM</v>
      </c>
      <c r="C48" s="290"/>
      <c r="D48" s="290"/>
      <c r="E48" s="290"/>
      <c r="F48" s="290"/>
      <c r="G48" s="290"/>
      <c r="H48" s="290"/>
      <c r="I48" s="277"/>
      <c r="J48" s="233" t="str">
        <f>VLOOKUP(A48,MATERIALES!A4:D372,2,FALSE)</f>
        <v>lt</v>
      </c>
      <c r="K48" s="291">
        <v>1</v>
      </c>
      <c r="L48" s="276"/>
      <c r="M48" s="411">
        <f>VLOOKUP(A48,MATERIALES!A4:D388,4,FALSE)</f>
        <v>2167</v>
      </c>
      <c r="N48" s="281">
        <f>K48*M48</f>
        <v>2167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2167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2167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433.40000000000003</v>
      </c>
      <c r="M83" s="854"/>
      <c r="N83" s="57"/>
    </row>
    <row r="84" spans="1:14">
      <c r="B84" s="95" t="s">
        <v>1057</v>
      </c>
      <c r="C84" s="96"/>
      <c r="D84" s="96"/>
      <c r="E84" s="96"/>
      <c r="F84" s="96"/>
      <c r="G84" s="96"/>
      <c r="H84" s="96"/>
      <c r="I84" s="93"/>
      <c r="J84" s="94"/>
      <c r="K84" s="313">
        <v>0.05</v>
      </c>
      <c r="L84" s="853">
        <f>N78*K84</f>
        <v>108.35000000000001</v>
      </c>
      <c r="M84" s="854"/>
      <c r="N84" s="57"/>
    </row>
    <row r="85" spans="1:14" ht="15.75" thickBot="1">
      <c r="B85" s="97" t="s">
        <v>1058</v>
      </c>
      <c r="C85" s="98"/>
      <c r="D85" s="98"/>
      <c r="E85" s="98"/>
      <c r="F85" s="98"/>
      <c r="G85" s="98"/>
      <c r="H85" s="98"/>
      <c r="I85" s="99"/>
      <c r="J85" s="100"/>
      <c r="K85" s="314">
        <v>0.05</v>
      </c>
      <c r="L85" s="855">
        <f>N78*K85</f>
        <v>108.35000000000001</v>
      </c>
      <c r="M85" s="856"/>
      <c r="N85" s="57"/>
    </row>
    <row r="86" spans="1:14" ht="15.75" thickBot="1">
      <c r="B86" s="818" t="s">
        <v>1037</v>
      </c>
      <c r="C86" s="819"/>
      <c r="D86" s="819"/>
      <c r="E86" s="819"/>
      <c r="F86" s="819"/>
      <c r="G86" s="819"/>
      <c r="H86" s="819"/>
      <c r="I86" s="819"/>
      <c r="J86" s="819"/>
      <c r="K86" s="819"/>
      <c r="L86" s="819"/>
      <c r="M86" s="820"/>
      <c r="N86" s="58">
        <f>L83+L84+L85</f>
        <v>650.1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2817.1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939</v>
      </c>
      <c r="B48" s="49" t="str">
        <f>VLOOKUP(A48,MATERIALES!A4:D372,3,FALSE)</f>
        <v>Emulsión Asfáltica de Rotura Lenta CRL</v>
      </c>
      <c r="C48" s="290"/>
      <c r="D48" s="290"/>
      <c r="E48" s="290"/>
      <c r="F48" s="290"/>
      <c r="G48" s="290"/>
      <c r="H48" s="290"/>
      <c r="I48" s="277"/>
      <c r="J48" s="233" t="str">
        <f>VLOOKUP(A48,MATERIALES!A4:D372,2,FALSE)</f>
        <v>lt</v>
      </c>
      <c r="K48" s="291">
        <v>1</v>
      </c>
      <c r="L48" s="276"/>
      <c r="M48" s="411">
        <f>VLOOKUP(A48,MATERIALES!A4:D388,4,FALSE)</f>
        <v>4634</v>
      </c>
      <c r="N48" s="281">
        <f>K48*M48</f>
        <v>4634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4634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4634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926.80000000000007</v>
      </c>
      <c r="M83" s="854"/>
      <c r="N83" s="57"/>
    </row>
    <row r="84" spans="1:14">
      <c r="B84" s="95" t="s">
        <v>1057</v>
      </c>
      <c r="C84" s="96"/>
      <c r="D84" s="96"/>
      <c r="E84" s="96"/>
      <c r="F84" s="96"/>
      <c r="G84" s="96"/>
      <c r="H84" s="96"/>
      <c r="I84" s="93"/>
      <c r="J84" s="94"/>
      <c r="K84" s="313">
        <v>0.05</v>
      </c>
      <c r="L84" s="853">
        <f>N78*K84</f>
        <v>231.70000000000002</v>
      </c>
      <c r="M84" s="854"/>
      <c r="N84" s="57"/>
    </row>
    <row r="85" spans="1:14" ht="15.75" thickBot="1">
      <c r="B85" s="97" t="s">
        <v>1058</v>
      </c>
      <c r="C85" s="98"/>
      <c r="D85" s="98"/>
      <c r="E85" s="98"/>
      <c r="F85" s="98"/>
      <c r="G85" s="98"/>
      <c r="H85" s="98"/>
      <c r="I85" s="99"/>
      <c r="J85" s="100"/>
      <c r="K85" s="314">
        <v>0.05</v>
      </c>
      <c r="L85" s="855">
        <f>N78*K85</f>
        <v>231.70000000000002</v>
      </c>
      <c r="M85" s="856"/>
      <c r="N85" s="57"/>
    </row>
    <row r="86" spans="1:14" ht="15.75" thickBot="1">
      <c r="B86" s="818" t="s">
        <v>1037</v>
      </c>
      <c r="C86" s="819"/>
      <c r="D86" s="819"/>
      <c r="E86" s="819"/>
      <c r="F86" s="819"/>
      <c r="G86" s="819"/>
      <c r="H86" s="819"/>
      <c r="I86" s="819"/>
      <c r="J86" s="819"/>
      <c r="K86" s="819"/>
      <c r="L86" s="819"/>
      <c r="M86" s="820"/>
      <c r="N86" s="58">
        <f>L83+L84+L85</f>
        <v>1390.2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6024.2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926</v>
      </c>
      <c r="B48" s="49" t="str">
        <f>VLOOKUP(A48,MATERIALES!A4:D372,3,FALSE)</f>
        <v>Emulsión CRL-1hm</v>
      </c>
      <c r="C48" s="290"/>
      <c r="D48" s="290"/>
      <c r="E48" s="290"/>
      <c r="F48" s="290"/>
      <c r="G48" s="290"/>
      <c r="H48" s="290"/>
      <c r="I48" s="277"/>
      <c r="J48" s="233" t="str">
        <f>VLOOKUP(A48,MATERIALES!A4:D372,2,FALSE)</f>
        <v>lt</v>
      </c>
      <c r="K48" s="291">
        <v>1</v>
      </c>
      <c r="L48" s="276"/>
      <c r="M48" s="411">
        <f>VLOOKUP(A48,MATERIALES!A4:D388,4,FALSE)</f>
        <v>1829</v>
      </c>
      <c r="N48" s="281">
        <f>K48*M48</f>
        <v>1829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1829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1829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365.8</v>
      </c>
      <c r="M83" s="854"/>
      <c r="N83" s="57"/>
    </row>
    <row r="84" spans="1:14">
      <c r="B84" s="95" t="s">
        <v>1057</v>
      </c>
      <c r="C84" s="96"/>
      <c r="D84" s="96"/>
      <c r="E84" s="96"/>
      <c r="F84" s="96"/>
      <c r="G84" s="96"/>
      <c r="H84" s="96"/>
      <c r="I84" s="93"/>
      <c r="J84" s="94"/>
      <c r="K84" s="313">
        <v>0.05</v>
      </c>
      <c r="L84" s="853">
        <f>N78*K84</f>
        <v>91.45</v>
      </c>
      <c r="M84" s="854"/>
      <c r="N84" s="57"/>
    </row>
    <row r="85" spans="1:14" ht="15.75" thickBot="1">
      <c r="B85" s="97" t="s">
        <v>1058</v>
      </c>
      <c r="C85" s="98"/>
      <c r="D85" s="98"/>
      <c r="E85" s="98"/>
      <c r="F85" s="98"/>
      <c r="G85" s="98"/>
      <c r="H85" s="98"/>
      <c r="I85" s="99"/>
      <c r="J85" s="100"/>
      <c r="K85" s="314">
        <v>0.05</v>
      </c>
      <c r="L85" s="855">
        <f>N78*K85</f>
        <v>91.45</v>
      </c>
      <c r="M85" s="856"/>
      <c r="N85" s="57"/>
    </row>
    <row r="86" spans="1:14" ht="15.75" thickBot="1">
      <c r="B86" s="818" t="s">
        <v>1037</v>
      </c>
      <c r="C86" s="819"/>
      <c r="D86" s="819"/>
      <c r="E86" s="819"/>
      <c r="F86" s="819"/>
      <c r="G86" s="819"/>
      <c r="H86" s="819"/>
      <c r="I86" s="819"/>
      <c r="J86" s="819"/>
      <c r="K86" s="819"/>
      <c r="L86" s="819"/>
      <c r="M86" s="820"/>
      <c r="N86" s="58">
        <f>L83+L84+L85</f>
        <v>548.70000000000005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2377.6999999999998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924</v>
      </c>
      <c r="B48" s="49" t="str">
        <f>VLOOKUP(A48,MATERIALES!A4:D372,3,FALSE)</f>
        <v>Emulsión CRL-1h</v>
      </c>
      <c r="C48" s="290"/>
      <c r="D48" s="290"/>
      <c r="E48" s="290"/>
      <c r="F48" s="290"/>
      <c r="G48" s="290"/>
      <c r="H48" s="290"/>
      <c r="I48" s="277"/>
      <c r="J48" s="233" t="str">
        <f>VLOOKUP(A48,MATERIALES!A4:D372,2,FALSE)</f>
        <v>lt</v>
      </c>
      <c r="K48" s="291">
        <v>1</v>
      </c>
      <c r="L48" s="276"/>
      <c r="M48" s="411">
        <f>VLOOKUP(A48,MATERIALES!A4:D388,4,FALSE)</f>
        <v>1229</v>
      </c>
      <c r="N48" s="281">
        <f>K48*M48</f>
        <v>1229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1229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1229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245.8</v>
      </c>
      <c r="M83" s="854"/>
      <c r="N83" s="57"/>
    </row>
    <row r="84" spans="1:14">
      <c r="B84" s="95" t="s">
        <v>1057</v>
      </c>
      <c r="C84" s="96"/>
      <c r="D84" s="96"/>
      <c r="E84" s="96"/>
      <c r="F84" s="96"/>
      <c r="G84" s="96"/>
      <c r="H84" s="96"/>
      <c r="I84" s="93"/>
      <c r="J84" s="94"/>
      <c r="K84" s="313">
        <v>0.05</v>
      </c>
      <c r="L84" s="853">
        <f>N78*K84</f>
        <v>61.45</v>
      </c>
      <c r="M84" s="854"/>
      <c r="N84" s="57"/>
    </row>
    <row r="85" spans="1:14" ht="15.75" thickBot="1">
      <c r="B85" s="97" t="s">
        <v>1058</v>
      </c>
      <c r="C85" s="98"/>
      <c r="D85" s="98"/>
      <c r="E85" s="98"/>
      <c r="F85" s="98"/>
      <c r="G85" s="98"/>
      <c r="H85" s="98"/>
      <c r="I85" s="99"/>
      <c r="J85" s="100"/>
      <c r="K85" s="314">
        <v>0.05</v>
      </c>
      <c r="L85" s="855">
        <f>N78*K85</f>
        <v>61.45</v>
      </c>
      <c r="M85" s="856"/>
      <c r="N85" s="57"/>
    </row>
    <row r="86" spans="1:14" ht="15.75" thickBot="1">
      <c r="B86" s="818" t="s">
        <v>1037</v>
      </c>
      <c r="C86" s="819"/>
      <c r="D86" s="819"/>
      <c r="E86" s="819"/>
      <c r="F86" s="819"/>
      <c r="G86" s="819"/>
      <c r="H86" s="819"/>
      <c r="I86" s="819"/>
      <c r="J86" s="819"/>
      <c r="K86" s="819"/>
      <c r="L86" s="819"/>
      <c r="M86" s="820"/>
      <c r="N86" s="58">
        <f>L83+L84+L85</f>
        <v>368.7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1597.7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889</v>
      </c>
      <c r="B48" s="49" t="str">
        <f>VLOOKUP(A48,MATERIALES!A4:D372,3,FALSE)</f>
        <v>Cemento Asfáltico Modificado Con Grano De Caucho Reciclado Tipo I</v>
      </c>
      <c r="C48" s="290"/>
      <c r="D48" s="290"/>
      <c r="E48" s="290"/>
      <c r="F48" s="290"/>
      <c r="G48" s="290"/>
      <c r="H48" s="290"/>
      <c r="I48" s="277"/>
      <c r="J48" s="233" t="str">
        <f>VLOOKUP(A48,MATERIALES!A4:D372,2,FALSE)</f>
        <v>kg</v>
      </c>
      <c r="K48" s="291">
        <v>1</v>
      </c>
      <c r="L48" s="276"/>
      <c r="M48" s="411">
        <f>VLOOKUP(A48,MATERIALES!A4:D388,4,FALSE)</f>
        <v>1877</v>
      </c>
      <c r="N48" s="281">
        <f>K48*M48</f>
        <v>1877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1877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457"/>
      <c r="D64" s="457"/>
      <c r="E64" s="457"/>
      <c r="F64" s="457"/>
      <c r="G64" s="457"/>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1877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375.40000000000003</v>
      </c>
      <c r="M83" s="854"/>
      <c r="N83" s="57"/>
    </row>
    <row r="84" spans="1:14">
      <c r="B84" s="95" t="s">
        <v>1057</v>
      </c>
      <c r="C84" s="96"/>
      <c r="D84" s="96"/>
      <c r="E84" s="96"/>
      <c r="F84" s="96"/>
      <c r="G84" s="96"/>
      <c r="H84" s="96"/>
      <c r="I84" s="93"/>
      <c r="J84" s="94"/>
      <c r="K84" s="313">
        <v>0.05</v>
      </c>
      <c r="L84" s="853">
        <f>N78*K84</f>
        <v>93.850000000000009</v>
      </c>
      <c r="M84" s="854"/>
      <c r="N84" s="57"/>
    </row>
    <row r="85" spans="1:14" ht="15.75" thickBot="1">
      <c r="B85" s="97" t="s">
        <v>1058</v>
      </c>
      <c r="C85" s="98"/>
      <c r="D85" s="98"/>
      <c r="E85" s="98"/>
      <c r="F85" s="98"/>
      <c r="G85" s="98"/>
      <c r="H85" s="98"/>
      <c r="I85" s="99"/>
      <c r="J85" s="100"/>
      <c r="K85" s="314">
        <v>0.05</v>
      </c>
      <c r="L85" s="855">
        <f>N78*K85</f>
        <v>93.850000000000009</v>
      </c>
      <c r="M85" s="856"/>
      <c r="N85" s="57"/>
    </row>
    <row r="86" spans="1:14" ht="15.75" thickBot="1">
      <c r="B86" s="818" t="s">
        <v>1037</v>
      </c>
      <c r="C86" s="819"/>
      <c r="D86" s="819"/>
      <c r="E86" s="819"/>
      <c r="F86" s="819"/>
      <c r="G86" s="819"/>
      <c r="H86" s="819"/>
      <c r="I86" s="819"/>
      <c r="J86" s="819"/>
      <c r="K86" s="819"/>
      <c r="L86" s="819"/>
      <c r="M86" s="820"/>
      <c r="N86" s="58">
        <f>L83+L84+L85</f>
        <v>563.1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2440.1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891</v>
      </c>
      <c r="B48" s="49" t="str">
        <f>VLOOKUP(A48,MATERIALES!A4:D372,3,FALSE)</f>
        <v>Cemento Asfáltico Modificado Con Grano De Caucho Reciclado Tipo Il</v>
      </c>
      <c r="C48" s="290"/>
      <c r="D48" s="290"/>
      <c r="E48" s="290"/>
      <c r="F48" s="290"/>
      <c r="G48" s="290"/>
      <c r="H48" s="290"/>
      <c r="I48" s="277"/>
      <c r="J48" s="233" t="str">
        <f>VLOOKUP(A48,MATERIALES!A4:D372,2,FALSE)</f>
        <v>kg</v>
      </c>
      <c r="K48" s="291">
        <v>1</v>
      </c>
      <c r="L48" s="276"/>
      <c r="M48" s="411">
        <f>VLOOKUP(A48,MATERIALES!A4:D388,4,FALSE)</f>
        <v>1932</v>
      </c>
      <c r="N48" s="281">
        <f>K48*M48</f>
        <v>1932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1932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818" t="s">
        <v>1037</v>
      </c>
      <c r="C76" s="819"/>
      <c r="D76" s="819"/>
      <c r="E76" s="819"/>
      <c r="F76" s="819"/>
      <c r="G76" s="819"/>
      <c r="H76" s="819"/>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1932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386.40000000000003</v>
      </c>
      <c r="M83" s="854"/>
      <c r="N83" s="57"/>
    </row>
    <row r="84" spans="1:14">
      <c r="B84" s="95" t="s">
        <v>1057</v>
      </c>
      <c r="C84" s="96"/>
      <c r="D84" s="96"/>
      <c r="E84" s="96"/>
      <c r="F84" s="96"/>
      <c r="G84" s="96"/>
      <c r="H84" s="96"/>
      <c r="I84" s="93"/>
      <c r="J84" s="94"/>
      <c r="K84" s="313">
        <v>0.05</v>
      </c>
      <c r="L84" s="853">
        <f>N78*K84</f>
        <v>96.600000000000009</v>
      </c>
      <c r="M84" s="854"/>
      <c r="N84" s="57"/>
    </row>
    <row r="85" spans="1:14" ht="15.75" thickBot="1">
      <c r="B85" s="97" t="s">
        <v>1058</v>
      </c>
      <c r="C85" s="98"/>
      <c r="D85" s="98"/>
      <c r="E85" s="98"/>
      <c r="F85" s="98"/>
      <c r="G85" s="98"/>
      <c r="H85" s="98"/>
      <c r="I85" s="99"/>
      <c r="J85" s="100"/>
      <c r="K85" s="314">
        <v>0.05</v>
      </c>
      <c r="L85" s="855">
        <f>N78*K85</f>
        <v>96.600000000000009</v>
      </c>
      <c r="M85" s="856"/>
      <c r="N85" s="57"/>
    </row>
    <row r="86" spans="1:14" ht="15.75" thickBot="1">
      <c r="B86" s="818" t="s">
        <v>1037</v>
      </c>
      <c r="C86" s="819"/>
      <c r="D86" s="819"/>
      <c r="E86" s="819"/>
      <c r="F86" s="819"/>
      <c r="G86" s="819"/>
      <c r="H86" s="819"/>
      <c r="I86" s="819"/>
      <c r="J86" s="819"/>
      <c r="K86" s="819"/>
      <c r="L86" s="819"/>
      <c r="M86" s="820"/>
      <c r="N86" s="58">
        <f>L83+L84+L85</f>
        <v>579.6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2511.6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892</v>
      </c>
      <c r="B48" s="49" t="str">
        <f>VLOOKUP(A48,MATERIALES!A4:D372,3,FALSE)</f>
        <v>Cemento Asfáltico Modificado Con Grano De Caucho Reciclado Tipo lll</v>
      </c>
      <c r="C48" s="290"/>
      <c r="D48" s="290"/>
      <c r="E48" s="290"/>
      <c r="F48" s="290"/>
      <c r="G48" s="290"/>
      <c r="H48" s="290"/>
      <c r="I48" s="277"/>
      <c r="J48" s="233" t="str">
        <f>VLOOKUP(A48,MATERIALES!A4:D372,2,FALSE)</f>
        <v>kg</v>
      </c>
      <c r="K48" s="291">
        <v>1</v>
      </c>
      <c r="L48" s="276"/>
      <c r="M48" s="411">
        <f>VLOOKUP(A48,MATERIALES!A4:D388,4,FALSE)</f>
        <v>1990</v>
      </c>
      <c r="N48" s="281">
        <f>K48*M48</f>
        <v>1990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1990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1990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398</v>
      </c>
      <c r="M83" s="854"/>
      <c r="N83" s="57"/>
    </row>
    <row r="84" spans="1:14">
      <c r="B84" s="95" t="s">
        <v>1057</v>
      </c>
      <c r="C84" s="96"/>
      <c r="D84" s="96"/>
      <c r="E84" s="96"/>
      <c r="F84" s="96"/>
      <c r="G84" s="96"/>
      <c r="H84" s="96"/>
      <c r="I84" s="93"/>
      <c r="J84" s="94"/>
      <c r="K84" s="313">
        <v>0.05</v>
      </c>
      <c r="L84" s="853">
        <f>N78*K84</f>
        <v>99.5</v>
      </c>
      <c r="M84" s="854"/>
      <c r="N84" s="57"/>
    </row>
    <row r="85" spans="1:14" ht="15.75" thickBot="1">
      <c r="B85" s="97" t="s">
        <v>1058</v>
      </c>
      <c r="C85" s="98"/>
      <c r="D85" s="98"/>
      <c r="E85" s="98"/>
      <c r="F85" s="98"/>
      <c r="G85" s="98"/>
      <c r="H85" s="98"/>
      <c r="I85" s="99"/>
      <c r="J85" s="100"/>
      <c r="K85" s="314">
        <v>0.05</v>
      </c>
      <c r="L85" s="855">
        <f>N78*K85</f>
        <v>99.5</v>
      </c>
      <c r="M85" s="856"/>
      <c r="N85" s="57"/>
    </row>
    <row r="86" spans="1:14" ht="15.75" thickBot="1">
      <c r="B86" s="818" t="s">
        <v>1037</v>
      </c>
      <c r="C86" s="819"/>
      <c r="D86" s="819"/>
      <c r="E86" s="819"/>
      <c r="F86" s="819"/>
      <c r="G86" s="819"/>
      <c r="H86" s="819"/>
      <c r="I86" s="819"/>
      <c r="J86" s="819"/>
      <c r="K86" s="819"/>
      <c r="L86" s="819"/>
      <c r="M86" s="820"/>
      <c r="N86" s="58">
        <f>L83+L84+L85</f>
        <v>597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2587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884</v>
      </c>
      <c r="B48" s="49" t="str">
        <f>VLOOKUP(A48,MATERIALES!A4:D372,3,FALSE)</f>
        <v xml:space="preserve">Cemento asfaltico modificado con polímeros tipo I
</v>
      </c>
      <c r="C48" s="290"/>
      <c r="D48" s="290"/>
      <c r="E48" s="290"/>
      <c r="F48" s="290"/>
      <c r="G48" s="290"/>
      <c r="H48" s="290"/>
      <c r="I48" s="277"/>
      <c r="J48" s="233" t="str">
        <f>VLOOKUP(A48,MATERIALES!A4:D372,2,FALSE)</f>
        <v>kg</v>
      </c>
      <c r="K48" s="291">
        <v>1</v>
      </c>
      <c r="L48" s="276"/>
      <c r="M48" s="411">
        <f>VLOOKUP(A48,MATERIALES!A4:D388,4,FALSE)</f>
        <v>3242</v>
      </c>
      <c r="N48" s="281">
        <f>K48*M48</f>
        <v>3242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3242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3242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648.40000000000009</v>
      </c>
      <c r="M83" s="854"/>
      <c r="N83" s="57"/>
    </row>
    <row r="84" spans="1:14">
      <c r="B84" s="95" t="s">
        <v>1057</v>
      </c>
      <c r="C84" s="96"/>
      <c r="D84" s="96"/>
      <c r="E84" s="96"/>
      <c r="F84" s="96"/>
      <c r="G84" s="96"/>
      <c r="H84" s="96"/>
      <c r="I84" s="93"/>
      <c r="J84" s="94"/>
      <c r="K84" s="313">
        <v>0.05</v>
      </c>
      <c r="L84" s="853">
        <f>N78*K84</f>
        <v>162.10000000000002</v>
      </c>
      <c r="M84" s="854"/>
      <c r="N84" s="57"/>
    </row>
    <row r="85" spans="1:14" ht="15.75" thickBot="1">
      <c r="B85" s="97" t="s">
        <v>1058</v>
      </c>
      <c r="C85" s="98"/>
      <c r="D85" s="98"/>
      <c r="E85" s="98"/>
      <c r="F85" s="98"/>
      <c r="G85" s="98"/>
      <c r="H85" s="98"/>
      <c r="I85" s="99"/>
      <c r="J85" s="100"/>
      <c r="K85" s="314">
        <v>0.05</v>
      </c>
      <c r="L85" s="855">
        <f>N78*K85</f>
        <v>162.10000000000002</v>
      </c>
      <c r="M85" s="856"/>
      <c r="N85" s="57"/>
    </row>
    <row r="86" spans="1:14" ht="15.75" thickBot="1">
      <c r="B86" s="818" t="s">
        <v>1037</v>
      </c>
      <c r="C86" s="819"/>
      <c r="D86" s="819"/>
      <c r="E86" s="819"/>
      <c r="F86" s="819"/>
      <c r="G86" s="819"/>
      <c r="H86" s="819"/>
      <c r="I86" s="819"/>
      <c r="J86" s="819"/>
      <c r="K86" s="819"/>
      <c r="L86" s="819"/>
      <c r="M86" s="820"/>
      <c r="N86" s="58">
        <f>L83+L84+L85</f>
        <v>972.60000000000014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4214.6000000000004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885</v>
      </c>
      <c r="B48" s="49" t="str">
        <f>VLOOKUP(A48,MATERIALES!A4:D372,3,FALSE)</f>
        <v xml:space="preserve">Cemento asfaltico modificado con polímeros tipo II
</v>
      </c>
      <c r="C48" s="290"/>
      <c r="D48" s="290"/>
      <c r="E48" s="290"/>
      <c r="F48" s="290"/>
      <c r="G48" s="290"/>
      <c r="H48" s="290"/>
      <c r="I48" s="277"/>
      <c r="J48" s="233" t="str">
        <f>VLOOKUP(A48,MATERIALES!A4:D372,2,FALSE)</f>
        <v>kg</v>
      </c>
      <c r="K48" s="291">
        <v>1</v>
      </c>
      <c r="L48" s="276"/>
      <c r="M48" s="411">
        <f>VLOOKUP(A48,MATERIALES!A4:D388,4,FALSE)</f>
        <v>2195</v>
      </c>
      <c r="N48" s="281">
        <f>K48*M48</f>
        <v>2195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2195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2195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439</v>
      </c>
      <c r="M83" s="854"/>
      <c r="N83" s="57"/>
    </row>
    <row r="84" spans="1:14">
      <c r="B84" s="95" t="s">
        <v>1057</v>
      </c>
      <c r="C84" s="96"/>
      <c r="D84" s="96"/>
      <c r="E84" s="96"/>
      <c r="F84" s="96"/>
      <c r="G84" s="96"/>
      <c r="H84" s="96"/>
      <c r="I84" s="93"/>
      <c r="J84" s="94"/>
      <c r="K84" s="313">
        <v>0.05</v>
      </c>
      <c r="L84" s="853">
        <f>N78*K84</f>
        <v>109.75</v>
      </c>
      <c r="M84" s="854"/>
      <c r="N84" s="57"/>
    </row>
    <row r="85" spans="1:14" ht="15.75" thickBot="1">
      <c r="B85" s="97" t="s">
        <v>1058</v>
      </c>
      <c r="C85" s="98"/>
      <c r="D85" s="98"/>
      <c r="E85" s="98"/>
      <c r="F85" s="98"/>
      <c r="G85" s="98"/>
      <c r="H85" s="98"/>
      <c r="I85" s="99"/>
      <c r="J85" s="100"/>
      <c r="K85" s="314">
        <v>0.05</v>
      </c>
      <c r="L85" s="855">
        <f>N78*K85</f>
        <v>109.75</v>
      </c>
      <c r="M85" s="856"/>
      <c r="N85" s="57"/>
    </row>
    <row r="86" spans="1:14" ht="15.75" thickBot="1">
      <c r="B86" s="818" t="s">
        <v>1037</v>
      </c>
      <c r="C86" s="819"/>
      <c r="D86" s="819"/>
      <c r="E86" s="819"/>
      <c r="F86" s="819"/>
      <c r="G86" s="819"/>
      <c r="H86" s="819"/>
      <c r="I86" s="819"/>
      <c r="J86" s="819"/>
      <c r="K86" s="819"/>
      <c r="L86" s="819"/>
      <c r="M86" s="820"/>
      <c r="N86" s="58">
        <f>L83+L84+L85</f>
        <v>658.5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2853.5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885</v>
      </c>
      <c r="B48" s="49" t="str">
        <f>VLOOKUP(A48,MATERIALES!A4:D372,3,FALSE)</f>
        <v xml:space="preserve">Cemento asfaltico modificado con polímeros tipo II
</v>
      </c>
      <c r="C48" s="290"/>
      <c r="D48" s="290"/>
      <c r="E48" s="290"/>
      <c r="F48" s="290"/>
      <c r="G48" s="290"/>
      <c r="H48" s="290"/>
      <c r="I48" s="277"/>
      <c r="J48" s="233" t="str">
        <f>VLOOKUP(A48,MATERIALES!A4:D372,2,FALSE)</f>
        <v>kg</v>
      </c>
      <c r="K48" s="291">
        <v>1</v>
      </c>
      <c r="L48" s="276"/>
      <c r="M48" s="411">
        <f>VLOOKUP(A48,MATERIALES!A4:D388,4,FALSE)</f>
        <v>2195</v>
      </c>
      <c r="N48" s="281">
        <f>K48*M48</f>
        <v>2195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2195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2195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439</v>
      </c>
      <c r="M83" s="854"/>
      <c r="N83" s="57"/>
    </row>
    <row r="84" spans="1:14">
      <c r="B84" s="95" t="s">
        <v>1057</v>
      </c>
      <c r="C84" s="96"/>
      <c r="D84" s="96"/>
      <c r="E84" s="96"/>
      <c r="F84" s="96"/>
      <c r="G84" s="96"/>
      <c r="H84" s="96"/>
      <c r="I84" s="93"/>
      <c r="J84" s="94"/>
      <c r="K84" s="313">
        <v>0.05</v>
      </c>
      <c r="L84" s="853">
        <f>N78*K84</f>
        <v>109.75</v>
      </c>
      <c r="M84" s="854"/>
      <c r="N84" s="57"/>
    </row>
    <row r="85" spans="1:14" ht="15.75" thickBot="1">
      <c r="B85" s="97" t="s">
        <v>1058</v>
      </c>
      <c r="C85" s="98"/>
      <c r="D85" s="98"/>
      <c r="E85" s="98"/>
      <c r="F85" s="98"/>
      <c r="G85" s="98"/>
      <c r="H85" s="98"/>
      <c r="I85" s="99"/>
      <c r="J85" s="100"/>
      <c r="K85" s="314">
        <v>0.05</v>
      </c>
      <c r="L85" s="855">
        <f>N78*K85</f>
        <v>109.75</v>
      </c>
      <c r="M85" s="856"/>
      <c r="N85" s="57"/>
    </row>
    <row r="86" spans="1:14" ht="15.75" thickBot="1">
      <c r="B86" s="818" t="s">
        <v>1037</v>
      </c>
      <c r="C86" s="819"/>
      <c r="D86" s="819"/>
      <c r="E86" s="819"/>
      <c r="F86" s="819"/>
      <c r="G86" s="819"/>
      <c r="H86" s="819"/>
      <c r="I86" s="819"/>
      <c r="J86" s="819"/>
      <c r="K86" s="819"/>
      <c r="L86" s="819"/>
      <c r="M86" s="820"/>
      <c r="N86" s="58">
        <f>L83+L84+L85</f>
        <v>658.5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2853.5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886</v>
      </c>
      <c r="B48" s="49" t="str">
        <f>VLOOKUP(A48,MATERIALES!A4:D372,3,FALSE)</f>
        <v xml:space="preserve">Cemento asfaltico modificado con polímeros tipo III
</v>
      </c>
      <c r="C48" s="290"/>
      <c r="D48" s="290"/>
      <c r="E48" s="290"/>
      <c r="F48" s="290"/>
      <c r="G48" s="290"/>
      <c r="H48" s="290"/>
      <c r="I48" s="277"/>
      <c r="J48" s="233" t="str">
        <f>VLOOKUP(A48,MATERIALES!A4:D372,2,FALSE)</f>
        <v>kg</v>
      </c>
      <c r="K48" s="291">
        <v>1</v>
      </c>
      <c r="L48" s="276"/>
      <c r="M48" s="411">
        <f>VLOOKUP(A48,MATERIALES!A4:D388,4,FALSE)</f>
        <v>3383</v>
      </c>
      <c r="N48" s="281">
        <f>K48*M48</f>
        <v>3383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3383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3383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676.6</v>
      </c>
      <c r="M83" s="854"/>
      <c r="N83" s="57"/>
    </row>
    <row r="84" spans="1:14">
      <c r="B84" s="95" t="s">
        <v>1057</v>
      </c>
      <c r="C84" s="96"/>
      <c r="D84" s="96"/>
      <c r="E84" s="96"/>
      <c r="F84" s="96"/>
      <c r="G84" s="96"/>
      <c r="H84" s="96"/>
      <c r="I84" s="93"/>
      <c r="J84" s="94"/>
      <c r="K84" s="313">
        <v>0.05</v>
      </c>
      <c r="L84" s="853">
        <f>N78*K84</f>
        <v>169.15</v>
      </c>
      <c r="M84" s="854"/>
      <c r="N84" s="57"/>
    </row>
    <row r="85" spans="1:14" ht="15.75" thickBot="1">
      <c r="B85" s="97" t="s">
        <v>1058</v>
      </c>
      <c r="C85" s="98"/>
      <c r="D85" s="98"/>
      <c r="E85" s="98"/>
      <c r="F85" s="98"/>
      <c r="G85" s="98"/>
      <c r="H85" s="98"/>
      <c r="I85" s="99"/>
      <c r="J85" s="100"/>
      <c r="K85" s="314">
        <v>0.05</v>
      </c>
      <c r="L85" s="855">
        <f>N78*K85</f>
        <v>169.15</v>
      </c>
      <c r="M85" s="856"/>
      <c r="N85" s="57"/>
    </row>
    <row r="86" spans="1:14" ht="15.75" thickBot="1">
      <c r="B86" s="818" t="s">
        <v>1037</v>
      </c>
      <c r="C86" s="819"/>
      <c r="D86" s="819"/>
      <c r="E86" s="819"/>
      <c r="F86" s="819"/>
      <c r="G86" s="819"/>
      <c r="H86" s="819"/>
      <c r="I86" s="819"/>
      <c r="J86" s="819"/>
      <c r="K86" s="819"/>
      <c r="L86" s="819"/>
      <c r="M86" s="820"/>
      <c r="N86" s="58">
        <f>L83+L84+L85</f>
        <v>1014.9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4397.8999999999996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887</v>
      </c>
      <c r="B48" s="49" t="str">
        <f>VLOOKUP(A48,MATERIALES!A4:D372,3,FALSE)</f>
        <v xml:space="preserve">Cemento asfaltico modificado con polímeros tipo IV
</v>
      </c>
      <c r="C48" s="290"/>
      <c r="D48" s="290"/>
      <c r="E48" s="290"/>
      <c r="F48" s="290"/>
      <c r="G48" s="290"/>
      <c r="H48" s="290"/>
      <c r="I48" s="277"/>
      <c r="J48" s="233" t="str">
        <f>VLOOKUP(A48,MATERIALES!A4:D372,2,FALSE)</f>
        <v>kg</v>
      </c>
      <c r="K48" s="291">
        <v>1</v>
      </c>
      <c r="L48" s="276"/>
      <c r="M48" s="411">
        <f>VLOOKUP(A48,MATERIALES!A4:D388,4,FALSE)</f>
        <v>3544</v>
      </c>
      <c r="N48" s="281">
        <f>K48*M48</f>
        <v>3544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3544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3544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708.80000000000007</v>
      </c>
      <c r="M83" s="854"/>
      <c r="N83" s="57"/>
    </row>
    <row r="84" spans="1:14">
      <c r="B84" s="95" t="s">
        <v>1057</v>
      </c>
      <c r="C84" s="96"/>
      <c r="D84" s="96"/>
      <c r="E84" s="96"/>
      <c r="F84" s="96"/>
      <c r="G84" s="96"/>
      <c r="H84" s="96"/>
      <c r="I84" s="93"/>
      <c r="J84" s="94"/>
      <c r="K84" s="313">
        <v>0.05</v>
      </c>
      <c r="L84" s="853">
        <f>N78*K84</f>
        <v>177.20000000000002</v>
      </c>
      <c r="M84" s="854"/>
      <c r="N84" s="57"/>
    </row>
    <row r="85" spans="1:14" ht="15.75" thickBot="1">
      <c r="B85" s="97" t="s">
        <v>1058</v>
      </c>
      <c r="C85" s="98"/>
      <c r="D85" s="98"/>
      <c r="E85" s="98"/>
      <c r="F85" s="98"/>
      <c r="G85" s="98"/>
      <c r="H85" s="98"/>
      <c r="I85" s="99"/>
      <c r="J85" s="100"/>
      <c r="K85" s="314">
        <v>0.05</v>
      </c>
      <c r="L85" s="855">
        <f>N78*K85</f>
        <v>177.20000000000002</v>
      </c>
      <c r="M85" s="856"/>
      <c r="N85" s="57"/>
    </row>
    <row r="86" spans="1:14" ht="15.75" thickBot="1">
      <c r="B86" s="818" t="s">
        <v>1037</v>
      </c>
      <c r="C86" s="819"/>
      <c r="D86" s="819"/>
      <c r="E86" s="819"/>
      <c r="F86" s="819"/>
      <c r="G86" s="819"/>
      <c r="H86" s="819"/>
      <c r="I86" s="819"/>
      <c r="J86" s="819"/>
      <c r="K86" s="819"/>
      <c r="L86" s="819"/>
      <c r="M86" s="820"/>
      <c r="N86" s="58">
        <f>L83+L84+L85</f>
        <v>1063.2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4607.2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888</v>
      </c>
      <c r="B48" s="49" t="str">
        <f>VLOOKUP(A48,MATERIALES!A4:D372,3,FALSE)</f>
        <v xml:space="preserve">Cemento asfaltico modificado con polímeros tipo V
</v>
      </c>
      <c r="C48" s="290"/>
      <c r="D48" s="290"/>
      <c r="E48" s="290"/>
      <c r="F48" s="290"/>
      <c r="G48" s="290"/>
      <c r="H48" s="290"/>
      <c r="I48" s="277"/>
      <c r="J48" s="233" t="str">
        <f>VLOOKUP(A48,MATERIALES!A4:D372,2,FALSE)</f>
        <v>kg</v>
      </c>
      <c r="K48" s="291">
        <v>1</v>
      </c>
      <c r="L48" s="276"/>
      <c r="M48" s="411">
        <f>VLOOKUP(A48,MATERIALES!A4:D388,4,FALSE)</f>
        <v>2604</v>
      </c>
      <c r="N48" s="281">
        <f>K48*M48</f>
        <v>2604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2604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2604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520.80000000000007</v>
      </c>
      <c r="M83" s="854"/>
      <c r="N83" s="57"/>
    </row>
    <row r="84" spans="1:14">
      <c r="B84" s="95" t="s">
        <v>1057</v>
      </c>
      <c r="C84" s="96"/>
      <c r="D84" s="96"/>
      <c r="E84" s="96"/>
      <c r="F84" s="96"/>
      <c r="G84" s="96"/>
      <c r="H84" s="96"/>
      <c r="I84" s="93"/>
      <c r="J84" s="94"/>
      <c r="K84" s="313">
        <v>0.05</v>
      </c>
      <c r="L84" s="853">
        <f>N78*K84</f>
        <v>130.20000000000002</v>
      </c>
      <c r="M84" s="854"/>
      <c r="N84" s="57"/>
    </row>
    <row r="85" spans="1:14" ht="15.75" thickBot="1">
      <c r="B85" s="97" t="s">
        <v>1058</v>
      </c>
      <c r="C85" s="98"/>
      <c r="D85" s="98"/>
      <c r="E85" s="98"/>
      <c r="F85" s="98"/>
      <c r="G85" s="98"/>
      <c r="H85" s="98"/>
      <c r="I85" s="99"/>
      <c r="J85" s="100"/>
      <c r="K85" s="314">
        <v>0.05</v>
      </c>
      <c r="L85" s="855">
        <f>N78*K85</f>
        <v>130.20000000000002</v>
      </c>
      <c r="M85" s="856"/>
      <c r="N85" s="57"/>
    </row>
    <row r="86" spans="1:14" ht="15.75" thickBot="1">
      <c r="B86" s="818" t="s">
        <v>1037</v>
      </c>
      <c r="C86" s="819"/>
      <c r="D86" s="819"/>
      <c r="E86" s="819"/>
      <c r="F86" s="819"/>
      <c r="G86" s="819"/>
      <c r="H86" s="819"/>
      <c r="I86" s="819"/>
      <c r="J86" s="819"/>
      <c r="K86" s="819"/>
      <c r="L86" s="819"/>
      <c r="M86" s="820"/>
      <c r="N86" s="58">
        <f>L83+L84+L85</f>
        <v>781.20000000000016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3385.2000000000003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940</v>
      </c>
      <c r="B48" s="49" t="str">
        <f>VLOOKUP(A48,MATERIALES!A4:D372,3,FALSE)</f>
        <v>Emulsión Asfáltica de Rotura Media Modificada Con Polímeros CRM-m</v>
      </c>
      <c r="C48" s="290"/>
      <c r="D48" s="290"/>
      <c r="E48" s="290"/>
      <c r="F48" s="290"/>
      <c r="G48" s="290"/>
      <c r="H48" s="290"/>
      <c r="I48" s="277"/>
      <c r="J48" s="233" t="str">
        <f>VLOOKUP(A48,MATERIALES!A4:D372,2,FALSE)</f>
        <v>lt</v>
      </c>
      <c r="K48" s="291">
        <v>1</v>
      </c>
      <c r="L48" s="276"/>
      <c r="M48" s="411">
        <f>VLOOKUP(A48,MATERIALES!A4:D388,4,FALSE)</f>
        <v>2523</v>
      </c>
      <c r="N48" s="281">
        <f>K48*M48</f>
        <v>2523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2523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2523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504.6</v>
      </c>
      <c r="M83" s="854"/>
      <c r="N83" s="57"/>
    </row>
    <row r="84" spans="1:14">
      <c r="B84" s="95" t="s">
        <v>1057</v>
      </c>
      <c r="C84" s="96"/>
      <c r="D84" s="96"/>
      <c r="E84" s="96"/>
      <c r="F84" s="96"/>
      <c r="G84" s="96"/>
      <c r="H84" s="96"/>
      <c r="I84" s="93"/>
      <c r="J84" s="94"/>
      <c r="K84" s="313">
        <v>0.05</v>
      </c>
      <c r="L84" s="853">
        <f>N78*K84</f>
        <v>126.15</v>
      </c>
      <c r="M84" s="854"/>
      <c r="N84" s="57"/>
    </row>
    <row r="85" spans="1:14" ht="15.75" thickBot="1">
      <c r="B85" s="97" t="s">
        <v>1058</v>
      </c>
      <c r="C85" s="98"/>
      <c r="D85" s="98"/>
      <c r="E85" s="98"/>
      <c r="F85" s="98"/>
      <c r="G85" s="98"/>
      <c r="H85" s="98"/>
      <c r="I85" s="99"/>
      <c r="J85" s="100"/>
      <c r="K85" s="314">
        <v>0.05</v>
      </c>
      <c r="L85" s="855">
        <f>N78*K85</f>
        <v>126.15</v>
      </c>
      <c r="M85" s="856"/>
      <c r="N85" s="57"/>
    </row>
    <row r="86" spans="1:14" ht="15.75" thickBot="1">
      <c r="B86" s="818" t="s">
        <v>1037</v>
      </c>
      <c r="C86" s="819"/>
      <c r="D86" s="819"/>
      <c r="E86" s="819"/>
      <c r="F86" s="819"/>
      <c r="G86" s="819"/>
      <c r="H86" s="819"/>
      <c r="I86" s="819"/>
      <c r="J86" s="819"/>
      <c r="K86" s="819"/>
      <c r="L86" s="819"/>
      <c r="M86" s="820"/>
      <c r="N86" s="58">
        <f>L83+L84+L85</f>
        <v>756.9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3279.9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P118"/>
  <sheetViews>
    <sheetView topLeftCell="A31"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215"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500</v>
      </c>
      <c r="N36" s="281">
        <f>K36/M36</f>
        <v>189.98859940400172</v>
      </c>
      <c r="O36">
        <v>93266.072730971413</v>
      </c>
      <c r="P36">
        <f>+K36/O36</f>
        <v>1.0185300712298091</v>
      </c>
    </row>
    <row r="37" spans="1:16">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500</v>
      </c>
      <c r="N37" s="281">
        <f>K37/M37</f>
        <v>7.6346583652618145</v>
      </c>
      <c r="O37">
        <v>71566.356688249143</v>
      </c>
      <c r="P37">
        <f>+K37/O37</f>
        <v>5.3339716583025311E-2</v>
      </c>
    </row>
    <row r="38" spans="1:16">
      <c r="B38" s="867"/>
      <c r="C38" s="868"/>
      <c r="D38" s="868"/>
      <c r="E38" s="868"/>
      <c r="F38" s="868"/>
      <c r="G38" s="868"/>
      <c r="H38" s="869"/>
      <c r="I38" s="276"/>
      <c r="J38" s="277"/>
      <c r="K38" s="278"/>
      <c r="L38" s="279"/>
      <c r="M38" s="280"/>
      <c r="N38" s="281"/>
    </row>
    <row r="39" spans="1:16">
      <c r="B39" s="867"/>
      <c r="C39" s="868"/>
      <c r="D39" s="868"/>
      <c r="E39" s="868"/>
      <c r="F39" s="868"/>
      <c r="G39" s="868"/>
      <c r="H39" s="869"/>
      <c r="I39" s="870"/>
      <c r="J39" s="871"/>
      <c r="K39" s="278"/>
      <c r="L39" s="872"/>
      <c r="M39" s="873"/>
      <c r="N39" s="281"/>
    </row>
    <row r="40" spans="1:16">
      <c r="B40" s="867"/>
      <c r="C40" s="868"/>
      <c r="D40" s="868"/>
      <c r="E40" s="874"/>
      <c r="F40" s="868"/>
      <c r="G40" s="868"/>
      <c r="H40" s="869"/>
      <c r="I40" s="42"/>
      <c r="J40" s="43"/>
      <c r="K40" s="283"/>
      <c r="L40" s="285"/>
      <c r="M40" s="286"/>
      <c r="N40" s="287"/>
    </row>
    <row r="41" spans="1:16">
      <c r="B41" s="875" t="s">
        <v>1036</v>
      </c>
      <c r="C41" s="876"/>
      <c r="D41" s="876"/>
      <c r="E41" s="44"/>
      <c r="F41" s="45"/>
      <c r="G41" s="45"/>
      <c r="H41" s="46"/>
      <c r="I41" s="42"/>
      <c r="J41" s="43"/>
      <c r="K41" s="288"/>
      <c r="L41" s="285"/>
      <c r="M41" s="410">
        <v>0.01</v>
      </c>
      <c r="N41" s="353">
        <f>N75*M41</f>
        <v>0.51067205206099997</v>
      </c>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3">
        <f>SUM(N36:N42)</f>
        <v>198.13392982132456</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4" t="s">
        <v>1029</v>
      </c>
      <c r="K47" s="91" t="s">
        <v>1030</v>
      </c>
      <c r="L47" s="899" t="s">
        <v>1039</v>
      </c>
      <c r="M47" s="898"/>
      <c r="N47" s="92" t="s">
        <v>1035</v>
      </c>
    </row>
    <row r="48" spans="1:16">
      <c r="A48" t="s">
        <v>920</v>
      </c>
      <c r="B48" s="49" t="str">
        <f>VLOOKUP(A48,MATERIALES!A4:D372,3,FALSE)</f>
        <v>Emulsión CRL-0</v>
      </c>
      <c r="C48" s="290"/>
      <c r="D48" s="290"/>
      <c r="E48" s="290"/>
      <c r="F48" s="290"/>
      <c r="G48" s="290"/>
      <c r="H48" s="290"/>
      <c r="I48" s="277"/>
      <c r="J48" s="233" t="str">
        <f>VLOOKUP(A48,MATERIALES!A4:D372,2,FALSE)</f>
        <v>lt</v>
      </c>
      <c r="K48" s="291">
        <v>1</v>
      </c>
      <c r="L48" s="276"/>
      <c r="M48" s="411">
        <f>VLOOKUP(A48,MATERIALES!A4:D388,4,FALSE)</f>
        <v>2135</v>
      </c>
      <c r="N48" s="281">
        <f>K48*M48</f>
        <v>2135</v>
      </c>
      <c r="O48">
        <v>1960</v>
      </c>
      <c r="P48">
        <f>+M48/O48</f>
        <v>1.0892857142857142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2135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96"/>
      <c r="M64" s="897"/>
      <c r="N64" s="133"/>
    </row>
    <row r="65" spans="1:16" ht="15.75" thickBot="1">
      <c r="B65" s="907" t="s">
        <v>1037</v>
      </c>
      <c r="C65" s="861"/>
      <c r="D65" s="861"/>
      <c r="E65" s="861"/>
      <c r="F65" s="861"/>
      <c r="G65" s="861"/>
      <c r="H65" s="861"/>
      <c r="I65" s="861"/>
      <c r="J65" s="861"/>
      <c r="K65" s="861"/>
      <c r="L65" s="861"/>
      <c r="M65" s="862"/>
      <c r="N65" s="110"/>
    </row>
    <row r="66" spans="1:16">
      <c r="B66" s="39"/>
      <c r="C66" s="40"/>
      <c r="D66" s="40"/>
      <c r="E66" s="40"/>
      <c r="F66" s="40"/>
      <c r="G66" s="40"/>
      <c r="H66" s="40"/>
      <c r="I66" s="40"/>
      <c r="J66" s="40"/>
      <c r="K66" s="40"/>
      <c r="L66" s="40"/>
      <c r="M66" s="40"/>
      <c r="N66" s="41"/>
    </row>
    <row r="67" spans="1:16">
      <c r="B67" s="70" t="s">
        <v>1046</v>
      </c>
      <c r="C67" s="71"/>
      <c r="D67" s="71"/>
      <c r="E67" s="71"/>
      <c r="F67" s="71"/>
      <c r="G67" s="71"/>
      <c r="H67" s="71"/>
      <c r="I67" s="71"/>
      <c r="J67" s="71"/>
      <c r="K67" s="71"/>
      <c r="L67" s="71"/>
      <c r="M67" s="71"/>
      <c r="N67" s="72"/>
    </row>
    <row r="68" spans="1:16" ht="15.75" thickBot="1">
      <c r="B68" s="74"/>
      <c r="C68" s="67"/>
      <c r="D68" s="67"/>
      <c r="E68" s="67"/>
      <c r="F68" s="67"/>
      <c r="G68" s="67"/>
      <c r="H68" s="67"/>
      <c r="I68" s="67"/>
      <c r="J68" s="67"/>
      <c r="K68" s="67"/>
      <c r="L68" s="67"/>
      <c r="M68" s="67"/>
      <c r="N68" s="69"/>
    </row>
    <row r="69" spans="1:16" ht="25.5">
      <c r="B69" s="857" t="s">
        <v>1047</v>
      </c>
      <c r="C69" s="858"/>
      <c r="D69" s="858"/>
      <c r="E69" s="858"/>
      <c r="F69" s="858"/>
      <c r="G69" s="858"/>
      <c r="H69" s="858"/>
      <c r="I69" s="79" t="s">
        <v>1048</v>
      </c>
      <c r="J69" s="81" t="s">
        <v>1494</v>
      </c>
      <c r="K69" s="80" t="s">
        <v>1050</v>
      </c>
      <c r="L69" s="859" t="s">
        <v>1034</v>
      </c>
      <c r="M69" s="860"/>
      <c r="N69" s="104" t="s">
        <v>1035</v>
      </c>
    </row>
    <row r="70" spans="1:16">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c r="O70">
        <v>98362.266666666663</v>
      </c>
      <c r="P70">
        <f>+I70/O70</f>
        <v>1.1225400000000001</v>
      </c>
    </row>
    <row r="71" spans="1:16">
      <c r="B71" s="55"/>
      <c r="C71" s="53"/>
      <c r="D71" s="53"/>
      <c r="E71" s="53"/>
      <c r="F71" s="53"/>
      <c r="G71" s="53"/>
      <c r="H71" s="53"/>
      <c r="I71" s="288"/>
      <c r="J71" s="306"/>
      <c r="K71" s="307"/>
      <c r="L71" s="56"/>
      <c r="M71" s="309"/>
      <c r="N71" s="305"/>
    </row>
    <row r="72" spans="1:16">
      <c r="B72" s="55"/>
      <c r="C72" s="53"/>
      <c r="D72" s="53"/>
      <c r="E72" s="53"/>
      <c r="F72" s="53"/>
      <c r="G72" s="53"/>
      <c r="H72" s="53"/>
      <c r="I72" s="288"/>
      <c r="J72" s="306"/>
      <c r="K72" s="307"/>
      <c r="L72" s="327"/>
      <c r="M72" s="309"/>
      <c r="N72" s="305"/>
    </row>
    <row r="73" spans="1:16">
      <c r="B73" s="55"/>
      <c r="C73" s="53"/>
      <c r="D73" s="53"/>
      <c r="E73" s="53"/>
      <c r="F73" s="53"/>
      <c r="G73" s="53"/>
      <c r="H73" s="53"/>
      <c r="I73" s="288"/>
      <c r="J73" s="306"/>
      <c r="K73" s="307"/>
      <c r="L73" s="327"/>
      <c r="M73" s="309"/>
      <c r="N73" s="305"/>
    </row>
    <row r="74" spans="1:16" ht="15.75" thickBot="1">
      <c r="B74" s="894"/>
      <c r="C74" s="895"/>
      <c r="D74" s="895"/>
      <c r="E74" s="895"/>
      <c r="F74" s="895"/>
      <c r="G74" s="895"/>
      <c r="H74" s="895"/>
      <c r="I74" s="132"/>
      <c r="J74" s="132"/>
      <c r="K74" s="132"/>
      <c r="L74" s="908"/>
      <c r="M74" s="908"/>
      <c r="N74" s="51"/>
    </row>
    <row r="75" spans="1:16" ht="15.75" thickBot="1">
      <c r="B75" s="907" t="s">
        <v>1037</v>
      </c>
      <c r="C75" s="861"/>
      <c r="D75" s="861"/>
      <c r="E75" s="861"/>
      <c r="F75" s="861"/>
      <c r="G75" s="861"/>
      <c r="H75" s="861"/>
      <c r="I75" s="861"/>
      <c r="J75" s="861"/>
      <c r="K75" s="861"/>
      <c r="L75" s="861"/>
      <c r="M75" s="862"/>
      <c r="N75" s="310">
        <f>SUM(N70:N74)</f>
        <v>51.067205206099999</v>
      </c>
    </row>
    <row r="76" spans="1:16" ht="15.75" thickBot="1">
      <c r="B76" s="39"/>
      <c r="C76" s="40"/>
      <c r="D76" s="40"/>
      <c r="E76" s="40"/>
      <c r="F76" s="40"/>
      <c r="G76" s="40"/>
      <c r="H76" s="40"/>
      <c r="I76" s="40"/>
      <c r="J76" s="40"/>
      <c r="K76" s="40"/>
      <c r="L76" s="40"/>
      <c r="M76" s="40"/>
      <c r="N76" s="41"/>
    </row>
    <row r="77" spans="1:16" ht="15.75" thickBot="1">
      <c r="B77" s="818" t="s">
        <v>1051</v>
      </c>
      <c r="C77" s="819"/>
      <c r="D77" s="819"/>
      <c r="E77" s="819"/>
      <c r="F77" s="819"/>
      <c r="G77" s="819"/>
      <c r="H77" s="819"/>
      <c r="I77" s="819"/>
      <c r="J77" s="819"/>
      <c r="K77" s="819"/>
      <c r="L77" s="819"/>
      <c r="M77" s="820"/>
      <c r="N77" s="105">
        <f>N43+N54+N65+N75</f>
        <v>2384.2011350274247</v>
      </c>
    </row>
    <row r="78" spans="1:16">
      <c r="B78" s="39"/>
      <c r="C78" s="40"/>
      <c r="D78" s="40"/>
      <c r="E78" s="40"/>
      <c r="F78" s="40"/>
      <c r="G78" s="40"/>
      <c r="H78" s="40"/>
      <c r="I78" s="40"/>
      <c r="J78" s="40"/>
      <c r="K78" s="40"/>
      <c r="L78" s="40"/>
      <c r="M78" s="40"/>
      <c r="N78" s="41"/>
    </row>
    <row r="79" spans="1:16">
      <c r="B79" s="70" t="s">
        <v>1052</v>
      </c>
      <c r="C79" s="71"/>
      <c r="D79" s="71"/>
      <c r="E79" s="71"/>
      <c r="F79" s="71"/>
      <c r="G79" s="71"/>
      <c r="H79" s="71"/>
      <c r="I79" s="71"/>
      <c r="J79" s="71"/>
      <c r="K79" s="71"/>
      <c r="L79" s="71"/>
      <c r="M79" s="71"/>
      <c r="N79" s="72"/>
    </row>
    <row r="80" spans="1:16"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476.84022700548496</v>
      </c>
      <c r="M82" s="854"/>
      <c r="N82" s="57"/>
    </row>
    <row r="83" spans="1:14">
      <c r="B83" s="95" t="s">
        <v>1057</v>
      </c>
      <c r="C83" s="96"/>
      <c r="D83" s="96"/>
      <c r="E83" s="96"/>
      <c r="F83" s="96"/>
      <c r="G83" s="96"/>
      <c r="H83" s="96"/>
      <c r="I83" s="93"/>
      <c r="J83" s="94"/>
      <c r="K83" s="313">
        <v>0.05</v>
      </c>
      <c r="L83" s="853">
        <f>N77*K83</f>
        <v>119.21005675137124</v>
      </c>
      <c r="M83" s="854"/>
      <c r="N83" s="57"/>
    </row>
    <row r="84" spans="1:14" ht="15.75" thickBot="1">
      <c r="B84" s="97" t="s">
        <v>1058</v>
      </c>
      <c r="C84" s="98"/>
      <c r="D84" s="98"/>
      <c r="E84" s="98"/>
      <c r="F84" s="98"/>
      <c r="G84" s="98"/>
      <c r="H84" s="98"/>
      <c r="I84" s="99"/>
      <c r="J84" s="100"/>
      <c r="K84" s="314">
        <v>0.05</v>
      </c>
      <c r="L84" s="855">
        <f>N77*K84</f>
        <v>119.21005675137124</v>
      </c>
      <c r="M84" s="856"/>
      <c r="N84" s="57"/>
    </row>
    <row r="85" spans="1:14" ht="15.75" thickBot="1">
      <c r="B85" s="818" t="s">
        <v>1037</v>
      </c>
      <c r="C85" s="819"/>
      <c r="D85" s="819"/>
      <c r="E85" s="819"/>
      <c r="F85" s="819"/>
      <c r="G85" s="819"/>
      <c r="H85" s="819"/>
      <c r="I85" s="819"/>
      <c r="J85" s="819"/>
      <c r="K85" s="819"/>
      <c r="L85" s="819"/>
      <c r="M85" s="820"/>
      <c r="N85" s="58">
        <f>L82+L83+L84</f>
        <v>715.26034050822739</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3099.461475535652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70" t="s">
        <v>2327</v>
      </c>
      <c r="C118" s="402"/>
      <c r="D118" s="402"/>
      <c r="E118" s="63"/>
      <c r="F118" s="63"/>
      <c r="G118" s="63"/>
      <c r="H118" s="63"/>
      <c r="I118" s="63"/>
      <c r="J118" s="886"/>
      <c r="K118" s="886"/>
      <c r="L118" s="886"/>
      <c r="M118" s="886"/>
      <c r="N118" s="887"/>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500</v>
      </c>
      <c r="N36" s="281">
        <f>K36/M36</f>
        <v>189.98859940400172</v>
      </c>
    </row>
    <row r="37" spans="1:14">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500</v>
      </c>
      <c r="N37" s="281">
        <f>K37/M37</f>
        <v>7.6346583652618145</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0.51067205206099997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198.13392982132456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922</v>
      </c>
      <c r="B48" s="49" t="str">
        <f>VLOOKUP(A48,MATERIALES!A4:D372,3,FALSE)</f>
        <v>Emulsión CRL-1</v>
      </c>
      <c r="C48" s="290"/>
      <c r="D48" s="290"/>
      <c r="E48" s="290"/>
      <c r="F48" s="290"/>
      <c r="G48" s="290"/>
      <c r="H48" s="290"/>
      <c r="I48" s="277"/>
      <c r="J48" s="233" t="str">
        <f>VLOOKUP(A48,MATERIALES!A4:D372,2,FALSE)</f>
        <v>lt</v>
      </c>
      <c r="K48" s="291">
        <v>1</v>
      </c>
      <c r="L48" s="276"/>
      <c r="M48" s="411">
        <f>VLOOKUP(A48,MATERIALES!A4:D388,4,FALSE)</f>
        <v>8705</v>
      </c>
      <c r="N48" s="281">
        <f>K48*M48</f>
        <v>8705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8705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51.067205206099999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8954.2011350274242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1790.8402270054848</v>
      </c>
      <c r="M83" s="854"/>
      <c r="N83" s="57"/>
    </row>
    <row r="84" spans="1:14">
      <c r="B84" s="95" t="s">
        <v>1057</v>
      </c>
      <c r="C84" s="96"/>
      <c r="D84" s="96"/>
      <c r="E84" s="96"/>
      <c r="F84" s="96"/>
      <c r="G84" s="96"/>
      <c r="H84" s="96"/>
      <c r="I84" s="93"/>
      <c r="J84" s="94"/>
      <c r="K84" s="313">
        <v>0.05</v>
      </c>
      <c r="L84" s="853">
        <f>N78*K84</f>
        <v>447.71005675137121</v>
      </c>
      <c r="M84" s="854"/>
      <c r="N84" s="57"/>
    </row>
    <row r="85" spans="1:14" ht="15.75" thickBot="1">
      <c r="B85" s="97" t="s">
        <v>1058</v>
      </c>
      <c r="C85" s="98"/>
      <c r="D85" s="98"/>
      <c r="E85" s="98"/>
      <c r="F85" s="98"/>
      <c r="G85" s="98"/>
      <c r="H85" s="98"/>
      <c r="I85" s="99"/>
      <c r="J85" s="100"/>
      <c r="K85" s="314">
        <v>0.05</v>
      </c>
      <c r="L85" s="855">
        <f>N78*K85</f>
        <v>447.71005675137121</v>
      </c>
      <c r="M85" s="856"/>
      <c r="N85" s="57"/>
    </row>
    <row r="86" spans="1:14" ht="15.75" thickBot="1">
      <c r="B86" s="818" t="s">
        <v>1037</v>
      </c>
      <c r="C86" s="819"/>
      <c r="D86" s="819"/>
      <c r="E86" s="819"/>
      <c r="F86" s="819"/>
      <c r="G86" s="819"/>
      <c r="H86" s="819"/>
      <c r="I86" s="819"/>
      <c r="J86" s="819"/>
      <c r="K86" s="819"/>
      <c r="L86" s="819"/>
      <c r="M86" s="820"/>
      <c r="N86" s="58">
        <f>L83+L84+L85</f>
        <v>2686.2603405082273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11640.461475535652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500</v>
      </c>
      <c r="N36" s="281">
        <f>K36/M36</f>
        <v>189.98859940400172</v>
      </c>
    </row>
    <row r="37" spans="1:14">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500</v>
      </c>
      <c r="N37" s="281">
        <f>K37/M37</f>
        <v>7.6346583652618145</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0.51067205206099997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198.13392982132456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863</v>
      </c>
      <c r="B48" s="49" t="str">
        <f>VLOOKUP(A48,MATERIALES!A4:D372,3,FALSE)</f>
        <v>Asfalto liquido RC 250</v>
      </c>
      <c r="C48" s="290"/>
      <c r="D48" s="290"/>
      <c r="E48" s="290"/>
      <c r="F48" s="290"/>
      <c r="G48" s="290"/>
      <c r="H48" s="290"/>
      <c r="I48" s="277"/>
      <c r="J48" s="233" t="str">
        <f>VLOOKUP(A48,MATERIALES!A4:D372,2,FALSE)</f>
        <v>gal</v>
      </c>
      <c r="K48" s="291">
        <v>0.3</v>
      </c>
      <c r="L48" s="276"/>
      <c r="M48" s="411">
        <f>VLOOKUP(A48,MATERIALES!A4:D388,4,FALSE)</f>
        <v>6304</v>
      </c>
      <c r="N48" s="281">
        <f>K48*M48</f>
        <v>1891.1999999999998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1891.1999999999998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51.067205206099999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2140.4011350274245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428.08022700548491</v>
      </c>
      <c r="M83" s="854"/>
      <c r="N83" s="57"/>
    </row>
    <row r="84" spans="1:14">
      <c r="B84" s="95" t="s">
        <v>1057</v>
      </c>
      <c r="C84" s="96"/>
      <c r="D84" s="96"/>
      <c r="E84" s="96"/>
      <c r="F84" s="96"/>
      <c r="G84" s="96"/>
      <c r="H84" s="96"/>
      <c r="I84" s="93"/>
      <c r="J84" s="94"/>
      <c r="K84" s="313">
        <v>0.05</v>
      </c>
      <c r="L84" s="853">
        <f>N78*K84</f>
        <v>107.02005675137123</v>
      </c>
      <c r="M84" s="854"/>
      <c r="N84" s="57"/>
    </row>
    <row r="85" spans="1:14" ht="15.75" thickBot="1">
      <c r="B85" s="97" t="s">
        <v>1058</v>
      </c>
      <c r="C85" s="98"/>
      <c r="D85" s="98"/>
      <c r="E85" s="98"/>
      <c r="F85" s="98"/>
      <c r="G85" s="98"/>
      <c r="H85" s="98"/>
      <c r="I85" s="99"/>
      <c r="J85" s="100"/>
      <c r="K85" s="314">
        <v>0.05</v>
      </c>
      <c r="L85" s="855">
        <f>N78*K85</f>
        <v>107.02005675137123</v>
      </c>
      <c r="M85" s="856"/>
      <c r="N85" s="57"/>
    </row>
    <row r="86" spans="1:14" ht="15.75" thickBot="1">
      <c r="B86" s="818" t="s">
        <v>1037</v>
      </c>
      <c r="C86" s="819"/>
      <c r="D86" s="819"/>
      <c r="E86" s="819"/>
      <c r="F86" s="819"/>
      <c r="G86" s="819"/>
      <c r="H86" s="819"/>
      <c r="I86" s="819"/>
      <c r="J86" s="819"/>
      <c r="K86" s="819"/>
      <c r="L86" s="819"/>
      <c r="M86" s="820"/>
      <c r="N86" s="58">
        <f>L83+L84+L85</f>
        <v>642.1203405082274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2782.5214755356519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topLeftCell="A2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950" t="str">
        <f>VLOOKUP(A36,EQUIPOS!A6:D154,3,FALSE)</f>
        <v>Carrotanque Irrigador de asfalto, 1000 GALONES DE CAPACIDAD</v>
      </c>
      <c r="C36" s="951"/>
      <c r="D36" s="951"/>
      <c r="E36" s="951"/>
      <c r="F36" s="951"/>
      <c r="G36" s="951"/>
      <c r="H36" s="952"/>
      <c r="I36" s="276"/>
      <c r="J36" s="277"/>
      <c r="K36" s="278">
        <f>VLOOKUP(A36,EQUIPOS!A6:D163,4,FALSE)</f>
        <v>94994.299702000862</v>
      </c>
      <c r="L36" s="279"/>
      <c r="M36" s="280">
        <v>500</v>
      </c>
      <c r="N36" s="281">
        <f>K36/M36</f>
        <v>189.98859940400172</v>
      </c>
    </row>
    <row r="37" spans="1:14">
      <c r="A37" s="119" t="s">
        <v>176</v>
      </c>
      <c r="B37" s="950" t="str">
        <f>VLOOKUP(A37,EQUIPOS!A7:D154,3,FALSE)</f>
        <v xml:space="preserve">Compresor (barrido y soplado)
</v>
      </c>
      <c r="C37" s="951"/>
      <c r="D37" s="951"/>
      <c r="E37" s="951"/>
      <c r="F37" s="951"/>
      <c r="G37" s="951"/>
      <c r="H37" s="952"/>
      <c r="I37" s="276"/>
      <c r="J37" s="277"/>
      <c r="K37" s="278">
        <f>VLOOKUP(A37,EQUIPOS!A7:D164,4,FALSE)</f>
        <v>3817.3291826309073</v>
      </c>
      <c r="L37" s="279"/>
      <c r="M37" s="280">
        <v>500</v>
      </c>
      <c r="N37" s="281">
        <f>K37/M37</f>
        <v>7.6346583652618145</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0.51067205206099997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198.13392982132456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932</v>
      </c>
      <c r="B48" s="49" t="str">
        <f>VLOOKUP(A48,MATERIALES!A4:D372,3,FALSE)</f>
        <v>Emulsión CRR-1</v>
      </c>
      <c r="C48" s="290"/>
      <c r="D48" s="290"/>
      <c r="E48" s="290"/>
      <c r="F48" s="290"/>
      <c r="G48" s="290"/>
      <c r="H48" s="290"/>
      <c r="I48" s="277"/>
      <c r="J48" s="233" t="str">
        <f>VLOOKUP(A48,MATERIALES!A4:D372,2,FALSE)</f>
        <v>lt</v>
      </c>
      <c r="K48" s="291">
        <v>0.45</v>
      </c>
      <c r="L48" s="276"/>
      <c r="M48" s="411">
        <f>VLOOKUP(A48,MATERIALES!A4:D388,4,FALSE)</f>
        <v>8705</v>
      </c>
      <c r="N48" s="281">
        <f>K48*M48</f>
        <v>3917.25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3917.25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51.067205206099999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4166.4511350274242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833.29022700548489</v>
      </c>
      <c r="M83" s="854"/>
      <c r="N83" s="57"/>
    </row>
    <row r="84" spans="1:14">
      <c r="B84" s="95" t="s">
        <v>1057</v>
      </c>
      <c r="C84" s="96"/>
      <c r="D84" s="96"/>
      <c r="E84" s="96"/>
      <c r="F84" s="96"/>
      <c r="G84" s="96"/>
      <c r="H84" s="96"/>
      <c r="I84" s="93"/>
      <c r="J84" s="94"/>
      <c r="K84" s="313">
        <v>0.05</v>
      </c>
      <c r="L84" s="853">
        <f>N78*K84</f>
        <v>208.32255675137122</v>
      </c>
      <c r="M84" s="854"/>
      <c r="N84" s="57"/>
    </row>
    <row r="85" spans="1:14" ht="15.75" thickBot="1">
      <c r="B85" s="97" t="s">
        <v>1058</v>
      </c>
      <c r="C85" s="98"/>
      <c r="D85" s="98"/>
      <c r="E85" s="98"/>
      <c r="F85" s="98"/>
      <c r="G85" s="98"/>
      <c r="H85" s="98"/>
      <c r="I85" s="99"/>
      <c r="J85" s="100"/>
      <c r="K85" s="314">
        <v>0.05</v>
      </c>
      <c r="L85" s="855">
        <f>N78*K85</f>
        <v>208.32255675137122</v>
      </c>
      <c r="M85" s="856"/>
      <c r="N85" s="57"/>
    </row>
    <row r="86" spans="1:14" ht="15.75" thickBot="1">
      <c r="B86" s="818" t="s">
        <v>1037</v>
      </c>
      <c r="C86" s="819"/>
      <c r="D86" s="819"/>
      <c r="E86" s="819"/>
      <c r="F86" s="819"/>
      <c r="G86" s="819"/>
      <c r="H86" s="819"/>
      <c r="I86" s="819"/>
      <c r="J86" s="819"/>
      <c r="K86" s="819"/>
      <c r="L86" s="819"/>
      <c r="M86" s="820"/>
      <c r="N86" s="58">
        <f>L83+L84+L85</f>
        <v>1249.9353405082272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5416.3864755356517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215"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500</v>
      </c>
      <c r="N36" s="281">
        <f>K36/M36</f>
        <v>189.98859940400172</v>
      </c>
    </row>
    <row r="37" spans="1:14">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500</v>
      </c>
      <c r="N37" s="281">
        <f>K37/M37</f>
        <v>7.6346583652618145</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0.51067205206099997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198.13392982132456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934</v>
      </c>
      <c r="B48" s="49" t="str">
        <f>VLOOKUP(A48,MATERIALES!A4:D372,3,FALSE)</f>
        <v>Emulsión CRR-2</v>
      </c>
      <c r="C48" s="290"/>
      <c r="D48" s="290"/>
      <c r="E48" s="290"/>
      <c r="F48" s="290"/>
      <c r="G48" s="290"/>
      <c r="H48" s="290"/>
      <c r="I48" s="277"/>
      <c r="J48" s="233" t="str">
        <f>VLOOKUP(A48,MATERIALES!A4:D372,2,FALSE)</f>
        <v>lt</v>
      </c>
      <c r="K48" s="291">
        <v>0.45</v>
      </c>
      <c r="L48" s="276"/>
      <c r="M48" s="411">
        <f>VLOOKUP(A48,MATERIALES!A4:D388,4,FALSE)</f>
        <v>2403</v>
      </c>
      <c r="N48" s="281">
        <f>K48*M48</f>
        <v>1081.3500000000001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1081.3500000000001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51.067205206099999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1330.5511350274246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266.11022700548494</v>
      </c>
      <c r="M83" s="854"/>
      <c r="N83" s="57"/>
    </row>
    <row r="84" spans="1:14">
      <c r="B84" s="95" t="s">
        <v>1057</v>
      </c>
      <c r="C84" s="96"/>
      <c r="D84" s="96"/>
      <c r="E84" s="96"/>
      <c r="F84" s="96"/>
      <c r="G84" s="96"/>
      <c r="H84" s="96"/>
      <c r="I84" s="93"/>
      <c r="J84" s="94"/>
      <c r="K84" s="313">
        <v>0.05</v>
      </c>
      <c r="L84" s="853">
        <f>N78*K84</f>
        <v>66.527556751371236</v>
      </c>
      <c r="M84" s="854"/>
      <c r="N84" s="57"/>
    </row>
    <row r="85" spans="1:14" ht="15.75" thickBot="1">
      <c r="B85" s="97" t="s">
        <v>1058</v>
      </c>
      <c r="C85" s="98"/>
      <c r="D85" s="98"/>
      <c r="E85" s="98"/>
      <c r="F85" s="98"/>
      <c r="G85" s="98"/>
      <c r="H85" s="98"/>
      <c r="I85" s="99"/>
      <c r="J85" s="100"/>
      <c r="K85" s="314">
        <v>0.05</v>
      </c>
      <c r="L85" s="855">
        <f>N78*K85</f>
        <v>66.527556751371236</v>
      </c>
      <c r="M85" s="856"/>
      <c r="N85" s="57"/>
    </row>
    <row r="86" spans="1:14" ht="15.75" thickBot="1">
      <c r="B86" s="818" t="s">
        <v>1037</v>
      </c>
      <c r="C86" s="819"/>
      <c r="D86" s="819"/>
      <c r="E86" s="819"/>
      <c r="F86" s="819"/>
      <c r="G86" s="819"/>
      <c r="H86" s="819"/>
      <c r="I86" s="819"/>
      <c r="J86" s="819"/>
      <c r="K86" s="819"/>
      <c r="L86" s="819"/>
      <c r="M86" s="820"/>
      <c r="N86" s="58">
        <f>L83+L84+L85</f>
        <v>399.16534050822736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1729.7164755356521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500</v>
      </c>
      <c r="N36" s="281">
        <f>K36/M36</f>
        <v>189.98859940400172</v>
      </c>
    </row>
    <row r="37" spans="1:14">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500</v>
      </c>
      <c r="N37" s="281">
        <f>K37/M37</f>
        <v>7.6346583652618145</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0.51067205206099997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198.13392982132456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930</v>
      </c>
      <c r="B48" s="49" t="str">
        <f>VLOOKUP(A48,MATERIALES!A4:D372,3,FALSE)</f>
        <v>Emulsión CRR-1m</v>
      </c>
      <c r="C48" s="290"/>
      <c r="D48" s="290"/>
      <c r="E48" s="290"/>
      <c r="F48" s="290"/>
      <c r="G48" s="290"/>
      <c r="H48" s="290"/>
      <c r="I48" s="277"/>
      <c r="J48" s="233" t="str">
        <f>VLOOKUP(A48,MATERIALES!A4:D372,2,FALSE)</f>
        <v>lt</v>
      </c>
      <c r="K48" s="291">
        <v>0.45</v>
      </c>
      <c r="L48" s="276"/>
      <c r="M48" s="411">
        <f>VLOOKUP(A48,MATERIALES!A4:D388,4,FALSE)</f>
        <v>1965</v>
      </c>
      <c r="N48" s="281">
        <f>K48*M48</f>
        <v>884.25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884.25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51.067205206099999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1133.4511350274245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226.6902270054849</v>
      </c>
      <c r="M83" s="854"/>
      <c r="N83" s="57"/>
    </row>
    <row r="84" spans="1:14">
      <c r="B84" s="95" t="s">
        <v>1057</v>
      </c>
      <c r="C84" s="96"/>
      <c r="D84" s="96"/>
      <c r="E84" s="96"/>
      <c r="F84" s="96"/>
      <c r="G84" s="96"/>
      <c r="H84" s="96"/>
      <c r="I84" s="93"/>
      <c r="J84" s="94"/>
      <c r="K84" s="313">
        <v>0.05</v>
      </c>
      <c r="L84" s="853">
        <f>N78*K84</f>
        <v>56.672556751371225</v>
      </c>
      <c r="M84" s="854"/>
      <c r="N84" s="57"/>
    </row>
    <row r="85" spans="1:14" ht="15.75" thickBot="1">
      <c r="B85" s="97" t="s">
        <v>1058</v>
      </c>
      <c r="C85" s="98"/>
      <c r="D85" s="98"/>
      <c r="E85" s="98"/>
      <c r="F85" s="98"/>
      <c r="G85" s="98"/>
      <c r="H85" s="98"/>
      <c r="I85" s="99"/>
      <c r="J85" s="100"/>
      <c r="K85" s="314">
        <v>0.05</v>
      </c>
      <c r="L85" s="855">
        <f>N78*K85</f>
        <v>56.672556751371225</v>
      </c>
      <c r="M85" s="856"/>
      <c r="N85" s="57"/>
    </row>
    <row r="86" spans="1:14" ht="15.75" thickBot="1">
      <c r="B86" s="818" t="s">
        <v>1037</v>
      </c>
      <c r="C86" s="819"/>
      <c r="D86" s="819"/>
      <c r="E86" s="819"/>
      <c r="F86" s="819"/>
      <c r="G86" s="819"/>
      <c r="H86" s="819"/>
      <c r="I86" s="819"/>
      <c r="J86" s="819"/>
      <c r="K86" s="819"/>
      <c r="L86" s="819"/>
      <c r="M86" s="820"/>
      <c r="N86" s="58">
        <f>L83+L84+L85</f>
        <v>340.03534050822736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1473.4864755356518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500</v>
      </c>
      <c r="N36" s="281">
        <f>K36/M36</f>
        <v>189.98859940400172</v>
      </c>
    </row>
    <row r="37" spans="1:14">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500</v>
      </c>
      <c r="N37" s="281">
        <f>K37/M37</f>
        <v>7.6346583652618145</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0.51067205206099997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198.13392982132456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936</v>
      </c>
      <c r="B48" s="49" t="str">
        <f>VLOOKUP(A48,MATERIALES!A4:D372,3,FALSE)</f>
        <v>Emulsión CRR-2m</v>
      </c>
      <c r="C48" s="290"/>
      <c r="D48" s="290"/>
      <c r="E48" s="290"/>
      <c r="F48" s="290"/>
      <c r="G48" s="290"/>
      <c r="H48" s="290"/>
      <c r="I48" s="277"/>
      <c r="J48" s="233" t="str">
        <f>VLOOKUP(A48,MATERIALES!A4:D372,2,FALSE)</f>
        <v>lt</v>
      </c>
      <c r="K48" s="291">
        <v>0.45</v>
      </c>
      <c r="L48" s="276"/>
      <c r="M48" s="411">
        <f>VLOOKUP(A48,MATERIALES!A4:D388,4,FALSE)</f>
        <v>2038</v>
      </c>
      <c r="N48" s="281">
        <f>K48*M48</f>
        <v>917.1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917.1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51.067205206099999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1166.3011350274246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233.26022700548492</v>
      </c>
      <c r="M83" s="854"/>
      <c r="N83" s="57"/>
    </row>
    <row r="84" spans="1:14">
      <c r="B84" s="95" t="s">
        <v>1057</v>
      </c>
      <c r="C84" s="96"/>
      <c r="D84" s="96"/>
      <c r="E84" s="96"/>
      <c r="F84" s="96"/>
      <c r="G84" s="96"/>
      <c r="H84" s="96"/>
      <c r="I84" s="93"/>
      <c r="J84" s="94"/>
      <c r="K84" s="313">
        <v>0.05</v>
      </c>
      <c r="L84" s="853">
        <f>N78*K84</f>
        <v>58.31505675137123</v>
      </c>
      <c r="M84" s="854"/>
      <c r="N84" s="57"/>
    </row>
    <row r="85" spans="1:14" ht="15.75" thickBot="1">
      <c r="B85" s="97" t="s">
        <v>1058</v>
      </c>
      <c r="C85" s="98"/>
      <c r="D85" s="98"/>
      <c r="E85" s="98"/>
      <c r="F85" s="98"/>
      <c r="G85" s="98"/>
      <c r="H85" s="98"/>
      <c r="I85" s="99"/>
      <c r="J85" s="100"/>
      <c r="K85" s="314">
        <v>0.05</v>
      </c>
      <c r="L85" s="855">
        <f>N78*K85</f>
        <v>58.31505675137123</v>
      </c>
      <c r="M85" s="856"/>
      <c r="N85" s="57"/>
    </row>
    <row r="86" spans="1:14" ht="15.75" thickBot="1">
      <c r="B86" s="818" t="s">
        <v>1037</v>
      </c>
      <c r="C86" s="819"/>
      <c r="D86" s="819"/>
      <c r="E86" s="819"/>
      <c r="F86" s="819"/>
      <c r="G86" s="819"/>
      <c r="H86" s="819"/>
      <c r="I86" s="819"/>
      <c r="J86" s="819"/>
      <c r="K86" s="819"/>
      <c r="L86" s="819"/>
      <c r="M86" s="820"/>
      <c r="N86" s="58">
        <f>L83+L84+L85</f>
        <v>349.89034050822738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1516.191475535652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400</v>
      </c>
      <c r="N36" s="281">
        <f>K36/M36</f>
        <v>237.48574925500216</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400</v>
      </c>
      <c r="N37" s="281">
        <f>K37/M37</f>
        <v>344.23238346104728</v>
      </c>
    </row>
    <row r="38" spans="1:14">
      <c r="A38" t="s">
        <v>176</v>
      </c>
      <c r="B38" s="867" t="str">
        <f>VLOOKUP(A38,EQUIPOS!A8:D154,3,FALSE)</f>
        <v xml:space="preserve">Compresor (barrido y soplado)
</v>
      </c>
      <c r="C38" s="868"/>
      <c r="D38" s="868"/>
      <c r="E38" s="868"/>
      <c r="F38" s="868"/>
      <c r="G38" s="868"/>
      <c r="H38" s="869"/>
      <c r="I38" s="276"/>
      <c r="J38" s="277"/>
      <c r="K38" s="278">
        <f>VLOOKUP(A38,EQUIPOS!A8:D165,4,FALSE)</f>
        <v>3817.3291826309073</v>
      </c>
      <c r="L38" s="279"/>
      <c r="M38" s="280">
        <v>400</v>
      </c>
      <c r="N38" s="281">
        <f>K38/M38</f>
        <v>9.5433229565772688</v>
      </c>
    </row>
    <row r="39" spans="1:14">
      <c r="A39" t="s">
        <v>225</v>
      </c>
      <c r="B39" s="867" t="str">
        <f>VLOOKUP(A39,EQUIPOS!A9:D154,3,FALSE)</f>
        <v>Esparcidor de gravilla, Ancho de esparcimiento 3100mm, Velocidad de trabajo 10—20km2/h</v>
      </c>
      <c r="C39" s="868"/>
      <c r="D39" s="868"/>
      <c r="E39" s="868"/>
      <c r="F39" s="868"/>
      <c r="G39" s="868"/>
      <c r="H39" s="869"/>
      <c r="I39" s="870"/>
      <c r="J39" s="871"/>
      <c r="K39" s="278">
        <f>VLOOKUP(A39,EQUIPOS!A9:D166,4,FALSE)</f>
        <v>90439.567505639672</v>
      </c>
      <c r="L39" s="872">
        <v>400</v>
      </c>
      <c r="M39" s="873"/>
      <c r="N39" s="281">
        <f>K39/L39</f>
        <v>226.09891876409918</v>
      </c>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N75*M41</f>
        <v>0.957510097614375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818.31788453434035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934</v>
      </c>
      <c r="B48" s="49" t="str">
        <f>VLOOKUP(A48,MATERIALES!A5:D372,3,FALSE)</f>
        <v>Emulsión CRR-2</v>
      </c>
      <c r="C48" s="290"/>
      <c r="D48" s="290"/>
      <c r="E48" s="290"/>
      <c r="F48" s="290"/>
      <c r="G48" s="290"/>
      <c r="H48" s="290"/>
      <c r="I48" s="277"/>
      <c r="J48" s="233" t="str">
        <f>VLOOKUP(A48,MATERIALES!A4:D372,2,FALSE)</f>
        <v>lt</v>
      </c>
      <c r="K48" s="291">
        <v>1.83</v>
      </c>
      <c r="L48" s="276"/>
      <c r="M48" s="411">
        <f>VLOOKUP(A48,MATERIALES!A5:D389,4,FALSE)</f>
        <v>2403</v>
      </c>
      <c r="N48" s="281">
        <f>K48*M48</f>
        <v>4397.49</v>
      </c>
    </row>
    <row r="49" spans="1:14">
      <c r="A49" s="114" t="s">
        <v>831</v>
      </c>
      <c r="B49" s="49" t="str">
        <f>VLOOKUP(A49,MATERIALES!A6:D372,3,FALSE)</f>
        <v>Agregado para tratamiento superf. Simple</v>
      </c>
      <c r="C49" s="290"/>
      <c r="D49" s="290"/>
      <c r="E49" s="290"/>
      <c r="F49" s="290"/>
      <c r="G49" s="290"/>
      <c r="H49" s="290"/>
      <c r="I49" s="277"/>
      <c r="J49" s="233" t="str">
        <f>VLOOKUP(A49,MATERIALES!A5:D372,2,FALSE)</f>
        <v>m3</v>
      </c>
      <c r="K49" s="291">
        <v>1.9E-2</v>
      </c>
      <c r="L49" s="276"/>
      <c r="M49" s="411">
        <f>VLOOKUP(A49,MATERIALES!A6:D390,4,FALSE)</f>
        <v>70000</v>
      </c>
      <c r="N49" s="281">
        <f>K49*M49</f>
        <v>1330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5727.49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5">
        <f>VLOOKUP(A58,TRANSPORTE!A5:D117,4,FALSE)</f>
        <v>1010</v>
      </c>
      <c r="M58" s="906"/>
      <c r="N58" s="296">
        <f>K58*L58</f>
        <v>19.190000000000001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19.190000000000001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10">
        <f>SUM(N69:N74)</f>
        <v>95.751009761437501</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6660.7488942957771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1332.1497788591555</v>
      </c>
      <c r="M82" s="854"/>
      <c r="N82" s="57"/>
    </row>
    <row r="83" spans="1:14">
      <c r="B83" s="95" t="s">
        <v>1057</v>
      </c>
      <c r="C83" s="96"/>
      <c r="D83" s="96"/>
      <c r="E83" s="96"/>
      <c r="F83" s="96"/>
      <c r="G83" s="96"/>
      <c r="H83" s="96"/>
      <c r="I83" s="93"/>
      <c r="J83" s="94"/>
      <c r="K83" s="313">
        <v>0.05</v>
      </c>
      <c r="L83" s="853">
        <f>N77*K83</f>
        <v>333.03744471478888</v>
      </c>
      <c r="M83" s="854"/>
      <c r="N83" s="57"/>
    </row>
    <row r="84" spans="1:14" ht="15.75" thickBot="1">
      <c r="B84" s="97" t="s">
        <v>1058</v>
      </c>
      <c r="C84" s="98"/>
      <c r="D84" s="98"/>
      <c r="E84" s="98"/>
      <c r="F84" s="98"/>
      <c r="G84" s="98"/>
      <c r="H84" s="98"/>
      <c r="I84" s="99"/>
      <c r="J84" s="100"/>
      <c r="K84" s="314">
        <v>0.05</v>
      </c>
      <c r="L84" s="855">
        <f>N77*K84</f>
        <v>333.03744471478888</v>
      </c>
      <c r="M84" s="856"/>
      <c r="N84" s="57"/>
    </row>
    <row r="85" spans="1:14" ht="15.75" thickBot="1">
      <c r="B85" s="818" t="s">
        <v>1037</v>
      </c>
      <c r="C85" s="819"/>
      <c r="D85" s="819"/>
      <c r="E85" s="819"/>
      <c r="F85" s="819"/>
      <c r="G85" s="819"/>
      <c r="H85" s="819"/>
      <c r="I85" s="819"/>
      <c r="J85" s="819"/>
      <c r="K85" s="819"/>
      <c r="L85" s="819"/>
      <c r="M85" s="820"/>
      <c r="N85" s="58">
        <f>L82+L83+L84</f>
        <v>1998.224668288733</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8658.9735625845096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70" t="s">
        <v>2327</v>
      </c>
      <c r="C118" s="402"/>
      <c r="D118" s="402"/>
      <c r="E118" s="63"/>
      <c r="F118" s="63"/>
      <c r="G118" s="63"/>
      <c r="H118" s="63"/>
      <c r="I118" s="63"/>
      <c r="J118" s="886"/>
      <c r="K118" s="886"/>
      <c r="L118" s="886"/>
      <c r="M118" s="886"/>
      <c r="N118" s="887"/>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400</v>
      </c>
      <c r="N36" s="281">
        <f>K36/M36</f>
        <v>237.48574925500216</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400</v>
      </c>
      <c r="N37" s="281">
        <f>K37/M37</f>
        <v>344.23238346104728</v>
      </c>
    </row>
    <row r="38" spans="1:14">
      <c r="A38" t="s">
        <v>176</v>
      </c>
      <c r="B38" s="867" t="str">
        <f>VLOOKUP(A38,EQUIPOS!A8:D154,3,FALSE)</f>
        <v xml:space="preserve">Compresor (barrido y soplado)
</v>
      </c>
      <c r="C38" s="868"/>
      <c r="D38" s="868"/>
      <c r="E38" s="868"/>
      <c r="F38" s="868"/>
      <c r="G38" s="868"/>
      <c r="H38" s="869"/>
      <c r="I38" s="276"/>
      <c r="J38" s="277"/>
      <c r="K38" s="278">
        <f>VLOOKUP(A38,EQUIPOS!A8:D165,4,FALSE)</f>
        <v>3817.3291826309073</v>
      </c>
      <c r="L38" s="279"/>
      <c r="M38" s="280">
        <v>400</v>
      </c>
      <c r="N38" s="281">
        <f>K38/M38</f>
        <v>9.5433229565772688</v>
      </c>
    </row>
    <row r="39" spans="1:14">
      <c r="A39" t="s">
        <v>225</v>
      </c>
      <c r="B39" s="867" t="str">
        <f>VLOOKUP(A39,EQUIPOS!A9:D154,3,FALSE)</f>
        <v>Esparcidor de gravilla, Ancho de esparcimiento 3100mm, Velocidad de trabajo 10—20km2/h</v>
      </c>
      <c r="C39" s="868"/>
      <c r="D39" s="868"/>
      <c r="E39" s="868"/>
      <c r="F39" s="868"/>
      <c r="G39" s="868"/>
      <c r="H39" s="869"/>
      <c r="I39" s="870"/>
      <c r="J39" s="871"/>
      <c r="K39" s="278">
        <f>VLOOKUP(A39,EQUIPOS!A9:D166,4,FALSE)</f>
        <v>90439.567505639672</v>
      </c>
      <c r="L39" s="872">
        <v>400</v>
      </c>
      <c r="M39" s="873"/>
      <c r="N39" s="281">
        <f>K39/L39</f>
        <v>226.09891876409918</v>
      </c>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0.957510097614375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818.31788453434035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934</v>
      </c>
      <c r="B48" s="49" t="str">
        <f>VLOOKUP(A48,MATERIALES!A5:D372,3,FALSE)</f>
        <v>Emulsión CRR-2</v>
      </c>
      <c r="C48" s="290"/>
      <c r="D48" s="290"/>
      <c r="E48" s="290"/>
      <c r="F48" s="290"/>
      <c r="G48" s="290"/>
      <c r="H48" s="290"/>
      <c r="I48" s="277"/>
      <c r="J48" s="233" t="str">
        <f>VLOOKUP(A48,MATERIALES!A4:D372,2,FALSE)</f>
        <v>lt</v>
      </c>
      <c r="K48" s="291">
        <v>1.5</v>
      </c>
      <c r="L48" s="276"/>
      <c r="M48" s="411">
        <f>VLOOKUP(A48,MATERIALES!A5:D389,4,FALSE)</f>
        <v>2403</v>
      </c>
      <c r="N48" s="281">
        <f>K48*M48</f>
        <v>3604.5</v>
      </c>
    </row>
    <row r="49" spans="1:14">
      <c r="A49" s="114" t="s">
        <v>831</v>
      </c>
      <c r="B49" s="49" t="str">
        <f>VLOOKUP(A49,MATERIALES!A6:D372,3,FALSE)</f>
        <v>Agregado para tratamiento superf. Simple</v>
      </c>
      <c r="C49" s="290"/>
      <c r="D49" s="290"/>
      <c r="E49" s="290"/>
      <c r="F49" s="290"/>
      <c r="G49" s="290"/>
      <c r="H49" s="290"/>
      <c r="I49" s="277"/>
      <c r="J49" s="233" t="str">
        <f>VLOOKUP(A49,MATERIALES!A5:D372,2,FALSE)</f>
        <v>m3</v>
      </c>
      <c r="K49" s="291">
        <v>1.2999999999999999E-2</v>
      </c>
      <c r="L49" s="276"/>
      <c r="M49" s="411">
        <f>VLOOKUP(A49,MATERIALES!A6:D390,4,FALSE)</f>
        <v>70000</v>
      </c>
      <c r="N49" s="281">
        <f>K49*M49</f>
        <v>910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4514.5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5">
        <f>VLOOKUP(A58,TRANSPORTE!A5:D117,4,FALSE)</f>
        <v>1010</v>
      </c>
      <c r="M58" s="906"/>
      <c r="N58" s="296">
        <f>K58*L58</f>
        <v>13.129999999999999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13.129999999999999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SUM(N69:N75)</f>
        <v>95.751009761437501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5441.6988942957778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1088.3397788591556</v>
      </c>
      <c r="M83" s="854"/>
      <c r="N83" s="57"/>
    </row>
    <row r="84" spans="1:14">
      <c r="B84" s="95" t="s">
        <v>1057</v>
      </c>
      <c r="C84" s="96"/>
      <c r="D84" s="96"/>
      <c r="E84" s="96"/>
      <c r="F84" s="96"/>
      <c r="G84" s="96"/>
      <c r="H84" s="96"/>
      <c r="I84" s="93"/>
      <c r="J84" s="94"/>
      <c r="K84" s="313">
        <v>0.05</v>
      </c>
      <c r="L84" s="853">
        <f>N78*K84</f>
        <v>272.08494471478889</v>
      </c>
      <c r="M84" s="854"/>
      <c r="N84" s="57"/>
    </row>
    <row r="85" spans="1:14" ht="15.75" thickBot="1">
      <c r="B85" s="97" t="s">
        <v>1058</v>
      </c>
      <c r="C85" s="98"/>
      <c r="D85" s="98"/>
      <c r="E85" s="98"/>
      <c r="F85" s="98"/>
      <c r="G85" s="98"/>
      <c r="H85" s="98"/>
      <c r="I85" s="99"/>
      <c r="J85" s="100"/>
      <c r="K85" s="314">
        <v>0.05</v>
      </c>
      <c r="L85" s="855">
        <f>N78*K85</f>
        <v>272.08494471478889</v>
      </c>
      <c r="M85" s="856"/>
      <c r="N85" s="57"/>
    </row>
    <row r="86" spans="1:14" ht="15.75" thickBot="1">
      <c r="B86" s="818" t="s">
        <v>1037</v>
      </c>
      <c r="C86" s="819"/>
      <c r="D86" s="819"/>
      <c r="E86" s="819"/>
      <c r="F86" s="819"/>
      <c r="G86" s="819"/>
      <c r="H86" s="819"/>
      <c r="I86" s="819"/>
      <c r="J86" s="819"/>
      <c r="K86" s="819"/>
      <c r="L86" s="819"/>
      <c r="M86" s="820"/>
      <c r="N86" s="58">
        <f>L83+L84+L85</f>
        <v>1632.5096682887333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7074.2085625845111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400</v>
      </c>
      <c r="N36" s="281">
        <f>K36/M36</f>
        <v>237.48574925500216</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400</v>
      </c>
      <c r="N37" s="281">
        <f>K37/M37</f>
        <v>344.23238346104728</v>
      </c>
    </row>
    <row r="38" spans="1:14">
      <c r="A38" t="s">
        <v>176</v>
      </c>
      <c r="B38" s="867" t="str">
        <f>VLOOKUP(A38,EQUIPOS!A8:D154,3,FALSE)</f>
        <v xml:space="preserve">Compresor (barrido y soplado)
</v>
      </c>
      <c r="C38" s="868"/>
      <c r="D38" s="868"/>
      <c r="E38" s="868"/>
      <c r="F38" s="868"/>
      <c r="G38" s="868"/>
      <c r="H38" s="869"/>
      <c r="I38" s="276"/>
      <c r="J38" s="277"/>
      <c r="K38" s="278">
        <f>VLOOKUP(A38,EQUIPOS!A8:D165,4,FALSE)</f>
        <v>3817.3291826309073</v>
      </c>
      <c r="L38" s="279"/>
      <c r="M38" s="280">
        <v>400</v>
      </c>
      <c r="N38" s="281">
        <f>K38/M38</f>
        <v>9.5433229565772688</v>
      </c>
    </row>
    <row r="39" spans="1:14">
      <c r="A39" t="s">
        <v>225</v>
      </c>
      <c r="B39" s="867" t="str">
        <f>VLOOKUP(A39,EQUIPOS!A9:D154,3,FALSE)</f>
        <v>Esparcidor de gravilla, Ancho de esparcimiento 3100mm, Velocidad de trabajo 10—20km2/h</v>
      </c>
      <c r="C39" s="868"/>
      <c r="D39" s="868"/>
      <c r="E39" s="868"/>
      <c r="F39" s="868"/>
      <c r="G39" s="868"/>
      <c r="H39" s="869"/>
      <c r="I39" s="870"/>
      <c r="J39" s="871"/>
      <c r="K39" s="278">
        <f>VLOOKUP(A39,EQUIPOS!A9:D166,4,FALSE)</f>
        <v>90439.567505639672</v>
      </c>
      <c r="L39" s="872">
        <v>400</v>
      </c>
      <c r="M39" s="873"/>
      <c r="N39" s="281">
        <f>K39/L39</f>
        <v>226.09891876409918</v>
      </c>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0.957510097614375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818.31788453434035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934</v>
      </c>
      <c r="B48" s="49" t="str">
        <f>VLOOKUP(A48,MATERIALES!A5:D372,3,FALSE)</f>
        <v>Emulsión CRR-2</v>
      </c>
      <c r="C48" s="290"/>
      <c r="D48" s="290"/>
      <c r="E48" s="290"/>
      <c r="F48" s="290"/>
      <c r="G48" s="290"/>
      <c r="H48" s="290"/>
      <c r="I48" s="277"/>
      <c r="J48" s="233" t="str">
        <f>VLOOKUP(A48,MATERIALES!A4:D372,2,FALSE)</f>
        <v>lt</v>
      </c>
      <c r="K48" s="291">
        <v>1.83</v>
      </c>
      <c r="L48" s="276"/>
      <c r="M48" s="411">
        <f>VLOOKUP(A48,MATERIALES!A5:D389,4,FALSE)</f>
        <v>2403</v>
      </c>
      <c r="N48" s="281">
        <f>K48*M48</f>
        <v>4397.49</v>
      </c>
    </row>
    <row r="49" spans="1:14">
      <c r="A49" s="114" t="s">
        <v>831</v>
      </c>
      <c r="B49" s="49" t="str">
        <f>VLOOKUP(A49,MATERIALES!A6:D372,3,FALSE)</f>
        <v>Agregado para tratamiento superf. Simple</v>
      </c>
      <c r="C49" s="290"/>
      <c r="D49" s="290"/>
      <c r="E49" s="290"/>
      <c r="F49" s="290"/>
      <c r="G49" s="290"/>
      <c r="H49" s="290"/>
      <c r="I49" s="277"/>
      <c r="J49" s="233" t="str">
        <f>VLOOKUP(A49,MATERIALES!A5:D372,2,FALSE)</f>
        <v>m3</v>
      </c>
      <c r="K49" s="291">
        <v>1.9E-2</v>
      </c>
      <c r="L49" s="276"/>
      <c r="M49" s="411">
        <f>VLOOKUP(A49,MATERIALES!A6:D390,4,FALSE)</f>
        <v>70000</v>
      </c>
      <c r="N49" s="281">
        <f>K49*M49</f>
        <v>1330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5727.49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05">
        <f>VLOOKUP(A58,TRANSPORTE!A5:D117,4,FALSE)</f>
        <v>1010</v>
      </c>
      <c r="M58" s="906"/>
      <c r="N58" s="296">
        <f>K58*L58</f>
        <v>19.190000000000001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19.190000000000001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SUM(N69:N75)</f>
        <v>95.751009761437501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6660.7488942957771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1332.1497788591555</v>
      </c>
      <c r="M83" s="854"/>
      <c r="N83" s="57"/>
    </row>
    <row r="84" spans="1:14">
      <c r="B84" s="95" t="s">
        <v>1057</v>
      </c>
      <c r="C84" s="96"/>
      <c r="D84" s="96"/>
      <c r="E84" s="96"/>
      <c r="F84" s="96"/>
      <c r="G84" s="96"/>
      <c r="H84" s="96"/>
      <c r="I84" s="93"/>
      <c r="J84" s="94"/>
      <c r="K84" s="313">
        <v>0.05</v>
      </c>
      <c r="L84" s="853">
        <f>N78*K84</f>
        <v>333.03744471478888</v>
      </c>
      <c r="M84" s="854"/>
      <c r="N84" s="57"/>
    </row>
    <row r="85" spans="1:14" ht="15.75" thickBot="1">
      <c r="B85" s="97" t="s">
        <v>1058</v>
      </c>
      <c r="C85" s="98"/>
      <c r="D85" s="98"/>
      <c r="E85" s="98"/>
      <c r="F85" s="98"/>
      <c r="G85" s="98"/>
      <c r="H85" s="98"/>
      <c r="I85" s="99"/>
      <c r="J85" s="100"/>
      <c r="K85" s="314">
        <v>0.05</v>
      </c>
      <c r="L85" s="855">
        <f>N78*K85</f>
        <v>333.03744471478888</v>
      </c>
      <c r="M85" s="856"/>
      <c r="N85" s="57"/>
    </row>
    <row r="86" spans="1:14" ht="15.75" thickBot="1">
      <c r="B86" s="818" t="s">
        <v>1037</v>
      </c>
      <c r="C86" s="819"/>
      <c r="D86" s="819"/>
      <c r="E86" s="819"/>
      <c r="F86" s="819"/>
      <c r="G86" s="819"/>
      <c r="H86" s="819"/>
      <c r="I86" s="819"/>
      <c r="J86" s="819"/>
      <c r="K86" s="819"/>
      <c r="L86" s="819"/>
      <c r="M86" s="820"/>
      <c r="N86" s="58">
        <f>L83+L84+L85</f>
        <v>1998.224668288733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8658.9735625845096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400</v>
      </c>
      <c r="N36" s="281">
        <f>K36/M36</f>
        <v>237.48574925500216</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400</v>
      </c>
      <c r="N37" s="281">
        <f>K37/M37</f>
        <v>344.23238346104728</v>
      </c>
    </row>
    <row r="38" spans="1:14">
      <c r="A38" t="s">
        <v>176</v>
      </c>
      <c r="B38" s="867" t="str">
        <f>VLOOKUP(A38,EQUIPOS!A8:D154,3,FALSE)</f>
        <v xml:space="preserve">Compresor (barrido y soplado)
</v>
      </c>
      <c r="C38" s="868"/>
      <c r="D38" s="868"/>
      <c r="E38" s="868"/>
      <c r="F38" s="868"/>
      <c r="G38" s="868"/>
      <c r="H38" s="869"/>
      <c r="I38" s="276"/>
      <c r="J38" s="277"/>
      <c r="K38" s="278">
        <f>VLOOKUP(A38,EQUIPOS!A8:D165,4,FALSE)</f>
        <v>3817.3291826309073</v>
      </c>
      <c r="L38" s="279"/>
      <c r="M38" s="280">
        <v>400</v>
      </c>
      <c r="N38" s="281">
        <f>K38/M38</f>
        <v>9.5433229565772688</v>
      </c>
    </row>
    <row r="39" spans="1:14">
      <c r="A39" t="s">
        <v>225</v>
      </c>
      <c r="B39" s="867" t="str">
        <f>VLOOKUP(A39,EQUIPOS!A9:D154,3,FALSE)</f>
        <v>Esparcidor de gravilla, Ancho de esparcimiento 3100mm, Velocidad de trabajo 10—20km2/h</v>
      </c>
      <c r="C39" s="868"/>
      <c r="D39" s="868"/>
      <c r="E39" s="868"/>
      <c r="F39" s="868"/>
      <c r="G39" s="868"/>
      <c r="H39" s="869"/>
      <c r="I39" s="870"/>
      <c r="J39" s="871"/>
      <c r="K39" s="278">
        <f>VLOOKUP(A39,EQUIPOS!A9:D166,4,FALSE)</f>
        <v>90439.567505639672</v>
      </c>
      <c r="L39" s="872">
        <v>400</v>
      </c>
      <c r="M39" s="873"/>
      <c r="N39" s="281">
        <f>K39/L39</f>
        <v>226.09891876409918</v>
      </c>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0.957510097614375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818.31788453434035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831</v>
      </c>
      <c r="B48" s="49" t="str">
        <f>VLOOKUP(A48,MATERIALES!A5:D372,3,FALSE)</f>
        <v>Agregado para tratamiento superf. Simple</v>
      </c>
      <c r="C48" s="290"/>
      <c r="D48" s="290"/>
      <c r="E48" s="290"/>
      <c r="F48" s="290"/>
      <c r="G48" s="290"/>
      <c r="H48" s="290"/>
      <c r="I48" s="277"/>
      <c r="J48" s="233" t="str">
        <f>VLOOKUP(A48,MATERIALES!A4:D372,2,FALSE)</f>
        <v>m3</v>
      </c>
      <c r="K48" s="291">
        <v>1.2999999999999999E-2</v>
      </c>
      <c r="L48" s="276"/>
      <c r="M48" s="411">
        <f>VLOOKUP(A48,MATERIALES!A5:D389,4,FALSE)</f>
        <v>70000</v>
      </c>
      <c r="N48" s="281">
        <f>K48*M48</f>
        <v>910</v>
      </c>
    </row>
    <row r="49" spans="1:14">
      <c r="A49" s="114" t="s">
        <v>934</v>
      </c>
      <c r="B49" s="49" t="str">
        <f>VLOOKUP(A49,MATERIALES!A6:D372,3,FALSE)</f>
        <v>Emulsión CRR-2</v>
      </c>
      <c r="C49" s="290"/>
      <c r="D49" s="290"/>
      <c r="E49" s="290"/>
      <c r="F49" s="290"/>
      <c r="G49" s="290"/>
      <c r="H49" s="290"/>
      <c r="I49" s="277"/>
      <c r="J49" s="233" t="str">
        <f>VLOOKUP(A49,MATERIALES!A5:D372,2,FALSE)</f>
        <v>lt</v>
      </c>
      <c r="K49" s="291">
        <v>1.5</v>
      </c>
      <c r="L49" s="276"/>
      <c r="M49" s="411">
        <f>VLOOKUP(A49,MATERIALES!A6:D390,4,FALSE)</f>
        <v>2403</v>
      </c>
      <c r="N49" s="281">
        <f>K49*M49</f>
        <v>3604.5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4514.5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05">
        <f>VLOOKUP(A58,TRANSPORTE!A5:D117,4,FALSE)</f>
        <v>1010</v>
      </c>
      <c r="M58" s="906"/>
      <c r="N58" s="296">
        <f>K58*L58</f>
        <v>13.129999999999999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13.129999999999999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SUM(N69:N75)</f>
        <v>95.751009761437501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5441.6988942957778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1088.3397788591556</v>
      </c>
      <c r="M83" s="854"/>
      <c r="N83" s="57"/>
    </row>
    <row r="84" spans="1:14">
      <c r="B84" s="95" t="s">
        <v>1057</v>
      </c>
      <c r="C84" s="96"/>
      <c r="D84" s="96"/>
      <c r="E84" s="96"/>
      <c r="F84" s="96"/>
      <c r="G84" s="96"/>
      <c r="H84" s="96"/>
      <c r="I84" s="93"/>
      <c r="J84" s="94"/>
      <c r="K84" s="313">
        <v>0.05</v>
      </c>
      <c r="L84" s="853">
        <f>N78*K84</f>
        <v>272.08494471478889</v>
      </c>
      <c r="M84" s="854"/>
      <c r="N84" s="57"/>
    </row>
    <row r="85" spans="1:14" ht="15.75" thickBot="1">
      <c r="B85" s="97" t="s">
        <v>1058</v>
      </c>
      <c r="C85" s="98"/>
      <c r="D85" s="98"/>
      <c r="E85" s="98"/>
      <c r="F85" s="98"/>
      <c r="G85" s="98"/>
      <c r="H85" s="98"/>
      <c r="I85" s="99"/>
      <c r="J85" s="100"/>
      <c r="K85" s="314">
        <v>0.05</v>
      </c>
      <c r="L85" s="855">
        <f>N78*K85</f>
        <v>272.08494471478889</v>
      </c>
      <c r="M85" s="856"/>
      <c r="N85" s="57"/>
    </row>
    <row r="86" spans="1:14" ht="15.75" thickBot="1">
      <c r="B86" s="818" t="s">
        <v>1037</v>
      </c>
      <c r="C86" s="819"/>
      <c r="D86" s="819"/>
      <c r="E86" s="819"/>
      <c r="F86" s="819"/>
      <c r="G86" s="819"/>
      <c r="H86" s="819"/>
      <c r="I86" s="819"/>
      <c r="J86" s="819"/>
      <c r="K86" s="819"/>
      <c r="L86" s="819"/>
      <c r="M86" s="820"/>
      <c r="N86" s="58">
        <f>L83+L84+L85</f>
        <v>1632.5096682887333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7074.2085625845111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topLeftCell="A37" zoomScale="78" zoomScaleNormal="78" workbookViewId="0">
      <selection activeCell="M48" sqref="M48:M5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92">
        <v>275</v>
      </c>
      <c r="N36" s="281">
        <f>K36/M36</f>
        <v>345.43381709818493</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92">
        <f>M36</f>
        <v>275</v>
      </c>
      <c r="N37" s="281">
        <f>K37/M37</f>
        <v>500.70164867061425</v>
      </c>
    </row>
    <row r="38" spans="1:14">
      <c r="A38" t="s">
        <v>176</v>
      </c>
      <c r="B38" s="867" t="str">
        <f>VLOOKUP(A38,EQUIPOS!A8:D154,3,FALSE)</f>
        <v xml:space="preserve">Compresor (barrido y soplado)
</v>
      </c>
      <c r="C38" s="868"/>
      <c r="D38" s="868"/>
      <c r="E38" s="868"/>
      <c r="F38" s="868"/>
      <c r="G38" s="868"/>
      <c r="H38" s="869"/>
      <c r="I38" s="276"/>
      <c r="J38" s="277"/>
      <c r="K38" s="278">
        <f>VLOOKUP(A38,EQUIPOS!A8:D165,4,FALSE)</f>
        <v>3817.3291826309073</v>
      </c>
      <c r="L38" s="279"/>
      <c r="M38" s="292">
        <v>275</v>
      </c>
      <c r="N38" s="281">
        <f>K38/M38</f>
        <v>13.881197027748755</v>
      </c>
    </row>
    <row r="39" spans="1:14">
      <c r="A39" t="s">
        <v>225</v>
      </c>
      <c r="B39" s="867" t="str">
        <f>VLOOKUP(A39,EQUIPOS!A9:D154,3,FALSE)</f>
        <v>Esparcidor de gravilla, Ancho de esparcimiento 3100mm, Velocidad de trabajo 10—20km2/h</v>
      </c>
      <c r="C39" s="868"/>
      <c r="D39" s="868"/>
      <c r="E39" s="868"/>
      <c r="F39" s="868"/>
      <c r="G39" s="868"/>
      <c r="H39" s="869"/>
      <c r="I39" s="870"/>
      <c r="J39" s="871"/>
      <c r="K39" s="278">
        <f>VLOOKUP(A39,EQUIPOS!A9:D166,4,FALSE)</f>
        <v>90439.567505639672</v>
      </c>
      <c r="L39" s="948">
        <v>275</v>
      </c>
      <c r="M39" s="949"/>
      <c r="N39" s="281">
        <f>K39/L39</f>
        <v>328.87115456596246</v>
      </c>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1.3927419601663635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1190.2805593226767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827</v>
      </c>
      <c r="B48" s="49" t="str">
        <f>VLOOKUP(A48,MATERIALES!A5:D372,3,FALSE)</f>
        <v xml:space="preserve">Agregado para tratamiento superficial doble (primer riego)
</v>
      </c>
      <c r="C48" s="290"/>
      <c r="D48" s="290"/>
      <c r="E48" s="290"/>
      <c r="F48" s="290"/>
      <c r="G48" s="290"/>
      <c r="H48" s="290"/>
      <c r="I48" s="277"/>
      <c r="J48" s="233" t="str">
        <f>VLOOKUP(A48,MATERIALES!A4:D372,2,FALSE)</f>
        <v>m3</v>
      </c>
      <c r="K48" s="291">
        <v>2.5000000000000001E-2</v>
      </c>
      <c r="L48" s="276"/>
      <c r="M48" s="411">
        <f>VLOOKUP(A48,MATERIALES!A5:D389,4,FALSE)</f>
        <v>70000</v>
      </c>
      <c r="N48" s="281">
        <f>K48*M48</f>
        <v>1750</v>
      </c>
    </row>
    <row r="49" spans="1:14">
      <c r="A49" s="114" t="s">
        <v>829</v>
      </c>
      <c r="B49" s="49" t="str">
        <f>VLOOKUP(A49,MATERIALES!A6:D372,3,FALSE)</f>
        <v xml:space="preserve">Agregado para tratamiento superficial doble (segundo riego)
</v>
      </c>
      <c r="C49" s="290"/>
      <c r="D49" s="290"/>
      <c r="E49" s="290"/>
      <c r="F49" s="290"/>
      <c r="G49" s="290"/>
      <c r="H49" s="290"/>
      <c r="I49" s="277"/>
      <c r="J49" s="233" t="str">
        <f>VLOOKUP(A49,MATERIALES!A5:D372,2,FALSE)</f>
        <v>m3</v>
      </c>
      <c r="K49" s="291">
        <v>1.2999999999999999E-2</v>
      </c>
      <c r="L49" s="276"/>
      <c r="M49" s="411">
        <f>VLOOKUP(A49,MATERIALES!A6:D390,4,FALSE)</f>
        <v>71400</v>
      </c>
      <c r="N49" s="281">
        <f>K49*M49</f>
        <v>928.19999999999993</v>
      </c>
    </row>
    <row r="50" spans="1:14">
      <c r="A50" t="s">
        <v>934</v>
      </c>
      <c r="B50" s="49" t="str">
        <f>VLOOKUP(A50,MATERIALES!A6:D372,3,FALSE)</f>
        <v>Emulsión CRR-2</v>
      </c>
      <c r="C50" s="290"/>
      <c r="D50" s="290"/>
      <c r="E50" s="290"/>
      <c r="F50" s="290"/>
      <c r="G50" s="290"/>
      <c r="H50" s="290"/>
      <c r="I50" s="277"/>
      <c r="J50" s="233" t="str">
        <f>VLOOKUP(A50,MATERIALES!A6:D372,2,FALSE)</f>
        <v>lt</v>
      </c>
      <c r="K50" s="291">
        <v>4.24</v>
      </c>
      <c r="L50" s="276"/>
      <c r="M50" s="411">
        <f>VLOOKUP(A50,MATERIALES!A6:D391,4,FALSE)</f>
        <v>2403</v>
      </c>
      <c r="N50" s="281">
        <f>K50*M50</f>
        <v>10188.720000000001</v>
      </c>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12866.920000000002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5">
        <f>VLOOKUP(A58,TRANSPORTE!A5:D117,4,FALSE)</f>
        <v>1010</v>
      </c>
      <c r="M58" s="906"/>
      <c r="N58" s="296">
        <f>K58*L58</f>
        <v>38.380000000000003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38.380000000000003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9">
        <f>SUM(N69:N75)</f>
        <v>139.27419601663635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14234.854755339315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2846.9709510678631</v>
      </c>
      <c r="M83" s="854"/>
      <c r="N83" s="57"/>
    </row>
    <row r="84" spans="1:14">
      <c r="B84" s="95" t="s">
        <v>1057</v>
      </c>
      <c r="C84" s="96"/>
      <c r="D84" s="96"/>
      <c r="E84" s="96"/>
      <c r="F84" s="96"/>
      <c r="G84" s="96"/>
      <c r="H84" s="96"/>
      <c r="I84" s="93"/>
      <c r="J84" s="94"/>
      <c r="K84" s="313">
        <v>0.05</v>
      </c>
      <c r="L84" s="853">
        <f>N78*K84</f>
        <v>711.74273776696577</v>
      </c>
      <c r="M84" s="854"/>
      <c r="N84" s="57"/>
    </row>
    <row r="85" spans="1:14" ht="15.75" thickBot="1">
      <c r="B85" s="97" t="s">
        <v>1058</v>
      </c>
      <c r="C85" s="98"/>
      <c r="D85" s="98"/>
      <c r="E85" s="98"/>
      <c r="F85" s="98"/>
      <c r="G85" s="98"/>
      <c r="H85" s="98"/>
      <c r="I85" s="99"/>
      <c r="J85" s="100"/>
      <c r="K85" s="314">
        <v>0.05</v>
      </c>
      <c r="L85" s="855">
        <f>N78*K85</f>
        <v>711.74273776696577</v>
      </c>
      <c r="M85" s="856"/>
      <c r="N85" s="57"/>
    </row>
    <row r="86" spans="1:14" ht="15.75" thickBot="1">
      <c r="B86" s="818" t="s">
        <v>1037</v>
      </c>
      <c r="C86" s="819"/>
      <c r="D86" s="819"/>
      <c r="E86" s="819"/>
      <c r="F86" s="819"/>
      <c r="G86" s="819"/>
      <c r="H86" s="819"/>
      <c r="I86" s="819"/>
      <c r="J86" s="819"/>
      <c r="K86" s="819"/>
      <c r="L86" s="819"/>
      <c r="M86" s="820"/>
      <c r="N86" s="58">
        <f>L83+L84+L85</f>
        <v>4270.4564266017942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18505.31118194111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P119"/>
  <sheetViews>
    <sheetView topLeftCell="A34" zoomScale="78" zoomScaleNormal="78" workbookViewId="0">
      <selection activeCell="J57" sqref="J5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119"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92">
        <v>275</v>
      </c>
      <c r="N36" s="281">
        <f>K36/M36</f>
        <v>345.43381709818493</v>
      </c>
    </row>
    <row r="37" spans="1:16">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92">
        <v>275</v>
      </c>
      <c r="N37" s="281">
        <f>K37/M37</f>
        <v>500.70164867061425</v>
      </c>
    </row>
    <row r="38" spans="1:16">
      <c r="A38" t="s">
        <v>176</v>
      </c>
      <c r="B38" s="867" t="str">
        <f>VLOOKUP(A38,EQUIPOS!A8:D154,3,FALSE)</f>
        <v xml:space="preserve">Compresor (barrido y soplado)
</v>
      </c>
      <c r="C38" s="868"/>
      <c r="D38" s="868"/>
      <c r="E38" s="868"/>
      <c r="F38" s="868"/>
      <c r="G38" s="868"/>
      <c r="H38" s="869"/>
      <c r="I38" s="276"/>
      <c r="J38" s="277"/>
      <c r="K38" s="278">
        <f>VLOOKUP(A38,EQUIPOS!A8:D165,4,FALSE)</f>
        <v>3817.3291826309073</v>
      </c>
      <c r="L38" s="279"/>
      <c r="M38" s="292">
        <v>275</v>
      </c>
      <c r="N38" s="281">
        <f>K38/M38</f>
        <v>13.881197027748755</v>
      </c>
    </row>
    <row r="39" spans="1:16">
      <c r="A39" t="s">
        <v>225</v>
      </c>
      <c r="B39" s="867" t="str">
        <f>VLOOKUP(A39,EQUIPOS!A9:D154,3,FALSE)</f>
        <v>Esparcidor de gravilla, Ancho de esparcimiento 3100mm, Velocidad de trabajo 10—20km2/h</v>
      </c>
      <c r="C39" s="868"/>
      <c r="D39" s="868"/>
      <c r="E39" s="868"/>
      <c r="F39" s="868"/>
      <c r="G39" s="868"/>
      <c r="H39" s="869"/>
      <c r="I39" s="870"/>
      <c r="J39" s="871"/>
      <c r="K39" s="278">
        <f>VLOOKUP(A39,EQUIPOS!A9:D166,4,FALSE)</f>
        <v>90439.567505639672</v>
      </c>
      <c r="L39" s="948">
        <v>275</v>
      </c>
      <c r="M39" s="949"/>
      <c r="N39" s="281">
        <f>K39/L39</f>
        <v>328.87115456596246</v>
      </c>
    </row>
    <row r="40" spans="1:16">
      <c r="B40" s="867"/>
      <c r="C40" s="868"/>
      <c r="D40" s="868"/>
      <c r="E40" s="874"/>
      <c r="F40" s="868"/>
      <c r="G40" s="868"/>
      <c r="H40" s="869"/>
      <c r="I40" s="42"/>
      <c r="J40" s="43"/>
      <c r="K40" s="283"/>
      <c r="L40" s="285"/>
      <c r="M40" s="286"/>
      <c r="N40" s="287"/>
    </row>
    <row r="41" spans="1:16">
      <c r="B41" s="875" t="s">
        <v>1036</v>
      </c>
      <c r="C41" s="876"/>
      <c r="D41" s="876"/>
      <c r="E41" s="44"/>
      <c r="F41" s="45"/>
      <c r="G41" s="45"/>
      <c r="H41" s="46"/>
      <c r="I41" s="42"/>
      <c r="J41" s="43"/>
      <c r="K41" s="288"/>
      <c r="L41" s="285"/>
      <c r="M41" s="410">
        <v>0.01</v>
      </c>
      <c r="N41" s="353">
        <f>N76*M41</f>
        <v>1.3927419601663635</v>
      </c>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3">
        <f>SUM(N36:N42)</f>
        <v>1190.2805593226767</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4" t="s">
        <v>1029</v>
      </c>
      <c r="K47" s="91" t="s">
        <v>1030</v>
      </c>
      <c r="L47" s="899" t="s">
        <v>1039</v>
      </c>
      <c r="M47" s="898"/>
      <c r="N47" s="92" t="s">
        <v>1035</v>
      </c>
    </row>
    <row r="48" spans="1:16">
      <c r="A48" t="s">
        <v>827</v>
      </c>
      <c r="B48" s="49" t="str">
        <f>VLOOKUP(A48,MATERIALES!A5:D372,3,FALSE)</f>
        <v xml:space="preserve">Agregado para tratamiento superficial doble (primer riego)
</v>
      </c>
      <c r="C48" s="290"/>
      <c r="D48" s="290"/>
      <c r="E48" s="290"/>
      <c r="F48" s="290"/>
      <c r="G48" s="290"/>
      <c r="H48" s="290"/>
      <c r="I48" s="277"/>
      <c r="J48" s="233" t="str">
        <f>VLOOKUP(A48,MATERIALES!A4:D372,2,FALSE)</f>
        <v>m3</v>
      </c>
      <c r="K48" s="291">
        <v>1.9E-2</v>
      </c>
      <c r="L48" s="276"/>
      <c r="M48" s="411">
        <f>VLOOKUP(A48,MATERIALES!A5:D389,4,FALSE)</f>
        <v>70000</v>
      </c>
      <c r="N48" s="281">
        <f>K48*M48</f>
        <v>1330</v>
      </c>
      <c r="O48">
        <v>53138.365710277176</v>
      </c>
      <c r="P48">
        <f>+M48/O48</f>
        <v>1.3173156355928672</v>
      </c>
    </row>
    <row r="49" spans="1:16">
      <c r="A49" s="114" t="s">
        <v>829</v>
      </c>
      <c r="B49" s="49" t="str">
        <f>VLOOKUP(A49,MATERIALES!A6:D372,3,FALSE)</f>
        <v xml:space="preserve">Agregado para tratamiento superficial doble (segundo riego)
</v>
      </c>
      <c r="C49" s="290"/>
      <c r="D49" s="290"/>
      <c r="E49" s="290"/>
      <c r="F49" s="290"/>
      <c r="G49" s="290"/>
      <c r="H49" s="290"/>
      <c r="I49" s="277"/>
      <c r="J49" s="233" t="str">
        <f>VLOOKUP(A49,MATERIALES!A5:D372,2,FALSE)</f>
        <v>m3</v>
      </c>
      <c r="K49" s="291">
        <v>0.01</v>
      </c>
      <c r="L49" s="276"/>
      <c r="M49" s="411">
        <f>VLOOKUP(A49,MATERIALES!A6:D390,4,FALSE)</f>
        <v>71400</v>
      </c>
      <c r="N49" s="281">
        <f>K49*M49</f>
        <v>714</v>
      </c>
      <c r="O49">
        <v>54550.818197464825</v>
      </c>
      <c r="P49">
        <f t="shared" ref="P49:P50" si="0">+M49/O49</f>
        <v>1.3088712939473055</v>
      </c>
    </row>
    <row r="50" spans="1:16">
      <c r="A50" t="s">
        <v>934</v>
      </c>
      <c r="B50" s="49" t="str">
        <f>VLOOKUP(A50,MATERIALES!A6:D372,3,FALSE)</f>
        <v>Emulsión CRR-2</v>
      </c>
      <c r="C50" s="290"/>
      <c r="D50" s="290"/>
      <c r="E50" s="290"/>
      <c r="F50" s="290"/>
      <c r="G50" s="290"/>
      <c r="H50" s="290"/>
      <c r="I50" s="277"/>
      <c r="J50" s="233" t="str">
        <f>VLOOKUP(A50,MATERIALES!A6:D372,2,FALSE)</f>
        <v>lt</v>
      </c>
      <c r="K50" s="291">
        <v>3.24</v>
      </c>
      <c r="L50" s="276"/>
      <c r="M50" s="411">
        <f>VLOOKUP(A50,MATERIALES!A6:D391,4,FALSE)</f>
        <v>2403</v>
      </c>
      <c r="N50" s="281">
        <f>K50*M50</f>
        <v>7785.72</v>
      </c>
      <c r="O50">
        <v>2206</v>
      </c>
      <c r="P50">
        <f t="shared" si="0"/>
        <v>1.0893019038984588</v>
      </c>
    </row>
    <row r="51" spans="1:16">
      <c r="B51" s="49"/>
      <c r="C51" s="290"/>
      <c r="D51" s="290"/>
      <c r="E51" s="290"/>
      <c r="F51" s="290"/>
      <c r="G51" s="290"/>
      <c r="H51" s="290"/>
      <c r="I51" s="277"/>
      <c r="J51" s="233"/>
      <c r="K51" s="291"/>
      <c r="L51" s="276"/>
      <c r="M51" s="292"/>
      <c r="N51" s="293"/>
    </row>
    <row r="52" spans="1:16" ht="15.75" thickBot="1">
      <c r="B52" s="900"/>
      <c r="C52" s="901"/>
      <c r="D52" s="901"/>
      <c r="E52" s="901"/>
      <c r="F52" s="901"/>
      <c r="G52" s="901"/>
      <c r="H52" s="901"/>
      <c r="I52" s="871"/>
      <c r="J52" s="48"/>
      <c r="K52" s="50"/>
      <c r="L52" s="902"/>
      <c r="M52" s="903"/>
      <c r="N52" s="51"/>
    </row>
    <row r="53" spans="1:16" ht="15.75" thickBot="1">
      <c r="B53" s="818" t="s">
        <v>1037</v>
      </c>
      <c r="C53" s="819"/>
      <c r="D53" s="819"/>
      <c r="E53" s="819"/>
      <c r="F53" s="819"/>
      <c r="G53" s="819"/>
      <c r="H53" s="819"/>
      <c r="I53" s="819"/>
      <c r="J53" s="819"/>
      <c r="K53" s="819"/>
      <c r="L53" s="819"/>
      <c r="M53" s="820"/>
      <c r="N53" s="403">
        <f>SUM(N48:N52)</f>
        <v>9829.7200000000012</v>
      </c>
    </row>
    <row r="54" spans="1:16">
      <c r="B54" s="39"/>
      <c r="C54" s="40"/>
      <c r="D54" s="40"/>
      <c r="E54" s="40"/>
      <c r="F54" s="40"/>
      <c r="G54" s="40"/>
      <c r="H54" s="40"/>
      <c r="I54" s="40"/>
      <c r="J54" s="40"/>
      <c r="K54" s="40"/>
      <c r="L54" s="40"/>
      <c r="M54" s="40"/>
      <c r="N54" s="41"/>
    </row>
    <row r="55" spans="1:16">
      <c r="B55" s="70" t="s">
        <v>1040</v>
      </c>
      <c r="C55" s="71"/>
      <c r="D55" s="71"/>
      <c r="E55" s="71"/>
      <c r="F55" s="71"/>
      <c r="G55" s="71"/>
      <c r="H55" s="71"/>
      <c r="I55" s="71"/>
      <c r="J55" s="71"/>
      <c r="K55" s="71"/>
      <c r="L55" s="71"/>
      <c r="M55" s="71"/>
      <c r="N55" s="72"/>
    </row>
    <row r="56" spans="1:16" ht="15.75" thickBot="1">
      <c r="B56" s="74"/>
      <c r="C56" s="67"/>
      <c r="D56" s="67"/>
      <c r="E56" s="67"/>
      <c r="F56" s="67"/>
      <c r="G56" s="67"/>
      <c r="H56" s="67"/>
      <c r="I56" s="67"/>
      <c r="J56" s="67"/>
      <c r="K56" s="67"/>
      <c r="L56" s="67"/>
      <c r="M56" s="67"/>
      <c r="N56" s="69"/>
    </row>
    <row r="57" spans="1:16" ht="25.5">
      <c r="B57" s="322" t="s">
        <v>1041</v>
      </c>
      <c r="C57" s="323"/>
      <c r="D57" s="323"/>
      <c r="E57" s="323"/>
      <c r="F57" s="323"/>
      <c r="G57" s="323"/>
      <c r="H57" s="79" t="s">
        <v>1029</v>
      </c>
      <c r="I57" s="80" t="s">
        <v>1042</v>
      </c>
      <c r="J57" s="81" t="s">
        <v>1043</v>
      </c>
      <c r="K57" s="79" t="s">
        <v>1044</v>
      </c>
      <c r="L57" s="904" t="s">
        <v>1045</v>
      </c>
      <c r="M57" s="883"/>
      <c r="N57" s="82" t="s">
        <v>1035</v>
      </c>
    </row>
    <row r="58" spans="1:16">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5">
        <f>VLOOKUP(A58,TRANSPORTE!A5:D117,4,FALSE)</f>
        <v>1010</v>
      </c>
      <c r="M58" s="906"/>
      <c r="N58" s="296">
        <f>K58*L58</f>
        <v>29.290000000000003</v>
      </c>
    </row>
    <row r="59" spans="1:16">
      <c r="B59" s="52"/>
      <c r="C59" s="53"/>
      <c r="D59" s="53"/>
      <c r="E59" s="53"/>
      <c r="F59" s="53"/>
      <c r="G59" s="53"/>
      <c r="H59" s="297"/>
      <c r="I59" s="288"/>
      <c r="J59" s="288"/>
      <c r="K59" s="288"/>
      <c r="L59" s="298"/>
      <c r="M59" s="299"/>
      <c r="N59" s="300"/>
    </row>
    <row r="60" spans="1:16">
      <c r="B60" s="52"/>
      <c r="C60" s="53"/>
      <c r="D60" s="53"/>
      <c r="E60" s="53"/>
      <c r="F60" s="53"/>
      <c r="G60" s="53"/>
      <c r="H60" s="297"/>
      <c r="I60" s="288"/>
      <c r="J60" s="288"/>
      <c r="K60" s="288"/>
      <c r="L60" s="298"/>
      <c r="M60" s="299"/>
      <c r="N60" s="300"/>
    </row>
    <row r="61" spans="1:16">
      <c r="B61" s="52"/>
      <c r="C61" s="53"/>
      <c r="D61" s="53"/>
      <c r="E61" s="53"/>
      <c r="F61" s="53"/>
      <c r="G61" s="53"/>
      <c r="H61" s="297"/>
      <c r="I61" s="288"/>
      <c r="J61" s="288"/>
      <c r="K61" s="288"/>
      <c r="L61" s="298"/>
      <c r="M61" s="299"/>
      <c r="N61" s="300"/>
    </row>
    <row r="62" spans="1:16">
      <c r="B62" s="52"/>
      <c r="C62" s="53"/>
      <c r="D62" s="53"/>
      <c r="E62" s="53"/>
      <c r="F62" s="53"/>
      <c r="G62" s="53"/>
      <c r="H62" s="297"/>
      <c r="I62" s="288"/>
      <c r="J62" s="288"/>
      <c r="K62" s="288"/>
      <c r="L62" s="298"/>
      <c r="M62" s="299"/>
      <c r="N62" s="300"/>
    </row>
    <row r="63" spans="1:16" ht="15.75" thickBot="1">
      <c r="B63" s="456"/>
      <c r="C63" s="457"/>
      <c r="D63" s="457"/>
      <c r="E63" s="457"/>
      <c r="F63" s="457"/>
      <c r="G63" s="457"/>
      <c r="H63" s="54"/>
      <c r="I63" s="132"/>
      <c r="J63" s="132"/>
      <c r="K63" s="132"/>
      <c r="L63" s="896"/>
      <c r="M63" s="897"/>
      <c r="N63" s="133"/>
    </row>
    <row r="64" spans="1:16" ht="15.75" thickBot="1">
      <c r="B64" s="907" t="s">
        <v>1037</v>
      </c>
      <c r="C64" s="861"/>
      <c r="D64" s="861"/>
      <c r="E64" s="861"/>
      <c r="F64" s="861"/>
      <c r="G64" s="861"/>
      <c r="H64" s="861"/>
      <c r="I64" s="861"/>
      <c r="J64" s="861"/>
      <c r="K64" s="861"/>
      <c r="L64" s="861"/>
      <c r="M64" s="862"/>
      <c r="N64" s="110">
        <f>N58+N59+N60+N61+N62</f>
        <v>29.290000000000003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SUM(N69:N75)</f>
        <v>139.27419601663635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11188.564755339316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2237.7129510678633</v>
      </c>
      <c r="M83" s="854"/>
      <c r="N83" s="57"/>
    </row>
    <row r="84" spans="1:14">
      <c r="B84" s="95" t="s">
        <v>1057</v>
      </c>
      <c r="C84" s="96"/>
      <c r="D84" s="96"/>
      <c r="E84" s="96"/>
      <c r="F84" s="96"/>
      <c r="G84" s="96"/>
      <c r="H84" s="96"/>
      <c r="I84" s="93"/>
      <c r="J84" s="94"/>
      <c r="K84" s="313">
        <v>0.05</v>
      </c>
      <c r="L84" s="853">
        <f>N78*K84</f>
        <v>559.42823776696582</v>
      </c>
      <c r="M84" s="854"/>
      <c r="N84" s="57"/>
    </row>
    <row r="85" spans="1:14" ht="15.75" thickBot="1">
      <c r="B85" s="97" t="s">
        <v>1058</v>
      </c>
      <c r="C85" s="98"/>
      <c r="D85" s="98"/>
      <c r="E85" s="98"/>
      <c r="F85" s="98"/>
      <c r="G85" s="98"/>
      <c r="H85" s="98"/>
      <c r="I85" s="99"/>
      <c r="J85" s="100"/>
      <c r="K85" s="314">
        <v>0.05</v>
      </c>
      <c r="L85" s="855">
        <f>N78*K85</f>
        <v>559.42823776696582</v>
      </c>
      <c r="M85" s="856"/>
      <c r="N85" s="57"/>
    </row>
    <row r="86" spans="1:14" ht="15.75" thickBot="1">
      <c r="B86" s="818" t="s">
        <v>1037</v>
      </c>
      <c r="C86" s="819"/>
      <c r="D86" s="819"/>
      <c r="E86" s="819"/>
      <c r="F86" s="819"/>
      <c r="G86" s="819"/>
      <c r="H86" s="819"/>
      <c r="I86" s="819"/>
      <c r="J86" s="819"/>
      <c r="K86" s="819"/>
      <c r="L86" s="819"/>
      <c r="M86" s="820"/>
      <c r="N86" s="58">
        <f>L83+L84+L85</f>
        <v>3356.5694266017954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14545.13418194111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275</v>
      </c>
      <c r="N36" s="281">
        <f>K36/M36</f>
        <v>345.43381709818493</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275</v>
      </c>
      <c r="N37" s="281">
        <f>K37/M37</f>
        <v>500.70164867061425</v>
      </c>
    </row>
    <row r="38" spans="1:14">
      <c r="A38" t="s">
        <v>176</v>
      </c>
      <c r="B38" s="867" t="str">
        <f>VLOOKUP(A38,EQUIPOS!A8:D154,3,FALSE)</f>
        <v xml:space="preserve">Compresor (barrido y soplado)
</v>
      </c>
      <c r="C38" s="868"/>
      <c r="D38" s="868"/>
      <c r="E38" s="868"/>
      <c r="F38" s="868"/>
      <c r="G38" s="868"/>
      <c r="H38" s="869"/>
      <c r="I38" s="276"/>
      <c r="J38" s="277"/>
      <c r="K38" s="278">
        <f>VLOOKUP(A38,EQUIPOS!A8:D165,4,FALSE)</f>
        <v>3817.3291826309073</v>
      </c>
      <c r="L38" s="279"/>
      <c r="M38" s="280">
        <v>275</v>
      </c>
      <c r="N38" s="281">
        <f>K38/M38</f>
        <v>13.881197027748755</v>
      </c>
    </row>
    <row r="39" spans="1:14">
      <c r="A39" t="s">
        <v>225</v>
      </c>
      <c r="B39" s="867" t="str">
        <f>VLOOKUP(A39,EQUIPOS!A9:D154,3,FALSE)</f>
        <v>Esparcidor de gravilla, Ancho de esparcimiento 3100mm, Velocidad de trabajo 10—20km2/h</v>
      </c>
      <c r="C39" s="868"/>
      <c r="D39" s="868"/>
      <c r="E39" s="868"/>
      <c r="F39" s="868"/>
      <c r="G39" s="868"/>
      <c r="H39" s="869"/>
      <c r="I39" s="870"/>
      <c r="J39" s="871"/>
      <c r="K39" s="278">
        <f>VLOOKUP(A39,EQUIPOS!A9:D166,4,FALSE)</f>
        <v>90439.567505639672</v>
      </c>
      <c r="L39" s="872">
        <v>275</v>
      </c>
      <c r="M39" s="873"/>
      <c r="N39" s="281">
        <f>K39/L39</f>
        <v>328.87115456596246</v>
      </c>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1.3927419601663635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1190.2805593226767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827</v>
      </c>
      <c r="B48" s="49" t="str">
        <f>VLOOKUP(A48,MATERIALES!A5:D372,3,FALSE)</f>
        <v xml:space="preserve">Agregado para tratamiento superficial doble (primer riego)
</v>
      </c>
      <c r="C48" s="290"/>
      <c r="D48" s="290"/>
      <c r="E48" s="290"/>
      <c r="F48" s="290"/>
      <c r="G48" s="290"/>
      <c r="H48" s="290"/>
      <c r="I48" s="277"/>
      <c r="J48" s="233" t="str">
        <f>VLOOKUP(A48,MATERIALES!A4:D633,2,FALSE)</f>
        <v>m3</v>
      </c>
      <c r="K48" s="291">
        <v>2.5000000000000001E-2</v>
      </c>
      <c r="L48" s="276"/>
      <c r="M48" s="411">
        <f>VLOOKUP(A48,MATERIALES!A5:D389,4,FALSE)</f>
        <v>70000</v>
      </c>
      <c r="N48" s="281">
        <f>K48*M48</f>
        <v>1750</v>
      </c>
    </row>
    <row r="49" spans="1:14">
      <c r="A49" s="114" t="s">
        <v>829</v>
      </c>
      <c r="B49" s="49" t="str">
        <f>VLOOKUP(A49,MATERIALES!A6:D372,3,FALSE)</f>
        <v xml:space="preserve">Agregado para tratamiento superficial doble (segundo riego)
</v>
      </c>
      <c r="C49" s="290"/>
      <c r="D49" s="290"/>
      <c r="E49" s="290"/>
      <c r="F49" s="290"/>
      <c r="G49" s="290"/>
      <c r="H49" s="290"/>
      <c r="I49" s="277"/>
      <c r="J49" s="233" t="str">
        <f>VLOOKUP(A49,MATERIALES!A5:D634,2,FALSE)</f>
        <v>m3</v>
      </c>
      <c r="K49" s="291">
        <v>1.2999999999999999E-2</v>
      </c>
      <c r="L49" s="276"/>
      <c r="M49" s="411">
        <f>VLOOKUP(A49,MATERIALES!A6:D390,4,FALSE)</f>
        <v>71400</v>
      </c>
      <c r="N49" s="281">
        <f>K49*M49</f>
        <v>928.19999999999993</v>
      </c>
    </row>
    <row r="50" spans="1:14">
      <c r="A50" t="s">
        <v>936</v>
      </c>
      <c r="B50" s="49" t="str">
        <f>VLOOKUP(A50,MATERIALES!A6:D372,3,FALSE)</f>
        <v>Emulsión CRR-2m</v>
      </c>
      <c r="C50" s="290"/>
      <c r="D50" s="290"/>
      <c r="E50" s="290"/>
      <c r="F50" s="290"/>
      <c r="G50" s="290"/>
      <c r="H50" s="290"/>
      <c r="I50" s="277"/>
      <c r="J50" s="233" t="str">
        <f>VLOOKUP(A50,MATERIALES!A6:D635,2,FALSE)</f>
        <v>lt</v>
      </c>
      <c r="K50" s="291">
        <v>4.24</v>
      </c>
      <c r="L50" s="276"/>
      <c r="M50" s="411">
        <f>VLOOKUP(A50,MATERIALES!A6:D391,4,FALSE)</f>
        <v>2038</v>
      </c>
      <c r="N50" s="281">
        <f>K50*M50</f>
        <v>8641.1200000000008</v>
      </c>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11319.32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05">
        <f>VLOOKUP(A58,TRANSPORTE!A5:D117,4,FALSE)</f>
        <v>1010</v>
      </c>
      <c r="M58" s="906"/>
      <c r="N58" s="296">
        <f>K58*L58</f>
        <v>38.380000000000003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38.380000000000003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SUM(N69:N75)</f>
        <v>139.27419601663635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12687.254755339312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2537.4509510678627</v>
      </c>
      <c r="M83" s="854"/>
      <c r="N83" s="57"/>
    </row>
    <row r="84" spans="1:14">
      <c r="B84" s="95" t="s">
        <v>1057</v>
      </c>
      <c r="C84" s="96"/>
      <c r="D84" s="96"/>
      <c r="E84" s="96"/>
      <c r="F84" s="96"/>
      <c r="G84" s="96"/>
      <c r="H84" s="96"/>
      <c r="I84" s="93"/>
      <c r="J84" s="94"/>
      <c r="K84" s="313">
        <v>0.05</v>
      </c>
      <c r="L84" s="853">
        <f>N78*K84</f>
        <v>634.36273776696567</v>
      </c>
      <c r="M84" s="854"/>
      <c r="N84" s="57"/>
    </row>
    <row r="85" spans="1:14" ht="15.75" thickBot="1">
      <c r="B85" s="97" t="s">
        <v>1058</v>
      </c>
      <c r="C85" s="98"/>
      <c r="D85" s="98"/>
      <c r="E85" s="98"/>
      <c r="F85" s="98"/>
      <c r="G85" s="98"/>
      <c r="H85" s="98"/>
      <c r="I85" s="99"/>
      <c r="J85" s="100"/>
      <c r="K85" s="314">
        <v>0.05</v>
      </c>
      <c r="L85" s="855">
        <f>N78*K85</f>
        <v>634.36273776696567</v>
      </c>
      <c r="M85" s="856"/>
      <c r="N85" s="57"/>
    </row>
    <row r="86" spans="1:14" ht="15.75" thickBot="1">
      <c r="B86" s="818" t="s">
        <v>1037</v>
      </c>
      <c r="C86" s="819"/>
      <c r="D86" s="819"/>
      <c r="E86" s="819"/>
      <c r="F86" s="819"/>
      <c r="G86" s="819"/>
      <c r="H86" s="819"/>
      <c r="I86" s="819"/>
      <c r="J86" s="819"/>
      <c r="K86" s="819"/>
      <c r="L86" s="819"/>
      <c r="M86" s="820"/>
      <c r="N86" s="58">
        <f>L83+L84+L85</f>
        <v>3806.1764266017935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16493.431181941105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275</v>
      </c>
      <c r="N36" s="281">
        <f>K36/M36</f>
        <v>345.43381709818493</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275</v>
      </c>
      <c r="N37" s="281">
        <f>K37/M37</f>
        <v>500.70164867061425</v>
      </c>
    </row>
    <row r="38" spans="1:14">
      <c r="A38" t="s">
        <v>176</v>
      </c>
      <c r="B38" s="867" t="str">
        <f>VLOOKUP(A38,EQUIPOS!A8:D154,3,FALSE)</f>
        <v xml:space="preserve">Compresor (barrido y soplado)
</v>
      </c>
      <c r="C38" s="868"/>
      <c r="D38" s="868"/>
      <c r="E38" s="868"/>
      <c r="F38" s="868"/>
      <c r="G38" s="868"/>
      <c r="H38" s="869"/>
      <c r="I38" s="276"/>
      <c r="J38" s="277"/>
      <c r="K38" s="278">
        <f>VLOOKUP(A38,EQUIPOS!A8:D165,4,FALSE)</f>
        <v>3817.3291826309073</v>
      </c>
      <c r="L38" s="279"/>
      <c r="M38" s="280">
        <v>275</v>
      </c>
      <c r="N38" s="281">
        <f>K38/M38</f>
        <v>13.881197027748755</v>
      </c>
    </row>
    <row r="39" spans="1:14">
      <c r="A39" t="s">
        <v>225</v>
      </c>
      <c r="B39" s="867" t="str">
        <f>VLOOKUP(A39,EQUIPOS!A9:D154,3,FALSE)</f>
        <v>Esparcidor de gravilla, Ancho de esparcimiento 3100mm, Velocidad de trabajo 10—20km2/h</v>
      </c>
      <c r="C39" s="868"/>
      <c r="D39" s="868"/>
      <c r="E39" s="868"/>
      <c r="F39" s="868"/>
      <c r="G39" s="868"/>
      <c r="H39" s="869"/>
      <c r="I39" s="870"/>
      <c r="J39" s="871"/>
      <c r="K39" s="278">
        <f>VLOOKUP(A39,EQUIPOS!A9:D166,4,FALSE)</f>
        <v>90439.567505639672</v>
      </c>
      <c r="L39" s="872">
        <v>275</v>
      </c>
      <c r="M39" s="873"/>
      <c r="N39" s="281">
        <f>K39/L39</f>
        <v>328.87115456596246</v>
      </c>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1.3927419601663635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1190.2805593226767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827</v>
      </c>
      <c r="B48" s="49" t="str">
        <f>VLOOKUP(A48,MATERIALES!A5:D372,3,FALSE)</f>
        <v xml:space="preserve">Agregado para tratamiento superficial doble (primer riego)
</v>
      </c>
      <c r="C48" s="290"/>
      <c r="D48" s="290"/>
      <c r="E48" s="290"/>
      <c r="F48" s="290"/>
      <c r="G48" s="290"/>
      <c r="H48" s="290"/>
      <c r="I48" s="277"/>
      <c r="J48" s="233" t="str">
        <f>VLOOKUP(A48,MATERIALES!A4:D633,2,FALSE)</f>
        <v>m3</v>
      </c>
      <c r="K48" s="291">
        <v>1.9E-2</v>
      </c>
      <c r="L48" s="276"/>
      <c r="M48" s="411">
        <f>VLOOKUP(A48,MATERIALES!A5:D389,4,FALSE)</f>
        <v>70000</v>
      </c>
      <c r="N48" s="281">
        <f>K48*M48</f>
        <v>1330</v>
      </c>
    </row>
    <row r="49" spans="1:14">
      <c r="A49" s="114" t="s">
        <v>829</v>
      </c>
      <c r="B49" s="49" t="str">
        <f>VLOOKUP(A49,MATERIALES!A6:D372,3,FALSE)</f>
        <v xml:space="preserve">Agregado para tratamiento superficial doble (segundo riego)
</v>
      </c>
      <c r="C49" s="290"/>
      <c r="D49" s="290"/>
      <c r="E49" s="290"/>
      <c r="F49" s="290"/>
      <c r="G49" s="290"/>
      <c r="H49" s="290"/>
      <c r="I49" s="277"/>
      <c r="J49" s="233" t="str">
        <f>VLOOKUP(A49,MATERIALES!A5:D634,2,FALSE)</f>
        <v>m3</v>
      </c>
      <c r="K49" s="291">
        <v>0.01</v>
      </c>
      <c r="L49" s="276"/>
      <c r="M49" s="411">
        <f>VLOOKUP(A49,MATERIALES!A6:D390,4,FALSE)</f>
        <v>71400</v>
      </c>
      <c r="N49" s="281">
        <f>K49*M49</f>
        <v>714</v>
      </c>
    </row>
    <row r="50" spans="1:14">
      <c r="A50" t="s">
        <v>936</v>
      </c>
      <c r="B50" s="49" t="str">
        <f>VLOOKUP(A50,MATERIALES!A6:D372,3,FALSE)</f>
        <v>Emulsión CRR-2m</v>
      </c>
      <c r="C50" s="290"/>
      <c r="D50" s="290"/>
      <c r="E50" s="290"/>
      <c r="F50" s="290"/>
      <c r="G50" s="290"/>
      <c r="H50" s="290"/>
      <c r="I50" s="277"/>
      <c r="J50" s="233" t="str">
        <f>VLOOKUP(A50,MATERIALES!A6:D635,2,FALSE)</f>
        <v>lt</v>
      </c>
      <c r="K50" s="291">
        <v>3.24</v>
      </c>
      <c r="L50" s="276"/>
      <c r="M50" s="411">
        <f>VLOOKUP(A50,MATERIALES!A6:D391,4,FALSE)</f>
        <v>2038</v>
      </c>
      <c r="N50" s="281">
        <f>K50*M50</f>
        <v>6603.1200000000008</v>
      </c>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8647.1200000000008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05">
        <f>VLOOKUP(A58,TRANSPORTE!A5:D117,4,FALSE)</f>
        <v>1010</v>
      </c>
      <c r="M58" s="906"/>
      <c r="N58" s="296">
        <f>K58*L58</f>
        <v>29.290000000000003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29.290000000000003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SUM(N69:N75)</f>
        <v>139.27419601663635</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10005.964755339315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2001.1929510678631</v>
      </c>
      <c r="M83" s="854"/>
      <c r="N83" s="57"/>
    </row>
    <row r="84" spans="1:14">
      <c r="B84" s="95" t="s">
        <v>1057</v>
      </c>
      <c r="C84" s="96"/>
      <c r="D84" s="96"/>
      <c r="E84" s="96"/>
      <c r="F84" s="96"/>
      <c r="G84" s="96"/>
      <c r="H84" s="96"/>
      <c r="I84" s="93"/>
      <c r="J84" s="94"/>
      <c r="K84" s="313">
        <v>0.05</v>
      </c>
      <c r="L84" s="853">
        <f>N78*K84</f>
        <v>500.29823776696577</v>
      </c>
      <c r="M84" s="854"/>
      <c r="N84" s="57"/>
    </row>
    <row r="85" spans="1:14" ht="15.75" thickBot="1">
      <c r="B85" s="97" t="s">
        <v>1058</v>
      </c>
      <c r="C85" s="98"/>
      <c r="D85" s="98"/>
      <c r="E85" s="98"/>
      <c r="F85" s="98"/>
      <c r="G85" s="98"/>
      <c r="H85" s="98"/>
      <c r="I85" s="99"/>
      <c r="J85" s="100"/>
      <c r="K85" s="314">
        <v>0.05</v>
      </c>
      <c r="L85" s="855">
        <f>N78*K85</f>
        <v>500.29823776696577</v>
      </c>
      <c r="M85" s="856"/>
      <c r="N85" s="57"/>
    </row>
    <row r="86" spans="1:14" ht="15.75" thickBot="1">
      <c r="B86" s="818" t="s">
        <v>1037</v>
      </c>
      <c r="C86" s="819"/>
      <c r="D86" s="819"/>
      <c r="E86" s="819"/>
      <c r="F86" s="819"/>
      <c r="G86" s="819"/>
      <c r="H86" s="819"/>
      <c r="I86" s="819"/>
      <c r="J86" s="819"/>
      <c r="K86" s="819"/>
      <c r="L86" s="819"/>
      <c r="M86" s="820"/>
      <c r="N86" s="58">
        <f>L83+L84+L85</f>
        <v>3001.7894266017947</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13007.754181941109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418</v>
      </c>
      <c r="N36" s="281">
        <f>K36/M36</f>
        <v>227.2590901961743</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418</v>
      </c>
      <c r="N37" s="281">
        <f>K37/M37</f>
        <v>329.40897938856199</v>
      </c>
    </row>
    <row r="38" spans="1:14">
      <c r="A38" t="s">
        <v>225</v>
      </c>
      <c r="B38" s="867" t="str">
        <f>VLOOKUP(A38,EQUIPOS!A8:D154,3,FALSE)</f>
        <v>Esparcidor de gravilla, Ancho de esparcimiento 3100mm, Velocidad de trabajo 10—20km2/h</v>
      </c>
      <c r="C38" s="868"/>
      <c r="D38" s="868"/>
      <c r="E38" s="868"/>
      <c r="F38" s="868"/>
      <c r="G38" s="868"/>
      <c r="H38" s="869"/>
      <c r="I38" s="276"/>
      <c r="J38" s="277"/>
      <c r="K38" s="278">
        <f>VLOOKUP(A38,EQUIPOS!A8:D165,4,FALSE)</f>
        <v>90439.567505639672</v>
      </c>
      <c r="L38" s="279"/>
      <c r="M38" s="280">
        <v>418</v>
      </c>
      <c r="N38" s="281">
        <f>K38/M38</f>
        <v>216.3626016881332</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0.91627760537260772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773.94694887824198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867</v>
      </c>
      <c r="B48" s="49" t="str">
        <f>VLOOKUP(A48,MATERIALES!A5:D372,3,FALSE)</f>
        <v>Arena de trituración (sellos de arena-afalto)</v>
      </c>
      <c r="C48" s="290"/>
      <c r="D48" s="290"/>
      <c r="E48" s="290"/>
      <c r="F48" s="290"/>
      <c r="G48" s="290"/>
      <c r="H48" s="290"/>
      <c r="I48" s="277"/>
      <c r="J48" s="233" t="str">
        <f>VLOOKUP(A48,MATERIALES!A4:D633,2,FALSE)</f>
        <v>m3</v>
      </c>
      <c r="K48" s="291">
        <v>0.01</v>
      </c>
      <c r="L48" s="276"/>
      <c r="M48" s="411">
        <f>VLOOKUP(A48,MATERIALES!A5:D389,4,FALSE)</f>
        <v>52092</v>
      </c>
      <c r="N48" s="281">
        <f>K48*M48</f>
        <v>520.91999999999996</v>
      </c>
    </row>
    <row r="49" spans="1:14">
      <c r="A49" s="114" t="s">
        <v>934</v>
      </c>
      <c r="B49" s="49" t="str">
        <f>VLOOKUP(A49,MATERIALES!A6:D372,3,FALSE)</f>
        <v>Emulsión CRR-2</v>
      </c>
      <c r="C49" s="290"/>
      <c r="D49" s="290"/>
      <c r="E49" s="290"/>
      <c r="F49" s="290"/>
      <c r="G49" s="290"/>
      <c r="H49" s="290"/>
      <c r="I49" s="277"/>
      <c r="J49" s="233" t="str">
        <f>VLOOKUP(A49,MATERIALES!A5:D634,2,FALSE)</f>
        <v>lt</v>
      </c>
      <c r="K49" s="291">
        <v>1.25</v>
      </c>
      <c r="L49" s="276"/>
      <c r="M49" s="411">
        <f>VLOOKUP(A49,MATERIALES!A6:D390,4,FALSE)</f>
        <v>2403</v>
      </c>
      <c r="N49" s="281">
        <f>K49*M49</f>
        <v>3003.75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3524.67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05">
        <f>VLOOKUP(A58,TRANSPORTE!A5:D117,4,FALSE)</f>
        <v>1010</v>
      </c>
      <c r="M58" s="906"/>
      <c r="N58" s="296">
        <f>K58*L58</f>
        <v>10.1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SUM(N69:N75)</f>
        <v>91.62776053726077</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4400.3447094155026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880.06894188310059</v>
      </c>
      <c r="M83" s="854"/>
      <c r="N83" s="57"/>
    </row>
    <row r="84" spans="1:14">
      <c r="B84" s="95" t="s">
        <v>1057</v>
      </c>
      <c r="C84" s="96"/>
      <c r="D84" s="96"/>
      <c r="E84" s="96"/>
      <c r="F84" s="96"/>
      <c r="G84" s="96"/>
      <c r="H84" s="96"/>
      <c r="I84" s="93"/>
      <c r="J84" s="94"/>
      <c r="K84" s="313">
        <v>0.05</v>
      </c>
      <c r="L84" s="853">
        <f>N78*K84</f>
        <v>220.01723547077515</v>
      </c>
      <c r="M84" s="854"/>
      <c r="N84" s="57"/>
    </row>
    <row r="85" spans="1:14" ht="15.75" thickBot="1">
      <c r="B85" s="97" t="s">
        <v>1058</v>
      </c>
      <c r="C85" s="98"/>
      <c r="D85" s="98"/>
      <c r="E85" s="98"/>
      <c r="F85" s="98"/>
      <c r="G85" s="98"/>
      <c r="H85" s="98"/>
      <c r="I85" s="99"/>
      <c r="J85" s="100"/>
      <c r="K85" s="314">
        <v>0.05</v>
      </c>
      <c r="L85" s="855">
        <f>N78*K85</f>
        <v>220.01723547077515</v>
      </c>
      <c r="M85" s="856"/>
      <c r="N85" s="57"/>
    </row>
    <row r="86" spans="1:14" ht="15.75" thickBot="1">
      <c r="B86" s="818" t="s">
        <v>1037</v>
      </c>
      <c r="C86" s="819"/>
      <c r="D86" s="819"/>
      <c r="E86" s="819"/>
      <c r="F86" s="819"/>
      <c r="G86" s="819"/>
      <c r="H86" s="819"/>
      <c r="I86" s="819"/>
      <c r="J86" s="819"/>
      <c r="K86" s="819"/>
      <c r="L86" s="819"/>
      <c r="M86" s="820"/>
      <c r="N86" s="58">
        <f>L83+L84+L85</f>
        <v>1320.1034128246508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5720.4481222401537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154</v>
      </c>
      <c r="B36" s="867" t="str">
        <f>VLOOKUP(A36,EQUIPOS!A6:D154,3,FALSE)</f>
        <v>Carrotanque Irrigador de asfalto, 1000 GALONES DE CAPACIDAD</v>
      </c>
      <c r="C36" s="868"/>
      <c r="D36" s="868"/>
      <c r="E36" s="868"/>
      <c r="F36" s="868"/>
      <c r="G36" s="868"/>
      <c r="H36" s="869"/>
      <c r="I36" s="276"/>
      <c r="J36" s="277"/>
      <c r="K36" s="278">
        <f>VLOOKUP(A36,EQUIPOS!A6:D163,4,FALSE)</f>
        <v>94994.299702000862</v>
      </c>
      <c r="L36" s="279"/>
      <c r="M36" s="280">
        <v>418</v>
      </c>
      <c r="N36" s="281">
        <f>K36/M36</f>
        <v>227.2590901961743</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418</v>
      </c>
      <c r="N37" s="281">
        <f>K37/M37</f>
        <v>329.40897938856199</v>
      </c>
    </row>
    <row r="38" spans="1:14">
      <c r="A38" t="s">
        <v>225</v>
      </c>
      <c r="B38" s="867" t="str">
        <f>VLOOKUP(A38,EQUIPOS!A8:D154,3,FALSE)</f>
        <v>Esparcidor de gravilla, Ancho de esparcimiento 3100mm, Velocidad de trabajo 10—20km2/h</v>
      </c>
      <c r="C38" s="868"/>
      <c r="D38" s="868"/>
      <c r="E38" s="868"/>
      <c r="F38" s="868"/>
      <c r="G38" s="868"/>
      <c r="H38" s="869"/>
      <c r="I38" s="276"/>
      <c r="J38" s="277"/>
      <c r="K38" s="278">
        <f>VLOOKUP(A38,EQUIPOS!A8:D165,4,FALSE)</f>
        <v>90439.567505639672</v>
      </c>
      <c r="L38" s="279"/>
      <c r="M38" s="280">
        <v>418</v>
      </c>
      <c r="N38" s="281">
        <f>K38/M38</f>
        <v>216.3626016881332</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0.91627760537260772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773.94694887824198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867</v>
      </c>
      <c r="B48" s="49" t="str">
        <f>VLOOKUP(A48,MATERIALES!A5:D372,3,FALSE)</f>
        <v>Arena de trituración (sellos de arena-afalto)</v>
      </c>
      <c r="C48" s="290"/>
      <c r="D48" s="290"/>
      <c r="E48" s="290"/>
      <c r="F48" s="290"/>
      <c r="G48" s="290"/>
      <c r="H48" s="290"/>
      <c r="I48" s="277"/>
      <c r="J48" s="233" t="str">
        <f>VLOOKUP(A48,MATERIALES!A4:D633,2,FALSE)</f>
        <v>m3</v>
      </c>
      <c r="K48" s="291">
        <v>0.01</v>
      </c>
      <c r="L48" s="276"/>
      <c r="M48" s="411">
        <f>VLOOKUP(A48,MATERIALES!A5:D389,4,FALSE)</f>
        <v>52092</v>
      </c>
      <c r="N48" s="281">
        <f>K48*M48</f>
        <v>520.91999999999996</v>
      </c>
    </row>
    <row r="49" spans="1:72">
      <c r="A49" s="114" t="s">
        <v>932</v>
      </c>
      <c r="B49" s="49" t="str">
        <f>VLOOKUP(A49,MATERIALES!A6:D372,3,FALSE)</f>
        <v>Emulsión CRR-1</v>
      </c>
      <c r="C49" s="290"/>
      <c r="D49" s="290"/>
      <c r="E49" s="290"/>
      <c r="F49" s="290"/>
      <c r="G49" s="290"/>
      <c r="H49" s="290"/>
      <c r="I49" s="277"/>
      <c r="J49" s="277" t="s">
        <v>1064</v>
      </c>
      <c r="K49" s="291">
        <v>1.25</v>
      </c>
      <c r="L49" s="276"/>
      <c r="M49" s="411">
        <f>VLOOKUP(A49,MATERIALES!A6:D390,4,FALSE)</f>
        <v>8705</v>
      </c>
      <c r="N49" s="281">
        <f>K49*M49</f>
        <v>10881.25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75" thickBot="1">
      <c r="B52" s="900"/>
      <c r="C52" s="901"/>
      <c r="D52" s="901"/>
      <c r="E52" s="901"/>
      <c r="F52" s="901"/>
      <c r="G52" s="901"/>
      <c r="H52" s="901"/>
      <c r="I52" s="871"/>
      <c r="J52" s="48"/>
      <c r="K52" s="50"/>
      <c r="L52" s="902"/>
      <c r="M52" s="903"/>
      <c r="N52" s="51"/>
    </row>
    <row r="53" spans="1:72" ht="15.75" thickBot="1">
      <c r="B53" s="818" t="s">
        <v>1037</v>
      </c>
      <c r="C53" s="819"/>
      <c r="D53" s="819"/>
      <c r="E53" s="819"/>
      <c r="F53" s="819"/>
      <c r="G53" s="819"/>
      <c r="H53" s="819"/>
      <c r="I53" s="819"/>
      <c r="J53" s="819"/>
      <c r="K53" s="819"/>
      <c r="L53" s="819"/>
      <c r="M53" s="820"/>
      <c r="N53" s="403">
        <f>SUM(N48:N52)</f>
        <v>11402.17</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2" t="s">
        <v>1041</v>
      </c>
      <c r="C57" s="323"/>
      <c r="D57" s="323"/>
      <c r="E57" s="323"/>
      <c r="F57" s="323"/>
      <c r="G57" s="323"/>
      <c r="H57" s="79" t="s">
        <v>1029</v>
      </c>
      <c r="I57" s="80" t="s">
        <v>1042</v>
      </c>
      <c r="J57" s="81" t="s">
        <v>1043</v>
      </c>
      <c r="K57" s="79" t="s">
        <v>1044</v>
      </c>
      <c r="L57" s="904" t="s">
        <v>1045</v>
      </c>
      <c r="M57" s="883"/>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05">
        <f>VLOOKUP(A58,TRANSPORTE!A5:D117,4,FALSE)</f>
        <v>1010</v>
      </c>
      <c r="M58" s="906"/>
      <c r="N58" s="296">
        <f>K58*L58</f>
        <v>10.1</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75" thickBot="1">
      <c r="B63" s="456"/>
      <c r="C63" s="457"/>
      <c r="D63" s="457"/>
      <c r="E63" s="457"/>
      <c r="F63" s="457"/>
      <c r="G63" s="457"/>
      <c r="H63" s="54"/>
      <c r="I63" s="132"/>
      <c r="J63" s="132"/>
      <c r="K63" s="132"/>
      <c r="L63" s="896"/>
      <c r="M63" s="897"/>
      <c r="N63" s="133"/>
    </row>
    <row r="64" spans="1:72" ht="15.75" thickBot="1">
      <c r="B64" s="907" t="s">
        <v>1037</v>
      </c>
      <c r="C64" s="861"/>
      <c r="D64" s="861"/>
      <c r="E64" s="861"/>
      <c r="F64" s="861"/>
      <c r="G64" s="861"/>
      <c r="H64" s="861"/>
      <c r="I64" s="861"/>
      <c r="J64" s="861"/>
      <c r="K64" s="861"/>
      <c r="L64" s="861"/>
      <c r="M64" s="862"/>
      <c r="N64" s="110">
        <f>N58+N59+N60+N61+N62</f>
        <v>10.1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SUM(N69:N75)</f>
        <v>91.62776053726077</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12277.844709415504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2455.5689418831007</v>
      </c>
      <c r="M83" s="854"/>
      <c r="N83" s="57"/>
    </row>
    <row r="84" spans="1:14">
      <c r="B84" s="95" t="s">
        <v>1057</v>
      </c>
      <c r="C84" s="96"/>
      <c r="D84" s="96"/>
      <c r="E84" s="96"/>
      <c r="F84" s="96"/>
      <c r="G84" s="96"/>
      <c r="H84" s="96"/>
      <c r="I84" s="93"/>
      <c r="J84" s="94"/>
      <c r="K84" s="313">
        <v>0.05</v>
      </c>
      <c r="L84" s="853">
        <f>N78*K84</f>
        <v>613.89223547077518</v>
      </c>
      <c r="M84" s="854"/>
      <c r="N84" s="57"/>
    </row>
    <row r="85" spans="1:14" ht="15.75" thickBot="1">
      <c r="B85" s="97" t="s">
        <v>1058</v>
      </c>
      <c r="C85" s="98"/>
      <c r="D85" s="98"/>
      <c r="E85" s="98"/>
      <c r="F85" s="98"/>
      <c r="G85" s="98"/>
      <c r="H85" s="98"/>
      <c r="I85" s="99"/>
      <c r="J85" s="100"/>
      <c r="K85" s="314">
        <v>0.05</v>
      </c>
      <c r="L85" s="855">
        <f>N78*K85</f>
        <v>613.89223547077518</v>
      </c>
      <c r="M85" s="856"/>
      <c r="N85" s="57"/>
    </row>
    <row r="86" spans="1:14" ht="15.75" thickBot="1">
      <c r="B86" s="818" t="s">
        <v>1037</v>
      </c>
      <c r="C86" s="819"/>
      <c r="D86" s="819"/>
      <c r="E86" s="819"/>
      <c r="F86" s="819"/>
      <c r="G86" s="819"/>
      <c r="H86" s="819"/>
      <c r="I86" s="819"/>
      <c r="J86" s="819"/>
      <c r="K86" s="819"/>
      <c r="L86" s="819"/>
      <c r="M86" s="820"/>
      <c r="N86" s="58">
        <f>L83+L84+L85</f>
        <v>3683.3534128246511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15961.198122240155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P119"/>
  <sheetViews>
    <sheetView topLeftCell="A58" zoomScale="78" zoomScaleNormal="78" workbookViewId="0">
      <selection activeCell="P70" sqref="P70"/>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119" t="s">
        <v>136</v>
      </c>
      <c r="B36" s="867" t="str">
        <f>VLOOKUP(A36,EQUIPOS!A6:D154,3,FALSE)</f>
        <v>Camión de Slurry</v>
      </c>
      <c r="C36" s="868"/>
      <c r="D36" s="868"/>
      <c r="E36" s="868"/>
      <c r="F36" s="868"/>
      <c r="G36" s="868"/>
      <c r="H36" s="869"/>
      <c r="I36" s="276"/>
      <c r="J36" s="277"/>
      <c r="K36" s="278">
        <f>VLOOKUP(A36,EQUIPOS!A6:D163,4,FALSE)</f>
        <v>159071.85866106077</v>
      </c>
      <c r="L36" s="279"/>
      <c r="M36" s="280">
        <v>600</v>
      </c>
      <c r="N36" s="281">
        <f>K36/M36</f>
        <v>265.11976443510127</v>
      </c>
      <c r="O36">
        <v>154632</v>
      </c>
      <c r="P36" s="656">
        <f>+K36/O36</f>
        <v>1.0287124182644005</v>
      </c>
    </row>
    <row r="37" spans="1:16">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600</v>
      </c>
      <c r="N37" s="281">
        <f>K37/M37</f>
        <v>6.3622153043848453</v>
      </c>
      <c r="O37">
        <v>71566.356688249143</v>
      </c>
      <c r="P37" s="656">
        <f>+K37/O37</f>
        <v>5.3339716583025311E-2</v>
      </c>
    </row>
    <row r="38" spans="1:16">
      <c r="B38" s="867"/>
      <c r="C38" s="868"/>
      <c r="D38" s="868"/>
      <c r="E38" s="868"/>
      <c r="F38" s="868"/>
      <c r="G38" s="868"/>
      <c r="H38" s="869"/>
      <c r="I38" s="276"/>
      <c r="J38" s="277"/>
      <c r="K38" s="278"/>
      <c r="L38" s="279"/>
      <c r="M38" s="280"/>
      <c r="N38" s="281"/>
    </row>
    <row r="39" spans="1:16">
      <c r="B39" s="867"/>
      <c r="C39" s="868"/>
      <c r="D39" s="868"/>
      <c r="E39" s="868"/>
      <c r="F39" s="868"/>
      <c r="G39" s="868"/>
      <c r="H39" s="869"/>
      <c r="I39" s="870"/>
      <c r="J39" s="871"/>
      <c r="K39" s="278"/>
      <c r="L39" s="872"/>
      <c r="M39" s="873"/>
      <c r="N39" s="281"/>
    </row>
    <row r="40" spans="1:16">
      <c r="B40" s="867"/>
      <c r="C40" s="868"/>
      <c r="D40" s="868"/>
      <c r="E40" s="874"/>
      <c r="F40" s="868"/>
      <c r="G40" s="868"/>
      <c r="H40" s="869"/>
      <c r="I40" s="42"/>
      <c r="J40" s="43"/>
      <c r="K40" s="283"/>
      <c r="L40" s="285"/>
      <c r="M40" s="286"/>
      <c r="N40" s="287"/>
    </row>
    <row r="41" spans="1:16">
      <c r="B41" s="875" t="s">
        <v>1036</v>
      </c>
      <c r="C41" s="876"/>
      <c r="D41" s="876"/>
      <c r="E41" s="44"/>
      <c r="F41" s="45"/>
      <c r="G41" s="45"/>
      <c r="H41" s="46"/>
      <c r="I41" s="42"/>
      <c r="J41" s="43"/>
      <c r="K41" s="288"/>
      <c r="L41" s="285"/>
      <c r="M41" s="410">
        <v>0.01</v>
      </c>
      <c r="N41" s="353">
        <f>N76*M41</f>
        <v>0.63834006507624996</v>
      </c>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3">
        <f>SUM(N36:N42)</f>
        <v>272.12031980456237</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4" t="s">
        <v>1029</v>
      </c>
      <c r="K47" s="91" t="s">
        <v>1030</v>
      </c>
      <c r="L47" s="899" t="s">
        <v>1039</v>
      </c>
      <c r="M47" s="898"/>
      <c r="N47" s="92" t="s">
        <v>1035</v>
      </c>
    </row>
    <row r="48" spans="1:16">
      <c r="A48" t="s">
        <v>837</v>
      </c>
      <c r="B48" s="49" t="str">
        <f>VLOOKUP(A48,MATERIALES!A5:D372,3,FALSE)</f>
        <v>Agregado tipo LA 13 (lechadas)</v>
      </c>
      <c r="C48" s="290"/>
      <c r="D48" s="290"/>
      <c r="E48" s="290"/>
      <c r="F48" s="290"/>
      <c r="G48" s="290"/>
      <c r="H48" s="290"/>
      <c r="I48" s="277"/>
      <c r="J48" s="233" t="str">
        <f>VLOOKUP(A48,MATERIALES!A4:D633,2,FALSE)</f>
        <v>m3</v>
      </c>
      <c r="K48" s="416">
        <v>1.2500000000000001E-2</v>
      </c>
      <c r="L48" s="276"/>
      <c r="M48" s="411">
        <f>VLOOKUP(A48,MATERIALES!A5:D389,4,FALSE)</f>
        <v>38040</v>
      </c>
      <c r="N48" s="281">
        <f>K48*M48</f>
        <v>475.5</v>
      </c>
      <c r="O48">
        <v>52969</v>
      </c>
      <c r="P48">
        <f>+M48/O48</f>
        <v>0.71815590250901473</v>
      </c>
    </row>
    <row r="49" spans="1:16">
      <c r="A49" s="114" t="s">
        <v>924</v>
      </c>
      <c r="B49" s="49" t="str">
        <f>VLOOKUP(A49,MATERIALES!A6:D372,3,FALSE)</f>
        <v>Emulsión CRL-1h</v>
      </c>
      <c r="C49" s="290"/>
      <c r="D49" s="290"/>
      <c r="E49" s="290"/>
      <c r="F49" s="290"/>
      <c r="G49" s="290"/>
      <c r="H49" s="290"/>
      <c r="I49" s="277"/>
      <c r="J49" s="233" t="str">
        <f>VLOOKUP(A49,MATERIALES!A5:D634,2,FALSE)</f>
        <v>lt</v>
      </c>
      <c r="K49" s="416">
        <v>1.4625000000000001</v>
      </c>
      <c r="L49" s="276"/>
      <c r="M49" s="411">
        <f>VLOOKUP(A49,MATERIALES!A6:D390,4,FALSE)</f>
        <v>1229</v>
      </c>
      <c r="N49" s="281">
        <f>K49*M49</f>
        <v>1797.4125000000001</v>
      </c>
      <c r="O49">
        <v>2135.6456851264643</v>
      </c>
      <c r="P49">
        <f>+M49/O49</f>
        <v>0.57546998950213202</v>
      </c>
    </row>
    <row r="50" spans="1:16">
      <c r="B50" s="49"/>
      <c r="C50" s="290"/>
      <c r="D50" s="290"/>
      <c r="E50" s="290"/>
      <c r="F50" s="290"/>
      <c r="G50" s="290"/>
      <c r="H50" s="290"/>
      <c r="I50" s="277"/>
      <c r="J50" s="233"/>
      <c r="K50" s="291"/>
      <c r="L50" s="276"/>
      <c r="M50" s="292"/>
      <c r="N50" s="293"/>
    </row>
    <row r="51" spans="1:16">
      <c r="B51" s="49"/>
      <c r="C51" s="290"/>
      <c r="D51" s="290"/>
      <c r="E51" s="290"/>
      <c r="F51" s="290"/>
      <c r="G51" s="290"/>
      <c r="H51" s="290"/>
      <c r="I51" s="277"/>
      <c r="J51" s="233"/>
      <c r="K51" s="291"/>
      <c r="L51" s="276"/>
      <c r="M51" s="292"/>
      <c r="N51" s="293"/>
    </row>
    <row r="52" spans="1:16" ht="15.75" thickBot="1">
      <c r="B52" s="900"/>
      <c r="C52" s="901"/>
      <c r="D52" s="901"/>
      <c r="E52" s="901"/>
      <c r="F52" s="901"/>
      <c r="G52" s="901"/>
      <c r="H52" s="901"/>
      <c r="I52" s="871"/>
      <c r="J52" s="48"/>
      <c r="K52" s="50"/>
      <c r="L52" s="902"/>
      <c r="M52" s="903"/>
      <c r="N52" s="51"/>
    </row>
    <row r="53" spans="1:16" ht="15.75" thickBot="1">
      <c r="B53" s="818" t="s">
        <v>1037</v>
      </c>
      <c r="C53" s="819"/>
      <c r="D53" s="819"/>
      <c r="E53" s="819"/>
      <c r="F53" s="819"/>
      <c r="G53" s="819"/>
      <c r="H53" s="819"/>
      <c r="I53" s="819"/>
      <c r="J53" s="819"/>
      <c r="K53" s="819"/>
      <c r="L53" s="819"/>
      <c r="M53" s="820"/>
      <c r="N53" s="403">
        <f>SUM(N48:N52)</f>
        <v>2272.9125000000004</v>
      </c>
    </row>
    <row r="54" spans="1:16">
      <c r="B54" s="39"/>
      <c r="C54" s="40"/>
      <c r="D54" s="40"/>
      <c r="E54" s="40"/>
      <c r="F54" s="40"/>
      <c r="G54" s="40"/>
      <c r="H54" s="40"/>
      <c r="I54" s="40"/>
      <c r="J54" s="40"/>
      <c r="K54" s="40"/>
      <c r="L54" s="40"/>
      <c r="M54" s="40"/>
      <c r="N54" s="41"/>
    </row>
    <row r="55" spans="1:16">
      <c r="B55" s="70" t="s">
        <v>1040</v>
      </c>
      <c r="C55" s="71"/>
      <c r="D55" s="71"/>
      <c r="E55" s="71"/>
      <c r="F55" s="71"/>
      <c r="G55" s="71"/>
      <c r="H55" s="71"/>
      <c r="I55" s="71"/>
      <c r="J55" s="71"/>
      <c r="K55" s="71"/>
      <c r="L55" s="71"/>
      <c r="M55" s="71"/>
      <c r="N55" s="72"/>
    </row>
    <row r="56" spans="1:16" ht="15.75" thickBot="1">
      <c r="B56" s="74"/>
      <c r="C56" s="67"/>
      <c r="D56" s="67"/>
      <c r="E56" s="67"/>
      <c r="F56" s="67"/>
      <c r="G56" s="67"/>
      <c r="H56" s="67"/>
      <c r="I56" s="67"/>
      <c r="J56" s="67"/>
      <c r="K56" s="67"/>
      <c r="L56" s="67"/>
      <c r="M56" s="67"/>
      <c r="N56" s="69"/>
    </row>
    <row r="57" spans="1:16" ht="25.5">
      <c r="B57" s="322" t="s">
        <v>1041</v>
      </c>
      <c r="C57" s="323"/>
      <c r="D57" s="323"/>
      <c r="E57" s="323"/>
      <c r="F57" s="323"/>
      <c r="G57" s="323"/>
      <c r="H57" s="79" t="s">
        <v>1029</v>
      </c>
      <c r="I57" s="80" t="s">
        <v>1042</v>
      </c>
      <c r="J57" s="81" t="s">
        <v>1043</v>
      </c>
      <c r="K57" s="79" t="s">
        <v>1044</v>
      </c>
      <c r="L57" s="904" t="s">
        <v>1045</v>
      </c>
      <c r="M57" s="883"/>
      <c r="N57" s="82" t="s">
        <v>1035</v>
      </c>
    </row>
    <row r="58" spans="1:16">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5">
        <f>VLOOKUP(A58,TRANSPORTE!A5:D117,4,FALSE)</f>
        <v>1010</v>
      </c>
      <c r="M58" s="906"/>
      <c r="N58" s="296">
        <f>K58*L58</f>
        <v>12.625</v>
      </c>
      <c r="O58">
        <v>1109.909090909091</v>
      </c>
      <c r="P58">
        <f>+L58/O58</f>
        <v>0.90998443770988613</v>
      </c>
    </row>
    <row r="59" spans="1:16">
      <c r="B59" s="52"/>
      <c r="C59" s="53"/>
      <c r="D59" s="53"/>
      <c r="E59" s="53"/>
      <c r="F59" s="53"/>
      <c r="G59" s="53"/>
      <c r="H59" s="297"/>
      <c r="I59" s="288"/>
      <c r="J59" s="288"/>
      <c r="K59" s="288"/>
      <c r="L59" s="298"/>
      <c r="M59" s="299"/>
      <c r="N59" s="300"/>
    </row>
    <row r="60" spans="1:16">
      <c r="B60" s="52"/>
      <c r="C60" s="53"/>
      <c r="D60" s="53"/>
      <c r="E60" s="53"/>
      <c r="F60" s="53"/>
      <c r="G60" s="53"/>
      <c r="H60" s="297"/>
      <c r="I60" s="288"/>
      <c r="J60" s="288"/>
      <c r="K60" s="288"/>
      <c r="L60" s="298"/>
      <c r="M60" s="299"/>
      <c r="N60" s="300"/>
    </row>
    <row r="61" spans="1:16">
      <c r="B61" s="52"/>
      <c r="C61" s="53"/>
      <c r="D61" s="53"/>
      <c r="E61" s="53"/>
      <c r="F61" s="53"/>
      <c r="G61" s="53"/>
      <c r="H61" s="297"/>
      <c r="I61" s="288"/>
      <c r="J61" s="288"/>
      <c r="K61" s="288"/>
      <c r="L61" s="298"/>
      <c r="M61" s="299"/>
      <c r="N61" s="300"/>
    </row>
    <row r="62" spans="1:16">
      <c r="B62" s="52"/>
      <c r="C62" s="53"/>
      <c r="D62" s="53"/>
      <c r="E62" s="53"/>
      <c r="F62" s="53"/>
      <c r="G62" s="53"/>
      <c r="H62" s="297"/>
      <c r="I62" s="288"/>
      <c r="J62" s="288"/>
      <c r="K62" s="288"/>
      <c r="L62" s="298"/>
      <c r="M62" s="299"/>
      <c r="N62" s="300"/>
    </row>
    <row r="63" spans="1:16" ht="15.75" thickBot="1">
      <c r="B63" s="456"/>
      <c r="C63" s="457"/>
      <c r="D63" s="457"/>
      <c r="E63" s="457"/>
      <c r="F63" s="457"/>
      <c r="G63" s="457"/>
      <c r="H63" s="54"/>
      <c r="I63" s="132"/>
      <c r="J63" s="132"/>
      <c r="K63" s="132"/>
      <c r="L63" s="896"/>
      <c r="M63" s="897"/>
      <c r="N63" s="133"/>
    </row>
    <row r="64" spans="1:16" ht="15.75" thickBot="1">
      <c r="B64" s="907" t="s">
        <v>1037</v>
      </c>
      <c r="C64" s="861"/>
      <c r="D64" s="861"/>
      <c r="E64" s="861"/>
      <c r="F64" s="861"/>
      <c r="G64" s="861"/>
      <c r="H64" s="861"/>
      <c r="I64" s="861"/>
      <c r="J64" s="861"/>
      <c r="K64" s="861"/>
      <c r="L64" s="861"/>
      <c r="M64" s="862"/>
      <c r="N64" s="110">
        <f>N58+N59+N60+N61+N62</f>
        <v>12.625</v>
      </c>
    </row>
    <row r="65" spans="1:16">
      <c r="B65" s="39"/>
      <c r="C65" s="40"/>
      <c r="D65" s="40"/>
      <c r="E65" s="40"/>
      <c r="F65" s="40"/>
      <c r="G65" s="40"/>
      <c r="H65" s="40"/>
      <c r="I65" s="40"/>
      <c r="J65" s="40"/>
      <c r="K65" s="40"/>
      <c r="L65" s="40"/>
      <c r="M65" s="40"/>
      <c r="N65" s="41"/>
    </row>
    <row r="66" spans="1:16">
      <c r="B66" s="70" t="s">
        <v>1046</v>
      </c>
      <c r="C66" s="71"/>
      <c r="D66" s="71"/>
      <c r="E66" s="71"/>
      <c r="F66" s="71"/>
      <c r="G66" s="71"/>
      <c r="H66" s="71"/>
      <c r="I66" s="71"/>
      <c r="J66" s="71"/>
      <c r="K66" s="71"/>
      <c r="L66" s="71"/>
      <c r="M66" s="71"/>
      <c r="N66" s="72"/>
    </row>
    <row r="67" spans="1:16" ht="15.75" thickBot="1">
      <c r="B67" s="74"/>
      <c r="C67" s="67"/>
      <c r="D67" s="67"/>
      <c r="E67" s="67"/>
      <c r="F67" s="67"/>
      <c r="G67" s="67"/>
      <c r="H67" s="67"/>
      <c r="I67" s="67"/>
      <c r="J67" s="67"/>
      <c r="K67" s="67"/>
      <c r="L67" s="67"/>
      <c r="M67" s="67"/>
      <c r="N67" s="69"/>
    </row>
    <row r="68" spans="1:16" ht="25.5">
      <c r="B68" s="857" t="s">
        <v>1047</v>
      </c>
      <c r="C68" s="858"/>
      <c r="D68" s="858"/>
      <c r="E68" s="858"/>
      <c r="F68" s="858"/>
      <c r="G68" s="858"/>
      <c r="H68" s="858"/>
      <c r="I68" s="79" t="s">
        <v>1048</v>
      </c>
      <c r="J68" s="81" t="s">
        <v>1494</v>
      </c>
      <c r="K68" s="80" t="s">
        <v>1050</v>
      </c>
      <c r="L68" s="859" t="s">
        <v>1034</v>
      </c>
      <c r="M68" s="860"/>
      <c r="N68" s="104" t="s">
        <v>1035</v>
      </c>
    </row>
    <row r="69" spans="1:16">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v>98362.266666666663</v>
      </c>
      <c r="P69" s="120">
        <f>+K69/O69</f>
        <v>2.0766990000000001</v>
      </c>
    </row>
    <row r="70" spans="1:16">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c r="O70">
        <v>49181.133333333331</v>
      </c>
      <c r="P70" s="120">
        <f>+K70/O70</f>
        <v>2.0766990000000001</v>
      </c>
    </row>
    <row r="71" spans="1:16">
      <c r="B71" s="55"/>
      <c r="C71" s="53"/>
      <c r="D71" s="53"/>
      <c r="E71" s="53"/>
      <c r="F71" s="53"/>
      <c r="G71" s="53"/>
      <c r="H71" s="53"/>
      <c r="I71" s="288"/>
      <c r="J71" s="306"/>
      <c r="K71" s="307"/>
      <c r="L71" s="56"/>
      <c r="M71" s="309"/>
      <c r="N71" s="305"/>
    </row>
    <row r="72" spans="1:16">
      <c r="B72" s="55"/>
      <c r="C72" s="53"/>
      <c r="D72" s="53"/>
      <c r="E72" s="53"/>
      <c r="F72" s="53"/>
      <c r="G72" s="53"/>
      <c r="H72" s="53"/>
      <c r="I72" s="288"/>
      <c r="J72" s="306"/>
      <c r="K72" s="307"/>
      <c r="L72" s="327"/>
      <c r="M72" s="309"/>
      <c r="N72" s="305"/>
    </row>
    <row r="73" spans="1:16">
      <c r="B73" s="55"/>
      <c r="C73" s="53"/>
      <c r="D73" s="53"/>
      <c r="E73" s="53"/>
      <c r="F73" s="53"/>
      <c r="G73" s="53"/>
      <c r="H73" s="53"/>
      <c r="I73" s="288"/>
      <c r="J73" s="306"/>
      <c r="K73" s="307"/>
      <c r="L73" s="327"/>
      <c r="M73" s="309"/>
      <c r="N73" s="305"/>
    </row>
    <row r="74" spans="1:16">
      <c r="B74" s="55"/>
      <c r="C74" s="53"/>
      <c r="D74" s="53"/>
      <c r="E74" s="53"/>
      <c r="F74" s="53"/>
      <c r="G74" s="53"/>
      <c r="H74" s="53"/>
      <c r="I74" s="288"/>
      <c r="J74" s="306"/>
      <c r="K74" s="307"/>
      <c r="L74" s="327"/>
      <c r="M74" s="309"/>
      <c r="N74" s="305"/>
    </row>
    <row r="75" spans="1:16" ht="15.75" thickBot="1">
      <c r="B75" s="894"/>
      <c r="C75" s="895"/>
      <c r="D75" s="895"/>
      <c r="E75" s="895"/>
      <c r="F75" s="895"/>
      <c r="G75" s="895"/>
      <c r="H75" s="895"/>
      <c r="I75" s="132"/>
      <c r="J75" s="132"/>
      <c r="K75" s="132"/>
      <c r="L75" s="908"/>
      <c r="M75" s="908"/>
      <c r="N75" s="51"/>
    </row>
    <row r="76" spans="1:16" ht="15.75" thickBot="1">
      <c r="B76" s="907" t="s">
        <v>1037</v>
      </c>
      <c r="C76" s="861"/>
      <c r="D76" s="861"/>
      <c r="E76" s="861"/>
      <c r="F76" s="861"/>
      <c r="G76" s="861"/>
      <c r="H76" s="861"/>
      <c r="I76" s="861"/>
      <c r="J76" s="861"/>
      <c r="K76" s="861"/>
      <c r="L76" s="861"/>
      <c r="M76" s="862"/>
      <c r="N76" s="310">
        <f>SUM(N69:N75)</f>
        <v>63.834006507624991</v>
      </c>
    </row>
    <row r="77" spans="1:16" ht="15.75" thickBot="1">
      <c r="B77" s="39"/>
      <c r="C77" s="40"/>
      <c r="D77" s="40"/>
      <c r="E77" s="40"/>
      <c r="F77" s="40"/>
      <c r="G77" s="40"/>
      <c r="H77" s="40"/>
      <c r="I77" s="40"/>
      <c r="J77" s="40"/>
      <c r="K77" s="40"/>
      <c r="L77" s="40"/>
      <c r="M77" s="40"/>
      <c r="N77" s="41"/>
    </row>
    <row r="78" spans="1:16" ht="15.75" thickBot="1">
      <c r="B78" s="818" t="s">
        <v>1051</v>
      </c>
      <c r="C78" s="819"/>
      <c r="D78" s="819"/>
      <c r="E78" s="819"/>
      <c r="F78" s="819"/>
      <c r="G78" s="819"/>
      <c r="H78" s="819"/>
      <c r="I78" s="819"/>
      <c r="J78" s="819"/>
      <c r="K78" s="819"/>
      <c r="L78" s="819"/>
      <c r="M78" s="820"/>
      <c r="N78" s="105">
        <f>N43+N53+N64+N76</f>
        <v>2621.4918263121876</v>
      </c>
    </row>
    <row r="79" spans="1:16">
      <c r="B79" s="39"/>
      <c r="C79" s="40"/>
      <c r="D79" s="40"/>
      <c r="E79" s="40"/>
      <c r="F79" s="40"/>
      <c r="G79" s="40"/>
      <c r="H79" s="40"/>
      <c r="I79" s="40"/>
      <c r="J79" s="40"/>
      <c r="K79" s="40"/>
      <c r="L79" s="40"/>
      <c r="M79" s="40"/>
      <c r="N79" s="41"/>
    </row>
    <row r="80" spans="1:16">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524.29836526243753</v>
      </c>
      <c r="M83" s="854"/>
      <c r="N83" s="57"/>
    </row>
    <row r="84" spans="1:14">
      <c r="B84" s="95" t="s">
        <v>1057</v>
      </c>
      <c r="C84" s="96"/>
      <c r="D84" s="96"/>
      <c r="E84" s="96"/>
      <c r="F84" s="96"/>
      <c r="G84" s="96"/>
      <c r="H84" s="96"/>
      <c r="I84" s="93"/>
      <c r="J84" s="94"/>
      <c r="K84" s="313">
        <v>0.05</v>
      </c>
      <c r="L84" s="853">
        <f>N78*K84</f>
        <v>131.07459131560938</v>
      </c>
      <c r="M84" s="854"/>
      <c r="N84" s="57"/>
    </row>
    <row r="85" spans="1:14" ht="15.75" thickBot="1">
      <c r="B85" s="97" t="s">
        <v>1058</v>
      </c>
      <c r="C85" s="98"/>
      <c r="D85" s="98"/>
      <c r="E85" s="98"/>
      <c r="F85" s="98"/>
      <c r="G85" s="98"/>
      <c r="H85" s="98"/>
      <c r="I85" s="99"/>
      <c r="J85" s="100"/>
      <c r="K85" s="314">
        <v>0.05</v>
      </c>
      <c r="L85" s="855">
        <f>N78*K85</f>
        <v>131.07459131560938</v>
      </c>
      <c r="M85" s="856"/>
      <c r="N85" s="57"/>
    </row>
    <row r="86" spans="1:14" ht="15.75" thickBot="1">
      <c r="B86" s="818" t="s">
        <v>1037</v>
      </c>
      <c r="C86" s="819"/>
      <c r="D86" s="819"/>
      <c r="E86" s="819"/>
      <c r="F86" s="819"/>
      <c r="G86" s="819"/>
      <c r="H86" s="819"/>
      <c r="I86" s="819"/>
      <c r="J86" s="819"/>
      <c r="K86" s="819"/>
      <c r="L86" s="819"/>
      <c r="M86" s="820"/>
      <c r="N86" s="58">
        <f>L83+L84+L85</f>
        <v>786.44754789365629</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3407.9393742058437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136</v>
      </c>
      <c r="B36" s="867" t="str">
        <f>VLOOKUP(A36,EQUIPOS!A6:D154,3,FALSE)</f>
        <v>Camión de Slurry</v>
      </c>
      <c r="C36" s="868"/>
      <c r="D36" s="868"/>
      <c r="E36" s="868"/>
      <c r="F36" s="868"/>
      <c r="G36" s="868"/>
      <c r="H36" s="869"/>
      <c r="I36" s="276"/>
      <c r="J36" s="277"/>
      <c r="K36" s="278">
        <f>VLOOKUP(A36,EQUIPOS!A6:D163,4,FALSE)</f>
        <v>159071.85866106077</v>
      </c>
      <c r="L36" s="279"/>
      <c r="M36" s="280">
        <v>600</v>
      </c>
      <c r="N36" s="281">
        <f>K36/M36</f>
        <v>265.11976443510127</v>
      </c>
    </row>
    <row r="37" spans="1:14">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600</v>
      </c>
      <c r="N37" s="281">
        <f>K37/M37</f>
        <v>6.3622153043848453</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0.63834006507624996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272.12031980456237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838</v>
      </c>
      <c r="B48" s="49" t="str">
        <f>VLOOKUP(A48,MATERIALES!A5:D372,3,FALSE)</f>
        <v>Agregado tipo LA 10 (lechadas)</v>
      </c>
      <c r="C48" s="290"/>
      <c r="D48" s="290"/>
      <c r="E48" s="290"/>
      <c r="F48" s="290"/>
      <c r="G48" s="290"/>
      <c r="H48" s="290"/>
      <c r="I48" s="277"/>
      <c r="J48" s="233" t="str">
        <f>VLOOKUP(A48,MATERIALES!A4:D633,2,FALSE)</f>
        <v>m3</v>
      </c>
      <c r="K48" s="416">
        <v>9.4999999999999998E-3</v>
      </c>
      <c r="L48" s="276"/>
      <c r="M48" s="411">
        <f>VLOOKUP(A48,MATERIALES!A5:D389,4,FALSE)</f>
        <v>38040</v>
      </c>
      <c r="N48" s="281">
        <f>K48*M48</f>
        <v>361.38</v>
      </c>
    </row>
    <row r="49" spans="1:14">
      <c r="A49" s="114" t="s">
        <v>924</v>
      </c>
      <c r="B49" s="49" t="str">
        <f>VLOOKUP(A49,MATERIALES!A6:D372,3,FALSE)</f>
        <v>Emulsión CRL-1h</v>
      </c>
      <c r="C49" s="290"/>
      <c r="D49" s="290"/>
      <c r="E49" s="290"/>
      <c r="F49" s="290"/>
      <c r="G49" s="290"/>
      <c r="H49" s="290"/>
      <c r="I49" s="277"/>
      <c r="J49" s="233" t="str">
        <f>VLOOKUP(A49,MATERIALES!A5:D634,2,FALSE)</f>
        <v>lt</v>
      </c>
      <c r="K49" s="418">
        <v>1.4107499999999999</v>
      </c>
      <c r="L49" s="276"/>
      <c r="M49" s="411">
        <f>VLOOKUP(A49,MATERIALES!A6:D390,4,FALSE)</f>
        <v>1229</v>
      </c>
      <c r="N49" s="281">
        <f>K49*M49</f>
        <v>1733.8117499999998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2095.19175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5">
        <f>VLOOKUP(A58,TRANSPORTE!A5:D117,4,FALSE)</f>
        <v>1010</v>
      </c>
      <c r="M58" s="906"/>
      <c r="N58" s="296">
        <f>K58*L58</f>
        <v>9.5950000000000006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9.5950000000000006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SUM(N69:N75)</f>
        <v>63.834006507624991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2440.741076312187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488.14821526243742</v>
      </c>
      <c r="M83" s="854"/>
      <c r="N83" s="57"/>
    </row>
    <row r="84" spans="1:14">
      <c r="B84" s="95" t="s">
        <v>1057</v>
      </c>
      <c r="C84" s="96"/>
      <c r="D84" s="96"/>
      <c r="E84" s="96"/>
      <c r="F84" s="96"/>
      <c r="G84" s="96"/>
      <c r="H84" s="96"/>
      <c r="I84" s="93"/>
      <c r="J84" s="94"/>
      <c r="K84" s="313">
        <v>0.05</v>
      </c>
      <c r="L84" s="853">
        <f>N78*K84</f>
        <v>122.03705381560935</v>
      </c>
      <c r="M84" s="854"/>
      <c r="N84" s="57"/>
    </row>
    <row r="85" spans="1:14" ht="15.75" thickBot="1">
      <c r="B85" s="97" t="s">
        <v>1058</v>
      </c>
      <c r="C85" s="98"/>
      <c r="D85" s="98"/>
      <c r="E85" s="98"/>
      <c r="F85" s="98"/>
      <c r="G85" s="98"/>
      <c r="H85" s="98"/>
      <c r="I85" s="99"/>
      <c r="J85" s="100"/>
      <c r="K85" s="314">
        <v>0.05</v>
      </c>
      <c r="L85" s="855">
        <f>N78*K85</f>
        <v>122.03705381560935</v>
      </c>
      <c r="M85" s="856"/>
      <c r="N85" s="57"/>
    </row>
    <row r="86" spans="1:14" ht="15.75" thickBot="1">
      <c r="B86" s="818" t="s">
        <v>1037</v>
      </c>
      <c r="C86" s="819"/>
      <c r="D86" s="819"/>
      <c r="E86" s="819"/>
      <c r="F86" s="819"/>
      <c r="G86" s="819"/>
      <c r="H86" s="819"/>
      <c r="I86" s="819"/>
      <c r="J86" s="819"/>
      <c r="K86" s="819"/>
      <c r="L86" s="819"/>
      <c r="M86" s="820"/>
      <c r="N86" s="58">
        <f>L83+L84+L85</f>
        <v>732.22232289365616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3172.9633992058434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136</v>
      </c>
      <c r="B36" s="867" t="str">
        <f>VLOOKUP(A36,EQUIPOS!A6:D154,3,FALSE)</f>
        <v>Camión de Slurry</v>
      </c>
      <c r="C36" s="868"/>
      <c r="D36" s="868"/>
      <c r="E36" s="868"/>
      <c r="F36" s="868"/>
      <c r="G36" s="868"/>
      <c r="H36" s="869"/>
      <c r="I36" s="276"/>
      <c r="J36" s="277"/>
      <c r="K36" s="278">
        <f>VLOOKUP(A36,EQUIPOS!A6:D163,4,FALSE)</f>
        <v>159071.85866106077</v>
      </c>
      <c r="L36" s="279"/>
      <c r="M36" s="280">
        <v>600</v>
      </c>
      <c r="N36" s="281">
        <f>K36/M36</f>
        <v>265.11976443510127</v>
      </c>
    </row>
    <row r="37" spans="1:14">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600</v>
      </c>
      <c r="N37" s="281">
        <f>K37/M37</f>
        <v>6.3622153043848453</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0.63834006507624996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272.12031980456237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839</v>
      </c>
      <c r="B48" s="49" t="str">
        <f>VLOOKUP(A48,MATERIALES!A5:D372,3,FALSE)</f>
        <v>Agregado tipo LA 5 (lechadas)</v>
      </c>
      <c r="C48" s="290"/>
      <c r="D48" s="290"/>
      <c r="E48" s="290"/>
      <c r="F48" s="290"/>
      <c r="G48" s="290"/>
      <c r="H48" s="290"/>
      <c r="I48" s="277"/>
      <c r="J48" s="233" t="str">
        <f>VLOOKUP(A48,MATERIALES!A4:D633,2,FALSE)</f>
        <v>m3</v>
      </c>
      <c r="K48" s="416">
        <v>9.4999999999999998E-3</v>
      </c>
      <c r="L48" s="276"/>
      <c r="M48" s="411">
        <f>VLOOKUP(A48,MATERIALES!A5:D389,4,FALSE)</f>
        <v>38040</v>
      </c>
      <c r="N48" s="281">
        <f>K48*M48</f>
        <v>361.38</v>
      </c>
    </row>
    <row r="49" spans="1:14">
      <c r="A49" s="114" t="s">
        <v>924</v>
      </c>
      <c r="B49" s="49" t="str">
        <f>VLOOKUP(A49,MATERIALES!A6:D372,3,FALSE)</f>
        <v>Emulsión CRL-1h</v>
      </c>
      <c r="C49" s="290"/>
      <c r="D49" s="290"/>
      <c r="E49" s="290"/>
      <c r="F49" s="290"/>
      <c r="G49" s="290"/>
      <c r="H49" s="290"/>
      <c r="I49" s="277"/>
      <c r="J49" s="233" t="str">
        <f>VLOOKUP(A49,MATERIALES!A5:D634,2,FALSE)</f>
        <v>lt</v>
      </c>
      <c r="K49" s="291">
        <v>1.71</v>
      </c>
      <c r="L49" s="276"/>
      <c r="M49" s="411">
        <f>VLOOKUP(A49,MATERIALES!A6:D390,4,FALSE)</f>
        <v>1229</v>
      </c>
      <c r="N49" s="281">
        <f>K49*M49</f>
        <v>2101.59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SUM(N48:N53)</f>
        <v>2462.9700000000003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05">
        <f>VLOOKUP(A59,TRANSPORTE!A5:D117,4,FALSE)</f>
        <v>1010</v>
      </c>
      <c r="M59" s="906"/>
      <c r="N59" s="296">
        <f>K59*L59</f>
        <v>9.5950000000000006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9.5950000000000006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63.834006507624991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2808.5193263121873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561.70386526243749</v>
      </c>
      <c r="M83" s="854"/>
      <c r="N83" s="57"/>
    </row>
    <row r="84" spans="1:14">
      <c r="B84" s="95" t="s">
        <v>1057</v>
      </c>
      <c r="C84" s="96"/>
      <c r="D84" s="96"/>
      <c r="E84" s="96"/>
      <c r="F84" s="96"/>
      <c r="G84" s="96"/>
      <c r="H84" s="96"/>
      <c r="I84" s="93"/>
      <c r="J84" s="94"/>
      <c r="K84" s="313">
        <v>0.05</v>
      </c>
      <c r="L84" s="853">
        <f>N78*K84</f>
        <v>140.42596631560937</v>
      </c>
      <c r="M84" s="854"/>
      <c r="N84" s="57"/>
    </row>
    <row r="85" spans="1:14" ht="15.75" thickBot="1">
      <c r="B85" s="97" t="s">
        <v>1058</v>
      </c>
      <c r="C85" s="98"/>
      <c r="D85" s="98"/>
      <c r="E85" s="98"/>
      <c r="F85" s="98"/>
      <c r="G85" s="98"/>
      <c r="H85" s="98"/>
      <c r="I85" s="99"/>
      <c r="J85" s="100"/>
      <c r="K85" s="314">
        <v>0.05</v>
      </c>
      <c r="L85" s="855">
        <f>N78*K85</f>
        <v>140.42596631560937</v>
      </c>
      <c r="M85" s="856"/>
      <c r="N85" s="57"/>
    </row>
    <row r="86" spans="1:14" ht="15.75" thickBot="1">
      <c r="B86" s="818" t="s">
        <v>1037</v>
      </c>
      <c r="C86" s="819"/>
      <c r="D86" s="819"/>
      <c r="E86" s="819"/>
      <c r="F86" s="819"/>
      <c r="G86" s="819"/>
      <c r="H86" s="819"/>
      <c r="I86" s="819"/>
      <c r="J86" s="819"/>
      <c r="K86" s="819"/>
      <c r="L86" s="819"/>
      <c r="M86" s="820"/>
      <c r="N86" s="58">
        <f>L83+L84+L85</f>
        <v>842.55579789365618</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3651.0751242058436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136</v>
      </c>
      <c r="B36" s="867" t="str">
        <f>VLOOKUP(A36,EQUIPOS!A6:D154,3,FALSE)</f>
        <v>Camión de Slurry</v>
      </c>
      <c r="C36" s="868"/>
      <c r="D36" s="868"/>
      <c r="E36" s="868"/>
      <c r="F36" s="868"/>
      <c r="G36" s="868"/>
      <c r="H36" s="869"/>
      <c r="I36" s="276"/>
      <c r="J36" s="277"/>
      <c r="K36" s="278">
        <f>VLOOKUP(A36,EQUIPOS!A6:D163,4,FALSE)</f>
        <v>159071.85866106077</v>
      </c>
      <c r="L36" s="279"/>
      <c r="M36" s="280">
        <v>600</v>
      </c>
      <c r="N36" s="281">
        <f>K36/M36</f>
        <v>265.11976443510127</v>
      </c>
    </row>
    <row r="37" spans="1:14">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600</v>
      </c>
      <c r="N37" s="281">
        <f>K37/M37</f>
        <v>6.3622153043848453</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0.63834006507624996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272.12031980456237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840</v>
      </c>
      <c r="B48" s="49" t="str">
        <f>VLOOKUP(A48,MATERIALES!A5:D372,3,FALSE)</f>
        <v>Agregado tipo LA 4 (lechadas)</v>
      </c>
      <c r="C48" s="290"/>
      <c r="D48" s="290"/>
      <c r="E48" s="290"/>
      <c r="F48" s="290"/>
      <c r="G48" s="290"/>
      <c r="H48" s="290"/>
      <c r="I48" s="277"/>
      <c r="J48" s="233" t="str">
        <f>VLOOKUP(A48,MATERIALES!A4:D633,2,FALSE)</f>
        <v>m3</v>
      </c>
      <c r="K48" s="418">
        <v>4.7499999999999999E-3</v>
      </c>
      <c r="L48" s="276"/>
      <c r="M48" s="411">
        <f>VLOOKUP(A48,MATERIALES!A5:D389,4,FALSE)</f>
        <v>38040</v>
      </c>
      <c r="N48" s="281">
        <f>K48*M48</f>
        <v>180.69</v>
      </c>
    </row>
    <row r="49" spans="1:14">
      <c r="A49" s="114" t="s">
        <v>924</v>
      </c>
      <c r="B49" s="49" t="str">
        <f>VLOOKUP(A49,MATERIALES!A6:D372,3,FALSE)</f>
        <v>Emulsión CRL-1h</v>
      </c>
      <c r="C49" s="290"/>
      <c r="D49" s="290"/>
      <c r="E49" s="290"/>
      <c r="F49" s="290"/>
      <c r="G49" s="290"/>
      <c r="H49" s="290"/>
      <c r="I49" s="277"/>
      <c r="J49" s="233" t="str">
        <f>VLOOKUP(A49,MATERIALES!A5:D634,2,FALSE)</f>
        <v>lt</v>
      </c>
      <c r="K49" s="418">
        <v>1.0687499999999999</v>
      </c>
      <c r="L49" s="276"/>
      <c r="M49" s="411">
        <f>VLOOKUP(A49,MATERIALES!A6:D390,4,FALSE)</f>
        <v>1229</v>
      </c>
      <c r="N49" s="281">
        <f>K49*M49</f>
        <v>1313.4937499999999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1494.1837499999999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5">
        <f>VLOOKUP(A58,TRANSPORTE!A5:D117,4,FALSE)</f>
        <v>1010</v>
      </c>
      <c r="M58" s="906"/>
      <c r="N58" s="296">
        <f>K58*L58</f>
        <v>4.7975000000000003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4.7975000000000003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SUM(N69:N75)</f>
        <v>63.834006507624991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1834.9355763121871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366.98711526243744</v>
      </c>
      <c r="M83" s="854"/>
      <c r="N83" s="57"/>
    </row>
    <row r="84" spans="1:14">
      <c r="B84" s="95" t="s">
        <v>1057</v>
      </c>
      <c r="C84" s="96"/>
      <c r="D84" s="96"/>
      <c r="E84" s="96"/>
      <c r="F84" s="96"/>
      <c r="G84" s="96"/>
      <c r="H84" s="96"/>
      <c r="I84" s="93"/>
      <c r="J84" s="94"/>
      <c r="K84" s="313">
        <v>0.05</v>
      </c>
      <c r="L84" s="853">
        <f>N78*K84</f>
        <v>91.74677881560936</v>
      </c>
      <c r="M84" s="854"/>
      <c r="N84" s="57"/>
    </row>
    <row r="85" spans="1:14" ht="15.75" thickBot="1">
      <c r="B85" s="97" t="s">
        <v>1058</v>
      </c>
      <c r="C85" s="98"/>
      <c r="D85" s="98"/>
      <c r="E85" s="98"/>
      <c r="F85" s="98"/>
      <c r="G85" s="98"/>
      <c r="H85" s="98"/>
      <c r="I85" s="99"/>
      <c r="J85" s="100"/>
      <c r="K85" s="314">
        <v>0.05</v>
      </c>
      <c r="L85" s="855">
        <f>N78*K85</f>
        <v>91.74677881560936</v>
      </c>
      <c r="M85" s="856"/>
      <c r="N85" s="57"/>
    </row>
    <row r="86" spans="1:14" ht="15.75" thickBot="1">
      <c r="B86" s="818" t="s">
        <v>1037</v>
      </c>
      <c r="C86" s="819"/>
      <c r="D86" s="819"/>
      <c r="E86" s="819"/>
      <c r="F86" s="819"/>
      <c r="G86" s="819"/>
      <c r="H86" s="819"/>
      <c r="I86" s="819"/>
      <c r="J86" s="819"/>
      <c r="K86" s="819"/>
      <c r="L86" s="819"/>
      <c r="M86" s="820"/>
      <c r="N86" s="58">
        <f>L83+L84+L85</f>
        <v>550.48067289365611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2385.4162492058431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136</v>
      </c>
      <c r="B36" s="867" t="str">
        <f>VLOOKUP(A36,EQUIPOS!A6:D154,3,FALSE)</f>
        <v>Camión de Slurry</v>
      </c>
      <c r="C36" s="868"/>
      <c r="D36" s="868"/>
      <c r="E36" s="868"/>
      <c r="F36" s="868"/>
      <c r="G36" s="868"/>
      <c r="H36" s="869"/>
      <c r="I36" s="276"/>
      <c r="J36" s="277"/>
      <c r="K36" s="278">
        <f>VLOOKUP(A36,EQUIPOS!A6:D163,4,FALSE)</f>
        <v>159071.85866106077</v>
      </c>
      <c r="L36" s="279"/>
      <c r="M36" s="280">
        <v>600</v>
      </c>
      <c r="N36" s="281">
        <f>K36/M36</f>
        <v>265.11976443510127</v>
      </c>
    </row>
    <row r="37" spans="1:14">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600</v>
      </c>
      <c r="N37" s="281">
        <f>K37/M37</f>
        <v>6.3622153043848453</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0.63834006507624996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272.12031980456237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837</v>
      </c>
      <c r="B48" s="49" t="str">
        <f>VLOOKUP(A48,MATERIALES!A5:D372,3,FALSE)</f>
        <v>Agregado tipo LA 13 (lechadas)</v>
      </c>
      <c r="C48" s="290"/>
      <c r="D48" s="290"/>
      <c r="E48" s="290"/>
      <c r="F48" s="290"/>
      <c r="G48" s="290"/>
      <c r="H48" s="290"/>
      <c r="I48" s="277"/>
      <c r="J48" s="233" t="str">
        <f>VLOOKUP(A48,MATERIALES!A4:D633,2,FALSE)</f>
        <v>m3</v>
      </c>
      <c r="K48" s="416">
        <v>1.2500000000000001E-2</v>
      </c>
      <c r="L48" s="276"/>
      <c r="M48" s="411">
        <f>VLOOKUP(A48,MATERIALES!A5:D389,4,FALSE)</f>
        <v>38040</v>
      </c>
      <c r="N48" s="281">
        <f>K48*M48</f>
        <v>475.5</v>
      </c>
    </row>
    <row r="49" spans="1:14">
      <c r="A49" s="114" t="s">
        <v>926</v>
      </c>
      <c r="B49" s="49" t="str">
        <f>VLOOKUP(A49,MATERIALES!A6:D372,3,FALSE)</f>
        <v>Emulsión CRL-1hm</v>
      </c>
      <c r="C49" s="290"/>
      <c r="D49" s="290"/>
      <c r="E49" s="290"/>
      <c r="F49" s="290"/>
      <c r="G49" s="290"/>
      <c r="H49" s="290"/>
      <c r="I49" s="277"/>
      <c r="J49" s="233" t="str">
        <f>VLOOKUP(A49,MATERIALES!A5:D634,2,FALSE)</f>
        <v>lt</v>
      </c>
      <c r="K49" s="416">
        <v>1.4625000000000001</v>
      </c>
      <c r="L49" s="276"/>
      <c r="M49" s="411">
        <f>VLOOKUP(A49,MATERIALES!A6:D390,4,FALSE)</f>
        <v>1829</v>
      </c>
      <c r="N49" s="281">
        <f>K49*M49</f>
        <v>2674.9125000000004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3150.4125000000004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05">
        <f>VLOOKUP(A58,TRANSPORTE!A5:D117,4,FALSE)</f>
        <v>1010</v>
      </c>
      <c r="M58" s="906"/>
      <c r="N58" s="296">
        <f>K58*L58</f>
        <v>12.625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12.625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9">
        <f>SUM(N69:N75)</f>
        <v>63.834006507624991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3498.9918263121876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699.79836526243753</v>
      </c>
      <c r="M83" s="854"/>
      <c r="N83" s="57"/>
    </row>
    <row r="84" spans="1:14">
      <c r="B84" s="95" t="s">
        <v>1057</v>
      </c>
      <c r="C84" s="96"/>
      <c r="D84" s="96"/>
      <c r="E84" s="96"/>
      <c r="F84" s="96"/>
      <c r="G84" s="96"/>
      <c r="H84" s="96"/>
      <c r="I84" s="93"/>
      <c r="J84" s="94"/>
      <c r="K84" s="313">
        <v>0.05</v>
      </c>
      <c r="L84" s="853">
        <f>N78*K84</f>
        <v>174.94959131560938</v>
      </c>
      <c r="M84" s="854"/>
      <c r="N84" s="57"/>
    </row>
    <row r="85" spans="1:14" ht="15.75" thickBot="1">
      <c r="B85" s="97" t="s">
        <v>1058</v>
      </c>
      <c r="C85" s="98"/>
      <c r="D85" s="98"/>
      <c r="E85" s="98"/>
      <c r="F85" s="98"/>
      <c r="G85" s="98"/>
      <c r="H85" s="98"/>
      <c r="I85" s="99"/>
      <c r="J85" s="100"/>
      <c r="K85" s="314">
        <v>0.05</v>
      </c>
      <c r="L85" s="855">
        <f>N78*K85</f>
        <v>174.94959131560938</v>
      </c>
      <c r="M85" s="856"/>
      <c r="N85" s="57"/>
    </row>
    <row r="86" spans="1:14" ht="15.75" thickBot="1">
      <c r="B86" s="818" t="s">
        <v>1037</v>
      </c>
      <c r="C86" s="819"/>
      <c r="D86" s="819"/>
      <c r="E86" s="819"/>
      <c r="F86" s="819"/>
      <c r="G86" s="819"/>
      <c r="H86" s="819"/>
      <c r="I86" s="819"/>
      <c r="J86" s="819"/>
      <c r="K86" s="819"/>
      <c r="L86" s="819"/>
      <c r="M86" s="820"/>
      <c r="N86" s="58">
        <f>L83+L84+L85</f>
        <v>1049.6975478936563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4548.6893742058437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136</v>
      </c>
      <c r="B36" s="867" t="str">
        <f>VLOOKUP(A36,EQUIPOS!A6:D154,3,FALSE)</f>
        <v>Camión de Slurry</v>
      </c>
      <c r="C36" s="868"/>
      <c r="D36" s="868"/>
      <c r="E36" s="868"/>
      <c r="F36" s="868"/>
      <c r="G36" s="868"/>
      <c r="H36" s="869"/>
      <c r="I36" s="276"/>
      <c r="J36" s="277"/>
      <c r="K36" s="278">
        <f>VLOOKUP(A36,EQUIPOS!A6:D163,4,FALSE)</f>
        <v>159071.85866106077</v>
      </c>
      <c r="L36" s="279"/>
      <c r="M36" s="280">
        <v>600</v>
      </c>
      <c r="N36" s="281">
        <f>K36/M36</f>
        <v>265.11976443510127</v>
      </c>
    </row>
    <row r="37" spans="1:14">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600</v>
      </c>
      <c r="N37" s="281">
        <f>K37/M37</f>
        <v>6.3622153043848453</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0.63834006507624996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272.12031980456237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838</v>
      </c>
      <c r="B48" s="49" t="str">
        <f>VLOOKUP(A48,MATERIALES!A5:D372,3,FALSE)</f>
        <v>Agregado tipo LA 10 (lechadas)</v>
      </c>
      <c r="C48" s="290"/>
      <c r="D48" s="290"/>
      <c r="E48" s="290"/>
      <c r="F48" s="290"/>
      <c r="G48" s="290"/>
      <c r="H48" s="290"/>
      <c r="I48" s="277"/>
      <c r="J48" s="233" t="str">
        <f>VLOOKUP(A48,MATERIALES!A4:D633,2,FALSE)</f>
        <v>m3</v>
      </c>
      <c r="K48" s="416">
        <v>9.4999999999999998E-3</v>
      </c>
      <c r="L48" s="276"/>
      <c r="M48" s="411">
        <f>VLOOKUP(A48,MATERIALES!A5:D389,4,FALSE)</f>
        <v>38040</v>
      </c>
      <c r="N48" s="281">
        <f>K48*M48</f>
        <v>361.38</v>
      </c>
    </row>
    <row r="49" spans="1:14">
      <c r="A49" s="114" t="s">
        <v>926</v>
      </c>
      <c r="B49" s="49" t="str">
        <f>VLOOKUP(A49,MATERIALES!A6:D372,3,FALSE)</f>
        <v>Emulsión CRL-1hm</v>
      </c>
      <c r="C49" s="290"/>
      <c r="D49" s="290"/>
      <c r="E49" s="290"/>
      <c r="F49" s="290"/>
      <c r="G49" s="290"/>
      <c r="H49" s="290"/>
      <c r="I49" s="277"/>
      <c r="J49" s="233" t="str">
        <f>VLOOKUP(A49,MATERIALES!A5:D634,2,FALSE)</f>
        <v>lt</v>
      </c>
      <c r="K49" s="418">
        <v>1.4107499999999999</v>
      </c>
      <c r="L49" s="276"/>
      <c r="M49" s="411">
        <f>VLOOKUP(A49,MATERIALES!A6:D390,4,FALSE)</f>
        <v>1829</v>
      </c>
      <c r="N49" s="281">
        <f>K49*M49</f>
        <v>2580.2617500000001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2941.6417500000002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05">
        <f>VLOOKUP(A58,TRANSPORTE!A5:D117,4,FALSE)</f>
        <v>1010</v>
      </c>
      <c r="M58" s="906"/>
      <c r="N58" s="296">
        <f>K58*L58</f>
        <v>9.5950000000000006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9.5950000000000006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SUM(N69:N75)</f>
        <v>63.834006507624991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3287.1910763121873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657.43821526243755</v>
      </c>
      <c r="M83" s="854"/>
      <c r="N83" s="57"/>
    </row>
    <row r="84" spans="1:14">
      <c r="B84" s="95" t="s">
        <v>1057</v>
      </c>
      <c r="C84" s="96"/>
      <c r="D84" s="96"/>
      <c r="E84" s="96"/>
      <c r="F84" s="96"/>
      <c r="G84" s="96"/>
      <c r="H84" s="96"/>
      <c r="I84" s="93"/>
      <c r="J84" s="94"/>
      <c r="K84" s="313">
        <v>0.05</v>
      </c>
      <c r="L84" s="853">
        <f>N78*K84</f>
        <v>164.35955381560939</v>
      </c>
      <c r="M84" s="854"/>
      <c r="N84" s="57"/>
    </row>
    <row r="85" spans="1:14" ht="15.75" thickBot="1">
      <c r="B85" s="97" t="s">
        <v>1058</v>
      </c>
      <c r="C85" s="98"/>
      <c r="D85" s="98"/>
      <c r="E85" s="98"/>
      <c r="F85" s="98"/>
      <c r="G85" s="98"/>
      <c r="H85" s="98"/>
      <c r="I85" s="99"/>
      <c r="J85" s="100"/>
      <c r="K85" s="314">
        <v>0.05</v>
      </c>
      <c r="L85" s="855">
        <f>N78*K85</f>
        <v>164.35955381560939</v>
      </c>
      <c r="M85" s="856"/>
      <c r="N85" s="57"/>
    </row>
    <row r="86" spans="1:14" ht="15.75" thickBot="1">
      <c r="B86" s="818" t="s">
        <v>1037</v>
      </c>
      <c r="C86" s="819"/>
      <c r="D86" s="819"/>
      <c r="E86" s="819"/>
      <c r="F86" s="819"/>
      <c r="G86" s="819"/>
      <c r="H86" s="819"/>
      <c r="I86" s="819"/>
      <c r="J86" s="819"/>
      <c r="K86" s="819"/>
      <c r="L86" s="819"/>
      <c r="M86" s="820"/>
      <c r="N86" s="58">
        <f>L83+L84+L85</f>
        <v>986.15732289365633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4273.3483992058436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136</v>
      </c>
      <c r="B36" s="867" t="str">
        <f>VLOOKUP(A36,EQUIPOS!A6:D154,3,FALSE)</f>
        <v>Camión de Slurry</v>
      </c>
      <c r="C36" s="868"/>
      <c r="D36" s="868"/>
      <c r="E36" s="868"/>
      <c r="F36" s="868"/>
      <c r="G36" s="868"/>
      <c r="H36" s="869"/>
      <c r="I36" s="276"/>
      <c r="J36" s="277"/>
      <c r="K36" s="278">
        <f>VLOOKUP(A36,EQUIPOS!A6:D163,4,FALSE)</f>
        <v>159071.85866106077</v>
      </c>
      <c r="L36" s="279"/>
      <c r="M36" s="280">
        <v>600</v>
      </c>
      <c r="N36" s="281">
        <f>K36/M36</f>
        <v>265.11976443510127</v>
      </c>
    </row>
    <row r="37" spans="1:14">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600</v>
      </c>
      <c r="N37" s="281">
        <f>K37/M37</f>
        <v>6.3622153043848453</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0.63834006507624996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272.12031980456237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839</v>
      </c>
      <c r="B48" s="49" t="str">
        <f>VLOOKUP(A48,MATERIALES!A5:D372,3,FALSE)</f>
        <v>Agregado tipo LA 5 (lechadas)</v>
      </c>
      <c r="C48" s="290"/>
      <c r="D48" s="290"/>
      <c r="E48" s="290"/>
      <c r="F48" s="290"/>
      <c r="G48" s="290"/>
      <c r="H48" s="290"/>
      <c r="I48" s="277"/>
      <c r="J48" s="233" t="str">
        <f>VLOOKUP(A48,MATERIALES!A4:D633,2,FALSE)</f>
        <v>m3</v>
      </c>
      <c r="K48" s="416">
        <v>9.4999999999999998E-3</v>
      </c>
      <c r="L48" s="276"/>
      <c r="M48" s="411">
        <f>VLOOKUP(A48,MATERIALES!A5:D389,4,FALSE)</f>
        <v>38040</v>
      </c>
      <c r="N48" s="281">
        <f>K48*M48</f>
        <v>361.38</v>
      </c>
    </row>
    <row r="49" spans="1:14">
      <c r="A49" s="114" t="s">
        <v>926</v>
      </c>
      <c r="B49" s="49" t="str">
        <f>VLOOKUP(A49,MATERIALES!A6:D372,3,FALSE)</f>
        <v>Emulsión CRL-1hm</v>
      </c>
      <c r="C49" s="290"/>
      <c r="D49" s="290"/>
      <c r="E49" s="290"/>
      <c r="F49" s="290"/>
      <c r="G49" s="290"/>
      <c r="H49" s="290"/>
      <c r="I49" s="277"/>
      <c r="J49" s="233" t="str">
        <f>VLOOKUP(A49,MATERIALES!A5:D634,2,FALSE)</f>
        <v>lt</v>
      </c>
      <c r="K49" s="291">
        <v>1.71</v>
      </c>
      <c r="L49" s="276"/>
      <c r="M49" s="411">
        <f>VLOOKUP(A49,MATERIALES!A6:D390,4,FALSE)</f>
        <v>1829</v>
      </c>
      <c r="N49" s="281">
        <f>K49*M49</f>
        <v>3127.59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3488.9700000000003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05">
        <f>VLOOKUP(A58,TRANSPORTE!A5:D117,4,FALSE)</f>
        <v>1010</v>
      </c>
      <c r="M58" s="906"/>
      <c r="N58" s="296">
        <f>K58*L58</f>
        <v>9.5950000000000006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9.5950000000000006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SUM(N69:N75)</f>
        <v>63.834006507624991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3834.5193263121873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766.90386526243753</v>
      </c>
      <c r="M83" s="854"/>
      <c r="N83" s="57"/>
    </row>
    <row r="84" spans="1:14">
      <c r="B84" s="95" t="s">
        <v>1057</v>
      </c>
      <c r="C84" s="96"/>
      <c r="D84" s="96"/>
      <c r="E84" s="96"/>
      <c r="F84" s="96"/>
      <c r="G84" s="96"/>
      <c r="H84" s="96"/>
      <c r="I84" s="93"/>
      <c r="J84" s="94"/>
      <c r="K84" s="313">
        <v>0.05</v>
      </c>
      <c r="L84" s="853">
        <f>N78*K84</f>
        <v>191.72596631560938</v>
      </c>
      <c r="M84" s="854"/>
      <c r="N84" s="57"/>
    </row>
    <row r="85" spans="1:14" ht="15.75" thickBot="1">
      <c r="B85" s="97" t="s">
        <v>1058</v>
      </c>
      <c r="C85" s="98"/>
      <c r="D85" s="98"/>
      <c r="E85" s="98"/>
      <c r="F85" s="98"/>
      <c r="G85" s="98"/>
      <c r="H85" s="98"/>
      <c r="I85" s="99"/>
      <c r="J85" s="100"/>
      <c r="K85" s="314">
        <v>0.05</v>
      </c>
      <c r="L85" s="855">
        <f>N78*K85</f>
        <v>191.72596631560938</v>
      </c>
      <c r="M85" s="856"/>
      <c r="N85" s="57"/>
    </row>
    <row r="86" spans="1:14" ht="15.75" thickBot="1">
      <c r="B86" s="818" t="s">
        <v>1037</v>
      </c>
      <c r="C86" s="819"/>
      <c r="D86" s="819"/>
      <c r="E86" s="819"/>
      <c r="F86" s="819"/>
      <c r="G86" s="819"/>
      <c r="H86" s="819"/>
      <c r="I86" s="819"/>
      <c r="J86" s="819"/>
      <c r="K86" s="819"/>
      <c r="L86" s="819"/>
      <c r="M86" s="820"/>
      <c r="N86" s="58">
        <f>L83+L84+L85</f>
        <v>1150.3557978936562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4984.8751242058433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136</v>
      </c>
      <c r="B36" s="867" t="str">
        <f>VLOOKUP(A36,EQUIPOS!A6:D154,3,FALSE)</f>
        <v>Camión de Slurry</v>
      </c>
      <c r="C36" s="868"/>
      <c r="D36" s="868"/>
      <c r="E36" s="868"/>
      <c r="F36" s="868"/>
      <c r="G36" s="868"/>
      <c r="H36" s="869"/>
      <c r="I36" s="276"/>
      <c r="J36" s="277"/>
      <c r="K36" s="278">
        <f>VLOOKUP(A36,EQUIPOS!A6:D163,4,FALSE)</f>
        <v>159071.85866106077</v>
      </c>
      <c r="L36" s="279"/>
      <c r="M36" s="280">
        <v>600</v>
      </c>
      <c r="N36" s="281">
        <f>K36/M36</f>
        <v>265.11976443510127</v>
      </c>
    </row>
    <row r="37" spans="1:14">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600</v>
      </c>
      <c r="N37" s="281">
        <f>K37/M37</f>
        <v>6.3622153043848453</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N76*M41</f>
        <v>0.63834006507624996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272.12031980456237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840</v>
      </c>
      <c r="B48" s="49" t="str">
        <f>VLOOKUP(A48,MATERIALES!A5:D372,3,FALSE)</f>
        <v>Agregado tipo LA 4 (lechadas)</v>
      </c>
      <c r="C48" s="290"/>
      <c r="D48" s="290"/>
      <c r="E48" s="290"/>
      <c r="F48" s="290"/>
      <c r="G48" s="290"/>
      <c r="H48" s="290"/>
      <c r="I48" s="277"/>
      <c r="J48" s="233" t="str">
        <f>VLOOKUP(A48,MATERIALES!A4:D633,2,FALSE)</f>
        <v>m3</v>
      </c>
      <c r="K48" s="418">
        <v>4.7499999999999999E-3</v>
      </c>
      <c r="L48" s="276"/>
      <c r="M48" s="411">
        <f>VLOOKUP(A48,MATERIALES!A5:D389,4,FALSE)</f>
        <v>38040</v>
      </c>
      <c r="N48" s="281">
        <f>K48*M48</f>
        <v>180.69</v>
      </c>
    </row>
    <row r="49" spans="1:14">
      <c r="A49" s="114" t="s">
        <v>926</v>
      </c>
      <c r="B49" s="49" t="str">
        <f>VLOOKUP(A49,MATERIALES!A6:D372,3,FALSE)</f>
        <v>Emulsión CRL-1hm</v>
      </c>
      <c r="C49" s="290"/>
      <c r="D49" s="290"/>
      <c r="E49" s="290"/>
      <c r="F49" s="290"/>
      <c r="G49" s="290"/>
      <c r="H49" s="290"/>
      <c r="I49" s="277"/>
      <c r="J49" s="233" t="str">
        <f>VLOOKUP(A49,MATERIALES!A5:D634,2,FALSE)</f>
        <v>lt</v>
      </c>
      <c r="K49" s="418">
        <v>1.0687499999999999</v>
      </c>
      <c r="L49" s="276"/>
      <c r="M49" s="411">
        <f>VLOOKUP(A49,MATERIALES!A6:D390,4,FALSE)</f>
        <v>1829</v>
      </c>
      <c r="N49" s="281">
        <f>K49*M49</f>
        <v>1954.7437499999999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2135.4337499999997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05">
        <f>VLOOKUP(A58,TRANSPORTE!A5:D117,4,FALSE)</f>
        <v>1010</v>
      </c>
      <c r="M58" s="906"/>
      <c r="N58" s="296">
        <f>K58*L58</f>
        <v>4.7975000000000003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4.7975000000000003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SUM(N69:N75)</f>
        <v>63.834006507624991</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N43+N53+N64+N76</f>
        <v>2476.1855763121871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495.23711526243744</v>
      </c>
      <c r="M83" s="854"/>
      <c r="N83" s="57"/>
    </row>
    <row r="84" spans="1:14">
      <c r="B84" s="95" t="s">
        <v>1057</v>
      </c>
      <c r="C84" s="96"/>
      <c r="D84" s="96"/>
      <c r="E84" s="96"/>
      <c r="F84" s="96"/>
      <c r="G84" s="96"/>
      <c r="H84" s="96"/>
      <c r="I84" s="93"/>
      <c r="J84" s="94"/>
      <c r="K84" s="313">
        <v>0.05</v>
      </c>
      <c r="L84" s="853">
        <f>N78*K84</f>
        <v>123.80927881560936</v>
      </c>
      <c r="M84" s="854"/>
      <c r="N84" s="57"/>
    </row>
    <row r="85" spans="1:14" ht="15.75" thickBot="1">
      <c r="B85" s="97" t="s">
        <v>1058</v>
      </c>
      <c r="C85" s="98"/>
      <c r="D85" s="98"/>
      <c r="E85" s="98"/>
      <c r="F85" s="98"/>
      <c r="G85" s="98"/>
      <c r="H85" s="98"/>
      <c r="I85" s="99"/>
      <c r="J85" s="100"/>
      <c r="K85" s="314">
        <v>0.05</v>
      </c>
      <c r="L85" s="855">
        <f>N78*K85</f>
        <v>123.80927881560936</v>
      </c>
      <c r="M85" s="856"/>
      <c r="N85" s="57"/>
    </row>
    <row r="86" spans="1:14" ht="15.75" thickBot="1">
      <c r="B86" s="818" t="s">
        <v>1037</v>
      </c>
      <c r="C86" s="819"/>
      <c r="D86" s="819"/>
      <c r="E86" s="819"/>
      <c r="F86" s="819"/>
      <c r="G86" s="819"/>
      <c r="H86" s="819"/>
      <c r="I86" s="819"/>
      <c r="J86" s="819"/>
      <c r="K86" s="819"/>
      <c r="L86" s="819"/>
      <c r="M86" s="820"/>
      <c r="N86" s="58">
        <f>L83+L84+L85</f>
        <v>742.85567289365611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3219.0412492058431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290</v>
      </c>
      <c r="B37" s="867" t="str">
        <f>VLOOKUP(A37,EQUIPOS!A7:D154,3,FALSE)</f>
        <v>Planta trituradora</v>
      </c>
      <c r="C37" s="868"/>
      <c r="D37" s="868"/>
      <c r="E37" s="868"/>
      <c r="F37" s="868"/>
      <c r="G37" s="868"/>
      <c r="H37" s="869"/>
      <c r="I37" s="276"/>
      <c r="J37" s="277"/>
      <c r="K37" s="278">
        <f>VLOOKUP(A37,EQUIPOS!A7:D164,4,FALSE)</f>
        <v>506019.6664432626</v>
      </c>
      <c r="L37" s="279"/>
      <c r="M37" s="280">
        <v>30</v>
      </c>
      <c r="N37" s="281">
        <f t="shared" ref="N37:N43" si="0">K37/M37</f>
        <v>16867.32221477542</v>
      </c>
    </row>
    <row r="38" spans="1:14">
      <c r="A38" t="s">
        <v>168</v>
      </c>
      <c r="B38" s="867" t="str">
        <f>VLOOKUP(A38,EQUIPOS!A8:D154,3,FALSE)</f>
        <v>Compactador tipo  POTENCIA: 105 HP, PESO: 6 ton</v>
      </c>
      <c r="C38" s="868"/>
      <c r="D38" s="868"/>
      <c r="E38" s="868"/>
      <c r="F38" s="868"/>
      <c r="G38" s="868"/>
      <c r="H38" s="869"/>
      <c r="I38" s="276"/>
      <c r="J38" s="277"/>
      <c r="K38" s="278">
        <f>VLOOKUP(A38,EQUIPOS!A8:D165,4,FALSE)</f>
        <v>112040.48050872319</v>
      </c>
      <c r="L38" s="279"/>
      <c r="M38" s="280">
        <v>9</v>
      </c>
      <c r="N38" s="281">
        <f t="shared" si="0"/>
        <v>12448.942278747021</v>
      </c>
    </row>
    <row r="39" spans="1:14">
      <c r="A39" t="s">
        <v>173</v>
      </c>
      <c r="B39" s="867" t="str">
        <f>VLOOKUP(A39,EQUIPOS!A9:D154,3,FALSE)</f>
        <v>Compactador neumático de Potencia 70 HP, peso de 13 ton</v>
      </c>
      <c r="C39" s="868"/>
      <c r="D39" s="868"/>
      <c r="E39" s="868"/>
      <c r="F39" s="868"/>
      <c r="G39" s="868"/>
      <c r="H39" s="869"/>
      <c r="I39" s="276"/>
      <c r="J39" s="277"/>
      <c r="K39" s="278">
        <f>VLOOKUP(A39,EQUIPOS!A9:D166,4,FALSE)</f>
        <v>137692.95338441891</v>
      </c>
      <c r="L39" s="279"/>
      <c r="M39" s="280">
        <v>9</v>
      </c>
      <c r="N39" s="281">
        <f t="shared" si="0"/>
        <v>15299.217042713213</v>
      </c>
    </row>
    <row r="40" spans="1:14">
      <c r="A40" t="s">
        <v>286</v>
      </c>
      <c r="B40" s="867" t="str">
        <f>VLOOKUP(A40,EQUIPOS!A10:D154,3,FALSE)</f>
        <v>Planta de asfalto en frio</v>
      </c>
      <c r="C40" s="868"/>
      <c r="D40" s="868"/>
      <c r="E40" s="868"/>
      <c r="F40" s="868"/>
      <c r="G40" s="868"/>
      <c r="H40" s="869"/>
      <c r="I40" s="276"/>
      <c r="J40" s="277"/>
      <c r="K40" s="278">
        <f>VLOOKUP(A40,EQUIPOS!A10:D167,4,FALSE)</f>
        <v>270746.82136300753</v>
      </c>
      <c r="L40" s="279"/>
      <c r="M40" s="280">
        <v>9</v>
      </c>
      <c r="N40" s="281">
        <f t="shared" si="0"/>
        <v>30082.980151445281</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9</v>
      </c>
      <c r="N42" s="281">
        <f t="shared" si="0"/>
        <v>26850.537130498924</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9</v>
      </c>
      <c r="N43" s="281">
        <f t="shared" si="0"/>
        <v>9098.877773047634</v>
      </c>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0.1</v>
      </c>
      <c r="N46" s="353">
        <f>N77*M46</f>
        <v>922.04676066569448</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123608.59933217746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t="s">
        <v>843</v>
      </c>
      <c r="B53" s="49" t="str">
        <f>VLOOKUP(A53,MATERIALES!A5:D372,3,FALSE)</f>
        <v>Agregado Petreo para Triturar (Crudo)</v>
      </c>
      <c r="C53" s="290"/>
      <c r="D53" s="290"/>
      <c r="E53" s="290"/>
      <c r="F53" s="290"/>
      <c r="G53" s="290"/>
      <c r="H53" s="290"/>
      <c r="I53" s="277"/>
      <c r="J53" s="233" t="str">
        <f>VLOOKUP(A53,MATERIALES!A4:D633,2,FALSE)</f>
        <v>m3</v>
      </c>
      <c r="K53" s="291">
        <v>1.4</v>
      </c>
      <c r="L53" s="276"/>
      <c r="M53" s="411">
        <f>VLOOKUP(A53,MATERIALES!A5:D389,4,FALSE)</f>
        <v>19801.5</v>
      </c>
      <c r="N53" s="281">
        <f>K53*M53</f>
        <v>27722.1</v>
      </c>
    </row>
    <row r="54" spans="1:14">
      <c r="A54" s="114" t="s">
        <v>845</v>
      </c>
      <c r="B54" s="49" t="str">
        <f>VLOOKUP(A54,MATERIALES!A6:D372,3,FALSE)</f>
        <v>Agua</v>
      </c>
      <c r="C54" s="290"/>
      <c r="D54" s="290"/>
      <c r="E54" s="290"/>
      <c r="F54" s="290"/>
      <c r="G54" s="290"/>
      <c r="H54" s="290"/>
      <c r="I54" s="277"/>
      <c r="J54" s="233" t="str">
        <f>VLOOKUP(A54,MATERIALES!A5:D634,2,FALSE)</f>
        <v>lt</v>
      </c>
      <c r="K54" s="291">
        <v>25</v>
      </c>
      <c r="L54" s="276"/>
      <c r="M54" s="411">
        <f>VLOOKUP(A54,MATERIALES!A6:D390,4,FALSE)</f>
        <v>60</v>
      </c>
      <c r="N54" s="281">
        <f>K54*M54</f>
        <v>1500</v>
      </c>
    </row>
    <row r="55" spans="1:14" ht="15.75" thickBot="1">
      <c r="B55" s="49"/>
      <c r="C55" s="290"/>
      <c r="D55" s="290"/>
      <c r="E55" s="290"/>
      <c r="F55" s="290"/>
      <c r="G55" s="290"/>
      <c r="H55" s="290"/>
      <c r="I55" s="277"/>
      <c r="J55" s="233"/>
      <c r="K55" s="291"/>
      <c r="L55" s="276"/>
      <c r="M55" s="292"/>
      <c r="N55" s="293"/>
    </row>
    <row r="56" spans="1:14" ht="15.75" thickBot="1">
      <c r="B56" s="818" t="s">
        <v>1037</v>
      </c>
      <c r="C56" s="819"/>
      <c r="D56" s="819"/>
      <c r="E56" s="819"/>
      <c r="F56" s="819"/>
      <c r="G56" s="819"/>
      <c r="H56" s="819"/>
      <c r="I56" s="819"/>
      <c r="J56" s="819"/>
      <c r="K56" s="819"/>
      <c r="L56" s="819"/>
      <c r="M56" s="820"/>
      <c r="N56" s="403">
        <f>SUM(N53:N55)</f>
        <v>29222.1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4" t="s">
        <v>1045</v>
      </c>
      <c r="M60" s="883"/>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05">
        <f>VLOOKUP(A61,TRANSPORTE!A5:D117,4,FALSE)</f>
        <v>1100</v>
      </c>
      <c r="M61" s="906"/>
      <c r="N61" s="296">
        <f>K61*L61</f>
        <v>1375</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05">
        <f>VLOOKUP(A62,TRANSPORTE!A6:D117,4,FALSE)</f>
        <v>1010</v>
      </c>
      <c r="M62" s="906"/>
      <c r="N62" s="296">
        <f>K62*L62</f>
        <v>1414</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f>N61+N62+N63+N64+N65</f>
        <v>2789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SUM(N72:N76)</f>
        <v>9220.4676066569446</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N48+N56+N67+N77</f>
        <v>164840.16693883442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32968.033387766882</v>
      </c>
      <c r="M84" s="854"/>
      <c r="N84" s="57"/>
    </row>
    <row r="85" spans="1:14">
      <c r="B85" s="95" t="s">
        <v>1057</v>
      </c>
      <c r="C85" s="96"/>
      <c r="D85" s="96"/>
      <c r="E85" s="96"/>
      <c r="F85" s="96"/>
      <c r="G85" s="96"/>
      <c r="H85" s="96"/>
      <c r="I85" s="93"/>
      <c r="J85" s="94"/>
      <c r="K85" s="313">
        <v>0.05</v>
      </c>
      <c r="L85" s="853">
        <f>N79*K85</f>
        <v>8242.0083469417204</v>
      </c>
      <c r="M85" s="854"/>
      <c r="N85" s="57"/>
    </row>
    <row r="86" spans="1:14" ht="15.75" thickBot="1">
      <c r="B86" s="97" t="s">
        <v>1058</v>
      </c>
      <c r="C86" s="98"/>
      <c r="D86" s="98"/>
      <c r="E86" s="98"/>
      <c r="F86" s="98"/>
      <c r="G86" s="98"/>
      <c r="H86" s="98"/>
      <c r="I86" s="99"/>
      <c r="J86" s="100"/>
      <c r="K86" s="314">
        <v>0.05</v>
      </c>
      <c r="L86" s="855">
        <f>N79*K86</f>
        <v>8242.0083469417204</v>
      </c>
      <c r="M86" s="856"/>
      <c r="N86" s="57"/>
    </row>
    <row r="87" spans="1:14" ht="15.75" thickBot="1">
      <c r="B87" s="818" t="s">
        <v>1037</v>
      </c>
      <c r="C87" s="819"/>
      <c r="D87" s="819"/>
      <c r="E87" s="819"/>
      <c r="F87" s="819"/>
      <c r="G87" s="819"/>
      <c r="H87" s="819"/>
      <c r="I87" s="819"/>
      <c r="J87" s="819"/>
      <c r="K87" s="819"/>
      <c r="L87" s="819"/>
      <c r="M87" s="820"/>
      <c r="N87" s="58">
        <f>L84+L85+L86</f>
        <v>49452.050081650326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214292.21702048474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1" t="s">
        <v>2324</v>
      </c>
      <c r="C106" s="822"/>
      <c r="D106" s="822"/>
      <c r="E106" s="822"/>
      <c r="F106" s="822"/>
      <c r="G106" s="822"/>
      <c r="H106" s="822"/>
      <c r="I106" s="822"/>
      <c r="J106" s="822"/>
      <c r="K106" s="822"/>
      <c r="L106" s="822"/>
      <c r="M106" s="822"/>
      <c r="N106" s="823"/>
    </row>
    <row r="107" spans="2:14" ht="15" customHeight="1">
      <c r="B107" s="821"/>
      <c r="C107" s="822"/>
      <c r="D107" s="822"/>
      <c r="E107" s="822"/>
      <c r="F107" s="822"/>
      <c r="G107" s="822"/>
      <c r="H107" s="822"/>
      <c r="I107" s="822"/>
      <c r="J107" s="822"/>
      <c r="K107" s="822"/>
      <c r="L107" s="822"/>
      <c r="M107" s="822"/>
      <c r="N107" s="823"/>
    </row>
    <row r="108" spans="2:14" ht="30" customHeight="1">
      <c r="B108" s="824" t="s">
        <v>2325</v>
      </c>
      <c r="C108" s="825"/>
      <c r="D108" s="825"/>
      <c r="E108" s="825"/>
      <c r="F108" s="825"/>
      <c r="G108" s="825"/>
      <c r="H108" s="825"/>
      <c r="I108" s="825"/>
      <c r="J108" s="825"/>
      <c r="K108" s="825"/>
      <c r="L108" s="825"/>
      <c r="M108" s="825"/>
      <c r="N108" s="826"/>
    </row>
    <row r="109" spans="2:14">
      <c r="B109" s="824"/>
      <c r="C109" s="825"/>
      <c r="D109" s="825"/>
      <c r="E109" s="825"/>
      <c r="F109" s="825"/>
      <c r="G109" s="825"/>
      <c r="H109" s="825"/>
      <c r="I109" s="825"/>
      <c r="J109" s="825"/>
      <c r="K109" s="825"/>
      <c r="L109" s="825"/>
      <c r="M109" s="825"/>
      <c r="N109" s="826"/>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4"/>
      <c r="K119" s="884"/>
      <c r="L119" s="884"/>
      <c r="M119" s="884"/>
      <c r="N119" s="885"/>
    </row>
    <row r="120" spans="2:14" ht="15.75" thickBot="1">
      <c r="B120" s="270" t="s">
        <v>2327</v>
      </c>
      <c r="C120" s="402"/>
      <c r="D120" s="402"/>
      <c r="E120" s="63"/>
      <c r="F120" s="63"/>
      <c r="G120" s="63"/>
      <c r="H120" s="63"/>
      <c r="I120" s="63"/>
      <c r="J120" s="886"/>
      <c r="K120" s="886"/>
      <c r="L120" s="886"/>
      <c r="M120" s="886"/>
      <c r="N120" s="887"/>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168</v>
      </c>
      <c r="B37" s="867" t="str">
        <f>VLOOKUP(A37,EQUIPOS!A7:D154,3,FALSE)</f>
        <v>Compactador tipo  POTENCIA: 105 HP, PESO: 6 ton</v>
      </c>
      <c r="C37" s="868"/>
      <c r="D37" s="868"/>
      <c r="E37" s="868"/>
      <c r="F37" s="868"/>
      <c r="G37" s="868"/>
      <c r="H37" s="869"/>
      <c r="I37" s="276"/>
      <c r="J37" s="277"/>
      <c r="K37" s="278">
        <f>VLOOKUP(A37,EQUIPOS!A7:D164,4,FALSE)</f>
        <v>112040.48050872319</v>
      </c>
      <c r="L37" s="279"/>
      <c r="M37" s="280">
        <v>9</v>
      </c>
      <c r="N37" s="281">
        <f t="shared" ref="N37:N43" si="0">K37/M37</f>
        <v>12448.942278747021</v>
      </c>
    </row>
    <row r="38" spans="1:14">
      <c r="A38" t="s">
        <v>173</v>
      </c>
      <c r="B38" s="867" t="str">
        <f>VLOOKUP(A38,EQUIPOS!A8:D154,3,FALSE)</f>
        <v>Compactador neumático de Potencia 70 HP, peso de 13 ton</v>
      </c>
      <c r="C38" s="868"/>
      <c r="D38" s="868"/>
      <c r="E38" s="868"/>
      <c r="F38" s="868"/>
      <c r="G38" s="868"/>
      <c r="H38" s="869"/>
      <c r="I38" s="276"/>
      <c r="J38" s="277"/>
      <c r="K38" s="278">
        <f>VLOOKUP(A38,EQUIPOS!A8:D165,4,FALSE)</f>
        <v>137692.95338441891</v>
      </c>
      <c r="L38" s="279"/>
      <c r="M38" s="280">
        <v>9</v>
      </c>
      <c r="N38" s="281">
        <f t="shared" si="0"/>
        <v>15299.217042713213</v>
      </c>
    </row>
    <row r="39" spans="1:14">
      <c r="A39" t="s">
        <v>286</v>
      </c>
      <c r="B39" s="867" t="str">
        <f>VLOOKUP(A39,EQUIPOS!A9:D154,3,FALSE)</f>
        <v>Planta de asfalto en frio</v>
      </c>
      <c r="C39" s="868"/>
      <c r="D39" s="868"/>
      <c r="E39" s="868"/>
      <c r="F39" s="868"/>
      <c r="G39" s="868"/>
      <c r="H39" s="869"/>
      <c r="I39" s="276"/>
      <c r="J39" s="277"/>
      <c r="K39" s="278">
        <f>VLOOKUP(A39,EQUIPOS!A9:D166,4,FALSE)</f>
        <v>270746.82136300753</v>
      </c>
      <c r="L39" s="279"/>
      <c r="M39" s="280">
        <v>9</v>
      </c>
      <c r="N39" s="281">
        <f t="shared" si="0"/>
        <v>30082.980151445281</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9</v>
      </c>
      <c r="N42" s="281">
        <f t="shared" si="0"/>
        <v>26850.537130498924</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9</v>
      </c>
      <c r="N43" s="281">
        <f t="shared" si="0"/>
        <v>9098.877773047634</v>
      </c>
    </row>
    <row r="44" spans="1:14">
      <c r="B44" s="329"/>
      <c r="C44" s="330"/>
      <c r="D44" s="330"/>
      <c r="E44" s="330"/>
      <c r="F44" s="330"/>
      <c r="G44" s="330"/>
      <c r="H44" s="331"/>
      <c r="I44" s="276"/>
      <c r="J44" s="277"/>
      <c r="K44" s="278"/>
      <c r="L44" s="279"/>
      <c r="M44" s="280"/>
      <c r="N44" s="281"/>
    </row>
    <row r="45" spans="1:14">
      <c r="B45" s="867"/>
      <c r="C45" s="868"/>
      <c r="D45" s="868"/>
      <c r="E45" s="868"/>
      <c r="F45" s="868"/>
      <c r="G45" s="868"/>
      <c r="H45" s="869"/>
      <c r="I45" s="870"/>
      <c r="J45" s="871"/>
      <c r="K45" s="278"/>
      <c r="L45" s="872"/>
      <c r="M45" s="873"/>
      <c r="N45" s="281"/>
    </row>
    <row r="46" spans="1:14">
      <c r="B46" s="867"/>
      <c r="C46" s="868"/>
      <c r="D46" s="868"/>
      <c r="E46" s="874"/>
      <c r="F46" s="868"/>
      <c r="G46" s="868"/>
      <c r="H46" s="869"/>
      <c r="I46" s="42"/>
      <c r="J46" s="43"/>
      <c r="K46" s="283"/>
      <c r="L46" s="285"/>
      <c r="M46" s="286"/>
      <c r="N46" s="287"/>
    </row>
    <row r="47" spans="1:14">
      <c r="B47" s="875" t="s">
        <v>1036</v>
      </c>
      <c r="C47" s="876"/>
      <c r="D47" s="876"/>
      <c r="E47" s="44"/>
      <c r="F47" s="45"/>
      <c r="G47" s="45"/>
      <c r="H47" s="46"/>
      <c r="I47" s="42"/>
      <c r="J47" s="43"/>
      <c r="K47" s="288"/>
      <c r="L47" s="285"/>
      <c r="M47" s="410">
        <v>0.1</v>
      </c>
      <c r="N47" s="353">
        <f>N81*M47</f>
        <v>922.04676066569448</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3">
        <f>SUM(N36:N48)</f>
        <v>123608.59933217747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4" t="s">
        <v>1029</v>
      </c>
      <c r="K53" s="91" t="s">
        <v>1030</v>
      </c>
      <c r="L53" s="899" t="s">
        <v>1039</v>
      </c>
      <c r="M53" s="898"/>
      <c r="N53" s="92" t="s">
        <v>1035</v>
      </c>
    </row>
    <row r="54" spans="1:14">
      <c r="A54" t="s">
        <v>843</v>
      </c>
      <c r="B54" s="49" t="str">
        <f>VLOOKUP(A54,MATERIALES!A5:D372,3,FALSE)</f>
        <v>Agregado Petreo para Triturar (Crudo)</v>
      </c>
      <c r="C54" s="290"/>
      <c r="D54" s="290"/>
      <c r="E54" s="290"/>
      <c r="F54" s="290"/>
      <c r="G54" s="290"/>
      <c r="H54" s="290"/>
      <c r="I54" s="277"/>
      <c r="J54" s="233" t="str">
        <f>VLOOKUP(A54,MATERIALES!A4:D633,2,FALSE)</f>
        <v>m3</v>
      </c>
      <c r="K54" s="291">
        <v>1.4</v>
      </c>
      <c r="L54" s="276"/>
      <c r="M54" s="411">
        <f>VLOOKUP(A54,MATERIALES!A5:D389,4,FALSE)</f>
        <v>19801.5</v>
      </c>
      <c r="N54" s="281">
        <f>K54*M54</f>
        <v>27722.1</v>
      </c>
    </row>
    <row r="55" spans="1:14">
      <c r="A55" s="114" t="s">
        <v>845</v>
      </c>
      <c r="B55" s="49" t="str">
        <f>VLOOKUP(A55,MATERIALES!A6:D372,3,FALSE)</f>
        <v>Agua</v>
      </c>
      <c r="C55" s="290"/>
      <c r="D55" s="290"/>
      <c r="E55" s="290"/>
      <c r="F55" s="290"/>
      <c r="G55" s="290"/>
      <c r="H55" s="290"/>
      <c r="I55" s="277"/>
      <c r="J55" s="233" t="str">
        <f>VLOOKUP(A55,MATERIALES!A5:D634,2,FALSE)</f>
        <v>lt</v>
      </c>
      <c r="K55" s="291">
        <v>25</v>
      </c>
      <c r="L55" s="276"/>
      <c r="M55" s="411">
        <f>VLOOKUP(A55,MATERIALES!A6:D390,4,FALSE)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3">
        <f>SUM(N54:N58)</f>
        <v>29222.1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5">
        <f>VLOOKUP(A64,TRANSPORTE!A5:D117,4,FALSE)</f>
        <v>1010</v>
      </c>
      <c r="M64" s="906"/>
      <c r="N64" s="296">
        <f>K64*L64</f>
        <v>1414</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05">
        <f>VLOOKUP(A65,TRANSPORTE!A6:D117,4,FALSE)</f>
        <v>1100</v>
      </c>
      <c r="M65" s="906"/>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2789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9220.4676066569446</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164840.16693883442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32968.033387766882</v>
      </c>
      <c r="M88" s="854"/>
      <c r="N88" s="57"/>
    </row>
    <row r="89" spans="1:14">
      <c r="B89" s="95" t="s">
        <v>1057</v>
      </c>
      <c r="C89" s="96"/>
      <c r="D89" s="96"/>
      <c r="E89" s="96"/>
      <c r="F89" s="96"/>
      <c r="G89" s="96"/>
      <c r="H89" s="96"/>
      <c r="I89" s="93"/>
      <c r="J89" s="94"/>
      <c r="K89" s="313">
        <v>0.05</v>
      </c>
      <c r="L89" s="853">
        <f>N83*K89</f>
        <v>8242.0083469417204</v>
      </c>
      <c r="M89" s="854"/>
      <c r="N89" s="57"/>
    </row>
    <row r="90" spans="1:14" ht="15.75" thickBot="1">
      <c r="B90" s="97" t="s">
        <v>1058</v>
      </c>
      <c r="C90" s="98"/>
      <c r="D90" s="98"/>
      <c r="E90" s="98"/>
      <c r="F90" s="98"/>
      <c r="G90" s="98"/>
      <c r="H90" s="98"/>
      <c r="I90" s="99"/>
      <c r="J90" s="100"/>
      <c r="K90" s="314">
        <v>0.05</v>
      </c>
      <c r="L90" s="855">
        <f>N83*K90</f>
        <v>8242.0083469417204</v>
      </c>
      <c r="M90" s="856"/>
      <c r="N90" s="57"/>
    </row>
    <row r="91" spans="1:14" ht="15.75" thickBot="1">
      <c r="B91" s="818" t="s">
        <v>1037</v>
      </c>
      <c r="C91" s="819"/>
      <c r="D91" s="819"/>
      <c r="E91" s="819"/>
      <c r="F91" s="819"/>
      <c r="G91" s="819"/>
      <c r="H91" s="819"/>
      <c r="I91" s="819"/>
      <c r="J91" s="819"/>
      <c r="K91" s="819"/>
      <c r="L91" s="819"/>
      <c r="M91" s="820"/>
      <c r="N91" s="58">
        <f>L88+L89+L90</f>
        <v>49452.050081650326</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214292.21702048474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70" t="s">
        <v>2327</v>
      </c>
      <c r="C124" s="402"/>
      <c r="D124" s="402"/>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168</v>
      </c>
      <c r="B37" s="867" t="str">
        <f>VLOOKUP(A37,EQUIPOS!A7:D154,3,FALSE)</f>
        <v>Compactador tipo  POTENCIA: 105 HP, PESO: 6 ton</v>
      </c>
      <c r="C37" s="868"/>
      <c r="D37" s="868"/>
      <c r="E37" s="868"/>
      <c r="F37" s="868"/>
      <c r="G37" s="868"/>
      <c r="H37" s="869"/>
      <c r="I37" s="276"/>
      <c r="J37" s="277"/>
      <c r="K37" s="278">
        <f>VLOOKUP(A37,EQUIPOS!A7:D164,4,FALSE)</f>
        <v>112040.48050872319</v>
      </c>
      <c r="L37" s="279"/>
      <c r="M37" s="280">
        <v>9</v>
      </c>
      <c r="N37" s="281">
        <f t="shared" ref="N37:N43" si="0">K37/M37</f>
        <v>12448.942278747021</v>
      </c>
    </row>
    <row r="38" spans="1:14">
      <c r="A38" t="s">
        <v>173</v>
      </c>
      <c r="B38" s="867" t="str">
        <f>VLOOKUP(A38,EQUIPOS!A8:D154,3,FALSE)</f>
        <v>Compactador neumático de Potencia 70 HP, peso de 13 ton</v>
      </c>
      <c r="C38" s="868"/>
      <c r="D38" s="868"/>
      <c r="E38" s="868"/>
      <c r="F38" s="868"/>
      <c r="G38" s="868"/>
      <c r="H38" s="869"/>
      <c r="I38" s="276"/>
      <c r="J38" s="277"/>
      <c r="K38" s="278">
        <f>VLOOKUP(A38,EQUIPOS!A8:D165,4,FALSE)</f>
        <v>137692.95338441891</v>
      </c>
      <c r="L38" s="279"/>
      <c r="M38" s="280">
        <v>9</v>
      </c>
      <c r="N38" s="281">
        <f t="shared" si="0"/>
        <v>15299.217042713213</v>
      </c>
    </row>
    <row r="39" spans="1:14">
      <c r="A39" t="s">
        <v>286</v>
      </c>
      <c r="B39" s="867" t="str">
        <f>VLOOKUP(A39,EQUIPOS!A9:D154,3,FALSE)</f>
        <v>Planta de asfalto en frio</v>
      </c>
      <c r="C39" s="868"/>
      <c r="D39" s="868"/>
      <c r="E39" s="868"/>
      <c r="F39" s="868"/>
      <c r="G39" s="868"/>
      <c r="H39" s="869"/>
      <c r="I39" s="276"/>
      <c r="J39" s="277"/>
      <c r="K39" s="278">
        <f>VLOOKUP(A39,EQUIPOS!A9:D166,4,FALSE)</f>
        <v>270746.82136300753</v>
      </c>
      <c r="L39" s="279"/>
      <c r="M39" s="280">
        <v>9</v>
      </c>
      <c r="N39" s="281">
        <f t="shared" si="0"/>
        <v>30082.980151445281</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9</v>
      </c>
      <c r="N42" s="281">
        <f t="shared" si="0"/>
        <v>26850.537130498924</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9</v>
      </c>
      <c r="N43" s="281">
        <f t="shared" si="0"/>
        <v>9098.877773047634</v>
      </c>
    </row>
    <row r="44" spans="1:14">
      <c r="B44" s="329"/>
      <c r="C44" s="330"/>
      <c r="D44" s="330"/>
      <c r="E44" s="330"/>
      <c r="F44" s="330"/>
      <c r="G44" s="330"/>
      <c r="H44" s="331"/>
      <c r="I44" s="276"/>
      <c r="J44" s="277"/>
      <c r="K44" s="278"/>
      <c r="L44" s="279"/>
      <c r="M44" s="280"/>
      <c r="N44" s="281"/>
    </row>
    <row r="45" spans="1:14">
      <c r="B45" s="867"/>
      <c r="C45" s="868"/>
      <c r="D45" s="868"/>
      <c r="E45" s="868"/>
      <c r="F45" s="868"/>
      <c r="G45" s="868"/>
      <c r="H45" s="869"/>
      <c r="I45" s="870"/>
      <c r="J45" s="871"/>
      <c r="K45" s="278"/>
      <c r="L45" s="872"/>
      <c r="M45" s="873"/>
      <c r="N45" s="281"/>
    </row>
    <row r="46" spans="1:14">
      <c r="B46" s="867"/>
      <c r="C46" s="868"/>
      <c r="D46" s="868"/>
      <c r="E46" s="874"/>
      <c r="F46" s="868"/>
      <c r="G46" s="868"/>
      <c r="H46" s="869"/>
      <c r="I46" s="42"/>
      <c r="J46" s="43"/>
      <c r="K46" s="283"/>
      <c r="L46" s="285"/>
      <c r="M46" s="286"/>
      <c r="N46" s="287"/>
    </row>
    <row r="47" spans="1:14">
      <c r="B47" s="875" t="s">
        <v>1036</v>
      </c>
      <c r="C47" s="876"/>
      <c r="D47" s="876"/>
      <c r="E47" s="44"/>
      <c r="F47" s="45"/>
      <c r="G47" s="45"/>
      <c r="H47" s="46"/>
      <c r="I47" s="42"/>
      <c r="J47" s="43"/>
      <c r="K47" s="288"/>
      <c r="L47" s="285"/>
      <c r="M47" s="410">
        <v>0.1</v>
      </c>
      <c r="N47" s="353">
        <f>N81*M47</f>
        <v>922.04676066569448</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3">
        <f>SUM(N36:N48)</f>
        <v>123608.59933217747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4" t="s">
        <v>1029</v>
      </c>
      <c r="K53" s="91" t="s">
        <v>1030</v>
      </c>
      <c r="L53" s="899" t="s">
        <v>1039</v>
      </c>
      <c r="M53" s="898"/>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VLOOKUP(A54,MATERIALES!A8:D639,2,FALSE)</f>
        <v>m3</v>
      </c>
      <c r="K54" s="291">
        <v>1.4</v>
      </c>
      <c r="L54" s="276"/>
      <c r="M54" s="411">
        <f>VLOOKUP(A54,MATERIALES!A5:D389,4,FALSE)</f>
        <v>19801.5</v>
      </c>
      <c r="N54" s="281">
        <f>K54*M54</f>
        <v>27722.1</v>
      </c>
    </row>
    <row r="55" spans="1:14">
      <c r="A55" s="114" t="s">
        <v>845</v>
      </c>
      <c r="B55" s="49" t="str">
        <f>VLOOKUP(A55,MATERIALES!A6:D372,3,FALSE)</f>
        <v>Agua</v>
      </c>
      <c r="C55" s="290"/>
      <c r="D55" s="290"/>
      <c r="E55" s="290"/>
      <c r="F55" s="290"/>
      <c r="G55" s="290"/>
      <c r="H55" s="290"/>
      <c r="I55" s="277"/>
      <c r="J55" s="233" t="str">
        <f>VLOOKUP(A55,MATERIALES!A9:D640,2,FALSE)</f>
        <v>lt</v>
      </c>
      <c r="K55" s="291">
        <v>25</v>
      </c>
      <c r="L55" s="276"/>
      <c r="M55" s="411">
        <f>VLOOKUP(A55,MATERIALES!A6:D390,4,FALSE)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20">
        <f>SUM(N54:N58)</f>
        <v>29222.1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05">
        <f>VLOOKUP(A64,TRANSPORTE!A5:D117,4,FALSE)</f>
        <v>1010</v>
      </c>
      <c r="M64" s="906"/>
      <c r="N64" s="296">
        <f>K64*L64</f>
        <v>1414</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05">
        <f>VLOOKUP(A65,TRANSPORTE!A6:D117,4,FALSE)</f>
        <v>1100</v>
      </c>
      <c r="M65" s="906"/>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2789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9220.4676066569446</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164840.16693883442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32968.033387766882</v>
      </c>
      <c r="M88" s="854"/>
      <c r="N88" s="57"/>
    </row>
    <row r="89" spans="1:14">
      <c r="B89" s="95" t="s">
        <v>1057</v>
      </c>
      <c r="C89" s="96"/>
      <c r="D89" s="96"/>
      <c r="E89" s="96"/>
      <c r="F89" s="96"/>
      <c r="G89" s="96"/>
      <c r="H89" s="96"/>
      <c r="I89" s="93"/>
      <c r="J89" s="94"/>
      <c r="K89" s="313">
        <v>0.05</v>
      </c>
      <c r="L89" s="853">
        <f>N83*K89</f>
        <v>8242.0083469417204</v>
      </c>
      <c r="M89" s="854"/>
      <c r="N89" s="57"/>
    </row>
    <row r="90" spans="1:14" ht="15.75" thickBot="1">
      <c r="B90" s="97" t="s">
        <v>1058</v>
      </c>
      <c r="C90" s="98"/>
      <c r="D90" s="98"/>
      <c r="E90" s="98"/>
      <c r="F90" s="98"/>
      <c r="G90" s="98"/>
      <c r="H90" s="98"/>
      <c r="I90" s="99"/>
      <c r="J90" s="100"/>
      <c r="K90" s="314">
        <v>0.05</v>
      </c>
      <c r="L90" s="855">
        <f>N83*K90</f>
        <v>8242.0083469417204</v>
      </c>
      <c r="M90" s="856"/>
      <c r="N90" s="57"/>
    </row>
    <row r="91" spans="1:14" ht="15.75" thickBot="1">
      <c r="B91" s="818" t="s">
        <v>1037</v>
      </c>
      <c r="C91" s="819"/>
      <c r="D91" s="819"/>
      <c r="E91" s="819"/>
      <c r="F91" s="819"/>
      <c r="G91" s="819"/>
      <c r="H91" s="819"/>
      <c r="I91" s="819"/>
      <c r="J91" s="819"/>
      <c r="K91" s="819"/>
      <c r="L91" s="819"/>
      <c r="M91" s="820"/>
      <c r="N91" s="58">
        <f>L88+L89+L90</f>
        <v>49452.050081650326</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58">
        <f>N83+N91</f>
        <v>214292.21702048474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70" t="s">
        <v>2327</v>
      </c>
      <c r="C124" s="402"/>
      <c r="D124" s="402"/>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168</v>
      </c>
      <c r="B37" s="867" t="str">
        <f>VLOOKUP(A37,EQUIPOS!A7:D154,3,FALSE)</f>
        <v>Compactador tipo  POTENCIA: 105 HP, PESO: 6 ton</v>
      </c>
      <c r="C37" s="868"/>
      <c r="D37" s="868"/>
      <c r="E37" s="868"/>
      <c r="F37" s="868"/>
      <c r="G37" s="868"/>
      <c r="H37" s="869"/>
      <c r="I37" s="276"/>
      <c r="J37" s="277"/>
      <c r="K37" s="278">
        <f>VLOOKUP(A37,EQUIPOS!A7:D164,4,FALSE)</f>
        <v>112040.48050872319</v>
      </c>
      <c r="L37" s="279"/>
      <c r="M37" s="280">
        <v>7</v>
      </c>
      <c r="N37" s="281">
        <f t="shared" ref="N37:N43" si="0">K37/M37</f>
        <v>16005.782929817598</v>
      </c>
    </row>
    <row r="38" spans="1:14">
      <c r="A38" t="s">
        <v>173</v>
      </c>
      <c r="B38" s="867" t="str">
        <f>VLOOKUP(A38,EQUIPOS!A8:D154,3,FALSE)</f>
        <v>Compactador neumático de Potencia 70 HP, peso de 13 ton</v>
      </c>
      <c r="C38" s="868"/>
      <c r="D38" s="868"/>
      <c r="E38" s="868"/>
      <c r="F38" s="868"/>
      <c r="G38" s="868"/>
      <c r="H38" s="869"/>
      <c r="I38" s="276"/>
      <c r="J38" s="277"/>
      <c r="K38" s="278">
        <f>VLOOKUP(A38,EQUIPOS!A8:D165,4,FALSE)</f>
        <v>137692.95338441891</v>
      </c>
      <c r="L38" s="279"/>
      <c r="M38" s="280">
        <v>7</v>
      </c>
      <c r="N38" s="281">
        <f t="shared" si="0"/>
        <v>19670.421912059846</v>
      </c>
    </row>
    <row r="39" spans="1:14">
      <c r="A39" t="s">
        <v>286</v>
      </c>
      <c r="B39" s="867" t="str">
        <f>VLOOKUP(A39,EQUIPOS!A9:D154,3,FALSE)</f>
        <v>Planta de asfalto en frio</v>
      </c>
      <c r="C39" s="868"/>
      <c r="D39" s="868"/>
      <c r="E39" s="868"/>
      <c r="F39" s="868"/>
      <c r="G39" s="868"/>
      <c r="H39" s="869"/>
      <c r="I39" s="276"/>
      <c r="J39" s="277"/>
      <c r="K39" s="278">
        <f>VLOOKUP(A39,EQUIPOS!A9:D166,4,FALSE)</f>
        <v>270746.82136300753</v>
      </c>
      <c r="L39" s="279"/>
      <c r="M39" s="280">
        <v>9</v>
      </c>
      <c r="N39" s="281">
        <f t="shared" si="0"/>
        <v>30082.980151445281</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7</v>
      </c>
      <c r="N42" s="281">
        <f t="shared" si="0"/>
        <v>34522.119167784331</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9</v>
      </c>
      <c r="N43" s="281">
        <f t="shared" si="0"/>
        <v>9098.877773047634</v>
      </c>
    </row>
    <row r="44" spans="1:14">
      <c r="B44" s="329"/>
      <c r="C44" s="330"/>
      <c r="D44" s="330"/>
      <c r="E44" s="330"/>
      <c r="F44" s="330"/>
      <c r="G44" s="330"/>
      <c r="H44" s="331"/>
      <c r="I44" s="276"/>
      <c r="J44" s="277"/>
      <c r="K44" s="278"/>
      <c r="L44" s="279"/>
      <c r="M44" s="280"/>
      <c r="N44" s="281"/>
    </row>
    <row r="45" spans="1:14">
      <c r="B45" s="867"/>
      <c r="C45" s="868"/>
      <c r="D45" s="868"/>
      <c r="E45" s="868"/>
      <c r="F45" s="868"/>
      <c r="G45" s="868"/>
      <c r="H45" s="869"/>
      <c r="I45" s="870"/>
      <c r="J45" s="871"/>
      <c r="K45" s="278"/>
      <c r="L45" s="872"/>
      <c r="M45" s="873"/>
      <c r="N45" s="281"/>
    </row>
    <row r="46" spans="1:14">
      <c r="B46" s="867"/>
      <c r="C46" s="868"/>
      <c r="D46" s="868"/>
      <c r="E46" s="874"/>
      <c r="F46" s="868"/>
      <c r="G46" s="868"/>
      <c r="H46" s="869"/>
      <c r="I46" s="42"/>
      <c r="J46" s="43"/>
      <c r="K46" s="283"/>
      <c r="L46" s="285"/>
      <c r="M46" s="286"/>
      <c r="N46" s="287"/>
    </row>
    <row r="47" spans="1:14">
      <c r="B47" s="875" t="s">
        <v>1036</v>
      </c>
      <c r="C47" s="876"/>
      <c r="D47" s="876"/>
      <c r="E47" s="44"/>
      <c r="F47" s="45"/>
      <c r="G47" s="45"/>
      <c r="H47" s="46"/>
      <c r="I47" s="42"/>
      <c r="J47" s="43"/>
      <c r="K47" s="288"/>
      <c r="L47" s="285"/>
      <c r="M47" s="410">
        <v>0.1</v>
      </c>
      <c r="N47" s="353">
        <f>N81*M47</f>
        <v>1053.7677264750794</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3">
        <f>SUM(N36:N48)</f>
        <v>139339.94785568948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4" t="s">
        <v>1029</v>
      </c>
      <c r="K53" s="91" t="s">
        <v>1030</v>
      </c>
      <c r="L53" s="899" t="s">
        <v>1039</v>
      </c>
      <c r="M53" s="898"/>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VLOOKUP(A54,MATERIALES!A8:D639,2,FALSE)</f>
        <v>m3</v>
      </c>
      <c r="K54" s="291">
        <v>1.4</v>
      </c>
      <c r="L54" s="276"/>
      <c r="M54" s="411">
        <f>VLOOKUP(A54,MATERIALES!A5:D389,4,FALSE)</f>
        <v>19801.5</v>
      </c>
      <c r="N54" s="281">
        <f>K54*M54</f>
        <v>27722.1</v>
      </c>
    </row>
    <row r="55" spans="1:14">
      <c r="A55" s="114" t="s">
        <v>845</v>
      </c>
      <c r="B55" s="49" t="str">
        <f>VLOOKUP(A55,MATERIALES!A6:D372,3,FALSE)</f>
        <v>Agua</v>
      </c>
      <c r="C55" s="290"/>
      <c r="D55" s="290"/>
      <c r="E55" s="290"/>
      <c r="F55" s="290"/>
      <c r="G55" s="290"/>
      <c r="H55" s="290"/>
      <c r="I55" s="277"/>
      <c r="J55" s="233" t="str">
        <f>VLOOKUP(A55,MATERIALES!A9:D640,2,FALSE)</f>
        <v>lt</v>
      </c>
      <c r="K55" s="291">
        <v>25</v>
      </c>
      <c r="L55" s="276"/>
      <c r="M55" s="411">
        <f>VLOOKUP(A55,MATERIALES!A6:D390,4,FALSE)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3">
        <f>SUM(N54:N58)</f>
        <v>29222.1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5">
        <f>VLOOKUP(A64,TRANSPORTE!A5:D117,4,FALSE)</f>
        <v>1010</v>
      </c>
      <c r="M64" s="906"/>
      <c r="N64" s="296">
        <f>K64*L64</f>
        <v>1414</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1010</v>
      </c>
      <c r="N65" s="421">
        <f>K65*M65</f>
        <v>1262.5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2676.5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10537.677264750793</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181776.22512044027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36355.245024088057</v>
      </c>
      <c r="M88" s="854"/>
      <c r="N88" s="57"/>
    </row>
    <row r="89" spans="1:14">
      <c r="B89" s="95" t="s">
        <v>1057</v>
      </c>
      <c r="C89" s="96"/>
      <c r="D89" s="96"/>
      <c r="E89" s="96"/>
      <c r="F89" s="96"/>
      <c r="G89" s="96"/>
      <c r="H89" s="96"/>
      <c r="I89" s="93"/>
      <c r="J89" s="94"/>
      <c r="K89" s="313">
        <v>0.05</v>
      </c>
      <c r="L89" s="853">
        <f>N83*K89</f>
        <v>9088.8112560220143</v>
      </c>
      <c r="M89" s="854"/>
      <c r="N89" s="57"/>
    </row>
    <row r="90" spans="1:14" ht="15.75" thickBot="1">
      <c r="B90" s="97" t="s">
        <v>1058</v>
      </c>
      <c r="C90" s="98"/>
      <c r="D90" s="98"/>
      <c r="E90" s="98"/>
      <c r="F90" s="98"/>
      <c r="G90" s="98"/>
      <c r="H90" s="98"/>
      <c r="I90" s="99"/>
      <c r="J90" s="100"/>
      <c r="K90" s="314">
        <v>0.05</v>
      </c>
      <c r="L90" s="855">
        <f>N83*K90</f>
        <v>9088.8112560220143</v>
      </c>
      <c r="M90" s="856"/>
      <c r="N90" s="57"/>
    </row>
    <row r="91" spans="1:14" ht="15.75" thickBot="1">
      <c r="B91" s="818" t="s">
        <v>1037</v>
      </c>
      <c r="C91" s="819"/>
      <c r="D91" s="819"/>
      <c r="E91" s="819"/>
      <c r="F91" s="819"/>
      <c r="G91" s="819"/>
      <c r="H91" s="819"/>
      <c r="I91" s="819"/>
      <c r="J91" s="819"/>
      <c r="K91" s="819"/>
      <c r="L91" s="819"/>
      <c r="M91" s="820"/>
      <c r="N91" s="58">
        <f>L88+L89+L90</f>
        <v>54532.867536132093</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236309.09265657235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70" t="s">
        <v>2327</v>
      </c>
      <c r="C124" s="402"/>
      <c r="D124" s="402"/>
      <c r="E124" s="63"/>
      <c r="F124" s="63"/>
      <c r="G124" s="63"/>
      <c r="H124" s="63"/>
      <c r="I124" s="63"/>
      <c r="J124" s="886"/>
      <c r="K124" s="886"/>
      <c r="L124" s="886"/>
      <c r="M124" s="886"/>
      <c r="N124" s="887"/>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9</v>
      </c>
      <c r="N37" s="281">
        <f t="shared" ref="N37:N43" si="0">K37/M37</f>
        <v>15299.217042713213</v>
      </c>
    </row>
    <row r="38" spans="1:14">
      <c r="A38" t="s">
        <v>168</v>
      </c>
      <c r="B38" s="867" t="str">
        <f>VLOOKUP(A38,EQUIPOS!A8:D154,3,FALSE)</f>
        <v>Compactador tipo  POTENCIA: 105 HP, PESO: 6 ton</v>
      </c>
      <c r="C38" s="868"/>
      <c r="D38" s="868"/>
      <c r="E38" s="868"/>
      <c r="F38" s="868"/>
      <c r="G38" s="868"/>
      <c r="H38" s="869"/>
      <c r="I38" s="276"/>
      <c r="J38" s="277"/>
      <c r="K38" s="278">
        <f>VLOOKUP(A38,EQUIPOS!A8:D165,4,FALSE)</f>
        <v>112040.48050872319</v>
      </c>
      <c r="L38" s="279"/>
      <c r="M38" s="280">
        <v>9</v>
      </c>
      <c r="N38" s="281">
        <f t="shared" si="0"/>
        <v>12448.942278747021</v>
      </c>
    </row>
    <row r="39" spans="1:14">
      <c r="A39" t="s">
        <v>286</v>
      </c>
      <c r="B39" s="867" t="str">
        <f>VLOOKUP(A39,EQUIPOS!A9:D154,3,FALSE)</f>
        <v>Planta de asfalto en frio</v>
      </c>
      <c r="C39" s="868"/>
      <c r="D39" s="868"/>
      <c r="E39" s="868"/>
      <c r="F39" s="868"/>
      <c r="G39" s="868"/>
      <c r="H39" s="869"/>
      <c r="I39" s="276"/>
      <c r="J39" s="277"/>
      <c r="K39" s="278">
        <f>VLOOKUP(A39,EQUIPOS!A9:D166,4,FALSE)</f>
        <v>270746.82136300753</v>
      </c>
      <c r="L39" s="279"/>
      <c r="M39" s="280">
        <v>9</v>
      </c>
      <c r="N39" s="281">
        <f t="shared" si="0"/>
        <v>30082.980151445281</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9</v>
      </c>
      <c r="N42" s="281">
        <f t="shared" si="0"/>
        <v>26850.537130498924</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9</v>
      </c>
      <c r="N43" s="281">
        <f t="shared" si="0"/>
        <v>9098.877773047634</v>
      </c>
    </row>
    <row r="44" spans="1:14">
      <c r="B44" s="329"/>
      <c r="C44" s="330"/>
      <c r="D44" s="330"/>
      <c r="E44" s="330"/>
      <c r="F44" s="330"/>
      <c r="G44" s="330"/>
      <c r="H44" s="331"/>
      <c r="I44" s="276"/>
      <c r="J44" s="277"/>
      <c r="K44" s="278"/>
      <c r="L44" s="279"/>
      <c r="M44" s="280"/>
      <c r="N44" s="281"/>
    </row>
    <row r="45" spans="1:14">
      <c r="B45" s="867"/>
      <c r="C45" s="868"/>
      <c r="D45" s="868"/>
      <c r="E45" s="868"/>
      <c r="F45" s="868"/>
      <c r="G45" s="868"/>
      <c r="H45" s="869"/>
      <c r="I45" s="870"/>
      <c r="J45" s="871"/>
      <c r="K45" s="278"/>
      <c r="L45" s="872"/>
      <c r="M45" s="873"/>
      <c r="N45" s="281"/>
    </row>
    <row r="46" spans="1:14">
      <c r="B46" s="867"/>
      <c r="C46" s="868"/>
      <c r="D46" s="868"/>
      <c r="E46" s="868"/>
      <c r="F46" s="868"/>
      <c r="G46" s="868"/>
      <c r="H46" s="869"/>
      <c r="I46" s="42"/>
      <c r="J46" s="43"/>
      <c r="K46" s="283"/>
      <c r="L46" s="285"/>
      <c r="M46" s="286"/>
      <c r="N46" s="287"/>
    </row>
    <row r="47" spans="1:14">
      <c r="B47" s="875" t="s">
        <v>1036</v>
      </c>
      <c r="C47" s="953"/>
      <c r="D47" s="953"/>
      <c r="E47" s="44"/>
      <c r="F47" s="45"/>
      <c r="G47" s="45"/>
      <c r="H47" s="46"/>
      <c r="I47" s="42"/>
      <c r="J47" s="43"/>
      <c r="K47" s="288"/>
      <c r="L47" s="285"/>
      <c r="M47" s="410">
        <v>0.1</v>
      </c>
      <c r="N47" s="353">
        <f>N81*M47</f>
        <v>922.04676066569448</v>
      </c>
    </row>
    <row r="48" spans="1:14" ht="15.75" thickBot="1">
      <c r="B48" s="954"/>
      <c r="C48" s="955"/>
      <c r="D48" s="955"/>
      <c r="E48" s="955"/>
      <c r="F48" s="955"/>
      <c r="G48" s="955"/>
      <c r="H48" s="956"/>
      <c r="I48" s="877"/>
      <c r="J48" s="878"/>
      <c r="K48" s="47"/>
      <c r="L48" s="879"/>
      <c r="M48" s="957"/>
      <c r="N48" s="111"/>
    </row>
    <row r="49" spans="1:14" ht="15.75" thickBot="1">
      <c r="B49" s="818" t="s">
        <v>1037</v>
      </c>
      <c r="C49" s="819"/>
      <c r="D49" s="819"/>
      <c r="E49" s="819"/>
      <c r="F49" s="819"/>
      <c r="G49" s="819"/>
      <c r="H49" s="819"/>
      <c r="I49" s="819"/>
      <c r="J49" s="819"/>
      <c r="K49" s="819"/>
      <c r="L49" s="819"/>
      <c r="M49" s="820"/>
      <c r="N49" s="403">
        <f>SUM(N36:N48)</f>
        <v>123608.59933217747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4" t="s">
        <v>1029</v>
      </c>
      <c r="K53" s="91" t="s">
        <v>1030</v>
      </c>
      <c r="L53" s="899" t="s">
        <v>1039</v>
      </c>
      <c r="M53" s="898"/>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VLOOKUP(A54,MATERIALES!A8:D639,2,FALSE)</f>
        <v>m3</v>
      </c>
      <c r="K54" s="291">
        <v>1.4</v>
      </c>
      <c r="L54" s="276"/>
      <c r="M54" s="411">
        <f>VLOOKUP(A54,MATERIALES!A5:D389,4,FALSE)</f>
        <v>19801.5</v>
      </c>
      <c r="N54" s="281">
        <f>K54*M54</f>
        <v>27722.1</v>
      </c>
    </row>
    <row r="55" spans="1:14">
      <c r="A55" s="114" t="s">
        <v>845</v>
      </c>
      <c r="B55" s="49" t="str">
        <f>VLOOKUP(A55,MATERIALES!A6:D372,3,FALSE)</f>
        <v>Agua</v>
      </c>
      <c r="C55" s="290"/>
      <c r="D55" s="290"/>
      <c r="E55" s="290"/>
      <c r="F55" s="290"/>
      <c r="G55" s="290"/>
      <c r="H55" s="290"/>
      <c r="I55" s="277"/>
      <c r="J55" s="233" t="str">
        <f>VLOOKUP(A55,MATERIALES!A9:D640,2,FALSE)</f>
        <v>lt</v>
      </c>
      <c r="K55" s="291">
        <v>25</v>
      </c>
      <c r="L55" s="276"/>
      <c r="M55" s="411">
        <f>VLOOKUP(A55,MATERIALES!A6:D390,4,FALSE)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3">
        <f>SUM(N54:N58)</f>
        <v>29222.1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5">
        <f>VLOOKUP(A64,TRANSPORTE!A5:D117,4,FALSE)</f>
        <v>1010</v>
      </c>
      <c r="M64" s="906"/>
      <c r="N64" s="296">
        <f>K64*L64</f>
        <v>1414</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05">
        <f>VLOOKUP(A65,TRANSPORTE!A6:D117,4,FALSE)</f>
        <v>1100</v>
      </c>
      <c r="M65" s="906"/>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2789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9220.4676066569446</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164840.16693883442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32968.033387766882</v>
      </c>
      <c r="M88" s="854"/>
      <c r="N88" s="57"/>
    </row>
    <row r="89" spans="1:14">
      <c r="B89" s="95" t="s">
        <v>1057</v>
      </c>
      <c r="C89" s="96"/>
      <c r="D89" s="96"/>
      <c r="E89" s="96"/>
      <c r="F89" s="96"/>
      <c r="G89" s="96"/>
      <c r="H89" s="96"/>
      <c r="I89" s="93"/>
      <c r="J89" s="94"/>
      <c r="K89" s="313">
        <v>0.05</v>
      </c>
      <c r="L89" s="853">
        <f>N83*K89</f>
        <v>8242.0083469417204</v>
      </c>
      <c r="M89" s="854"/>
      <c r="N89" s="57"/>
    </row>
    <row r="90" spans="1:14" ht="15.75" thickBot="1">
      <c r="B90" s="97" t="s">
        <v>1058</v>
      </c>
      <c r="C90" s="98"/>
      <c r="D90" s="98"/>
      <c r="E90" s="98"/>
      <c r="F90" s="98"/>
      <c r="G90" s="98"/>
      <c r="H90" s="98"/>
      <c r="I90" s="99"/>
      <c r="J90" s="100"/>
      <c r="K90" s="314">
        <v>0.05</v>
      </c>
      <c r="L90" s="855">
        <f>N83*K90</f>
        <v>8242.0083469417204</v>
      </c>
      <c r="M90" s="856"/>
      <c r="N90" s="57"/>
    </row>
    <row r="91" spans="1:14" ht="15.75" thickBot="1">
      <c r="B91" s="818" t="s">
        <v>1037</v>
      </c>
      <c r="C91" s="819"/>
      <c r="D91" s="819"/>
      <c r="E91" s="819"/>
      <c r="F91" s="819"/>
      <c r="G91" s="819"/>
      <c r="H91" s="819"/>
      <c r="I91" s="819"/>
      <c r="J91" s="819"/>
      <c r="K91" s="819"/>
      <c r="L91" s="819"/>
      <c r="M91" s="820"/>
      <c r="N91" s="58">
        <f>L88+L89+L90</f>
        <v>49452.050081650326</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214292.21702048474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70" t="s">
        <v>2327</v>
      </c>
      <c r="C124" s="402"/>
      <c r="D124" s="402"/>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9</v>
      </c>
      <c r="N37" s="281">
        <f t="shared" ref="N37:N43" si="0">K37/M37</f>
        <v>15299.217042713213</v>
      </c>
    </row>
    <row r="38" spans="1:14">
      <c r="A38" t="s">
        <v>168</v>
      </c>
      <c r="B38" s="867" t="str">
        <f>VLOOKUP(A38,EQUIPOS!A8:D154,3,FALSE)</f>
        <v>Compactador tipo  POTENCIA: 105 HP, PESO: 6 ton</v>
      </c>
      <c r="C38" s="868"/>
      <c r="D38" s="868"/>
      <c r="E38" s="868"/>
      <c r="F38" s="868"/>
      <c r="G38" s="868"/>
      <c r="H38" s="869"/>
      <c r="I38" s="276"/>
      <c r="J38" s="277"/>
      <c r="K38" s="278">
        <f>VLOOKUP(A38,EQUIPOS!A8:D165,4,FALSE)</f>
        <v>112040.48050872319</v>
      </c>
      <c r="L38" s="279"/>
      <c r="M38" s="280">
        <v>9</v>
      </c>
      <c r="N38" s="281">
        <f t="shared" si="0"/>
        <v>12448.942278747021</v>
      </c>
    </row>
    <row r="39" spans="1:14">
      <c r="A39" t="s">
        <v>286</v>
      </c>
      <c r="B39" s="867" t="str">
        <f>VLOOKUP(A39,EQUIPOS!A9:D154,3,FALSE)</f>
        <v>Planta de asfalto en frio</v>
      </c>
      <c r="C39" s="868"/>
      <c r="D39" s="868"/>
      <c r="E39" s="868"/>
      <c r="F39" s="868"/>
      <c r="G39" s="868"/>
      <c r="H39" s="869"/>
      <c r="I39" s="276"/>
      <c r="J39" s="277"/>
      <c r="K39" s="278">
        <f>VLOOKUP(A39,EQUIPOS!A9:D166,4,FALSE)</f>
        <v>270746.82136300753</v>
      </c>
      <c r="L39" s="279"/>
      <c r="M39" s="280">
        <v>9</v>
      </c>
      <c r="N39" s="281">
        <f t="shared" si="0"/>
        <v>30082.980151445281</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9</v>
      </c>
      <c r="N42" s="281">
        <f t="shared" si="0"/>
        <v>26850.537130498924</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9</v>
      </c>
      <c r="N43" s="281">
        <f t="shared" si="0"/>
        <v>9098.877773047634</v>
      </c>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0.1</v>
      </c>
      <c r="N46" s="353">
        <f>N80*M46</f>
        <v>922.04676066569448</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123608.59933217747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VLOOKUP(A53,MATERIALES!A7:D638,2,FALSE)</f>
        <v>m3</v>
      </c>
      <c r="K53" s="291">
        <v>1.4</v>
      </c>
      <c r="L53" s="276"/>
      <c r="M53" s="411">
        <f>VLOOKUP(A53,MATERIALES!A5:D389,4,FALSE)</f>
        <v>19801.5</v>
      </c>
      <c r="N53" s="281">
        <f>K53*M53</f>
        <v>27722.1</v>
      </c>
    </row>
    <row r="54" spans="1:14">
      <c r="A54" s="114" t="s">
        <v>845</v>
      </c>
      <c r="B54" s="49" t="str">
        <f>VLOOKUP(A54,MATERIALES!A6:D372,3,FALSE)</f>
        <v>Agua</v>
      </c>
      <c r="C54" s="290"/>
      <c r="D54" s="290"/>
      <c r="E54" s="290"/>
      <c r="F54" s="290"/>
      <c r="G54" s="290"/>
      <c r="H54" s="290"/>
      <c r="I54" s="277"/>
      <c r="J54" s="233" t="str">
        <f>VLOOKUP(A54,MATERIALES!A8:D639,2,FALSE)</f>
        <v>lt</v>
      </c>
      <c r="K54" s="291">
        <v>25</v>
      </c>
      <c r="L54" s="276"/>
      <c r="M54" s="411">
        <f>VLOOKUP(A54,MATERIALES!A6:D390,4,FALSE)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3">
        <f>SUM(N53:N57)</f>
        <v>29222.1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5">
        <f>VLOOKUP(A63,TRANSPORTE!A5:D117,4,FALSE)</f>
        <v>1010</v>
      </c>
      <c r="M63" s="906"/>
      <c r="N63" s="296">
        <f>K63*L63</f>
        <v>1414</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05">
        <f>VLOOKUP(A64,TRANSPORTE!A6:D117,4,FALSE)</f>
        <v>1100</v>
      </c>
      <c r="M64" s="906"/>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2789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10">
        <f>SUM(N74:N79)</f>
        <v>9220.4676066569446</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164840.16693883442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3"/>
      <c r="J86" s="343"/>
      <c r="K86" s="311" t="s">
        <v>1054</v>
      </c>
      <c r="L86" s="865" t="s">
        <v>1055</v>
      </c>
      <c r="M86" s="866"/>
      <c r="N86" s="312"/>
    </row>
    <row r="87" spans="1:14">
      <c r="B87" s="851" t="s">
        <v>1056</v>
      </c>
      <c r="C87" s="852"/>
      <c r="D87" s="852"/>
      <c r="E87" s="852"/>
      <c r="F87" s="852"/>
      <c r="G87" s="852"/>
      <c r="H87" s="852"/>
      <c r="I87" s="93"/>
      <c r="J87" s="94"/>
      <c r="K87" s="313">
        <v>0.2</v>
      </c>
      <c r="L87" s="853">
        <f>N82*K87</f>
        <v>32968.033387766882</v>
      </c>
      <c r="M87" s="854"/>
      <c r="N87" s="57"/>
    </row>
    <row r="88" spans="1:14">
      <c r="B88" s="95" t="s">
        <v>1057</v>
      </c>
      <c r="C88" s="96"/>
      <c r="D88" s="96"/>
      <c r="E88" s="96"/>
      <c r="F88" s="96"/>
      <c r="G88" s="96"/>
      <c r="H88" s="96"/>
      <c r="I88" s="93"/>
      <c r="J88" s="94"/>
      <c r="K88" s="313">
        <v>0.05</v>
      </c>
      <c r="L88" s="853">
        <f>N82*K88</f>
        <v>8242.0083469417204</v>
      </c>
      <c r="M88" s="854"/>
      <c r="N88" s="57"/>
    </row>
    <row r="89" spans="1:14" ht="15.75" thickBot="1">
      <c r="B89" s="97" t="s">
        <v>1058</v>
      </c>
      <c r="C89" s="98"/>
      <c r="D89" s="98"/>
      <c r="E89" s="98"/>
      <c r="F89" s="98"/>
      <c r="G89" s="98"/>
      <c r="H89" s="98"/>
      <c r="I89" s="99"/>
      <c r="J89" s="100"/>
      <c r="K89" s="314">
        <v>0.05</v>
      </c>
      <c r="L89" s="855">
        <f>N82*K89</f>
        <v>8242.0083469417204</v>
      </c>
      <c r="M89" s="856"/>
      <c r="N89" s="57"/>
    </row>
    <row r="90" spans="1:14" ht="15.75" thickBot="1">
      <c r="B90" s="818" t="s">
        <v>1037</v>
      </c>
      <c r="C90" s="819"/>
      <c r="D90" s="819"/>
      <c r="E90" s="819"/>
      <c r="F90" s="819"/>
      <c r="G90" s="819"/>
      <c r="H90" s="819"/>
      <c r="I90" s="819"/>
      <c r="J90" s="819"/>
      <c r="K90" s="819"/>
      <c r="L90" s="819"/>
      <c r="M90" s="820"/>
      <c r="N90" s="58">
        <f>L87+L88+L89</f>
        <v>49452.050081650326</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214292.21702048474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70" t="s">
        <v>2327</v>
      </c>
      <c r="C123" s="402"/>
      <c r="D123" s="402"/>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9</v>
      </c>
      <c r="N37" s="281">
        <f t="shared" ref="N37:N43" si="0">K37/M37</f>
        <v>15299.217042713213</v>
      </c>
    </row>
    <row r="38" spans="1:14">
      <c r="A38" t="s">
        <v>168</v>
      </c>
      <c r="B38" s="867" t="str">
        <f>VLOOKUP(A38,EQUIPOS!A8:D154,3,FALSE)</f>
        <v>Compactador tipo  POTENCIA: 105 HP, PESO: 6 ton</v>
      </c>
      <c r="C38" s="868"/>
      <c r="D38" s="868"/>
      <c r="E38" s="868"/>
      <c r="F38" s="868"/>
      <c r="G38" s="868"/>
      <c r="H38" s="869"/>
      <c r="I38" s="276"/>
      <c r="J38" s="277"/>
      <c r="K38" s="278">
        <f>VLOOKUP(A38,EQUIPOS!A8:D165,4,FALSE)</f>
        <v>112040.48050872319</v>
      </c>
      <c r="L38" s="279"/>
      <c r="M38" s="280">
        <v>9</v>
      </c>
      <c r="N38" s="281">
        <f t="shared" si="0"/>
        <v>12448.942278747021</v>
      </c>
    </row>
    <row r="39" spans="1:14">
      <c r="A39" t="s">
        <v>286</v>
      </c>
      <c r="B39" s="867" t="str">
        <f>VLOOKUP(A39,EQUIPOS!A9:D154,3,FALSE)</f>
        <v>Planta de asfalto en frio</v>
      </c>
      <c r="C39" s="868"/>
      <c r="D39" s="868"/>
      <c r="E39" s="868"/>
      <c r="F39" s="868"/>
      <c r="G39" s="868"/>
      <c r="H39" s="869"/>
      <c r="I39" s="276"/>
      <c r="J39" s="277"/>
      <c r="K39" s="278">
        <f>VLOOKUP(A39,EQUIPOS!A9:D166,4,FALSE)</f>
        <v>270746.82136300753</v>
      </c>
      <c r="L39" s="279"/>
      <c r="M39" s="280">
        <v>9</v>
      </c>
      <c r="N39" s="281">
        <f t="shared" si="0"/>
        <v>30082.980151445281</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9</v>
      </c>
      <c r="N42" s="281">
        <f t="shared" si="0"/>
        <v>26850.537130498924</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9</v>
      </c>
      <c r="N43" s="281">
        <f t="shared" si="0"/>
        <v>9098.877773047634</v>
      </c>
    </row>
    <row r="44" spans="1:14">
      <c r="B44" s="329"/>
      <c r="C44" s="330"/>
      <c r="D44" s="330"/>
      <c r="E44" s="330"/>
      <c r="F44" s="330"/>
      <c r="G44" s="330"/>
      <c r="H44" s="331"/>
      <c r="I44" s="276"/>
      <c r="J44" s="277"/>
      <c r="K44" s="278"/>
      <c r="L44" s="279"/>
      <c r="M44" s="280"/>
      <c r="N44" s="281"/>
    </row>
    <row r="45" spans="1:14">
      <c r="B45" s="867"/>
      <c r="C45" s="868"/>
      <c r="D45" s="868"/>
      <c r="E45" s="868"/>
      <c r="F45" s="868"/>
      <c r="G45" s="868"/>
      <c r="H45" s="869"/>
      <c r="I45" s="870"/>
      <c r="J45" s="871"/>
      <c r="K45" s="278"/>
      <c r="L45" s="872"/>
      <c r="M45" s="873"/>
      <c r="N45" s="281"/>
    </row>
    <row r="46" spans="1:14">
      <c r="B46" s="867"/>
      <c r="C46" s="868"/>
      <c r="D46" s="868"/>
      <c r="E46" s="868"/>
      <c r="F46" s="868"/>
      <c r="G46" s="868"/>
      <c r="H46" s="869"/>
      <c r="I46" s="42"/>
      <c r="J46" s="43"/>
      <c r="K46" s="283"/>
      <c r="L46" s="285"/>
      <c r="M46" s="286"/>
      <c r="N46" s="287"/>
    </row>
    <row r="47" spans="1:14">
      <c r="B47" s="875" t="s">
        <v>1036</v>
      </c>
      <c r="C47" s="953"/>
      <c r="D47" s="953"/>
      <c r="E47" s="44"/>
      <c r="F47" s="45"/>
      <c r="G47" s="45"/>
      <c r="H47" s="46"/>
      <c r="I47" s="42"/>
      <c r="J47" s="43"/>
      <c r="K47" s="288"/>
      <c r="L47" s="285"/>
      <c r="M47" s="410">
        <v>0.1</v>
      </c>
      <c r="N47" s="353">
        <f>N81*M47</f>
        <v>922.04676066569448</v>
      </c>
    </row>
    <row r="48" spans="1:14" ht="15.75" thickBot="1">
      <c r="B48" s="954"/>
      <c r="C48" s="955"/>
      <c r="D48" s="955"/>
      <c r="E48" s="955"/>
      <c r="F48" s="955"/>
      <c r="G48" s="955"/>
      <c r="H48" s="956"/>
      <c r="I48" s="877"/>
      <c r="J48" s="878"/>
      <c r="K48" s="47"/>
      <c r="L48" s="879"/>
      <c r="M48" s="957"/>
      <c r="N48" s="111"/>
    </row>
    <row r="49" spans="1:14" ht="15.75" thickBot="1">
      <c r="B49" s="818" t="s">
        <v>1037</v>
      </c>
      <c r="C49" s="819"/>
      <c r="D49" s="819"/>
      <c r="E49" s="819"/>
      <c r="F49" s="819"/>
      <c r="G49" s="819"/>
      <c r="H49" s="819"/>
      <c r="I49" s="819"/>
      <c r="J49" s="819"/>
      <c r="K49" s="819"/>
      <c r="L49" s="819"/>
      <c r="M49" s="820"/>
      <c r="N49" s="403">
        <f>SUM(N36:N48)</f>
        <v>123608.59933217747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4" t="s">
        <v>1029</v>
      </c>
      <c r="K53" s="91" t="s">
        <v>1030</v>
      </c>
      <c r="L53" s="899" t="s">
        <v>1039</v>
      </c>
      <c r="M53" s="898"/>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VLOOKUP(A54,MATERIALES!A8:D639,2,FALSE)</f>
        <v>m3</v>
      </c>
      <c r="K54" s="291">
        <v>1.4</v>
      </c>
      <c r="L54" s="276"/>
      <c r="M54" s="411">
        <f>VLOOKUP(A54,MATERIALES!A5:D389,4,FALSE)</f>
        <v>19801.5</v>
      </c>
      <c r="N54" s="281">
        <f>K54*M54</f>
        <v>27722.1</v>
      </c>
    </row>
    <row r="55" spans="1:14">
      <c r="A55" s="114" t="s">
        <v>845</v>
      </c>
      <c r="B55" s="49" t="str">
        <f>VLOOKUP(A55,MATERIALES!A6:D372,3,FALSE)</f>
        <v>Agua</v>
      </c>
      <c r="C55" s="290"/>
      <c r="D55" s="290"/>
      <c r="E55" s="290"/>
      <c r="F55" s="290"/>
      <c r="G55" s="290"/>
      <c r="H55" s="290"/>
      <c r="I55" s="277"/>
      <c r="J55" s="233" t="str">
        <f>VLOOKUP(A55,MATERIALES!A9:D640,2,FALSE)</f>
        <v>lt</v>
      </c>
      <c r="K55" s="291">
        <v>25</v>
      </c>
      <c r="L55" s="276"/>
      <c r="M55" s="411">
        <f>VLOOKUP(A55,MATERIALES!A6:D390,4,FALSE)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3">
        <f>SUM(N54:N58)</f>
        <v>29222.1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5">
        <f>VLOOKUP(A64,TRANSPORTE!A5:D117,4,FALSE)</f>
        <v>1010</v>
      </c>
      <c r="M64" s="906"/>
      <c r="N64" s="296">
        <f>K64*L64</f>
        <v>1414</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05">
        <f>VLOOKUP(A65,TRANSPORTE!A6:D117,4,FALSE)</f>
        <v>1150</v>
      </c>
      <c r="M65" s="906"/>
      <c r="N65" s="296">
        <f>K65*L65</f>
        <v>1437.5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2851.5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9220.4676066569446</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164902.66693883442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32980.533387766882</v>
      </c>
      <c r="M88" s="854"/>
      <c r="N88" s="57"/>
    </row>
    <row r="89" spans="1:14">
      <c r="B89" s="95" t="s">
        <v>1057</v>
      </c>
      <c r="C89" s="96"/>
      <c r="D89" s="96"/>
      <c r="E89" s="96"/>
      <c r="F89" s="96"/>
      <c r="G89" s="96"/>
      <c r="H89" s="96"/>
      <c r="I89" s="93"/>
      <c r="J89" s="94"/>
      <c r="K89" s="313">
        <v>0.05</v>
      </c>
      <c r="L89" s="853">
        <f>N83*K89</f>
        <v>8245.1333469417204</v>
      </c>
      <c r="M89" s="854"/>
      <c r="N89" s="57"/>
    </row>
    <row r="90" spans="1:14" ht="15.75" thickBot="1">
      <c r="B90" s="97" t="s">
        <v>1058</v>
      </c>
      <c r="C90" s="98"/>
      <c r="D90" s="98"/>
      <c r="E90" s="98"/>
      <c r="F90" s="98"/>
      <c r="G90" s="98"/>
      <c r="H90" s="98"/>
      <c r="I90" s="99"/>
      <c r="J90" s="100"/>
      <c r="K90" s="314">
        <v>0.05</v>
      </c>
      <c r="L90" s="855">
        <f>N83*K90</f>
        <v>8245.1333469417204</v>
      </c>
      <c r="M90" s="856"/>
      <c r="N90" s="57"/>
    </row>
    <row r="91" spans="1:14" ht="15.75" thickBot="1">
      <c r="B91" s="818" t="s">
        <v>1037</v>
      </c>
      <c r="C91" s="819"/>
      <c r="D91" s="819"/>
      <c r="E91" s="819"/>
      <c r="F91" s="819"/>
      <c r="G91" s="819"/>
      <c r="H91" s="819"/>
      <c r="I91" s="819"/>
      <c r="J91" s="819"/>
      <c r="K91" s="819"/>
      <c r="L91" s="819"/>
      <c r="M91" s="820"/>
      <c r="N91" s="58">
        <f>L88+L89+L90</f>
        <v>49470.800081650326</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214373.46702048474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70" t="s">
        <v>2327</v>
      </c>
      <c r="C124" s="402"/>
      <c r="D124" s="402"/>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 customHeight="1" thickBot="1">
      <c r="A31" t="s">
        <v>1929</v>
      </c>
      <c r="B31" s="86" t="s">
        <v>1151</v>
      </c>
      <c r="C31" s="958" t="s">
        <v>1664</v>
      </c>
      <c r="D31" s="958"/>
      <c r="E31" s="958"/>
      <c r="F31" s="959"/>
      <c r="G31" s="959"/>
      <c r="H31" s="959"/>
      <c r="I31" s="959"/>
      <c r="J31" s="95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7</v>
      </c>
      <c r="N37" s="281">
        <f t="shared" ref="N37:N43" si="0">K37/M37</f>
        <v>19670.421912059846</v>
      </c>
    </row>
    <row r="38" spans="1:14">
      <c r="A38" t="s">
        <v>168</v>
      </c>
      <c r="B38" s="867" t="str">
        <f>VLOOKUP(A38,EQUIPOS!A8:D154,3,FALSE)</f>
        <v>Compactador tipo  POTENCIA: 105 HP, PESO: 6 ton</v>
      </c>
      <c r="C38" s="868"/>
      <c r="D38" s="868"/>
      <c r="E38" s="868"/>
      <c r="F38" s="868"/>
      <c r="G38" s="868"/>
      <c r="H38" s="869"/>
      <c r="I38" s="276"/>
      <c r="J38" s="277"/>
      <c r="K38" s="278">
        <f>VLOOKUP(A38,EQUIPOS!A8:D165,4,FALSE)</f>
        <v>112040.48050872319</v>
      </c>
      <c r="L38" s="279"/>
      <c r="M38" s="280">
        <v>7</v>
      </c>
      <c r="N38" s="281">
        <f t="shared" si="0"/>
        <v>16005.782929817598</v>
      </c>
    </row>
    <row r="39" spans="1:14">
      <c r="A39" t="s">
        <v>286</v>
      </c>
      <c r="B39" s="867" t="str">
        <f>VLOOKUP(A39,EQUIPOS!A9:D154,3,FALSE)</f>
        <v>Planta de asfalto en frio</v>
      </c>
      <c r="C39" s="868"/>
      <c r="D39" s="868"/>
      <c r="E39" s="868"/>
      <c r="F39" s="868"/>
      <c r="G39" s="868"/>
      <c r="H39" s="869"/>
      <c r="I39" s="276"/>
      <c r="J39" s="277"/>
      <c r="K39" s="278">
        <f>VLOOKUP(A39,EQUIPOS!A9:D166,4,FALSE)</f>
        <v>270746.82136300753</v>
      </c>
      <c r="L39" s="279"/>
      <c r="M39" s="280">
        <v>9</v>
      </c>
      <c r="N39" s="281">
        <f t="shared" si="0"/>
        <v>30082.980151445281</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7</v>
      </c>
      <c r="N42" s="281">
        <f t="shared" si="0"/>
        <v>34522.119167784331</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9</v>
      </c>
      <c r="N43" s="281">
        <f t="shared" si="0"/>
        <v>9098.877773047634</v>
      </c>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0.1</v>
      </c>
      <c r="N46" s="353">
        <f>N80*M46</f>
        <v>1053.7677264750794</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139339.94785568948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VLOOKUP(A53,MATERIALES!A7:D638,2,FALSE)</f>
        <v>m3</v>
      </c>
      <c r="K53" s="291">
        <v>1.4</v>
      </c>
      <c r="L53" s="276"/>
      <c r="M53" s="411">
        <f>VLOOKUP(A53,MATERIALES!A5:D389,4,FALSE)</f>
        <v>19801.5</v>
      </c>
      <c r="N53" s="281">
        <f>K53*M53</f>
        <v>27722.1</v>
      </c>
    </row>
    <row r="54" spans="1:14">
      <c r="A54" s="114" t="s">
        <v>845</v>
      </c>
      <c r="B54" s="49" t="str">
        <f>VLOOKUP(A54,MATERIALES!A6:D372,3,FALSE)</f>
        <v>Agua</v>
      </c>
      <c r="C54" s="290"/>
      <c r="D54" s="290"/>
      <c r="E54" s="290"/>
      <c r="F54" s="290"/>
      <c r="G54" s="290"/>
      <c r="H54" s="290"/>
      <c r="I54" s="277"/>
      <c r="J54" s="233" t="str">
        <f>VLOOKUP(A54,MATERIALES!A8:D639,2,FALSE)</f>
        <v>lt</v>
      </c>
      <c r="K54" s="291">
        <v>25</v>
      </c>
      <c r="L54" s="276"/>
      <c r="M54" s="411">
        <f>VLOOKUP(A54,MATERIALES!A6:D390,4,FALSE)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3">
        <f>SUM(N53:N57)</f>
        <v>29222.1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5">
        <f>VLOOKUP(A63,TRANSPORTE!A5:D117,4,FALSE)</f>
        <v>1010</v>
      </c>
      <c r="M63" s="906"/>
      <c r="N63" s="296">
        <f>K63*L63</f>
        <v>1414</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05">
        <f>VLOOKUP(A64,TRANSPORTE!A6:D117,4,FALSE)</f>
        <v>1150</v>
      </c>
      <c r="M64" s="906"/>
      <c r="N64" s="296">
        <f>K64*L64</f>
        <v>1437.5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319"/>
      <c r="E68" s="319"/>
      <c r="F68" s="319"/>
      <c r="G68" s="319"/>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2851.5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10">
        <f>SUM(N74:N79)</f>
        <v>10537.677264750793</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181951.22512044027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3"/>
      <c r="J86" s="343"/>
      <c r="K86" s="311" t="s">
        <v>1054</v>
      </c>
      <c r="L86" s="865" t="s">
        <v>1055</v>
      </c>
      <c r="M86" s="866"/>
      <c r="N86" s="312"/>
    </row>
    <row r="87" spans="1:14">
      <c r="B87" s="851" t="s">
        <v>1056</v>
      </c>
      <c r="C87" s="852"/>
      <c r="D87" s="852"/>
      <c r="E87" s="852"/>
      <c r="F87" s="852"/>
      <c r="G87" s="852"/>
      <c r="H87" s="852"/>
      <c r="I87" s="93"/>
      <c r="J87" s="94"/>
      <c r="K87" s="313">
        <v>0.2</v>
      </c>
      <c r="L87" s="853">
        <f>N82*K87</f>
        <v>36390.245024088057</v>
      </c>
      <c r="M87" s="854"/>
      <c r="N87" s="57"/>
    </row>
    <row r="88" spans="1:14">
      <c r="B88" s="95" t="s">
        <v>1057</v>
      </c>
      <c r="C88" s="96"/>
      <c r="D88" s="96"/>
      <c r="E88" s="96"/>
      <c r="F88" s="96"/>
      <c r="G88" s="96"/>
      <c r="H88" s="96"/>
      <c r="I88" s="93"/>
      <c r="J88" s="94"/>
      <c r="K88" s="313">
        <v>0.05</v>
      </c>
      <c r="L88" s="853">
        <f>N82*K88</f>
        <v>9097.5612560220143</v>
      </c>
      <c r="M88" s="854"/>
      <c r="N88" s="57"/>
    </row>
    <row r="89" spans="1:14" ht="15.75" thickBot="1">
      <c r="B89" s="97" t="s">
        <v>1058</v>
      </c>
      <c r="C89" s="98"/>
      <c r="D89" s="98"/>
      <c r="E89" s="98"/>
      <c r="F89" s="98"/>
      <c r="G89" s="98"/>
      <c r="H89" s="98"/>
      <c r="I89" s="99"/>
      <c r="J89" s="100"/>
      <c r="K89" s="314">
        <v>0.05</v>
      </c>
      <c r="L89" s="855">
        <f>N82*K89</f>
        <v>9097.5612560220143</v>
      </c>
      <c r="M89" s="856"/>
      <c r="N89" s="57"/>
    </row>
    <row r="90" spans="1:14" ht="15.75" thickBot="1">
      <c r="B90" s="818" t="s">
        <v>1037</v>
      </c>
      <c r="C90" s="819"/>
      <c r="D90" s="819"/>
      <c r="E90" s="819"/>
      <c r="F90" s="819"/>
      <c r="G90" s="819"/>
      <c r="H90" s="819"/>
      <c r="I90" s="819"/>
      <c r="J90" s="819"/>
      <c r="K90" s="819"/>
      <c r="L90" s="819"/>
      <c r="M90" s="820"/>
      <c r="N90" s="58">
        <f>L87+L88+L89</f>
        <v>54585.367536132093</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236536.59265657235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70" t="s">
        <v>2327</v>
      </c>
      <c r="C123" s="402"/>
      <c r="D123" s="402"/>
      <c r="E123" s="63"/>
      <c r="F123" s="63"/>
      <c r="G123" s="63"/>
      <c r="H123" s="63"/>
      <c r="I123" s="63"/>
      <c r="J123" s="886"/>
      <c r="K123" s="886"/>
      <c r="L123" s="886"/>
      <c r="M123" s="886"/>
      <c r="N123" s="887"/>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10</v>
      </c>
      <c r="N38" s="281">
        <f t="shared" si="0"/>
        <v>10078.756917837378</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10</v>
      </c>
      <c r="N39" s="281">
        <f t="shared" si="0"/>
        <v>28299.133673903794</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10</v>
      </c>
      <c r="N42" s="281">
        <f t="shared" si="0"/>
        <v>24165.483417449032</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67"/>
      <c r="C47" s="868"/>
      <c r="D47" s="868"/>
      <c r="E47" s="868"/>
      <c r="F47" s="868"/>
      <c r="G47" s="868"/>
      <c r="H47" s="869"/>
      <c r="I47" s="870"/>
      <c r="J47" s="871"/>
      <c r="K47" s="278"/>
      <c r="L47" s="872"/>
      <c r="M47" s="873"/>
      <c r="N47" s="281"/>
    </row>
    <row r="48" spans="1:14">
      <c r="B48" s="867"/>
      <c r="C48" s="868"/>
      <c r="D48" s="868"/>
      <c r="E48" s="874"/>
      <c r="F48" s="868"/>
      <c r="G48" s="868"/>
      <c r="H48" s="869"/>
      <c r="I48" s="42"/>
      <c r="J48" s="43"/>
      <c r="K48" s="283"/>
      <c r="L48" s="285"/>
      <c r="M48" s="286"/>
      <c r="N48" s="287"/>
    </row>
    <row r="49" spans="1:14">
      <c r="B49" s="875" t="s">
        <v>1036</v>
      </c>
      <c r="C49" s="876"/>
      <c r="D49" s="876"/>
      <c r="E49" s="44"/>
      <c r="F49" s="45"/>
      <c r="G49" s="45"/>
      <c r="H49" s="46"/>
      <c r="I49" s="42"/>
      <c r="J49" s="43"/>
      <c r="K49" s="288"/>
      <c r="L49" s="285"/>
      <c r="M49" s="410">
        <v>0.1</v>
      </c>
      <c r="N49" s="353">
        <f>N83*M49</f>
        <v>829.84208459912497</v>
      </c>
    </row>
    <row r="50" spans="1:14" ht="15.75" thickBot="1">
      <c r="B50" s="867"/>
      <c r="C50" s="868"/>
      <c r="D50" s="868"/>
      <c r="E50" s="868"/>
      <c r="F50" s="868"/>
      <c r="G50" s="868"/>
      <c r="H50" s="869"/>
      <c r="I50" s="877"/>
      <c r="J50" s="878"/>
      <c r="K50" s="47"/>
      <c r="L50" s="879"/>
      <c r="M50" s="880"/>
      <c r="N50" s="111"/>
    </row>
    <row r="51" spans="1:14" ht="15.75" thickBot="1">
      <c r="B51" s="818" t="s">
        <v>1037</v>
      </c>
      <c r="C51" s="819"/>
      <c r="D51" s="819"/>
      <c r="E51" s="819"/>
      <c r="F51" s="819"/>
      <c r="G51" s="819"/>
      <c r="H51" s="819"/>
      <c r="I51" s="819"/>
      <c r="J51" s="819"/>
      <c r="K51" s="819"/>
      <c r="L51" s="819"/>
      <c r="M51" s="820"/>
      <c r="N51" s="403">
        <f>SUM(N36:N50)</f>
        <v>114237.49962303377</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63" t="s">
        <v>1028</v>
      </c>
      <c r="C55" s="864"/>
      <c r="D55" s="864"/>
      <c r="E55" s="864"/>
      <c r="F55" s="864"/>
      <c r="G55" s="864"/>
      <c r="H55" s="864"/>
      <c r="I55" s="898"/>
      <c r="J55" s="324" t="s">
        <v>1029</v>
      </c>
      <c r="K55" s="91" t="s">
        <v>1030</v>
      </c>
      <c r="L55" s="899" t="s">
        <v>1039</v>
      </c>
      <c r="M55" s="898"/>
      <c r="N55" s="92" t="s">
        <v>1035</v>
      </c>
    </row>
    <row r="56" spans="1:14">
      <c r="A56" t="s">
        <v>843</v>
      </c>
      <c r="B56" s="49" t="str">
        <f>VLOOKUP(A56,MATERIALES!A5:D372,3,FALSE)</f>
        <v>Agregado Petreo para Triturar (Crudo)</v>
      </c>
      <c r="C56" s="290"/>
      <c r="D56" s="290"/>
      <c r="E56" s="290"/>
      <c r="F56" s="290"/>
      <c r="G56" s="290"/>
      <c r="H56" s="290"/>
      <c r="I56" s="277"/>
      <c r="J56" s="233" t="str">
        <f>VLOOKUP(A56,MATERIALES!A10:D641,2,FALSE)</f>
        <v>m3</v>
      </c>
      <c r="K56" s="291">
        <v>1.4</v>
      </c>
      <c r="L56" s="276"/>
      <c r="M56" s="411">
        <f>VLOOKUP(A56,MATERIALES!A5:D389,4,FALSE)</f>
        <v>19801.5</v>
      </c>
      <c r="N56" s="281">
        <f>K56*M56</f>
        <v>27722.1</v>
      </c>
    </row>
    <row r="57" spans="1:14">
      <c r="A57" s="114" t="s">
        <v>845</v>
      </c>
      <c r="B57" s="49" t="str">
        <f>VLOOKUP(A57,MATERIALES!A6:D372,3,FALSE)</f>
        <v>Agua</v>
      </c>
      <c r="C57" s="290"/>
      <c r="D57" s="290"/>
      <c r="E57" s="290"/>
      <c r="F57" s="290"/>
      <c r="G57" s="290"/>
      <c r="H57" s="290"/>
      <c r="I57" s="277"/>
      <c r="J57" s="233" t="str">
        <f>VLOOKUP(A57,MATERIALES!A11:D642,2,FALSE)</f>
        <v>lt</v>
      </c>
      <c r="K57" s="291">
        <v>25</v>
      </c>
      <c r="L57" s="276"/>
      <c r="M57" s="411">
        <f>VLOOKUP(A57,MATERIALES!A6:D390,4,FALSE)</f>
        <v>60</v>
      </c>
      <c r="N57" s="281">
        <f>K57*M57</f>
        <v>1500</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75" thickBot="1">
      <c r="B60" s="900"/>
      <c r="C60" s="901"/>
      <c r="D60" s="901"/>
      <c r="E60" s="901"/>
      <c r="F60" s="901"/>
      <c r="G60" s="901"/>
      <c r="H60" s="901"/>
      <c r="I60" s="871"/>
      <c r="J60" s="48"/>
      <c r="K60" s="50"/>
      <c r="L60" s="902"/>
      <c r="M60" s="903"/>
      <c r="N60" s="51"/>
    </row>
    <row r="61" spans="1:14" ht="15.75" thickBot="1">
      <c r="B61" s="818" t="s">
        <v>1037</v>
      </c>
      <c r="C61" s="819"/>
      <c r="D61" s="819"/>
      <c r="E61" s="819"/>
      <c r="F61" s="819"/>
      <c r="G61" s="819"/>
      <c r="H61" s="819"/>
      <c r="I61" s="819"/>
      <c r="J61" s="819"/>
      <c r="K61" s="819"/>
      <c r="L61" s="819"/>
      <c r="M61" s="820"/>
      <c r="N61" s="403">
        <f>SUM(N56:N60)</f>
        <v>29222.1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4" t="s">
        <v>1045</v>
      </c>
      <c r="M65" s="883"/>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05">
        <f>VLOOKUP(A66,TRANSPORTE!A5:D117,4,FALSE)</f>
        <v>1010</v>
      </c>
      <c r="M66" s="906"/>
      <c r="N66" s="296">
        <f>K66*L66</f>
        <v>1414</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05">
        <f>VLOOKUP(A67,TRANSPORTE!A6:D117,4,FALSE)</f>
        <v>1150</v>
      </c>
      <c r="M67" s="906"/>
      <c r="N67" s="296">
        <f>K67*L67</f>
        <v>1437.5</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96"/>
      <c r="M71" s="897"/>
      <c r="N71" s="133"/>
    </row>
    <row r="72" spans="1:15" ht="15.75" thickBot="1">
      <c r="B72" s="907" t="s">
        <v>1037</v>
      </c>
      <c r="C72" s="861"/>
      <c r="D72" s="861"/>
      <c r="E72" s="861"/>
      <c r="F72" s="861"/>
      <c r="G72" s="861"/>
      <c r="H72" s="861"/>
      <c r="I72" s="861"/>
      <c r="J72" s="861"/>
      <c r="K72" s="861"/>
      <c r="L72" s="861"/>
      <c r="M72" s="862"/>
      <c r="N72" s="110">
        <f>N66+N67+N68+N69+N70</f>
        <v>2851.5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7" t="s">
        <v>1047</v>
      </c>
      <c r="C76" s="858"/>
      <c r="D76" s="858"/>
      <c r="E76" s="858"/>
      <c r="F76" s="858"/>
      <c r="G76" s="858"/>
      <c r="H76" s="858"/>
      <c r="I76" s="79" t="s">
        <v>1048</v>
      </c>
      <c r="J76" s="81" t="s">
        <v>1494</v>
      </c>
      <c r="K76" s="80" t="s">
        <v>1050</v>
      </c>
      <c r="L76" s="859" t="s">
        <v>1034</v>
      </c>
      <c r="M76" s="860"/>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94"/>
      <c r="C82" s="895"/>
      <c r="D82" s="895"/>
      <c r="E82" s="895"/>
      <c r="F82" s="895"/>
      <c r="G82" s="895"/>
      <c r="H82" s="895"/>
      <c r="I82" s="132"/>
      <c r="J82" s="132"/>
      <c r="K82" s="132"/>
      <c r="L82" s="908"/>
      <c r="M82" s="908"/>
      <c r="N82" s="51"/>
    </row>
    <row r="83" spans="1:14" ht="15.75" thickBot="1">
      <c r="B83" s="907" t="s">
        <v>1037</v>
      </c>
      <c r="C83" s="861"/>
      <c r="D83" s="861"/>
      <c r="E83" s="861"/>
      <c r="F83" s="861"/>
      <c r="G83" s="861"/>
      <c r="H83" s="861"/>
      <c r="I83" s="861"/>
      <c r="J83" s="861"/>
      <c r="K83" s="861"/>
      <c r="L83" s="861"/>
      <c r="M83" s="862"/>
      <c r="N83" s="310">
        <f>SUM(N77:N82)</f>
        <v>8298.4208459912497</v>
      </c>
    </row>
    <row r="84" spans="1:14" ht="15.75" thickBot="1">
      <c r="B84" s="39"/>
      <c r="C84" s="40"/>
      <c r="D84" s="40"/>
      <c r="E84" s="40"/>
      <c r="F84" s="40"/>
      <c r="G84" s="40"/>
      <c r="H84" s="40"/>
      <c r="I84" s="40"/>
      <c r="J84" s="40"/>
      <c r="K84" s="40"/>
      <c r="L84" s="40"/>
      <c r="M84" s="40"/>
      <c r="N84" s="41"/>
    </row>
    <row r="85" spans="1:14" ht="15.75" thickBot="1">
      <c r="B85" s="818" t="s">
        <v>1051</v>
      </c>
      <c r="C85" s="819"/>
      <c r="D85" s="819"/>
      <c r="E85" s="819"/>
      <c r="F85" s="819"/>
      <c r="G85" s="819"/>
      <c r="H85" s="819"/>
      <c r="I85" s="819"/>
      <c r="J85" s="819"/>
      <c r="K85" s="819"/>
      <c r="L85" s="819"/>
      <c r="M85" s="820"/>
      <c r="N85" s="105">
        <f>N51+N61+N72+N83</f>
        <v>154609.52046902504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3" t="s">
        <v>1053</v>
      </c>
      <c r="C89" s="864"/>
      <c r="D89" s="864"/>
      <c r="E89" s="864"/>
      <c r="F89" s="864"/>
      <c r="G89" s="864"/>
      <c r="H89" s="864"/>
      <c r="I89" s="323"/>
      <c r="J89" s="343"/>
      <c r="K89" s="311" t="s">
        <v>1054</v>
      </c>
      <c r="L89" s="865" t="s">
        <v>1055</v>
      </c>
      <c r="M89" s="866"/>
      <c r="N89" s="312"/>
    </row>
    <row r="90" spans="1:14">
      <c r="B90" s="851" t="s">
        <v>1056</v>
      </c>
      <c r="C90" s="852"/>
      <c r="D90" s="852"/>
      <c r="E90" s="852"/>
      <c r="F90" s="852"/>
      <c r="G90" s="852"/>
      <c r="H90" s="852"/>
      <c r="I90" s="93"/>
      <c r="J90" s="94"/>
      <c r="K90" s="313">
        <v>0.2</v>
      </c>
      <c r="L90" s="853">
        <f>N85*K90</f>
        <v>30921.904093805009</v>
      </c>
      <c r="M90" s="854"/>
      <c r="N90" s="57"/>
    </row>
    <row r="91" spans="1:14">
      <c r="B91" s="95" t="s">
        <v>1057</v>
      </c>
      <c r="C91" s="96"/>
      <c r="D91" s="96"/>
      <c r="E91" s="96"/>
      <c r="F91" s="96"/>
      <c r="G91" s="96"/>
      <c r="H91" s="96"/>
      <c r="I91" s="93"/>
      <c r="J91" s="94"/>
      <c r="K91" s="313">
        <v>0.05</v>
      </c>
      <c r="L91" s="853">
        <f>N85*K91</f>
        <v>7730.4760234512523</v>
      </c>
      <c r="M91" s="854"/>
      <c r="N91" s="57"/>
    </row>
    <row r="92" spans="1:14" ht="15.75" thickBot="1">
      <c r="B92" s="97" t="s">
        <v>1058</v>
      </c>
      <c r="C92" s="98"/>
      <c r="D92" s="98"/>
      <c r="E92" s="98"/>
      <c r="F92" s="98"/>
      <c r="G92" s="98"/>
      <c r="H92" s="98"/>
      <c r="I92" s="99"/>
      <c r="J92" s="100"/>
      <c r="K92" s="314">
        <v>0.05</v>
      </c>
      <c r="L92" s="855">
        <f>N85*K92</f>
        <v>7730.4760234512523</v>
      </c>
      <c r="M92" s="856"/>
      <c r="N92" s="57"/>
    </row>
    <row r="93" spans="1:14" ht="15.75" thickBot="1">
      <c r="B93" s="818" t="s">
        <v>1037</v>
      </c>
      <c r="C93" s="819"/>
      <c r="D93" s="819"/>
      <c r="E93" s="819"/>
      <c r="F93" s="819"/>
      <c r="G93" s="819"/>
      <c r="H93" s="819"/>
      <c r="I93" s="819"/>
      <c r="J93" s="819"/>
      <c r="K93" s="819"/>
      <c r="L93" s="819"/>
      <c r="M93" s="820"/>
      <c r="N93" s="58">
        <f>L90+L91+L92</f>
        <v>46382.85614070751</v>
      </c>
    </row>
    <row r="94" spans="1:14" ht="15.75" thickBot="1">
      <c r="B94" s="39"/>
      <c r="C94" s="40"/>
      <c r="D94" s="40"/>
      <c r="E94" s="40"/>
      <c r="F94" s="40"/>
      <c r="G94" s="40"/>
      <c r="H94" s="40"/>
      <c r="I94" s="40"/>
      <c r="J94" s="40"/>
      <c r="K94" s="40"/>
      <c r="L94" s="40"/>
      <c r="M94" s="40"/>
      <c r="N94" s="41"/>
    </row>
    <row r="95" spans="1:14" ht="15.75" thickBot="1">
      <c r="A95" t="s">
        <v>2122</v>
      </c>
      <c r="B95" s="818" t="s">
        <v>1059</v>
      </c>
      <c r="C95" s="819"/>
      <c r="D95" s="819"/>
      <c r="E95" s="819"/>
      <c r="F95" s="819"/>
      <c r="G95" s="819"/>
      <c r="H95" s="819"/>
      <c r="I95" s="819"/>
      <c r="J95" s="819"/>
      <c r="K95" s="819"/>
      <c r="L95" s="819"/>
      <c r="M95" s="820"/>
      <c r="N95" s="196">
        <f>N85+N93</f>
        <v>200992.37660973254</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1" t="s">
        <v>2324</v>
      </c>
      <c r="C112" s="822"/>
      <c r="D112" s="822"/>
      <c r="E112" s="822"/>
      <c r="F112" s="822"/>
      <c r="G112" s="822"/>
      <c r="H112" s="822"/>
      <c r="I112" s="822"/>
      <c r="J112" s="822"/>
      <c r="K112" s="822"/>
      <c r="L112" s="822"/>
      <c r="M112" s="822"/>
      <c r="N112" s="823"/>
    </row>
    <row r="113" spans="2:14" ht="15" customHeight="1">
      <c r="B113" s="821"/>
      <c r="C113" s="822"/>
      <c r="D113" s="822"/>
      <c r="E113" s="822"/>
      <c r="F113" s="822"/>
      <c r="G113" s="822"/>
      <c r="H113" s="822"/>
      <c r="I113" s="822"/>
      <c r="J113" s="822"/>
      <c r="K113" s="822"/>
      <c r="L113" s="822"/>
      <c r="M113" s="822"/>
      <c r="N113" s="823"/>
    </row>
    <row r="114" spans="2:14" ht="30" customHeight="1">
      <c r="B114" s="824" t="s">
        <v>2325</v>
      </c>
      <c r="C114" s="825"/>
      <c r="D114" s="825"/>
      <c r="E114" s="825"/>
      <c r="F114" s="825"/>
      <c r="G114" s="825"/>
      <c r="H114" s="825"/>
      <c r="I114" s="825"/>
      <c r="J114" s="825"/>
      <c r="K114" s="825"/>
      <c r="L114" s="825"/>
      <c r="M114" s="825"/>
      <c r="N114" s="826"/>
    </row>
    <row r="115" spans="2:14">
      <c r="B115" s="824"/>
      <c r="C115" s="825"/>
      <c r="D115" s="825"/>
      <c r="E115" s="825"/>
      <c r="F115" s="825"/>
      <c r="G115" s="825"/>
      <c r="H115" s="825"/>
      <c r="I115" s="825"/>
      <c r="J115" s="825"/>
      <c r="K115" s="825"/>
      <c r="L115" s="825"/>
      <c r="M115" s="825"/>
      <c r="N115" s="826"/>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4"/>
      <c r="K125" s="884"/>
      <c r="L125" s="884"/>
      <c r="M125" s="884"/>
      <c r="N125" s="885"/>
    </row>
    <row r="126" spans="2:14" ht="15.75" thickBot="1">
      <c r="B126" s="270" t="s">
        <v>2327</v>
      </c>
      <c r="C126" s="402"/>
      <c r="D126" s="402"/>
      <c r="E126" s="63"/>
      <c r="F126" s="63"/>
      <c r="G126" s="63"/>
      <c r="H126" s="63"/>
      <c r="I126" s="63"/>
      <c r="J126" s="886"/>
      <c r="K126" s="886"/>
      <c r="L126" s="886"/>
      <c r="M126" s="886"/>
      <c r="N126" s="887"/>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10</v>
      </c>
      <c r="N38" s="281">
        <f t="shared" si="0"/>
        <v>10078.756917837378</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10</v>
      </c>
      <c r="N39" s="281">
        <f t="shared" si="0"/>
        <v>28299.133673903794</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10</v>
      </c>
      <c r="N42" s="281">
        <f t="shared" si="0"/>
        <v>24165.483417449032</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c r="B44" s="329"/>
      <c r="C44" s="330"/>
      <c r="D44" s="330"/>
      <c r="E44" s="330"/>
      <c r="F44" s="330"/>
      <c r="G44" s="330"/>
      <c r="H44" s="331"/>
      <c r="I44" s="276"/>
      <c r="J44" s="277"/>
      <c r="K44" s="278"/>
      <c r="L44" s="279"/>
      <c r="M44" s="280"/>
      <c r="N44" s="281"/>
    </row>
    <row r="45" spans="1:14">
      <c r="B45" s="867"/>
      <c r="C45" s="868"/>
      <c r="D45" s="868"/>
      <c r="E45" s="868"/>
      <c r="F45" s="868"/>
      <c r="G45" s="868"/>
      <c r="H45" s="869"/>
      <c r="I45" s="870"/>
      <c r="J45" s="871"/>
      <c r="K45" s="278"/>
      <c r="L45" s="872"/>
      <c r="M45" s="873"/>
      <c r="N45" s="281"/>
    </row>
    <row r="46" spans="1:14">
      <c r="B46" s="867"/>
      <c r="C46" s="868"/>
      <c r="D46" s="868"/>
      <c r="E46" s="874"/>
      <c r="F46" s="868"/>
      <c r="G46" s="868"/>
      <c r="H46" s="869"/>
      <c r="I46" s="42"/>
      <c r="J46" s="43"/>
      <c r="K46" s="283"/>
      <c r="L46" s="285"/>
      <c r="M46" s="286"/>
      <c r="N46" s="287"/>
    </row>
    <row r="47" spans="1:14">
      <c r="B47" s="875" t="s">
        <v>1036</v>
      </c>
      <c r="C47" s="876"/>
      <c r="D47" s="876"/>
      <c r="E47" s="44"/>
      <c r="F47" s="45"/>
      <c r="G47" s="45"/>
      <c r="H47" s="46"/>
      <c r="I47" s="42"/>
      <c r="J47" s="43"/>
      <c r="K47" s="288"/>
      <c r="L47" s="285"/>
      <c r="M47" s="410">
        <v>0.1</v>
      </c>
      <c r="N47" s="353">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3">
        <f>SUM(N36:N48)</f>
        <v>114237.49962303377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4" t="s">
        <v>1029</v>
      </c>
      <c r="K53" s="91" t="s">
        <v>1030</v>
      </c>
      <c r="L53" s="899" t="s">
        <v>1039</v>
      </c>
      <c r="M53" s="898"/>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VLOOKUP(A54,MATERIALES!A8:D639,2,FALSE)</f>
        <v>m3</v>
      </c>
      <c r="K54" s="291">
        <v>1.4</v>
      </c>
      <c r="L54" s="276"/>
      <c r="M54" s="411">
        <f>VLOOKUP(A54,MATERIALES!A5:D389,4,FALSE)</f>
        <v>19801.5</v>
      </c>
      <c r="N54" s="281">
        <f>K54*M54</f>
        <v>27722.1</v>
      </c>
    </row>
    <row r="55" spans="1:14">
      <c r="A55" s="114" t="s">
        <v>845</v>
      </c>
      <c r="B55" s="49" t="str">
        <f>VLOOKUP(A55,MATERIALES!A6:D372,3,FALSE)</f>
        <v>Agua</v>
      </c>
      <c r="C55" s="290"/>
      <c r="D55" s="290"/>
      <c r="E55" s="290"/>
      <c r="F55" s="290"/>
      <c r="G55" s="290"/>
      <c r="H55" s="290"/>
      <c r="I55" s="277"/>
      <c r="J55" s="233" t="str">
        <f>VLOOKUP(A55,MATERIALES!A9:D640,2,FALSE)</f>
        <v>lt</v>
      </c>
      <c r="K55" s="291">
        <v>25</v>
      </c>
      <c r="L55" s="276"/>
      <c r="M55" s="411">
        <f>VLOOKUP(A55,MATERIALES!A6:D390,4,FALSE)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3">
        <f>SUM(N54:N58)</f>
        <v>29222.1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5">
        <f>VLOOKUP(A64,TRANSPORTE!A5:D117,4,FALSE)</f>
        <v>1010</v>
      </c>
      <c r="M64" s="906"/>
      <c r="N64" s="296">
        <f>K64*L64</f>
        <v>1414</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05">
        <f>VLOOKUP(A65,TRANSPORTE!A6:D117,4,FALSE)</f>
        <v>1100</v>
      </c>
      <c r="M65" s="906"/>
      <c r="N65" s="296">
        <f>K65*L65</f>
        <v>1375</v>
      </c>
    </row>
    <row r="66" spans="1:15">
      <c r="B66" s="52"/>
      <c r="C66" s="53"/>
      <c r="D66" s="53"/>
      <c r="E66" s="53"/>
      <c r="F66" s="53"/>
      <c r="G66" s="53"/>
      <c r="H66" s="297"/>
      <c r="I66" s="288"/>
      <c r="J66" s="288"/>
      <c r="K66" s="288"/>
      <c r="L66" s="905"/>
      <c r="M66" s="906"/>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2789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154547.02046902504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30909.404093805009</v>
      </c>
      <c r="M88" s="854"/>
      <c r="N88" s="57"/>
    </row>
    <row r="89" spans="1:14">
      <c r="B89" s="95" t="s">
        <v>1057</v>
      </c>
      <c r="C89" s="96"/>
      <c r="D89" s="96"/>
      <c r="E89" s="96"/>
      <c r="F89" s="96"/>
      <c r="G89" s="96"/>
      <c r="H89" s="96"/>
      <c r="I89" s="93"/>
      <c r="J89" s="94"/>
      <c r="K89" s="313">
        <v>0.05</v>
      </c>
      <c r="L89" s="853">
        <f>N83*K89</f>
        <v>7727.3510234512523</v>
      </c>
      <c r="M89" s="854"/>
      <c r="N89" s="57"/>
    </row>
    <row r="90" spans="1:14" ht="15.75" thickBot="1">
      <c r="B90" s="97" t="s">
        <v>1058</v>
      </c>
      <c r="C90" s="98"/>
      <c r="D90" s="98"/>
      <c r="E90" s="98"/>
      <c r="F90" s="98"/>
      <c r="G90" s="98"/>
      <c r="H90" s="98"/>
      <c r="I90" s="99"/>
      <c r="J90" s="100"/>
      <c r="K90" s="314">
        <v>0.05</v>
      </c>
      <c r="L90" s="855">
        <f>N83*K90</f>
        <v>7727.3510234512523</v>
      </c>
      <c r="M90" s="856"/>
      <c r="N90" s="57"/>
    </row>
    <row r="91" spans="1:14" ht="15.75" thickBot="1">
      <c r="B91" s="818" t="s">
        <v>1037</v>
      </c>
      <c r="C91" s="819"/>
      <c r="D91" s="819"/>
      <c r="E91" s="819"/>
      <c r="F91" s="819"/>
      <c r="G91" s="819"/>
      <c r="H91" s="819"/>
      <c r="I91" s="819"/>
      <c r="J91" s="819"/>
      <c r="K91" s="819"/>
      <c r="L91" s="819"/>
      <c r="M91" s="820"/>
      <c r="N91" s="58">
        <f>L88+L89+L90</f>
        <v>46364.10614070751</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200911.12660973254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70" t="s">
        <v>2327</v>
      </c>
      <c r="C124" s="402"/>
      <c r="D124" s="402"/>
      <c r="E124" s="63"/>
      <c r="F124" s="63"/>
      <c r="G124" s="63"/>
      <c r="H124" s="63"/>
      <c r="I124" s="63"/>
      <c r="J124" s="886"/>
      <c r="K124" s="886"/>
      <c r="L124" s="886"/>
      <c r="M124" s="886"/>
      <c r="N124" s="887"/>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10</v>
      </c>
      <c r="N38" s="281">
        <f t="shared" si="0"/>
        <v>10078.756917837378</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10</v>
      </c>
      <c r="N39" s="281">
        <f t="shared" si="0"/>
        <v>28299.133673903794</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10</v>
      </c>
      <c r="N42" s="281">
        <f t="shared" si="0"/>
        <v>24165.483417449032</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c r="B44" s="329"/>
      <c r="C44" s="330"/>
      <c r="D44" s="330"/>
      <c r="E44" s="330"/>
      <c r="F44" s="330"/>
      <c r="G44" s="330"/>
      <c r="H44" s="331"/>
      <c r="I44" s="276"/>
      <c r="J44" s="277"/>
      <c r="K44" s="278"/>
      <c r="L44" s="279"/>
      <c r="M44" s="280"/>
      <c r="N44" s="281"/>
    </row>
    <row r="45" spans="1:14">
      <c r="B45" s="867"/>
      <c r="C45" s="868"/>
      <c r="D45" s="868"/>
      <c r="E45" s="868"/>
      <c r="F45" s="868"/>
      <c r="G45" s="868"/>
      <c r="H45" s="869"/>
      <c r="I45" s="870"/>
      <c r="J45" s="871"/>
      <c r="K45" s="278"/>
      <c r="L45" s="872"/>
      <c r="M45" s="873"/>
      <c r="N45" s="281"/>
    </row>
    <row r="46" spans="1:14">
      <c r="B46" s="867"/>
      <c r="C46" s="868"/>
      <c r="D46" s="868"/>
      <c r="E46" s="874"/>
      <c r="F46" s="868"/>
      <c r="G46" s="868"/>
      <c r="H46" s="869"/>
      <c r="I46" s="42"/>
      <c r="J46" s="43"/>
      <c r="K46" s="283"/>
      <c r="L46" s="285"/>
      <c r="M46" s="286"/>
      <c r="N46" s="287"/>
    </row>
    <row r="47" spans="1:14">
      <c r="B47" s="875" t="s">
        <v>1036</v>
      </c>
      <c r="C47" s="876"/>
      <c r="D47" s="876"/>
      <c r="E47" s="44"/>
      <c r="F47" s="45"/>
      <c r="G47" s="45"/>
      <c r="H47" s="46"/>
      <c r="I47" s="42"/>
      <c r="J47" s="43"/>
      <c r="K47" s="288"/>
      <c r="L47" s="285"/>
      <c r="M47" s="410">
        <v>0.1</v>
      </c>
      <c r="N47" s="353">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3">
        <f>SUM(N36:N48)</f>
        <v>114237.49962303377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4" t="s">
        <v>1029</v>
      </c>
      <c r="K53" s="91" t="s">
        <v>1030</v>
      </c>
      <c r="L53" s="899" t="s">
        <v>1039</v>
      </c>
      <c r="M53" s="898"/>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VLOOKUP(A54,MATERIALES!A8:D639,2,FALSE)</f>
        <v>m3</v>
      </c>
      <c r="K54" s="291">
        <v>1.4</v>
      </c>
      <c r="L54" s="276"/>
      <c r="M54" s="411">
        <f>VLOOKUP(A54,MATERIALES!A5:D389,4,FALSE)</f>
        <v>19801.5</v>
      </c>
      <c r="N54" s="281">
        <f>K54*M54</f>
        <v>27722.1</v>
      </c>
    </row>
    <row r="55" spans="1:14">
      <c r="A55" s="114" t="s">
        <v>845</v>
      </c>
      <c r="B55" s="49" t="str">
        <f>VLOOKUP(A55,MATERIALES!A6:D372,3,FALSE)</f>
        <v>Agua</v>
      </c>
      <c r="C55" s="290"/>
      <c r="D55" s="290"/>
      <c r="E55" s="290"/>
      <c r="F55" s="290"/>
      <c r="G55" s="290"/>
      <c r="H55" s="290"/>
      <c r="I55" s="277"/>
      <c r="J55" s="233" t="str">
        <f>VLOOKUP(A55,MATERIALES!A9:D640,2,FALSE)</f>
        <v>lt</v>
      </c>
      <c r="K55" s="291">
        <v>25</v>
      </c>
      <c r="L55" s="276"/>
      <c r="M55" s="411">
        <f>VLOOKUP(A55,MATERIALES!A6:D390,4,FALSE)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3">
        <f>SUM(N54:N58)</f>
        <v>29222.1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5">
        <f>VLOOKUP(A64,TRANSPORTE!A5:D117,4,FALSE)</f>
        <v>1010</v>
      </c>
      <c r="M64" s="906"/>
      <c r="N64" s="296">
        <f>K64*L64</f>
        <v>1414</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05">
        <f>VLOOKUP(A65,TRANSPORTE!A6:D117,4,FALSE)</f>
        <v>1100</v>
      </c>
      <c r="M65" s="906"/>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2789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154547.02046902504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30909.404093805009</v>
      </c>
      <c r="M88" s="854"/>
      <c r="N88" s="57"/>
    </row>
    <row r="89" spans="1:14">
      <c r="B89" s="95" t="s">
        <v>1057</v>
      </c>
      <c r="C89" s="96"/>
      <c r="D89" s="96"/>
      <c r="E89" s="96"/>
      <c r="F89" s="96"/>
      <c r="G89" s="96"/>
      <c r="H89" s="96"/>
      <c r="I89" s="93"/>
      <c r="J89" s="94"/>
      <c r="K89" s="313">
        <v>0.05</v>
      </c>
      <c r="L89" s="853">
        <f>N83*K89</f>
        <v>7727.3510234512523</v>
      </c>
      <c r="M89" s="854"/>
      <c r="N89" s="57"/>
    </row>
    <row r="90" spans="1:14" ht="15.75" thickBot="1">
      <c r="B90" s="97" t="s">
        <v>1058</v>
      </c>
      <c r="C90" s="98"/>
      <c r="D90" s="98"/>
      <c r="E90" s="98"/>
      <c r="F90" s="98"/>
      <c r="G90" s="98"/>
      <c r="H90" s="98"/>
      <c r="I90" s="99"/>
      <c r="J90" s="100"/>
      <c r="K90" s="314">
        <v>0.05</v>
      </c>
      <c r="L90" s="855">
        <f>N83*K90</f>
        <v>7727.3510234512523</v>
      </c>
      <c r="M90" s="856"/>
      <c r="N90" s="57"/>
    </row>
    <row r="91" spans="1:14" ht="15.75" thickBot="1">
      <c r="B91" s="818" t="s">
        <v>1037</v>
      </c>
      <c r="C91" s="819"/>
      <c r="D91" s="819"/>
      <c r="E91" s="819"/>
      <c r="F91" s="819"/>
      <c r="G91" s="819"/>
      <c r="H91" s="819"/>
      <c r="I91" s="819"/>
      <c r="J91" s="819"/>
      <c r="K91" s="819"/>
      <c r="L91" s="819"/>
      <c r="M91" s="820"/>
      <c r="N91" s="58">
        <f>L88+L89+L90</f>
        <v>46364.10614070751</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200911.12660973254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70" t="s">
        <v>2327</v>
      </c>
      <c r="C124" s="402"/>
      <c r="D124" s="402"/>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10</v>
      </c>
      <c r="N38" s="281">
        <f t="shared" si="0"/>
        <v>10078.756917837378</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10</v>
      </c>
      <c r="N39" s="281">
        <f t="shared" si="0"/>
        <v>28299.133673903794</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10</v>
      </c>
      <c r="N42" s="281">
        <f t="shared" si="0"/>
        <v>24165.483417449032</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ht="15" customHeight="1">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0.1</v>
      </c>
      <c r="N46" s="353">
        <f>N80*M46</f>
        <v>829.84208459912497</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114237.49962303377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VLOOKUP(A53,MATERIALES!A7:D638,2,FALSE)</f>
        <v>m3</v>
      </c>
      <c r="K53" s="291">
        <v>1.4</v>
      </c>
      <c r="L53" s="276"/>
      <c r="M53" s="411">
        <f>VLOOKUP(A53,MATERIALES!A5:D389,4,FALSE)</f>
        <v>19801.5</v>
      </c>
      <c r="N53" s="281">
        <f>K53*M53</f>
        <v>27722.1</v>
      </c>
    </row>
    <row r="54" spans="1:14">
      <c r="A54" s="114" t="s">
        <v>845</v>
      </c>
      <c r="B54" s="49" t="str">
        <f>VLOOKUP(A54,MATERIALES!A6:D372,3,FALSE)</f>
        <v>Agua</v>
      </c>
      <c r="C54" s="290"/>
      <c r="D54" s="290"/>
      <c r="E54" s="290"/>
      <c r="F54" s="290"/>
      <c r="G54" s="290"/>
      <c r="H54" s="290"/>
      <c r="I54" s="277"/>
      <c r="J54" s="233" t="str">
        <f>VLOOKUP(A54,MATERIALES!A8:D639,2,FALSE)</f>
        <v>lt</v>
      </c>
      <c r="K54" s="291">
        <v>25</v>
      </c>
      <c r="L54" s="276"/>
      <c r="M54" s="411">
        <f>VLOOKUP(A54,MATERIALES!A6:D390,4,FALSE)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3">
        <f>SUM(N53:N57)</f>
        <v>29222.1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5">
        <f>VLOOKUP(A63,TRANSPORTE!A5:D117,4,FALSE)</f>
        <v>1010</v>
      </c>
      <c r="M63" s="906"/>
      <c r="N63" s="296">
        <f>K63*L63</f>
        <v>1414</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5">
        <f>VLOOKUP(A64,TRANSPORTE!A6:D117,4,FALSE)</f>
        <v>1150</v>
      </c>
      <c r="M64" s="906"/>
      <c r="N64" s="296">
        <f>K64*L64</f>
        <v>1437.5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2851.5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10">
        <f>SUM(N74:N79)</f>
        <v>8298.4208459912497</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154609.52046902504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3"/>
      <c r="J86" s="343"/>
      <c r="K86" s="311" t="s">
        <v>1054</v>
      </c>
      <c r="L86" s="865" t="s">
        <v>1055</v>
      </c>
      <c r="M86" s="866"/>
      <c r="N86" s="312"/>
    </row>
    <row r="87" spans="1:14">
      <c r="B87" s="851" t="s">
        <v>1056</v>
      </c>
      <c r="C87" s="852"/>
      <c r="D87" s="852"/>
      <c r="E87" s="852"/>
      <c r="F87" s="852"/>
      <c r="G87" s="852"/>
      <c r="H87" s="852"/>
      <c r="I87" s="93"/>
      <c r="J87" s="94"/>
      <c r="K87" s="313">
        <v>0.2</v>
      </c>
      <c r="L87" s="853">
        <f>N82*K87</f>
        <v>30921.904093805009</v>
      </c>
      <c r="M87" s="854"/>
      <c r="N87" s="57"/>
    </row>
    <row r="88" spans="1:14">
      <c r="B88" s="95" t="s">
        <v>1057</v>
      </c>
      <c r="C88" s="96"/>
      <c r="D88" s="96"/>
      <c r="E88" s="96"/>
      <c r="F88" s="96"/>
      <c r="G88" s="96"/>
      <c r="H88" s="96"/>
      <c r="I88" s="93"/>
      <c r="J88" s="94"/>
      <c r="K88" s="313">
        <v>0.05</v>
      </c>
      <c r="L88" s="853">
        <f>N82*K88</f>
        <v>7730.4760234512523</v>
      </c>
      <c r="M88" s="854"/>
      <c r="N88" s="57"/>
    </row>
    <row r="89" spans="1:14" ht="15.75" thickBot="1">
      <c r="B89" s="97" t="s">
        <v>1058</v>
      </c>
      <c r="C89" s="98"/>
      <c r="D89" s="98"/>
      <c r="E89" s="98"/>
      <c r="F89" s="98"/>
      <c r="G89" s="98"/>
      <c r="H89" s="98"/>
      <c r="I89" s="99"/>
      <c r="J89" s="100"/>
      <c r="K89" s="314">
        <v>0.05</v>
      </c>
      <c r="L89" s="855">
        <f>N82*K89</f>
        <v>7730.4760234512523</v>
      </c>
      <c r="M89" s="856"/>
      <c r="N89" s="57"/>
    </row>
    <row r="90" spans="1:14" ht="15.75" thickBot="1">
      <c r="B90" s="818" t="s">
        <v>1037</v>
      </c>
      <c r="C90" s="819"/>
      <c r="D90" s="819"/>
      <c r="E90" s="819"/>
      <c r="F90" s="819"/>
      <c r="G90" s="819"/>
      <c r="H90" s="819"/>
      <c r="I90" s="819"/>
      <c r="J90" s="819"/>
      <c r="K90" s="819"/>
      <c r="L90" s="819"/>
      <c r="M90" s="820"/>
      <c r="N90" s="58">
        <f>L87+L88+L89</f>
        <v>46382.85614070751</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200992.37660973254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70" t="s">
        <v>2327</v>
      </c>
      <c r="C123" s="402"/>
      <c r="D123" s="402"/>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10</v>
      </c>
      <c r="N38" s="281">
        <f t="shared" si="0"/>
        <v>10078.756917837378</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10</v>
      </c>
      <c r="N39" s="281">
        <f t="shared" si="0"/>
        <v>28299.133673903794</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10</v>
      </c>
      <c r="N42" s="281">
        <f t="shared" si="0"/>
        <v>24165.483417449032</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0.1</v>
      </c>
      <c r="N46" s="353">
        <f>N80*M46</f>
        <v>829.84208459912497</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114237.49962303377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VLOOKUP(A53,MATERIALES!A7:D638,2,FALSE)</f>
        <v>m3</v>
      </c>
      <c r="K53" s="291">
        <v>1.4</v>
      </c>
      <c r="L53" s="276"/>
      <c r="M53" s="411">
        <f>VLOOKUP(A53,MATERIALES!A5:D389,4,FALSE)</f>
        <v>19801.5</v>
      </c>
      <c r="N53" s="281">
        <f>K53*M53</f>
        <v>27722.1</v>
      </c>
    </row>
    <row r="54" spans="1:14">
      <c r="A54" s="114" t="s">
        <v>845</v>
      </c>
      <c r="B54" s="49" t="str">
        <f>VLOOKUP(A54,MATERIALES!A6:D372,3,FALSE)</f>
        <v>Agua</v>
      </c>
      <c r="C54" s="290"/>
      <c r="D54" s="290"/>
      <c r="E54" s="290"/>
      <c r="F54" s="290"/>
      <c r="G54" s="290"/>
      <c r="H54" s="290"/>
      <c r="I54" s="277"/>
      <c r="J54" s="233" t="str">
        <f>VLOOKUP(A54,MATERIALES!A8:D639,2,FALSE)</f>
        <v>lt</v>
      </c>
      <c r="K54" s="291">
        <v>25</v>
      </c>
      <c r="L54" s="276"/>
      <c r="M54" s="411">
        <f>VLOOKUP(A54,MATERIALES!A6:D390,4,FALSE)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3">
        <f>SUM(N53:N57)</f>
        <v>29222.1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5">
        <f>VLOOKUP(A63,TRANSPORTE!A5:D117,4,FALSE)</f>
        <v>1010</v>
      </c>
      <c r="M63" s="906"/>
      <c r="N63" s="296">
        <f>K63*L63</f>
        <v>1414</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05">
        <f>VLOOKUP(A64,TRANSPORTE!A6:D117,4,FALSE)</f>
        <v>1100</v>
      </c>
      <c r="M64" s="906"/>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2789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10">
        <f>SUM(N74:N79)</f>
        <v>8298.4208459912497</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154547.02046902504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3"/>
      <c r="J86" s="343"/>
      <c r="K86" s="311" t="s">
        <v>1054</v>
      </c>
      <c r="L86" s="865" t="s">
        <v>1055</v>
      </c>
      <c r="M86" s="866"/>
      <c r="N86" s="312"/>
    </row>
    <row r="87" spans="1:14">
      <c r="B87" s="851" t="s">
        <v>1056</v>
      </c>
      <c r="C87" s="852"/>
      <c r="D87" s="852"/>
      <c r="E87" s="852"/>
      <c r="F87" s="852"/>
      <c r="G87" s="852"/>
      <c r="H87" s="852"/>
      <c r="I87" s="93"/>
      <c r="J87" s="94"/>
      <c r="K87" s="313">
        <v>0.2</v>
      </c>
      <c r="L87" s="853">
        <f>N82*K87</f>
        <v>30909.404093805009</v>
      </c>
      <c r="M87" s="854"/>
      <c r="N87" s="57"/>
    </row>
    <row r="88" spans="1:14">
      <c r="B88" s="95" t="s">
        <v>1057</v>
      </c>
      <c r="C88" s="96"/>
      <c r="D88" s="96"/>
      <c r="E88" s="96"/>
      <c r="F88" s="96"/>
      <c r="G88" s="96"/>
      <c r="H88" s="96"/>
      <c r="I88" s="93"/>
      <c r="J88" s="94"/>
      <c r="K88" s="313">
        <v>0.05</v>
      </c>
      <c r="L88" s="853">
        <f>N82*K88</f>
        <v>7727.3510234512523</v>
      </c>
      <c r="M88" s="854"/>
      <c r="N88" s="57"/>
    </row>
    <row r="89" spans="1:14" ht="15.75" thickBot="1">
      <c r="B89" s="97" t="s">
        <v>1058</v>
      </c>
      <c r="C89" s="98"/>
      <c r="D89" s="98"/>
      <c r="E89" s="98"/>
      <c r="F89" s="98"/>
      <c r="G89" s="98"/>
      <c r="H89" s="98"/>
      <c r="I89" s="99"/>
      <c r="J89" s="100"/>
      <c r="K89" s="314">
        <v>0.05</v>
      </c>
      <c r="L89" s="855">
        <f>N82*K89</f>
        <v>7727.3510234512523</v>
      </c>
      <c r="M89" s="856"/>
      <c r="N89" s="57"/>
    </row>
    <row r="90" spans="1:14" ht="15.75" thickBot="1">
      <c r="B90" s="818" t="s">
        <v>1037</v>
      </c>
      <c r="C90" s="819"/>
      <c r="D90" s="819"/>
      <c r="E90" s="819"/>
      <c r="F90" s="819"/>
      <c r="G90" s="819"/>
      <c r="H90" s="819"/>
      <c r="I90" s="819"/>
      <c r="J90" s="819"/>
      <c r="K90" s="819"/>
      <c r="L90" s="819"/>
      <c r="M90" s="820"/>
      <c r="N90" s="58">
        <f>L87+L88+L89</f>
        <v>46364.10614070751</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200911.12660973254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70" t="s">
        <v>2327</v>
      </c>
      <c r="C123" s="402"/>
      <c r="D123" s="402"/>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10</v>
      </c>
      <c r="N38" s="281">
        <f t="shared" si="0"/>
        <v>10078.756917837378</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10</v>
      </c>
      <c r="N39" s="281">
        <f t="shared" si="0"/>
        <v>28299.133673903794</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10</v>
      </c>
      <c r="N42" s="281">
        <f t="shared" si="0"/>
        <v>24165.483417449032</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c r="B44" s="329"/>
      <c r="C44" s="330"/>
      <c r="D44" s="330"/>
      <c r="E44" s="330"/>
      <c r="F44" s="330"/>
      <c r="G44" s="330"/>
      <c r="H44" s="331"/>
      <c r="I44" s="276"/>
      <c r="J44" s="277"/>
      <c r="K44" s="278"/>
      <c r="L44" s="279"/>
      <c r="M44" s="280"/>
      <c r="N44" s="281"/>
    </row>
    <row r="45" spans="1:14">
      <c r="B45" s="867"/>
      <c r="C45" s="868"/>
      <c r="D45" s="868"/>
      <c r="E45" s="868"/>
      <c r="F45" s="868"/>
      <c r="G45" s="868"/>
      <c r="H45" s="869"/>
      <c r="I45" s="870"/>
      <c r="J45" s="871"/>
      <c r="K45" s="278"/>
      <c r="L45" s="872"/>
      <c r="M45" s="873"/>
      <c r="N45" s="281"/>
    </row>
    <row r="46" spans="1:14">
      <c r="B46" s="867"/>
      <c r="C46" s="868"/>
      <c r="D46" s="868"/>
      <c r="E46" s="874"/>
      <c r="F46" s="868"/>
      <c r="G46" s="868"/>
      <c r="H46" s="869"/>
      <c r="I46" s="42"/>
      <c r="J46" s="43"/>
      <c r="K46" s="283"/>
      <c r="L46" s="285"/>
      <c r="M46" s="286"/>
      <c r="N46" s="287"/>
    </row>
    <row r="47" spans="1:14">
      <c r="B47" s="875" t="s">
        <v>1036</v>
      </c>
      <c r="C47" s="876"/>
      <c r="D47" s="876"/>
      <c r="E47" s="44"/>
      <c r="F47" s="45"/>
      <c r="G47" s="45"/>
      <c r="H47" s="46"/>
      <c r="I47" s="42"/>
      <c r="J47" s="43"/>
      <c r="K47" s="288"/>
      <c r="L47" s="285"/>
      <c r="M47" s="410">
        <v>0.1</v>
      </c>
      <c r="N47" s="353">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3">
        <f>SUM(N36:N48)</f>
        <v>114237.49962303377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4" t="s">
        <v>1029</v>
      </c>
      <c r="K53" s="91" t="s">
        <v>1030</v>
      </c>
      <c r="L53" s="899" t="s">
        <v>1039</v>
      </c>
      <c r="M53" s="898"/>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VLOOKUP(A54,MATERIALES!A8:D639,2,FALSE)</f>
        <v>m3</v>
      </c>
      <c r="K54" s="291">
        <v>1.4</v>
      </c>
      <c r="L54" s="276"/>
      <c r="M54" s="411">
        <f>VLOOKUP(A54,MATERIALES!A5:D389,4,FALSE)</f>
        <v>19801.5</v>
      </c>
      <c r="N54" s="281">
        <f>K54*M54</f>
        <v>27722.1</v>
      </c>
    </row>
    <row r="55" spans="1:14">
      <c r="A55" s="114" t="s">
        <v>845</v>
      </c>
      <c r="B55" s="49" t="str">
        <f>VLOOKUP(A55,MATERIALES!A6:D372,3,FALSE)</f>
        <v>Agua</v>
      </c>
      <c r="C55" s="290"/>
      <c r="D55" s="290"/>
      <c r="E55" s="290"/>
      <c r="F55" s="290"/>
      <c r="G55" s="290"/>
      <c r="H55" s="290"/>
      <c r="I55" s="277"/>
      <c r="J55" s="233" t="str">
        <f>VLOOKUP(A55,MATERIALES!A9:D640,2,FALSE)</f>
        <v>lt</v>
      </c>
      <c r="K55" s="291">
        <v>25</v>
      </c>
      <c r="L55" s="276"/>
      <c r="M55" s="411">
        <f>VLOOKUP(A55,MATERIALES!A6:D390,4,FALSE)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3">
        <f>SUM(N54:N58)</f>
        <v>29222.1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5">
        <f>VLOOKUP(A64,TRANSPORTE!A5:D117,4,FALSE)</f>
        <v>1010</v>
      </c>
      <c r="M64" s="906"/>
      <c r="N64" s="296">
        <f>K64*L64</f>
        <v>1414</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5">
        <f>VLOOKUP(A65,TRANSPORTE!A6:D117,4,FALSE)</f>
        <v>1100</v>
      </c>
      <c r="M65" s="906"/>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2789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154547.02046902504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30909.404093805009</v>
      </c>
      <c r="M88" s="854"/>
      <c r="N88" s="57"/>
    </row>
    <row r="89" spans="1:14">
      <c r="B89" s="95" t="s">
        <v>1057</v>
      </c>
      <c r="C89" s="96"/>
      <c r="D89" s="96"/>
      <c r="E89" s="96"/>
      <c r="F89" s="96"/>
      <c r="G89" s="96"/>
      <c r="H89" s="96"/>
      <c r="I89" s="93"/>
      <c r="J89" s="94"/>
      <c r="K89" s="313">
        <v>0.05</v>
      </c>
      <c r="L89" s="853">
        <f>N83*K89</f>
        <v>7727.3510234512523</v>
      </c>
      <c r="M89" s="854"/>
      <c r="N89" s="57"/>
    </row>
    <row r="90" spans="1:14" ht="15.75" thickBot="1">
      <c r="B90" s="97" t="s">
        <v>1058</v>
      </c>
      <c r="C90" s="98"/>
      <c r="D90" s="98"/>
      <c r="E90" s="98"/>
      <c r="F90" s="98"/>
      <c r="G90" s="98"/>
      <c r="H90" s="98"/>
      <c r="I90" s="99"/>
      <c r="J90" s="100"/>
      <c r="K90" s="314">
        <v>0.05</v>
      </c>
      <c r="L90" s="855">
        <f>N83*K90</f>
        <v>7727.3510234512523</v>
      </c>
      <c r="M90" s="856"/>
      <c r="N90" s="57"/>
    </row>
    <row r="91" spans="1:14" ht="15.75" thickBot="1">
      <c r="B91" s="818" t="s">
        <v>1037</v>
      </c>
      <c r="C91" s="819"/>
      <c r="D91" s="819"/>
      <c r="E91" s="819"/>
      <c r="F91" s="819"/>
      <c r="G91" s="819"/>
      <c r="H91" s="819"/>
      <c r="I91" s="819"/>
      <c r="J91" s="819"/>
      <c r="K91" s="819"/>
      <c r="L91" s="819"/>
      <c r="M91" s="820"/>
      <c r="N91" s="58">
        <f>L88+L89+L90</f>
        <v>46364.10614070751</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200911.12660973254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70" t="s">
        <v>2327</v>
      </c>
      <c r="C124" s="402"/>
      <c r="D124" s="402"/>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10</v>
      </c>
      <c r="N38" s="281">
        <f t="shared" si="0"/>
        <v>10078.756917837378</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10</v>
      </c>
      <c r="N39" s="281">
        <f t="shared" si="0"/>
        <v>28299.133673903794</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10</v>
      </c>
      <c r="N42" s="281">
        <f t="shared" si="0"/>
        <v>24165.483417449032</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c r="B44" s="329"/>
      <c r="C44" s="330"/>
      <c r="D44" s="330"/>
      <c r="E44" s="330"/>
      <c r="F44" s="330"/>
      <c r="G44" s="330"/>
      <c r="H44" s="331"/>
      <c r="I44" s="276"/>
      <c r="J44" s="277"/>
      <c r="K44" s="278"/>
      <c r="L44" s="279"/>
      <c r="M44" s="280"/>
      <c r="N44" s="281"/>
    </row>
    <row r="45" spans="1:14">
      <c r="B45" s="867"/>
      <c r="C45" s="868"/>
      <c r="D45" s="868"/>
      <c r="E45" s="868"/>
      <c r="F45" s="868"/>
      <c r="G45" s="868"/>
      <c r="H45" s="869"/>
      <c r="I45" s="870"/>
      <c r="J45" s="871"/>
      <c r="K45" s="278"/>
      <c r="L45" s="872"/>
      <c r="M45" s="873"/>
      <c r="N45" s="281"/>
    </row>
    <row r="46" spans="1:14">
      <c r="B46" s="867"/>
      <c r="C46" s="868"/>
      <c r="D46" s="868"/>
      <c r="E46" s="874"/>
      <c r="F46" s="868"/>
      <c r="G46" s="868"/>
      <c r="H46" s="869"/>
      <c r="I46" s="42"/>
      <c r="J46" s="43"/>
      <c r="K46" s="283"/>
      <c r="L46" s="285"/>
      <c r="M46" s="286"/>
      <c r="N46" s="287"/>
    </row>
    <row r="47" spans="1:14">
      <c r="B47" s="875" t="s">
        <v>1036</v>
      </c>
      <c r="C47" s="876"/>
      <c r="D47" s="876"/>
      <c r="E47" s="44"/>
      <c r="F47" s="45"/>
      <c r="G47" s="45"/>
      <c r="H47" s="46"/>
      <c r="I47" s="42"/>
      <c r="J47" s="43"/>
      <c r="K47" s="288"/>
      <c r="L47" s="285"/>
      <c r="M47" s="410">
        <v>0.1</v>
      </c>
      <c r="N47" s="353">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3">
        <f>SUM(N36:N48)</f>
        <v>114237.49962303377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4" t="s">
        <v>1029</v>
      </c>
      <c r="K53" s="91" t="s">
        <v>1030</v>
      </c>
      <c r="L53" s="899" t="s">
        <v>1039</v>
      </c>
      <c r="M53" s="898"/>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VLOOKUP(A54,MATERIALES!A8:D639,2,FALSE)</f>
        <v>m3</v>
      </c>
      <c r="K54" s="291">
        <v>1.4</v>
      </c>
      <c r="L54" s="276"/>
      <c r="M54" s="411">
        <f>VLOOKUP(A54,MATERIALES!A5:D389,4,FALSE)</f>
        <v>19801.5</v>
      </c>
      <c r="N54" s="281">
        <f>K54*M54</f>
        <v>27722.1</v>
      </c>
    </row>
    <row r="55" spans="1:14">
      <c r="A55" s="114" t="s">
        <v>845</v>
      </c>
      <c r="B55" s="49" t="str">
        <f>VLOOKUP(A55,MATERIALES!A6:D372,3,FALSE)</f>
        <v>Agua</v>
      </c>
      <c r="C55" s="290"/>
      <c r="D55" s="290"/>
      <c r="E55" s="290"/>
      <c r="F55" s="290"/>
      <c r="G55" s="290"/>
      <c r="H55" s="290"/>
      <c r="I55" s="277"/>
      <c r="J55" s="233" t="str">
        <f>VLOOKUP(A55,MATERIALES!A9:D640,2,FALSE)</f>
        <v>lt</v>
      </c>
      <c r="K55" s="291">
        <v>25</v>
      </c>
      <c r="L55" s="276"/>
      <c r="M55" s="411">
        <f>VLOOKUP(A55,MATERIALES!A6:D390,4,FALSE)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3">
        <f>SUM(N54:N58)</f>
        <v>29222.1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5">
        <f>VLOOKUP(A64,TRANSPORTE!A5:D117,4,FALSE)</f>
        <v>1010</v>
      </c>
      <c r="M64" s="906"/>
      <c r="N64" s="296">
        <f>K64*L64</f>
        <v>1414</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05">
        <f>VLOOKUP(A65,TRANSPORTE!A6:D117,4,FALSE)</f>
        <v>1100</v>
      </c>
      <c r="M65" s="906"/>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2789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154547.02046902504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30909.404093805009</v>
      </c>
      <c r="M88" s="854"/>
      <c r="N88" s="57"/>
    </row>
    <row r="89" spans="1:14">
      <c r="B89" s="95" t="s">
        <v>1057</v>
      </c>
      <c r="C89" s="96"/>
      <c r="D89" s="96"/>
      <c r="E89" s="96"/>
      <c r="F89" s="96"/>
      <c r="G89" s="96"/>
      <c r="H89" s="96"/>
      <c r="I89" s="93"/>
      <c r="J89" s="94"/>
      <c r="K89" s="313">
        <v>0.05</v>
      </c>
      <c r="L89" s="853">
        <f>N83*K89</f>
        <v>7727.3510234512523</v>
      </c>
      <c r="M89" s="854"/>
      <c r="N89" s="57"/>
    </row>
    <row r="90" spans="1:14" ht="15.75" thickBot="1">
      <c r="B90" s="97" t="s">
        <v>1058</v>
      </c>
      <c r="C90" s="98"/>
      <c r="D90" s="98"/>
      <c r="E90" s="98"/>
      <c r="F90" s="98"/>
      <c r="G90" s="98"/>
      <c r="H90" s="98"/>
      <c r="I90" s="99"/>
      <c r="J90" s="100"/>
      <c r="K90" s="314">
        <v>0.05</v>
      </c>
      <c r="L90" s="855">
        <f>N83*K90</f>
        <v>7727.3510234512523</v>
      </c>
      <c r="M90" s="856"/>
      <c r="N90" s="57"/>
    </row>
    <row r="91" spans="1:14" ht="15.75" thickBot="1">
      <c r="B91" s="818" t="s">
        <v>1037</v>
      </c>
      <c r="C91" s="819"/>
      <c r="D91" s="819"/>
      <c r="E91" s="819"/>
      <c r="F91" s="819"/>
      <c r="G91" s="819"/>
      <c r="H91" s="819"/>
      <c r="I91" s="819"/>
      <c r="J91" s="819"/>
      <c r="K91" s="819"/>
      <c r="L91" s="819"/>
      <c r="M91" s="820"/>
      <c r="N91" s="58">
        <f>L88+L89+L90</f>
        <v>46364.10614070751</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200911.12660973254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70" t="s">
        <v>2327</v>
      </c>
      <c r="C124" s="402"/>
      <c r="D124" s="402"/>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10</v>
      </c>
      <c r="N38" s="281">
        <f t="shared" si="0"/>
        <v>10078.756917837378</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10</v>
      </c>
      <c r="N39" s="281">
        <f t="shared" si="0"/>
        <v>28299.133673903794</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10</v>
      </c>
      <c r="N42" s="281">
        <f t="shared" si="0"/>
        <v>24165.483417449032</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c r="B44" s="329"/>
      <c r="C44" s="330"/>
      <c r="D44" s="330"/>
      <c r="E44" s="330"/>
      <c r="F44" s="330"/>
      <c r="G44" s="330"/>
      <c r="H44" s="331"/>
      <c r="I44" s="276"/>
      <c r="J44" s="277"/>
      <c r="K44" s="278"/>
      <c r="L44" s="279"/>
      <c r="M44" s="280"/>
      <c r="N44" s="281"/>
    </row>
    <row r="45" spans="1:14">
      <c r="B45" s="867"/>
      <c r="C45" s="868"/>
      <c r="D45" s="868"/>
      <c r="E45" s="868"/>
      <c r="F45" s="868"/>
      <c r="G45" s="868"/>
      <c r="H45" s="869"/>
      <c r="I45" s="870"/>
      <c r="J45" s="871"/>
      <c r="K45" s="278"/>
      <c r="L45" s="872"/>
      <c r="M45" s="873"/>
      <c r="N45" s="281"/>
    </row>
    <row r="46" spans="1:14">
      <c r="B46" s="867"/>
      <c r="C46" s="868"/>
      <c r="D46" s="868"/>
      <c r="E46" s="874"/>
      <c r="F46" s="868"/>
      <c r="G46" s="868"/>
      <c r="H46" s="869"/>
      <c r="I46" s="42"/>
      <c r="J46" s="43"/>
      <c r="K46" s="283"/>
      <c r="L46" s="285"/>
      <c r="M46" s="286"/>
      <c r="N46" s="287"/>
    </row>
    <row r="47" spans="1:14">
      <c r="B47" s="875" t="s">
        <v>1036</v>
      </c>
      <c r="C47" s="876"/>
      <c r="D47" s="876"/>
      <c r="E47" s="44"/>
      <c r="F47" s="45"/>
      <c r="G47" s="45"/>
      <c r="H47" s="46"/>
      <c r="I47" s="42"/>
      <c r="J47" s="43"/>
      <c r="K47" s="288"/>
      <c r="L47" s="285"/>
      <c r="M47" s="410">
        <v>0.1</v>
      </c>
      <c r="N47" s="353">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3">
        <f>SUM(N36:N48)</f>
        <v>114237.49962303377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4" t="s">
        <v>1029</v>
      </c>
      <c r="K53" s="91" t="s">
        <v>1030</v>
      </c>
      <c r="L53" s="899" t="s">
        <v>1039</v>
      </c>
      <c r="M53" s="898"/>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VLOOKUP(A54,MATERIALES!A8:D639,2,FALSE)</f>
        <v>m3</v>
      </c>
      <c r="K54" s="291">
        <v>1.4</v>
      </c>
      <c r="L54" s="276"/>
      <c r="M54" s="411">
        <f>VLOOKUP(A54,MATERIALES!A5:D389,4,FALSE)</f>
        <v>19801.5</v>
      </c>
      <c r="N54" s="281">
        <f>K54*M54</f>
        <v>27722.1</v>
      </c>
    </row>
    <row r="55" spans="1:14">
      <c r="A55" s="114" t="s">
        <v>845</v>
      </c>
      <c r="B55" s="49" t="str">
        <f>VLOOKUP(A55,MATERIALES!A6:D372,3,FALSE)</f>
        <v>Agua</v>
      </c>
      <c r="C55" s="290"/>
      <c r="D55" s="290"/>
      <c r="E55" s="290"/>
      <c r="F55" s="290"/>
      <c r="G55" s="290"/>
      <c r="H55" s="290"/>
      <c r="I55" s="277"/>
      <c r="J55" s="233" t="str">
        <f>VLOOKUP(A55,MATERIALES!A9:D640,2,FALSE)</f>
        <v>lt</v>
      </c>
      <c r="K55" s="291">
        <v>25</v>
      </c>
      <c r="L55" s="276"/>
      <c r="M55" s="411">
        <f>VLOOKUP(A55,MATERIALES!A6:D390,4,FALSE)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3">
        <f>SUM(N54:N58)</f>
        <v>29222.1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5">
        <f>VLOOKUP(A64,TRANSPORTE!A5:D117,4,FALSE)</f>
        <v>1010</v>
      </c>
      <c r="M64" s="906"/>
      <c r="N64" s="296">
        <f>K64*L64</f>
        <v>1414</v>
      </c>
    </row>
    <row r="65" spans="1:15">
      <c r="A65" t="s">
        <v>1377</v>
      </c>
      <c r="B65" s="52" t="str">
        <f>VLOOKUP(A65,TRANSPORTE!A6:D117,3,FALSE)</f>
        <v>Transporte de mezcla</v>
      </c>
      <c r="C65" s="53"/>
      <c r="D65" s="53"/>
      <c r="E65" s="53"/>
      <c r="F65" s="53"/>
      <c r="G65" s="53"/>
      <c r="H65" s="320" t="s">
        <v>1552</v>
      </c>
      <c r="I65" s="288">
        <v>1.25</v>
      </c>
      <c r="J65" s="295">
        <v>1</v>
      </c>
      <c r="K65" s="288">
        <f>I65*J65</f>
        <v>1.25</v>
      </c>
      <c r="L65" s="905">
        <f>VLOOKUP(A65,TRANSPORTE!A6:D117,4,FALSE)</f>
        <v>1100</v>
      </c>
      <c r="M65" s="906"/>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2789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154547.02046902504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30909.404093805009</v>
      </c>
      <c r="M88" s="854"/>
      <c r="N88" s="57"/>
    </row>
    <row r="89" spans="1:14">
      <c r="B89" s="95" t="s">
        <v>1057</v>
      </c>
      <c r="C89" s="96"/>
      <c r="D89" s="96"/>
      <c r="E89" s="96"/>
      <c r="F89" s="96"/>
      <c r="G89" s="96"/>
      <c r="H89" s="96"/>
      <c r="I89" s="93"/>
      <c r="J89" s="94"/>
      <c r="K89" s="313">
        <v>0.05</v>
      </c>
      <c r="L89" s="853">
        <f>N83*K89</f>
        <v>7727.3510234512523</v>
      </c>
      <c r="M89" s="854"/>
      <c r="N89" s="57"/>
    </row>
    <row r="90" spans="1:14" ht="15.75" thickBot="1">
      <c r="B90" s="97" t="s">
        <v>1058</v>
      </c>
      <c r="C90" s="98"/>
      <c r="D90" s="98"/>
      <c r="E90" s="98"/>
      <c r="F90" s="98"/>
      <c r="G90" s="98"/>
      <c r="H90" s="98"/>
      <c r="I90" s="99"/>
      <c r="J90" s="100"/>
      <c r="K90" s="314">
        <v>0.05</v>
      </c>
      <c r="L90" s="855">
        <f>N83*K90</f>
        <v>7727.3510234512523</v>
      </c>
      <c r="M90" s="856"/>
      <c r="N90" s="57"/>
    </row>
    <row r="91" spans="1:14" ht="15.75" thickBot="1">
      <c r="B91" s="818" t="s">
        <v>1037</v>
      </c>
      <c r="C91" s="819"/>
      <c r="D91" s="819"/>
      <c r="E91" s="819"/>
      <c r="F91" s="819"/>
      <c r="G91" s="819"/>
      <c r="H91" s="819"/>
      <c r="I91" s="819"/>
      <c r="J91" s="819"/>
      <c r="K91" s="819"/>
      <c r="L91" s="819"/>
      <c r="M91" s="820"/>
      <c r="N91" s="58">
        <f>L88+L89+L90</f>
        <v>46364.10614070751</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200911.12660973254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70" t="s">
        <v>2327</v>
      </c>
      <c r="C124" s="402"/>
      <c r="D124" s="402"/>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8</v>
      </c>
      <c r="N37" s="281">
        <f t="shared" ref="N37:N43" si="0">K37/M37</f>
        <v>17211.619173052364</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8</v>
      </c>
      <c r="N38" s="281">
        <f t="shared" si="0"/>
        <v>12598.446147296723</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8</v>
      </c>
      <c r="N39" s="281">
        <f t="shared" si="0"/>
        <v>35373.917092379743</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8</v>
      </c>
      <c r="N42" s="281">
        <f t="shared" si="0"/>
        <v>30206.854271811288</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8</v>
      </c>
      <c r="N43" s="281">
        <f t="shared" si="0"/>
        <v>10236.237494678588</v>
      </c>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0.1</v>
      </c>
      <c r="N46" s="353">
        <f>N80*M46</f>
        <v>922.04676066569448</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135455.11913494411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VLOOKUP(A53,MATERIALES!A7:D638,2,FALSE)</f>
        <v>m3</v>
      </c>
      <c r="K53" s="291">
        <v>1.4</v>
      </c>
      <c r="L53" s="276"/>
      <c r="M53" s="411">
        <f>VLOOKUP(A53,MATERIALES!A5:D389,4,FALSE)</f>
        <v>19801.5</v>
      </c>
      <c r="N53" s="281">
        <f>K53*M53</f>
        <v>27722.1</v>
      </c>
    </row>
    <row r="54" spans="1:14">
      <c r="A54" s="114" t="s">
        <v>845</v>
      </c>
      <c r="B54" s="49" t="str">
        <f>VLOOKUP(A54,MATERIALES!A6:D372,3,FALSE)</f>
        <v>Agua</v>
      </c>
      <c r="C54" s="290"/>
      <c r="D54" s="290"/>
      <c r="E54" s="290"/>
      <c r="F54" s="290"/>
      <c r="G54" s="290"/>
      <c r="H54" s="290"/>
      <c r="I54" s="277"/>
      <c r="J54" s="233" t="str">
        <f>VLOOKUP(A54,MATERIALES!A8:D639,2,FALSE)</f>
        <v>lt</v>
      </c>
      <c r="K54" s="291">
        <v>25</v>
      </c>
      <c r="L54" s="276"/>
      <c r="M54" s="411">
        <f>VLOOKUP(A54,MATERIALES!A6:D390,4,FALSE)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3">
        <f>SUM(N53:N57)</f>
        <v>29222.1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5">
        <f>VLOOKUP(A63,TRANSPORTE!A5:D117,4,FALSE)</f>
        <v>1010</v>
      </c>
      <c r="M63" s="906"/>
      <c r="N63" s="296">
        <f>K63*L63</f>
        <v>1414</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05">
        <f>VLOOKUP(A64,TRANSPORTE!A6:D117,4,FALSE)</f>
        <v>1150</v>
      </c>
      <c r="M64" s="906"/>
      <c r="N64" s="296">
        <f>K64*L64</f>
        <v>1437.5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2851.5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10">
        <f>SUM(N74:N79)</f>
        <v>9220.4676066569446</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176749.18674160106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3"/>
      <c r="J86" s="343"/>
      <c r="K86" s="311" t="s">
        <v>1054</v>
      </c>
      <c r="L86" s="865" t="s">
        <v>1055</v>
      </c>
      <c r="M86" s="866"/>
      <c r="N86" s="312"/>
    </row>
    <row r="87" spans="1:14">
      <c r="B87" s="851" t="s">
        <v>1056</v>
      </c>
      <c r="C87" s="852"/>
      <c r="D87" s="852"/>
      <c r="E87" s="852"/>
      <c r="F87" s="852"/>
      <c r="G87" s="852"/>
      <c r="H87" s="852"/>
      <c r="I87" s="93"/>
      <c r="J87" s="94"/>
      <c r="K87" s="313">
        <v>0.2</v>
      </c>
      <c r="L87" s="853">
        <f>N82*K87</f>
        <v>35349.837348320216</v>
      </c>
      <c r="M87" s="854"/>
      <c r="N87" s="57"/>
    </row>
    <row r="88" spans="1:14">
      <c r="B88" s="95" t="s">
        <v>1057</v>
      </c>
      <c r="C88" s="96"/>
      <c r="D88" s="96"/>
      <c r="E88" s="96"/>
      <c r="F88" s="96"/>
      <c r="G88" s="96"/>
      <c r="H88" s="96"/>
      <c r="I88" s="93"/>
      <c r="J88" s="94"/>
      <c r="K88" s="313">
        <v>0.05</v>
      </c>
      <c r="L88" s="853">
        <f>N82*K88</f>
        <v>8837.459337080054</v>
      </c>
      <c r="M88" s="854"/>
      <c r="N88" s="57"/>
    </row>
    <row r="89" spans="1:14" ht="15.75" thickBot="1">
      <c r="B89" s="97" t="s">
        <v>1058</v>
      </c>
      <c r="C89" s="98"/>
      <c r="D89" s="98"/>
      <c r="E89" s="98"/>
      <c r="F89" s="98"/>
      <c r="G89" s="98"/>
      <c r="H89" s="98"/>
      <c r="I89" s="99"/>
      <c r="J89" s="100"/>
      <c r="K89" s="314">
        <v>0.05</v>
      </c>
      <c r="L89" s="855">
        <f>N82*K89</f>
        <v>8837.459337080054</v>
      </c>
      <c r="M89" s="856"/>
      <c r="N89" s="57"/>
    </row>
    <row r="90" spans="1:14" ht="15.75" thickBot="1">
      <c r="B90" s="818" t="s">
        <v>1037</v>
      </c>
      <c r="C90" s="819"/>
      <c r="D90" s="819"/>
      <c r="E90" s="819"/>
      <c r="F90" s="819"/>
      <c r="G90" s="819"/>
      <c r="H90" s="819"/>
      <c r="I90" s="819"/>
      <c r="J90" s="819"/>
      <c r="K90" s="819"/>
      <c r="L90" s="819"/>
      <c r="M90" s="820"/>
      <c r="N90" s="58">
        <f>L87+L88+L89</f>
        <v>53024.756022480331</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229773.94276408141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70" t="s">
        <v>2327</v>
      </c>
      <c r="C123" s="402"/>
      <c r="D123" s="402"/>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8</v>
      </c>
      <c r="N37" s="281">
        <f t="shared" ref="N37:N43" si="0">K37/M37</f>
        <v>17211.619173052364</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8</v>
      </c>
      <c r="N38" s="281">
        <f t="shared" si="0"/>
        <v>12598.446147296723</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8</v>
      </c>
      <c r="N39" s="281">
        <f t="shared" si="0"/>
        <v>35373.917092379743</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8</v>
      </c>
      <c r="N42" s="281">
        <f t="shared" si="0"/>
        <v>30206.854271811288</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8</v>
      </c>
      <c r="N43" s="281">
        <f t="shared" si="0"/>
        <v>10236.237494678588</v>
      </c>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0.1</v>
      </c>
      <c r="N46" s="353">
        <f>N80*M46</f>
        <v>922.04676066569448</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135455.11913494411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VLOOKUP(A53,MATERIALES!A7:D638,2,FALSE)</f>
        <v>m3</v>
      </c>
      <c r="K53" s="291">
        <v>1.4</v>
      </c>
      <c r="L53" s="276"/>
      <c r="M53" s="411">
        <f>VLOOKUP(A53,MATERIALES!A5:D389,4,FALSE)</f>
        <v>19801.5</v>
      </c>
      <c r="N53" s="281">
        <f>K53*M53</f>
        <v>27722.1</v>
      </c>
    </row>
    <row r="54" spans="1:14">
      <c r="A54" s="114" t="s">
        <v>845</v>
      </c>
      <c r="B54" s="49" t="str">
        <f>VLOOKUP(A54,MATERIALES!A6:D372,3,FALSE)</f>
        <v>Agua</v>
      </c>
      <c r="C54" s="290"/>
      <c r="D54" s="290"/>
      <c r="E54" s="290"/>
      <c r="F54" s="290"/>
      <c r="G54" s="290"/>
      <c r="H54" s="290"/>
      <c r="I54" s="277"/>
      <c r="J54" s="233" t="str">
        <f>VLOOKUP(A54,MATERIALES!A8:D639,2,FALSE)</f>
        <v>lt</v>
      </c>
      <c r="K54" s="291">
        <v>25</v>
      </c>
      <c r="L54" s="276"/>
      <c r="M54" s="411">
        <f>VLOOKUP(A54,MATERIALES!A6:D390,4,FALSE)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3">
        <f>SUM(N53:N57)</f>
        <v>29222.1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5">
        <f>VLOOKUP(A63,TRANSPORTE!A5:D117,4,FALSE)</f>
        <v>1010</v>
      </c>
      <c r="M63" s="906"/>
      <c r="N63" s="296">
        <f>K63*L63</f>
        <v>1414</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5">
        <f>VLOOKUP(A64,TRANSPORTE!A6:D117,4,FALSE)</f>
        <v>1100</v>
      </c>
      <c r="M64" s="906"/>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2789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4"/>
      <c r="C79" s="895"/>
      <c r="D79" s="895"/>
      <c r="E79" s="895"/>
      <c r="F79" s="895"/>
      <c r="G79" s="895"/>
      <c r="H79" s="895"/>
      <c r="I79" s="132"/>
      <c r="J79" s="132"/>
      <c r="K79" s="132"/>
      <c r="L79" s="908"/>
      <c r="M79" s="908"/>
      <c r="N79" s="133"/>
    </row>
    <row r="80" spans="1:15" ht="15.75" thickBot="1">
      <c r="B80" s="907" t="s">
        <v>1037</v>
      </c>
      <c r="C80" s="861"/>
      <c r="D80" s="861"/>
      <c r="E80" s="861"/>
      <c r="F80" s="861"/>
      <c r="G80" s="861"/>
      <c r="H80" s="861"/>
      <c r="I80" s="861"/>
      <c r="J80" s="861"/>
      <c r="K80" s="861"/>
      <c r="L80" s="861"/>
      <c r="M80" s="862"/>
      <c r="N80" s="469">
        <f>SUM(N74:N79)</f>
        <v>9220.4676066569446</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176686.68674160106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3"/>
      <c r="J86" s="343"/>
      <c r="K86" s="311" t="s">
        <v>1054</v>
      </c>
      <c r="L86" s="865" t="s">
        <v>1055</v>
      </c>
      <c r="M86" s="866"/>
      <c r="N86" s="312"/>
    </row>
    <row r="87" spans="1:14">
      <c r="B87" s="851" t="s">
        <v>1056</v>
      </c>
      <c r="C87" s="852"/>
      <c r="D87" s="852"/>
      <c r="E87" s="852"/>
      <c r="F87" s="852"/>
      <c r="G87" s="852"/>
      <c r="H87" s="852"/>
      <c r="I87" s="93"/>
      <c r="J87" s="94"/>
      <c r="K87" s="313">
        <v>0.2</v>
      </c>
      <c r="L87" s="853">
        <f>N82*K87</f>
        <v>35337.337348320216</v>
      </c>
      <c r="M87" s="854"/>
      <c r="N87" s="57"/>
    </row>
    <row r="88" spans="1:14">
      <c r="B88" s="95" t="s">
        <v>1057</v>
      </c>
      <c r="C88" s="96"/>
      <c r="D88" s="96"/>
      <c r="E88" s="96"/>
      <c r="F88" s="96"/>
      <c r="G88" s="96"/>
      <c r="H88" s="96"/>
      <c r="I88" s="93"/>
      <c r="J88" s="94"/>
      <c r="K88" s="313">
        <v>0.05</v>
      </c>
      <c r="L88" s="853">
        <f>N82*K88</f>
        <v>8834.334337080054</v>
      </c>
      <c r="M88" s="854"/>
      <c r="N88" s="57"/>
    </row>
    <row r="89" spans="1:14" ht="15.75" thickBot="1">
      <c r="B89" s="97" t="s">
        <v>1058</v>
      </c>
      <c r="C89" s="98"/>
      <c r="D89" s="98"/>
      <c r="E89" s="98"/>
      <c r="F89" s="98"/>
      <c r="G89" s="98"/>
      <c r="H89" s="98"/>
      <c r="I89" s="99"/>
      <c r="J89" s="100"/>
      <c r="K89" s="314">
        <v>0.05</v>
      </c>
      <c r="L89" s="855">
        <f>N82*K89</f>
        <v>8834.334337080054</v>
      </c>
      <c r="M89" s="856"/>
      <c r="N89" s="57"/>
    </row>
    <row r="90" spans="1:14" ht="15.75" thickBot="1">
      <c r="B90" s="818" t="s">
        <v>1037</v>
      </c>
      <c r="C90" s="819"/>
      <c r="D90" s="819"/>
      <c r="E90" s="819"/>
      <c r="F90" s="819"/>
      <c r="G90" s="819"/>
      <c r="H90" s="819"/>
      <c r="I90" s="819"/>
      <c r="J90" s="819"/>
      <c r="K90" s="819"/>
      <c r="L90" s="819"/>
      <c r="M90" s="820"/>
      <c r="N90" s="58">
        <f>L87+L88+L89</f>
        <v>53006.006022480331</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229692.69276408141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70" t="s">
        <v>2327</v>
      </c>
      <c r="C123" s="402"/>
      <c r="D123" s="402"/>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8</v>
      </c>
      <c r="N37" s="281">
        <f t="shared" ref="N37:N43" si="0">K37/M37</f>
        <v>17211.619173052364</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8</v>
      </c>
      <c r="N38" s="281">
        <f t="shared" si="0"/>
        <v>12598.446147296723</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8</v>
      </c>
      <c r="N39" s="281">
        <f t="shared" si="0"/>
        <v>35373.917092379743</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8</v>
      </c>
      <c r="N42" s="281">
        <f t="shared" si="0"/>
        <v>30206.854271811288</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8</v>
      </c>
      <c r="N43" s="281">
        <f t="shared" si="0"/>
        <v>10236.237494678588</v>
      </c>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0.1</v>
      </c>
      <c r="N46" s="353">
        <f>N80*M46</f>
        <v>922.04676066569448</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135455.11913494411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VLOOKUP(A53,MATERIALES!A7:D638,2,FALSE)</f>
        <v>m3</v>
      </c>
      <c r="K53" s="291">
        <v>1.4</v>
      </c>
      <c r="L53" s="276"/>
      <c r="M53" s="411">
        <f>VLOOKUP(A53,MATERIALES!A5:D389,4,FALSE)</f>
        <v>19801.5</v>
      </c>
      <c r="N53" s="281">
        <f>K53*M53</f>
        <v>27722.1</v>
      </c>
    </row>
    <row r="54" spans="1:14">
      <c r="A54" s="114" t="s">
        <v>845</v>
      </c>
      <c r="B54" s="49" t="str">
        <f>VLOOKUP(A54,MATERIALES!A6:D372,3,FALSE)</f>
        <v>Agua</v>
      </c>
      <c r="C54" s="290"/>
      <c r="D54" s="290"/>
      <c r="E54" s="290"/>
      <c r="F54" s="290"/>
      <c r="G54" s="290"/>
      <c r="H54" s="290"/>
      <c r="I54" s="277"/>
      <c r="J54" s="233" t="str">
        <f>VLOOKUP(A54,MATERIALES!A8:D639,2,FALSE)</f>
        <v>lt</v>
      </c>
      <c r="K54" s="291">
        <v>25</v>
      </c>
      <c r="L54" s="276"/>
      <c r="M54" s="411">
        <f>VLOOKUP(A54,MATERIALES!A6:D390,4,FALSE)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3">
        <f>SUM(N53:N57)</f>
        <v>29222.1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5">
        <f>VLOOKUP(A63,TRANSPORTE!A5:D117,4,FALSE)</f>
        <v>1010</v>
      </c>
      <c r="M63" s="906"/>
      <c r="N63" s="296">
        <f>K63*L63</f>
        <v>1414</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05">
        <f>VLOOKUP(A64,TRANSPORTE!A6:D117,4,FALSE)</f>
        <v>1100</v>
      </c>
      <c r="M64" s="906"/>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2789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10">
        <f>SUM(N74:N79)</f>
        <v>9220.4676066569446</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176686.68674160106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3"/>
      <c r="J86" s="343"/>
      <c r="K86" s="311" t="s">
        <v>1054</v>
      </c>
      <c r="L86" s="865" t="s">
        <v>1055</v>
      </c>
      <c r="M86" s="866"/>
      <c r="N86" s="312"/>
    </row>
    <row r="87" spans="1:14">
      <c r="B87" s="851" t="s">
        <v>1056</v>
      </c>
      <c r="C87" s="852"/>
      <c r="D87" s="852"/>
      <c r="E87" s="852"/>
      <c r="F87" s="852"/>
      <c r="G87" s="852"/>
      <c r="H87" s="852"/>
      <c r="I87" s="93"/>
      <c r="J87" s="94"/>
      <c r="K87" s="313">
        <v>0.2</v>
      </c>
      <c r="L87" s="853">
        <f>N82*K87</f>
        <v>35337.337348320216</v>
      </c>
      <c r="M87" s="854"/>
      <c r="N87" s="57"/>
    </row>
    <row r="88" spans="1:14">
      <c r="B88" s="95" t="s">
        <v>1057</v>
      </c>
      <c r="C88" s="96"/>
      <c r="D88" s="96"/>
      <c r="E88" s="96"/>
      <c r="F88" s="96"/>
      <c r="G88" s="96"/>
      <c r="H88" s="96"/>
      <c r="I88" s="93"/>
      <c r="J88" s="94"/>
      <c r="K88" s="313">
        <v>0.05</v>
      </c>
      <c r="L88" s="853">
        <f>N82*K88</f>
        <v>8834.334337080054</v>
      </c>
      <c r="M88" s="854"/>
      <c r="N88" s="57"/>
    </row>
    <row r="89" spans="1:14" ht="15.75" thickBot="1">
      <c r="B89" s="97" t="s">
        <v>1058</v>
      </c>
      <c r="C89" s="98"/>
      <c r="D89" s="98"/>
      <c r="E89" s="98"/>
      <c r="F89" s="98"/>
      <c r="G89" s="98"/>
      <c r="H89" s="98"/>
      <c r="I89" s="99"/>
      <c r="J89" s="100"/>
      <c r="K89" s="314">
        <v>0.05</v>
      </c>
      <c r="L89" s="855">
        <f>N82*K89</f>
        <v>8834.334337080054</v>
      </c>
      <c r="M89" s="856"/>
      <c r="N89" s="57"/>
    </row>
    <row r="90" spans="1:14" ht="15.75" thickBot="1">
      <c r="B90" s="818" t="s">
        <v>1037</v>
      </c>
      <c r="C90" s="819"/>
      <c r="D90" s="819"/>
      <c r="E90" s="819"/>
      <c r="F90" s="819"/>
      <c r="G90" s="819"/>
      <c r="H90" s="819"/>
      <c r="I90" s="819"/>
      <c r="J90" s="819"/>
      <c r="K90" s="819"/>
      <c r="L90" s="819"/>
      <c r="M90" s="820"/>
      <c r="N90" s="58">
        <f>L87+L88+L89</f>
        <v>53006.006022480331</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229692.69276408141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70" t="s">
        <v>2327</v>
      </c>
      <c r="C123" s="402"/>
      <c r="D123" s="402"/>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10</v>
      </c>
      <c r="N38" s="281">
        <f t="shared" si="0"/>
        <v>10078.756917837378</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10</v>
      </c>
      <c r="N39" s="281">
        <f t="shared" si="0"/>
        <v>28299.133673903794</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10</v>
      </c>
      <c r="N42" s="281">
        <f t="shared" si="0"/>
        <v>24165.483417449032</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0.1</v>
      </c>
      <c r="N46" s="353">
        <f>N80*M46</f>
        <v>829.84208459912497</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114237.49962303377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VLOOKUP(A53,MATERIALES!A7:D638,2,FALSE)</f>
        <v>m3</v>
      </c>
      <c r="K53" s="291">
        <v>1.4</v>
      </c>
      <c r="L53" s="276"/>
      <c r="M53" s="411">
        <f>VLOOKUP(A53,MATERIALES!A5:D389,4,FALSE)</f>
        <v>19801.5</v>
      </c>
      <c r="N53" s="281">
        <f>K53*M53</f>
        <v>27722.1</v>
      </c>
    </row>
    <row r="54" spans="1:14">
      <c r="A54" s="114" t="s">
        <v>845</v>
      </c>
      <c r="B54" s="49" t="str">
        <f>VLOOKUP(A54,MATERIALES!A6:D372,3,FALSE)</f>
        <v>Agua</v>
      </c>
      <c r="C54" s="290"/>
      <c r="D54" s="290"/>
      <c r="E54" s="290"/>
      <c r="F54" s="290"/>
      <c r="G54" s="290"/>
      <c r="H54" s="290"/>
      <c r="I54" s="277"/>
      <c r="J54" s="233" t="str">
        <f>VLOOKUP(A54,MATERIALES!A8:D639,2,FALSE)</f>
        <v>lt</v>
      </c>
      <c r="K54" s="291">
        <v>25</v>
      </c>
      <c r="L54" s="276"/>
      <c r="M54" s="411">
        <f>VLOOKUP(A54,MATERIALES!A6:D390,4,FALSE)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3">
        <f>SUM(N53:N57)</f>
        <v>29222.1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5">
        <f>VLOOKUP(A63,TRANSPORTE!A5:D117,4,FALSE)</f>
        <v>1010</v>
      </c>
      <c r="M63" s="906"/>
      <c r="N63" s="296">
        <f>K63*L63</f>
        <v>1414</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05">
        <f>VLOOKUP(A64,TRANSPORTE!A6:D117,4,FALSE)</f>
        <v>1100</v>
      </c>
      <c r="M64" s="906"/>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2789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10">
        <f>SUM(N74:N79)</f>
        <v>8298.4208459912497</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154547.02046902504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3"/>
      <c r="J86" s="343"/>
      <c r="K86" s="311" t="s">
        <v>1054</v>
      </c>
      <c r="L86" s="865" t="s">
        <v>1055</v>
      </c>
      <c r="M86" s="866"/>
      <c r="N86" s="312"/>
    </row>
    <row r="87" spans="1:14">
      <c r="B87" s="851" t="s">
        <v>1056</v>
      </c>
      <c r="C87" s="852"/>
      <c r="D87" s="852"/>
      <c r="E87" s="852"/>
      <c r="F87" s="852"/>
      <c r="G87" s="852"/>
      <c r="H87" s="852"/>
      <c r="I87" s="93"/>
      <c r="J87" s="94"/>
      <c r="K87" s="313">
        <v>0.2</v>
      </c>
      <c r="L87" s="853">
        <f>N82*K87</f>
        <v>30909.404093805009</v>
      </c>
      <c r="M87" s="854"/>
      <c r="N87" s="57"/>
    </row>
    <row r="88" spans="1:14">
      <c r="B88" s="95" t="s">
        <v>1057</v>
      </c>
      <c r="C88" s="96"/>
      <c r="D88" s="96"/>
      <c r="E88" s="96"/>
      <c r="F88" s="96"/>
      <c r="G88" s="96"/>
      <c r="H88" s="96"/>
      <c r="I88" s="93"/>
      <c r="J88" s="94"/>
      <c r="K88" s="313">
        <v>0.05</v>
      </c>
      <c r="L88" s="853">
        <f>N82*K88</f>
        <v>7727.3510234512523</v>
      </c>
      <c r="M88" s="854"/>
      <c r="N88" s="57"/>
    </row>
    <row r="89" spans="1:14" ht="15.75" thickBot="1">
      <c r="B89" s="97" t="s">
        <v>1058</v>
      </c>
      <c r="C89" s="98"/>
      <c r="D89" s="98"/>
      <c r="E89" s="98"/>
      <c r="F89" s="98"/>
      <c r="G89" s="98"/>
      <c r="H89" s="98"/>
      <c r="I89" s="99"/>
      <c r="J89" s="100"/>
      <c r="K89" s="314">
        <v>0.05</v>
      </c>
      <c r="L89" s="855">
        <f>N82*K89</f>
        <v>7727.3510234512523</v>
      </c>
      <c r="M89" s="856"/>
      <c r="N89" s="57"/>
    </row>
    <row r="90" spans="1:14" ht="15.75" thickBot="1">
      <c r="B90" s="818" t="s">
        <v>1037</v>
      </c>
      <c r="C90" s="819"/>
      <c r="D90" s="819"/>
      <c r="E90" s="819"/>
      <c r="F90" s="819"/>
      <c r="G90" s="819"/>
      <c r="H90" s="819"/>
      <c r="I90" s="819"/>
      <c r="J90" s="819"/>
      <c r="K90" s="819"/>
      <c r="L90" s="819"/>
      <c r="M90" s="820"/>
      <c r="N90" s="58">
        <f>L87+L88+L89</f>
        <v>46364.10614070751</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200911.12660973254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70" t="s">
        <v>2327</v>
      </c>
      <c r="C123" s="402"/>
      <c r="D123" s="402"/>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10</v>
      </c>
      <c r="N38" s="281">
        <f t="shared" si="0"/>
        <v>10078.756917837378</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10</v>
      </c>
      <c r="N39" s="281">
        <f t="shared" si="0"/>
        <v>28299.133673903794</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10</v>
      </c>
      <c r="N42" s="281">
        <f t="shared" si="0"/>
        <v>24165.483417449032</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c r="B44" s="329"/>
      <c r="C44" s="330"/>
      <c r="D44" s="330"/>
      <c r="E44" s="330"/>
      <c r="F44" s="330"/>
      <c r="G44" s="330"/>
      <c r="H44" s="331"/>
      <c r="I44" s="276"/>
      <c r="J44" s="277"/>
      <c r="K44" s="278"/>
      <c r="L44" s="279"/>
      <c r="M44" s="280"/>
      <c r="N44" s="281"/>
    </row>
    <row r="45" spans="1:14">
      <c r="B45" s="867"/>
      <c r="C45" s="868"/>
      <c r="D45" s="868"/>
      <c r="E45" s="868"/>
      <c r="F45" s="868"/>
      <c r="G45" s="868"/>
      <c r="H45" s="869"/>
      <c r="I45" s="870"/>
      <c r="J45" s="871"/>
      <c r="K45" s="278"/>
      <c r="L45" s="872"/>
      <c r="M45" s="873"/>
      <c r="N45" s="281"/>
    </row>
    <row r="46" spans="1:14">
      <c r="B46" s="867"/>
      <c r="C46" s="868"/>
      <c r="D46" s="868"/>
      <c r="E46" s="874"/>
      <c r="F46" s="868"/>
      <c r="G46" s="868"/>
      <c r="H46" s="869"/>
      <c r="I46" s="42"/>
      <c r="J46" s="43"/>
      <c r="K46" s="283"/>
      <c r="L46" s="285"/>
      <c r="M46" s="286"/>
      <c r="N46" s="287"/>
    </row>
    <row r="47" spans="1:14">
      <c r="B47" s="875" t="s">
        <v>1036</v>
      </c>
      <c r="C47" s="876"/>
      <c r="D47" s="876"/>
      <c r="E47" s="44"/>
      <c r="F47" s="45"/>
      <c r="G47" s="45"/>
      <c r="H47" s="46"/>
      <c r="I47" s="42"/>
      <c r="J47" s="43"/>
      <c r="K47" s="288"/>
      <c r="L47" s="285"/>
      <c r="M47" s="410">
        <v>0.1</v>
      </c>
      <c r="N47" s="353">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3">
        <f>SUM(N36:N48)</f>
        <v>114237.49962303377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4" t="s">
        <v>1029</v>
      </c>
      <c r="K53" s="91" t="s">
        <v>1030</v>
      </c>
      <c r="L53" s="899" t="s">
        <v>1039</v>
      </c>
      <c r="M53" s="898"/>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VLOOKUP(A54,MATERIALES!A8:D639,2,FALSE)</f>
        <v>m3</v>
      </c>
      <c r="K54" s="291">
        <v>1.4</v>
      </c>
      <c r="L54" s="276"/>
      <c r="M54" s="411">
        <f>VLOOKUP(A54,MATERIALES!A5:D389,4,FALSE)</f>
        <v>19801.5</v>
      </c>
      <c r="N54" s="281">
        <f>K54*M54</f>
        <v>27722.1</v>
      </c>
    </row>
    <row r="55" spans="1:14">
      <c r="A55" s="114" t="s">
        <v>845</v>
      </c>
      <c r="B55" s="49" t="str">
        <f>VLOOKUP(A55,MATERIALES!A6:D372,3,FALSE)</f>
        <v>Agua</v>
      </c>
      <c r="C55" s="290"/>
      <c r="D55" s="290"/>
      <c r="E55" s="290"/>
      <c r="F55" s="290"/>
      <c r="G55" s="290"/>
      <c r="H55" s="290"/>
      <c r="I55" s="277"/>
      <c r="J55" s="233" t="str">
        <f>VLOOKUP(A55,MATERIALES!A9:D640,2,FALSE)</f>
        <v>lt</v>
      </c>
      <c r="K55" s="291">
        <v>25</v>
      </c>
      <c r="L55" s="276"/>
      <c r="M55" s="411">
        <f>VLOOKUP(A55,MATERIALES!A6:D390,4,FALSE)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3">
        <f>SUM(N54:N58)</f>
        <v>29222.1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5">
        <f>VLOOKUP(A64,TRANSPORTE!A5:D117,4,FALSE)</f>
        <v>1010</v>
      </c>
      <c r="M64" s="906"/>
      <c r="N64" s="296">
        <f>K64*L64</f>
        <v>1414</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05">
        <f>VLOOKUP(A65,TRANSPORTE!A6:D117,4,FALSE)</f>
        <v>1100</v>
      </c>
      <c r="M65" s="906"/>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2789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133"/>
    </row>
    <row r="81" spans="1:14" ht="15.75" thickBot="1">
      <c r="B81" s="907" t="s">
        <v>1037</v>
      </c>
      <c r="C81" s="861"/>
      <c r="D81" s="861"/>
      <c r="E81" s="861"/>
      <c r="F81" s="861"/>
      <c r="G81" s="861"/>
      <c r="H81" s="861"/>
      <c r="I81" s="861"/>
      <c r="J81" s="861"/>
      <c r="K81" s="861"/>
      <c r="L81" s="861"/>
      <c r="M81" s="862"/>
      <c r="N81" s="469">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154547.02046902504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30909.404093805009</v>
      </c>
      <c r="M88" s="854"/>
      <c r="N88" s="57"/>
    </row>
    <row r="89" spans="1:14">
      <c r="B89" s="95" t="s">
        <v>1057</v>
      </c>
      <c r="C89" s="96"/>
      <c r="D89" s="96"/>
      <c r="E89" s="96"/>
      <c r="F89" s="96"/>
      <c r="G89" s="96"/>
      <c r="H89" s="96"/>
      <c r="I89" s="93"/>
      <c r="J89" s="94"/>
      <c r="K89" s="313">
        <v>0.05</v>
      </c>
      <c r="L89" s="853">
        <f>N83*K89</f>
        <v>7727.3510234512523</v>
      </c>
      <c r="M89" s="854"/>
      <c r="N89" s="57"/>
    </row>
    <row r="90" spans="1:14" ht="15.75" thickBot="1">
      <c r="B90" s="97" t="s">
        <v>1058</v>
      </c>
      <c r="C90" s="98"/>
      <c r="D90" s="98"/>
      <c r="E90" s="98"/>
      <c r="F90" s="98"/>
      <c r="G90" s="98"/>
      <c r="H90" s="98"/>
      <c r="I90" s="99"/>
      <c r="J90" s="100"/>
      <c r="K90" s="314">
        <v>0.05</v>
      </c>
      <c r="L90" s="855">
        <f>N83*K90</f>
        <v>7727.3510234512523</v>
      </c>
      <c r="M90" s="856"/>
      <c r="N90" s="57"/>
    </row>
    <row r="91" spans="1:14" ht="15.75" thickBot="1">
      <c r="B91" s="818" t="s">
        <v>1037</v>
      </c>
      <c r="C91" s="819"/>
      <c r="D91" s="819"/>
      <c r="E91" s="819"/>
      <c r="F91" s="819"/>
      <c r="G91" s="819"/>
      <c r="H91" s="819"/>
      <c r="I91" s="819"/>
      <c r="J91" s="819"/>
      <c r="K91" s="819"/>
      <c r="L91" s="819"/>
      <c r="M91" s="820"/>
      <c r="N91" s="58">
        <f>L88+L89+L90</f>
        <v>46364.10614070751</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200911.12660973254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70" t="s">
        <v>2327</v>
      </c>
      <c r="C124" s="402"/>
      <c r="D124" s="402"/>
      <c r="E124" s="63"/>
      <c r="F124" s="63"/>
      <c r="G124" s="63"/>
      <c r="H124" s="63"/>
      <c r="I124" s="63"/>
      <c r="J124" s="886"/>
      <c r="K124" s="886"/>
      <c r="L124" s="886"/>
      <c r="M124" s="886"/>
      <c r="N124" s="887"/>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10</v>
      </c>
      <c r="N38" s="281">
        <f t="shared" si="0"/>
        <v>10078.756917837378</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10</v>
      </c>
      <c r="N39" s="281">
        <f t="shared" si="0"/>
        <v>28299.133673903794</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10</v>
      </c>
      <c r="N42" s="281">
        <f t="shared" si="0"/>
        <v>24165.483417449032</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0.1</v>
      </c>
      <c r="N46" s="353">
        <f>N80*M46</f>
        <v>829.84208459912497</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114237.49962303377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VLOOKUP(A53,MATERIALES!A7:D638,2,FALSE)</f>
        <v>m3</v>
      </c>
      <c r="K53" s="291">
        <v>1.4</v>
      </c>
      <c r="L53" s="276"/>
      <c r="M53" s="411">
        <f>VLOOKUP(A53,MATERIALES!A5:D389,4,FALSE)</f>
        <v>19801.5</v>
      </c>
      <c r="N53" s="281">
        <f>K53*M53</f>
        <v>27722.1</v>
      </c>
    </row>
    <row r="54" spans="1:14">
      <c r="A54" s="114" t="s">
        <v>845</v>
      </c>
      <c r="B54" s="49" t="str">
        <f>VLOOKUP(A54,MATERIALES!A6:D372,3,FALSE)</f>
        <v>Agua</v>
      </c>
      <c r="C54" s="290"/>
      <c r="D54" s="290"/>
      <c r="E54" s="290"/>
      <c r="F54" s="290"/>
      <c r="G54" s="290"/>
      <c r="H54" s="290"/>
      <c r="I54" s="277"/>
      <c r="J54" s="233" t="str">
        <f>VLOOKUP(A54,MATERIALES!A8:D639,2,FALSE)</f>
        <v>lt</v>
      </c>
      <c r="K54" s="291">
        <v>25</v>
      </c>
      <c r="L54" s="276"/>
      <c r="M54" s="411">
        <f>VLOOKUP(A54,MATERIALES!A6:D390,4,FALSE)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3">
        <f>SUM(N53:N57)</f>
        <v>29222.1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5">
        <f>VLOOKUP(A63,TRANSPORTE!A5:D117,4,FALSE)</f>
        <v>1010</v>
      </c>
      <c r="M63" s="906"/>
      <c r="N63" s="296">
        <f>K63*L63</f>
        <v>1414</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5">
        <f>VLOOKUP(A64,TRANSPORTE!A6:D117,4,FALSE)</f>
        <v>1100</v>
      </c>
      <c r="M64" s="906"/>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2789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10">
        <f>SUM(N74:N79)</f>
        <v>8298.4208459912497</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154547.02046902504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3"/>
      <c r="J86" s="343"/>
      <c r="K86" s="311" t="s">
        <v>1054</v>
      </c>
      <c r="L86" s="865" t="s">
        <v>1055</v>
      </c>
      <c r="M86" s="866"/>
      <c r="N86" s="312"/>
    </row>
    <row r="87" spans="1:14">
      <c r="B87" s="851" t="s">
        <v>1056</v>
      </c>
      <c r="C87" s="852"/>
      <c r="D87" s="852"/>
      <c r="E87" s="852"/>
      <c r="F87" s="852"/>
      <c r="G87" s="852"/>
      <c r="H87" s="852"/>
      <c r="I87" s="93"/>
      <c r="J87" s="94"/>
      <c r="K87" s="313">
        <v>0.2</v>
      </c>
      <c r="L87" s="853">
        <f>N82*K87</f>
        <v>30909.404093805009</v>
      </c>
      <c r="M87" s="854"/>
      <c r="N87" s="57"/>
    </row>
    <row r="88" spans="1:14">
      <c r="B88" s="95" t="s">
        <v>1057</v>
      </c>
      <c r="C88" s="96"/>
      <c r="D88" s="96"/>
      <c r="E88" s="96"/>
      <c r="F88" s="96"/>
      <c r="G88" s="96"/>
      <c r="H88" s="96"/>
      <c r="I88" s="93"/>
      <c r="J88" s="94"/>
      <c r="K88" s="313">
        <v>0.05</v>
      </c>
      <c r="L88" s="853">
        <f>N82*K88</f>
        <v>7727.3510234512523</v>
      </c>
      <c r="M88" s="854"/>
      <c r="N88" s="57"/>
    </row>
    <row r="89" spans="1:14" ht="15.75" thickBot="1">
      <c r="B89" s="97" t="s">
        <v>1058</v>
      </c>
      <c r="C89" s="98"/>
      <c r="D89" s="98"/>
      <c r="E89" s="98"/>
      <c r="F89" s="98"/>
      <c r="G89" s="98"/>
      <c r="H89" s="98"/>
      <c r="I89" s="99"/>
      <c r="J89" s="100"/>
      <c r="K89" s="314">
        <v>0.05</v>
      </c>
      <c r="L89" s="855">
        <f>N82*K89</f>
        <v>7727.3510234512523</v>
      </c>
      <c r="M89" s="856"/>
      <c r="N89" s="57"/>
    </row>
    <row r="90" spans="1:14" ht="15.75" thickBot="1">
      <c r="B90" s="818" t="s">
        <v>1037</v>
      </c>
      <c r="C90" s="819"/>
      <c r="D90" s="819"/>
      <c r="E90" s="819"/>
      <c r="F90" s="819"/>
      <c r="G90" s="819"/>
      <c r="H90" s="819"/>
      <c r="I90" s="819"/>
      <c r="J90" s="819"/>
      <c r="K90" s="819"/>
      <c r="L90" s="819"/>
      <c r="M90" s="820"/>
      <c r="N90" s="58">
        <f>L87+L88+L89</f>
        <v>46364.10614070751</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200911.12660973254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70" t="s">
        <v>2327</v>
      </c>
      <c r="C123" s="402"/>
      <c r="D123" s="402"/>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8</v>
      </c>
      <c r="N37" s="281">
        <f t="shared" ref="N37:N43" si="0">K37/M37</f>
        <v>17211.619173052364</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8</v>
      </c>
      <c r="N38" s="281">
        <f t="shared" si="0"/>
        <v>12598.446147296723</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8</v>
      </c>
      <c r="N39" s="281">
        <f t="shared" si="0"/>
        <v>35373.917092379743</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8</v>
      </c>
      <c r="N42" s="281">
        <f t="shared" si="0"/>
        <v>30206.854271811288</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8</v>
      </c>
      <c r="N43" s="281">
        <f t="shared" si="0"/>
        <v>10236.237494678588</v>
      </c>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0.1</v>
      </c>
      <c r="N46" s="353">
        <f>N80*M46</f>
        <v>922.04676066569448</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135455.11913494411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VLOOKUP(A53,MATERIALES!A7:D638,2,FALSE)</f>
        <v>m3</v>
      </c>
      <c r="K53" s="291">
        <v>1.4</v>
      </c>
      <c r="L53" s="276"/>
      <c r="M53" s="411">
        <f>VLOOKUP(A53,MATERIALES!A5:D389,4,FALSE)</f>
        <v>19801.5</v>
      </c>
      <c r="N53" s="281">
        <f>K53*M53</f>
        <v>27722.1</v>
      </c>
    </row>
    <row r="54" spans="1:14">
      <c r="A54" s="114" t="s">
        <v>845</v>
      </c>
      <c r="B54" s="49" t="str">
        <f>VLOOKUP(A54,MATERIALES!A6:D372,3,FALSE)</f>
        <v>Agua</v>
      </c>
      <c r="C54" s="290"/>
      <c r="D54" s="290"/>
      <c r="E54" s="290"/>
      <c r="F54" s="290"/>
      <c r="G54" s="290"/>
      <c r="H54" s="290"/>
      <c r="I54" s="277"/>
      <c r="J54" s="233" t="str">
        <f>VLOOKUP(A54,MATERIALES!A8:D639,2,FALSE)</f>
        <v>lt</v>
      </c>
      <c r="K54" s="291">
        <v>25</v>
      </c>
      <c r="L54" s="276"/>
      <c r="M54" s="411">
        <f>VLOOKUP(A54,MATERIALES!A6:D390,4,FALSE)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3">
        <f>SUM(N53:N57)</f>
        <v>29222.1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5">
        <f>VLOOKUP(A63,TRANSPORTE!A5:D117,4,FALSE)</f>
        <v>1010</v>
      </c>
      <c r="M63" s="906"/>
      <c r="N63" s="296">
        <f>K63*L63</f>
        <v>1414</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05">
        <f>VLOOKUP(A64,TRANSPORTE!A6:D117,4,FALSE)</f>
        <v>1100</v>
      </c>
      <c r="M64" s="906"/>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2789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10">
        <f>SUM(N74:N79)</f>
        <v>9220.4676066569446</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176686.68674160106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3"/>
      <c r="J86" s="343"/>
      <c r="K86" s="311" t="s">
        <v>1054</v>
      </c>
      <c r="L86" s="865" t="s">
        <v>1055</v>
      </c>
      <c r="M86" s="866"/>
      <c r="N86" s="312"/>
    </row>
    <row r="87" spans="1:14">
      <c r="B87" s="851" t="s">
        <v>1056</v>
      </c>
      <c r="C87" s="852"/>
      <c r="D87" s="852"/>
      <c r="E87" s="852"/>
      <c r="F87" s="852"/>
      <c r="G87" s="852"/>
      <c r="H87" s="852"/>
      <c r="I87" s="93"/>
      <c r="J87" s="94"/>
      <c r="K87" s="313">
        <v>0.2</v>
      </c>
      <c r="L87" s="853">
        <f>N82*K87</f>
        <v>35337.337348320216</v>
      </c>
      <c r="M87" s="854"/>
      <c r="N87" s="57"/>
    </row>
    <row r="88" spans="1:14">
      <c r="B88" s="95" t="s">
        <v>1057</v>
      </c>
      <c r="C88" s="96"/>
      <c r="D88" s="96"/>
      <c r="E88" s="96"/>
      <c r="F88" s="96"/>
      <c r="G88" s="96"/>
      <c r="H88" s="96"/>
      <c r="I88" s="93"/>
      <c r="J88" s="94"/>
      <c r="K88" s="313">
        <v>0.05</v>
      </c>
      <c r="L88" s="853">
        <f>N82*K88</f>
        <v>8834.334337080054</v>
      </c>
      <c r="M88" s="854"/>
      <c r="N88" s="57"/>
    </row>
    <row r="89" spans="1:14" ht="15.75" thickBot="1">
      <c r="B89" s="97" t="s">
        <v>1058</v>
      </c>
      <c r="C89" s="98"/>
      <c r="D89" s="98"/>
      <c r="E89" s="98"/>
      <c r="F89" s="98"/>
      <c r="G89" s="98"/>
      <c r="H89" s="98"/>
      <c r="I89" s="99"/>
      <c r="J89" s="100"/>
      <c r="K89" s="314">
        <v>0.05</v>
      </c>
      <c r="L89" s="855">
        <f>N82*K89</f>
        <v>8834.334337080054</v>
      </c>
      <c r="M89" s="856"/>
      <c r="N89" s="57"/>
    </row>
    <row r="90" spans="1:14" ht="15.75" thickBot="1">
      <c r="B90" s="818" t="s">
        <v>1037</v>
      </c>
      <c r="C90" s="819"/>
      <c r="D90" s="819"/>
      <c r="E90" s="819"/>
      <c r="F90" s="819"/>
      <c r="G90" s="819"/>
      <c r="H90" s="819"/>
      <c r="I90" s="819"/>
      <c r="J90" s="819"/>
      <c r="K90" s="819"/>
      <c r="L90" s="819"/>
      <c r="M90" s="820"/>
      <c r="N90" s="58">
        <f>L87+L88+L89</f>
        <v>53006.006022480331</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229692.69276408141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70" t="s">
        <v>2327</v>
      </c>
      <c r="C123" s="402"/>
      <c r="D123" s="402"/>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10</v>
      </c>
      <c r="N38" s="281">
        <f t="shared" si="0"/>
        <v>10078.756917837378</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10</v>
      </c>
      <c r="N39" s="281">
        <f t="shared" si="0"/>
        <v>28299.133673903794</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10</v>
      </c>
      <c r="N42" s="281">
        <f t="shared" si="0"/>
        <v>24165.483417449032</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c r="B44" s="329"/>
      <c r="C44" s="330"/>
      <c r="D44" s="330"/>
      <c r="E44" s="330"/>
      <c r="F44" s="330"/>
      <c r="G44" s="330"/>
      <c r="H44" s="331"/>
      <c r="I44" s="276"/>
      <c r="J44" s="277"/>
      <c r="K44" s="278"/>
      <c r="L44" s="279"/>
      <c r="M44" s="280"/>
      <c r="N44" s="281"/>
    </row>
    <row r="45" spans="1:14">
      <c r="B45" s="867"/>
      <c r="C45" s="868"/>
      <c r="D45" s="868"/>
      <c r="E45" s="868"/>
      <c r="F45" s="868"/>
      <c r="G45" s="868"/>
      <c r="H45" s="869"/>
      <c r="I45" s="870"/>
      <c r="J45" s="871"/>
      <c r="K45" s="278"/>
      <c r="L45" s="872"/>
      <c r="M45" s="873"/>
      <c r="N45" s="281"/>
    </row>
    <row r="46" spans="1:14">
      <c r="B46" s="867"/>
      <c r="C46" s="868"/>
      <c r="D46" s="868"/>
      <c r="E46" s="874"/>
      <c r="F46" s="868"/>
      <c r="G46" s="868"/>
      <c r="H46" s="869"/>
      <c r="I46" s="42"/>
      <c r="J46" s="43"/>
      <c r="K46" s="283"/>
      <c r="L46" s="285"/>
      <c r="M46" s="286"/>
      <c r="N46" s="287"/>
    </row>
    <row r="47" spans="1:14">
      <c r="B47" s="875" t="s">
        <v>1036</v>
      </c>
      <c r="C47" s="876"/>
      <c r="D47" s="876"/>
      <c r="E47" s="44"/>
      <c r="F47" s="45"/>
      <c r="G47" s="45"/>
      <c r="H47" s="46"/>
      <c r="I47" s="42"/>
      <c r="J47" s="43"/>
      <c r="K47" s="288"/>
      <c r="L47" s="285"/>
      <c r="M47" s="410">
        <v>0.1</v>
      </c>
      <c r="N47" s="353">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3">
        <f>SUM(N36:N48)</f>
        <v>114237.49962303377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4" t="s">
        <v>1029</v>
      </c>
      <c r="K53" s="91" t="s">
        <v>1030</v>
      </c>
      <c r="L53" s="899" t="s">
        <v>1039</v>
      </c>
      <c r="M53" s="898"/>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VLOOKUP(A54,MATERIALES!A8:D639,2,FALSE)</f>
        <v>m3</v>
      </c>
      <c r="K54" s="291">
        <v>1.4</v>
      </c>
      <c r="L54" s="276"/>
      <c r="M54" s="411">
        <f>VLOOKUP(A54,MATERIALES!A5:D389,4,FALSE)</f>
        <v>19801.5</v>
      </c>
      <c r="N54" s="281">
        <f>K54*M54</f>
        <v>27722.1</v>
      </c>
    </row>
    <row r="55" spans="1:14">
      <c r="A55" s="114" t="s">
        <v>845</v>
      </c>
      <c r="B55" s="49" t="str">
        <f>VLOOKUP(A55,MATERIALES!A6:D372,3,FALSE)</f>
        <v>Agua</v>
      </c>
      <c r="C55" s="290"/>
      <c r="D55" s="290"/>
      <c r="E55" s="290"/>
      <c r="F55" s="290"/>
      <c r="G55" s="290"/>
      <c r="H55" s="290"/>
      <c r="I55" s="277"/>
      <c r="J55" s="233" t="str">
        <f>VLOOKUP(A55,MATERIALES!A9:D640,2,FALSE)</f>
        <v>lt</v>
      </c>
      <c r="K55" s="291">
        <v>25</v>
      </c>
      <c r="L55" s="276"/>
      <c r="M55" s="411">
        <f>VLOOKUP(A55,MATERIALES!A6:D390,4,FALSE)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3">
        <f>SUM(N54:N58)</f>
        <v>29222.1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5">
        <f>VLOOKUP(A64,TRANSPORTE!A5:D117,4,FALSE)</f>
        <v>1010</v>
      </c>
      <c r="M64" s="906"/>
      <c r="N64" s="296">
        <f>K64*L64</f>
        <v>1414</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05">
        <f>VLOOKUP(A65,TRANSPORTE!A6:D117,4,FALSE)</f>
        <v>1100</v>
      </c>
      <c r="M65" s="906"/>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2789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154547.02046902504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30909.404093805009</v>
      </c>
      <c r="M88" s="854"/>
      <c r="N88" s="57"/>
    </row>
    <row r="89" spans="1:14">
      <c r="B89" s="95" t="s">
        <v>1057</v>
      </c>
      <c r="C89" s="96"/>
      <c r="D89" s="96"/>
      <c r="E89" s="96"/>
      <c r="F89" s="96"/>
      <c r="G89" s="96"/>
      <c r="H89" s="96"/>
      <c r="I89" s="93"/>
      <c r="J89" s="94"/>
      <c r="K89" s="313">
        <v>0.05</v>
      </c>
      <c r="L89" s="853">
        <f>N83*K89</f>
        <v>7727.3510234512523</v>
      </c>
      <c r="M89" s="854"/>
      <c r="N89" s="57"/>
    </row>
    <row r="90" spans="1:14" ht="15.75" thickBot="1">
      <c r="B90" s="97" t="s">
        <v>1058</v>
      </c>
      <c r="C90" s="98"/>
      <c r="D90" s="98"/>
      <c r="E90" s="98"/>
      <c r="F90" s="98"/>
      <c r="G90" s="98"/>
      <c r="H90" s="98"/>
      <c r="I90" s="99"/>
      <c r="J90" s="100"/>
      <c r="K90" s="314">
        <v>0.05</v>
      </c>
      <c r="L90" s="855">
        <f>N83*K90</f>
        <v>7727.3510234512523</v>
      </c>
      <c r="M90" s="856"/>
      <c r="N90" s="57"/>
    </row>
    <row r="91" spans="1:14" ht="15.75" thickBot="1">
      <c r="B91" s="818" t="s">
        <v>1037</v>
      </c>
      <c r="C91" s="819"/>
      <c r="D91" s="819"/>
      <c r="E91" s="819"/>
      <c r="F91" s="819"/>
      <c r="G91" s="819"/>
      <c r="H91" s="819"/>
      <c r="I91" s="819"/>
      <c r="J91" s="819"/>
      <c r="K91" s="819"/>
      <c r="L91" s="819"/>
      <c r="M91" s="820"/>
      <c r="N91" s="58">
        <f>L88+L89+L90</f>
        <v>46364.10614070751</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200911.12660973254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70" t="s">
        <v>2327</v>
      </c>
      <c r="C124" s="402"/>
      <c r="D124" s="402"/>
      <c r="E124" s="63"/>
      <c r="F124" s="63"/>
      <c r="G124" s="63"/>
      <c r="H124" s="63"/>
      <c r="I124" s="63"/>
      <c r="J124" s="886"/>
      <c r="K124" s="886"/>
      <c r="L124" s="886"/>
      <c r="M124" s="886"/>
      <c r="N124" s="887"/>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10</v>
      </c>
      <c r="N38" s="281">
        <f t="shared" si="0"/>
        <v>10078.756917837378</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10</v>
      </c>
      <c r="N39" s="281">
        <f t="shared" si="0"/>
        <v>28299.133673903794</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10</v>
      </c>
      <c r="N42" s="281">
        <f t="shared" si="0"/>
        <v>24165.483417449032</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c r="B44" s="329"/>
      <c r="C44" s="330"/>
      <c r="D44" s="330"/>
      <c r="E44" s="330"/>
      <c r="F44" s="330"/>
      <c r="G44" s="330"/>
      <c r="H44" s="331"/>
      <c r="I44" s="276"/>
      <c r="J44" s="277"/>
      <c r="K44" s="278"/>
      <c r="L44" s="279"/>
      <c r="M44" s="280"/>
      <c r="N44" s="281"/>
    </row>
    <row r="45" spans="1:14">
      <c r="B45" s="867"/>
      <c r="C45" s="868"/>
      <c r="D45" s="868"/>
      <c r="E45" s="868"/>
      <c r="F45" s="868"/>
      <c r="G45" s="868"/>
      <c r="H45" s="869"/>
      <c r="I45" s="870"/>
      <c r="J45" s="871"/>
      <c r="K45" s="278"/>
      <c r="L45" s="872"/>
      <c r="M45" s="873"/>
      <c r="N45" s="281"/>
    </row>
    <row r="46" spans="1:14">
      <c r="B46" s="867"/>
      <c r="C46" s="868"/>
      <c r="D46" s="868"/>
      <c r="E46" s="874"/>
      <c r="F46" s="868"/>
      <c r="G46" s="868"/>
      <c r="H46" s="869"/>
      <c r="I46" s="42"/>
      <c r="J46" s="43"/>
      <c r="K46" s="283"/>
      <c r="L46" s="285"/>
      <c r="M46" s="286"/>
      <c r="N46" s="287"/>
    </row>
    <row r="47" spans="1:14">
      <c r="B47" s="875" t="s">
        <v>1036</v>
      </c>
      <c r="C47" s="876"/>
      <c r="D47" s="876"/>
      <c r="E47" s="44"/>
      <c r="F47" s="45"/>
      <c r="G47" s="45"/>
      <c r="H47" s="46"/>
      <c r="I47" s="42"/>
      <c r="J47" s="43"/>
      <c r="K47" s="288"/>
      <c r="L47" s="285"/>
      <c r="M47" s="410">
        <v>0.1</v>
      </c>
      <c r="N47" s="353">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3">
        <f>SUM(N36:N48)</f>
        <v>114237.49962303377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4" t="s">
        <v>1029</v>
      </c>
      <c r="K53" s="91" t="s">
        <v>1030</v>
      </c>
      <c r="L53" s="899" t="s">
        <v>1039</v>
      </c>
      <c r="M53" s="898"/>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VLOOKUP(A54,MATERIALES!A8:D639,2,FALSE)</f>
        <v>m3</v>
      </c>
      <c r="K54" s="291">
        <v>1.4</v>
      </c>
      <c r="L54" s="276"/>
      <c r="M54" s="411">
        <f>VLOOKUP(A54,MATERIALES!A5:D389,4,FALSE)</f>
        <v>19801.5</v>
      </c>
      <c r="N54" s="281">
        <f>K54*M54</f>
        <v>27722.1</v>
      </c>
    </row>
    <row r="55" spans="1:14">
      <c r="A55" s="114" t="s">
        <v>845</v>
      </c>
      <c r="B55" s="49" t="str">
        <f>VLOOKUP(A55,MATERIALES!A6:D372,3,FALSE)</f>
        <v>Agua</v>
      </c>
      <c r="C55" s="290"/>
      <c r="D55" s="290"/>
      <c r="E55" s="290"/>
      <c r="F55" s="290"/>
      <c r="G55" s="290"/>
      <c r="H55" s="290"/>
      <c r="I55" s="277"/>
      <c r="J55" s="233" t="str">
        <f>VLOOKUP(A55,MATERIALES!A9:D640,2,FALSE)</f>
        <v>lt</v>
      </c>
      <c r="K55" s="291">
        <v>25</v>
      </c>
      <c r="L55" s="276"/>
      <c r="M55" s="411">
        <f>VLOOKUP(A55,MATERIALES!A6:D390,4,FALSE)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3">
        <f>SUM(N54:N58)</f>
        <v>29222.1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5">
        <f>VLOOKUP(A64,TRANSPORTE!A5:D117,4,FALSE)</f>
        <v>1010</v>
      </c>
      <c r="M64" s="906"/>
      <c r="N64" s="296">
        <f>K64*L64</f>
        <v>1414</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05">
        <f>VLOOKUP(A65,TRANSPORTE!A6:D117,4,FALSE)</f>
        <v>1100</v>
      </c>
      <c r="M65" s="906"/>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2789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154547.02046902504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30909.404093805009</v>
      </c>
      <c r="M88" s="854"/>
      <c r="N88" s="57"/>
    </row>
    <row r="89" spans="1:14">
      <c r="B89" s="95" t="s">
        <v>1057</v>
      </c>
      <c r="C89" s="96"/>
      <c r="D89" s="96"/>
      <c r="E89" s="96"/>
      <c r="F89" s="96"/>
      <c r="G89" s="96"/>
      <c r="H89" s="96"/>
      <c r="I89" s="93"/>
      <c r="J89" s="94"/>
      <c r="K89" s="313">
        <v>0.05</v>
      </c>
      <c r="L89" s="853">
        <f>N83*K89</f>
        <v>7727.3510234512523</v>
      </c>
      <c r="M89" s="854"/>
      <c r="N89" s="57"/>
    </row>
    <row r="90" spans="1:14" ht="15.75" thickBot="1">
      <c r="B90" s="97" t="s">
        <v>1058</v>
      </c>
      <c r="C90" s="98"/>
      <c r="D90" s="98"/>
      <c r="E90" s="98"/>
      <c r="F90" s="98"/>
      <c r="G90" s="98"/>
      <c r="H90" s="98"/>
      <c r="I90" s="99"/>
      <c r="J90" s="100"/>
      <c r="K90" s="314">
        <v>0.05</v>
      </c>
      <c r="L90" s="855">
        <f>N83*K90</f>
        <v>7727.3510234512523</v>
      </c>
      <c r="M90" s="856"/>
      <c r="N90" s="57"/>
    </row>
    <row r="91" spans="1:14" ht="15.75" thickBot="1">
      <c r="B91" s="818" t="s">
        <v>1037</v>
      </c>
      <c r="C91" s="819"/>
      <c r="D91" s="819"/>
      <c r="E91" s="819"/>
      <c r="F91" s="819"/>
      <c r="G91" s="819"/>
      <c r="H91" s="819"/>
      <c r="I91" s="819"/>
      <c r="J91" s="819"/>
      <c r="K91" s="819"/>
      <c r="L91" s="819"/>
      <c r="M91" s="820"/>
      <c r="N91" s="58">
        <f>L88+L89+L90</f>
        <v>46364.10614070751</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200911.12660973254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70" t="s">
        <v>2327</v>
      </c>
      <c r="C124" s="402"/>
      <c r="D124" s="402"/>
      <c r="E124" s="63"/>
      <c r="F124" s="63"/>
      <c r="G124" s="63"/>
      <c r="H124" s="63"/>
      <c r="I124" s="63"/>
      <c r="J124" s="886"/>
      <c r="K124" s="886"/>
      <c r="L124" s="886"/>
      <c r="M124" s="886"/>
      <c r="N124" s="887"/>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10</v>
      </c>
      <c r="N38" s="281">
        <f t="shared" si="0"/>
        <v>10078.756917837378</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10</v>
      </c>
      <c r="N39" s="281">
        <f t="shared" si="0"/>
        <v>28299.133673903794</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10</v>
      </c>
      <c r="N42" s="281">
        <f t="shared" si="0"/>
        <v>24165.483417449032</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0.1</v>
      </c>
      <c r="N46" s="353">
        <f>N80*M46</f>
        <v>829.84208459912497</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114237.49962303377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VLOOKUP(A53,MATERIALES!A7:D638,2,FALSE)</f>
        <v>m3</v>
      </c>
      <c r="K53" s="291">
        <v>1.4</v>
      </c>
      <c r="L53" s="276"/>
      <c r="M53" s="411">
        <f>VLOOKUP(A53,MATERIALES!A5:D389,4,FALSE)</f>
        <v>19801.5</v>
      </c>
      <c r="N53" s="281">
        <f>K53*M53</f>
        <v>27722.1</v>
      </c>
    </row>
    <row r="54" spans="1:14">
      <c r="A54" s="114" t="s">
        <v>845</v>
      </c>
      <c r="B54" s="49" t="str">
        <f>VLOOKUP(A54,MATERIALES!A6:D372,3,FALSE)</f>
        <v>Agua</v>
      </c>
      <c r="C54" s="290"/>
      <c r="D54" s="290"/>
      <c r="E54" s="290"/>
      <c r="F54" s="290"/>
      <c r="G54" s="290"/>
      <c r="H54" s="290"/>
      <c r="I54" s="277"/>
      <c r="J54" s="233" t="str">
        <f>VLOOKUP(A54,MATERIALES!A8:D639,2,FALSE)</f>
        <v>lt</v>
      </c>
      <c r="K54" s="291">
        <v>25</v>
      </c>
      <c r="L54" s="276"/>
      <c r="M54" s="411">
        <f>VLOOKUP(A54,MATERIALES!A6:D390,4,FALSE)</f>
        <v>60</v>
      </c>
      <c r="N54" s="281">
        <f>K54*M54</f>
        <v>1500</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3">
        <f>SUM(N53:N57)</f>
        <v>29222.1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5">
        <f>VLOOKUP(A63,TRANSPORTE!A5:D117,4,FALSE)</f>
        <v>1010</v>
      </c>
      <c r="M63" s="906"/>
      <c r="N63" s="296">
        <f>K63*L63</f>
        <v>1414</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05">
        <f>VLOOKUP(A64,TRANSPORTE!A6:D117,4,FALSE)</f>
        <v>1100</v>
      </c>
      <c r="M64" s="906"/>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2789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10">
        <f>SUM(N74:N79)</f>
        <v>8298.4208459912497</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154547.02046902504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3"/>
      <c r="J86" s="343"/>
      <c r="K86" s="311" t="s">
        <v>1054</v>
      </c>
      <c r="L86" s="865" t="s">
        <v>1055</v>
      </c>
      <c r="M86" s="866"/>
      <c r="N86" s="312"/>
    </row>
    <row r="87" spans="1:14">
      <c r="B87" s="851" t="s">
        <v>1056</v>
      </c>
      <c r="C87" s="852"/>
      <c r="D87" s="852"/>
      <c r="E87" s="852"/>
      <c r="F87" s="852"/>
      <c r="G87" s="852"/>
      <c r="H87" s="852"/>
      <c r="I87" s="93"/>
      <c r="J87" s="94"/>
      <c r="K87" s="313">
        <v>0.2</v>
      </c>
      <c r="L87" s="853">
        <f>N82*K87</f>
        <v>30909.404093805009</v>
      </c>
      <c r="M87" s="854"/>
      <c r="N87" s="57"/>
    </row>
    <row r="88" spans="1:14">
      <c r="B88" s="95" t="s">
        <v>1057</v>
      </c>
      <c r="C88" s="96"/>
      <c r="D88" s="96"/>
      <c r="E88" s="96"/>
      <c r="F88" s="96"/>
      <c r="G88" s="96"/>
      <c r="H88" s="96"/>
      <c r="I88" s="93"/>
      <c r="J88" s="94"/>
      <c r="K88" s="313">
        <v>0.05</v>
      </c>
      <c r="L88" s="853">
        <f>N82*K88</f>
        <v>7727.3510234512523</v>
      </c>
      <c r="M88" s="854"/>
      <c r="N88" s="57"/>
    </row>
    <row r="89" spans="1:14" ht="15.75" thickBot="1">
      <c r="B89" s="97" t="s">
        <v>1058</v>
      </c>
      <c r="C89" s="98"/>
      <c r="D89" s="98"/>
      <c r="E89" s="98"/>
      <c r="F89" s="98"/>
      <c r="G89" s="98"/>
      <c r="H89" s="98"/>
      <c r="I89" s="99"/>
      <c r="J89" s="100"/>
      <c r="K89" s="314">
        <v>0.05</v>
      </c>
      <c r="L89" s="855">
        <f>N82*K89</f>
        <v>7727.3510234512523</v>
      </c>
      <c r="M89" s="856"/>
      <c r="N89" s="57"/>
    </row>
    <row r="90" spans="1:14" ht="15.75" thickBot="1">
      <c r="B90" s="818" t="s">
        <v>1037</v>
      </c>
      <c r="C90" s="819"/>
      <c r="D90" s="819"/>
      <c r="E90" s="819"/>
      <c r="F90" s="819"/>
      <c r="G90" s="819"/>
      <c r="H90" s="819"/>
      <c r="I90" s="819"/>
      <c r="J90" s="819"/>
      <c r="K90" s="819"/>
      <c r="L90" s="819"/>
      <c r="M90" s="820"/>
      <c r="N90" s="58">
        <f>L87+L88+L89</f>
        <v>46364.10614070751</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200911.12660973254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70" t="s">
        <v>2327</v>
      </c>
      <c r="C123" s="402"/>
      <c r="D123" s="402"/>
      <c r="E123" s="63"/>
      <c r="F123" s="63"/>
      <c r="G123" s="63"/>
      <c r="H123" s="63"/>
      <c r="I123" s="63"/>
      <c r="J123" s="886"/>
      <c r="K123" s="886"/>
      <c r="L123" s="886"/>
      <c r="M123" s="886"/>
      <c r="N123" s="887"/>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150</v>
      </c>
      <c r="B36" s="867" t="str">
        <f>VLOOKUP(A36,EQUIPOS!A6:D154,3,FALSE)</f>
        <v>Cargador : Potencia en el volante 125 hp, Clasificación de RPM del motor 2300.</v>
      </c>
      <c r="C36" s="868"/>
      <c r="D36" s="868"/>
      <c r="E36" s="868"/>
      <c r="F36" s="868"/>
      <c r="G36" s="868"/>
      <c r="H36" s="869"/>
      <c r="I36" s="276"/>
      <c r="J36" s="277"/>
      <c r="K36" s="278">
        <f>VLOOKUP(A36,EQUIPOS!A6:D163,4,FALSE)</f>
        <v>164310.06229486311</v>
      </c>
      <c r="L36" s="279"/>
      <c r="M36" s="280">
        <v>30</v>
      </c>
      <c r="N36" s="281">
        <f>K36/M36</f>
        <v>5477.002076495437</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166</v>
      </c>
      <c r="B38" s="867" t="str">
        <f>VLOOKUP(A38,EQUIPOS!A8:D154,3,FALSE)</f>
        <v>Compactador de Rodillo POTENCIA: 99HP, PESO: 8 ton</v>
      </c>
      <c r="C38" s="868"/>
      <c r="D38" s="868"/>
      <c r="E38" s="868"/>
      <c r="F38" s="868"/>
      <c r="G38" s="868"/>
      <c r="H38" s="869"/>
      <c r="I38" s="276"/>
      <c r="J38" s="277"/>
      <c r="K38" s="278">
        <f>VLOOKUP(A38,EQUIPOS!A8:D165,4,FALSE)</f>
        <v>100787.56917837379</v>
      </c>
      <c r="L38" s="279"/>
      <c r="M38" s="280">
        <v>10</v>
      </c>
      <c r="N38" s="281">
        <f t="shared" si="0"/>
        <v>10078.756917837378</v>
      </c>
    </row>
    <row r="39" spans="1:14">
      <c r="A39" t="s">
        <v>284</v>
      </c>
      <c r="B39" s="867" t="str">
        <f>VLOOKUP(A39,EQUIPOS!A9:D154,3,FALSE)</f>
        <v>Planta de asfalto en caliente</v>
      </c>
      <c r="C39" s="868"/>
      <c r="D39" s="868"/>
      <c r="E39" s="868"/>
      <c r="F39" s="868"/>
      <c r="G39" s="868"/>
      <c r="H39" s="869"/>
      <c r="I39" s="276"/>
      <c r="J39" s="277"/>
      <c r="K39" s="278">
        <f>VLOOKUP(A39,EQUIPOS!A9:D166,4,FALSE)</f>
        <v>282991.33673903794</v>
      </c>
      <c r="L39" s="279"/>
      <c r="M39" s="280">
        <v>10</v>
      </c>
      <c r="N39" s="281">
        <f t="shared" si="0"/>
        <v>28299.133673903794</v>
      </c>
    </row>
    <row r="40" spans="1:14">
      <c r="A40" t="s">
        <v>290</v>
      </c>
      <c r="B40" s="867" t="str">
        <f>VLOOKUP(A40,EQUIPOS!A10:D154,3,FALSE)</f>
        <v>Planta trituradora</v>
      </c>
      <c r="C40" s="868"/>
      <c r="D40" s="868"/>
      <c r="E40" s="868"/>
      <c r="F40" s="868"/>
      <c r="G40" s="868"/>
      <c r="H40" s="869"/>
      <c r="I40" s="276"/>
      <c r="J40" s="277"/>
      <c r="K40" s="278">
        <f>VLOOKUP(A40,EQUIPOS!A10:D167,4,FALSE)</f>
        <v>506019.6664432626</v>
      </c>
      <c r="L40" s="279"/>
      <c r="M40" s="280">
        <v>30</v>
      </c>
      <c r="N40" s="281">
        <f t="shared" si="0"/>
        <v>16867.32221477542</v>
      </c>
    </row>
    <row r="41" spans="1:14">
      <c r="A41" t="s">
        <v>314</v>
      </c>
      <c r="B41" s="867" t="str">
        <f>VLOOKUP(A41,EQUIPOS!A11:D155,3,FALSE)</f>
        <v xml:space="preserve">Retroexcavadora E-200 sobre orugas
</v>
      </c>
      <c r="C41" s="868"/>
      <c r="D41" s="868"/>
      <c r="E41" s="868"/>
      <c r="F41" s="868"/>
      <c r="G41" s="868"/>
      <c r="H41" s="869"/>
      <c r="I41" s="276"/>
      <c r="J41" s="277"/>
      <c r="K41" s="278">
        <f>VLOOKUP(A41,EQUIPOS!A11:D168,4,FALSE)</f>
        <v>196850.21711366542</v>
      </c>
      <c r="L41" s="279"/>
      <c r="M41" s="280">
        <v>30</v>
      </c>
      <c r="N41" s="281">
        <f t="shared" si="0"/>
        <v>6561.6739037888474</v>
      </c>
    </row>
    <row r="42" spans="1:14">
      <c r="A42" t="s">
        <v>358</v>
      </c>
      <c r="B42" s="867" t="str">
        <f>VLOOKUP(A42,EQUIPOS!A12:D156,3,FALSE)</f>
        <v xml:space="preserve">Terminadora de asfalto (Finisher), potencia en el volante 174 HP, R=20M3/H, velocidad de desplazamiento 114 m/min
</v>
      </c>
      <c r="C42" s="868"/>
      <c r="D42" s="868"/>
      <c r="E42" s="868"/>
      <c r="F42" s="868"/>
      <c r="G42" s="868"/>
      <c r="H42" s="869"/>
      <c r="I42" s="276"/>
      <c r="J42" s="277"/>
      <c r="K42" s="278">
        <f>VLOOKUP(A42,EQUIPOS!A12:D169,4,FALSE)</f>
        <v>241654.8341744903</v>
      </c>
      <c r="L42" s="279"/>
      <c r="M42" s="280">
        <v>10</v>
      </c>
      <c r="N42" s="281">
        <f t="shared" si="0"/>
        <v>24165.483417449032</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c r="B44" s="329"/>
      <c r="C44" s="330"/>
      <c r="D44" s="330"/>
      <c r="E44" s="330"/>
      <c r="F44" s="330"/>
      <c r="G44" s="330"/>
      <c r="H44" s="331"/>
      <c r="I44" s="276"/>
      <c r="J44" s="277"/>
      <c r="K44" s="278"/>
      <c r="L44" s="279"/>
      <c r="M44" s="280"/>
      <c r="N44" s="281"/>
    </row>
    <row r="45" spans="1:14">
      <c r="B45" s="867"/>
      <c r="C45" s="868"/>
      <c r="D45" s="868"/>
      <c r="E45" s="868"/>
      <c r="F45" s="868"/>
      <c r="G45" s="868"/>
      <c r="H45" s="869"/>
      <c r="I45" s="870"/>
      <c r="J45" s="871"/>
      <c r="K45" s="278"/>
      <c r="L45" s="872"/>
      <c r="M45" s="873"/>
      <c r="N45" s="281"/>
    </row>
    <row r="46" spans="1:14">
      <c r="B46" s="867"/>
      <c r="C46" s="868"/>
      <c r="D46" s="868"/>
      <c r="E46" s="874"/>
      <c r="F46" s="868"/>
      <c r="G46" s="868"/>
      <c r="H46" s="869"/>
      <c r="I46" s="42"/>
      <c r="J46" s="43"/>
      <c r="K46" s="283"/>
      <c r="L46" s="285"/>
      <c r="M46" s="286"/>
      <c r="N46" s="287"/>
    </row>
    <row r="47" spans="1:14">
      <c r="B47" s="875" t="s">
        <v>1036</v>
      </c>
      <c r="C47" s="876"/>
      <c r="D47" s="876"/>
      <c r="E47" s="44"/>
      <c r="F47" s="45"/>
      <c r="G47" s="45"/>
      <c r="H47" s="46"/>
      <c r="I47" s="42"/>
      <c r="J47" s="43"/>
      <c r="K47" s="288"/>
      <c r="L47" s="285"/>
      <c r="M47" s="410">
        <v>0.1</v>
      </c>
      <c r="N47" s="353">
        <f>N81*M47</f>
        <v>829.84208459912497</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3">
        <f>SUM(N36:N48)</f>
        <v>114237.49962303377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4" t="s">
        <v>1029</v>
      </c>
      <c r="K53" s="91" t="s">
        <v>1030</v>
      </c>
      <c r="L53" s="899" t="s">
        <v>1039</v>
      </c>
      <c r="M53" s="898"/>
      <c r="N53" s="92" t="s">
        <v>1035</v>
      </c>
    </row>
    <row r="54" spans="1:14">
      <c r="A54" t="s">
        <v>843</v>
      </c>
      <c r="B54" s="49" t="str">
        <f>VLOOKUP(A54,MATERIALES!A5:D372,3,FALSE)</f>
        <v>Agregado Petreo para Triturar (Crudo)</v>
      </c>
      <c r="C54" s="290"/>
      <c r="D54" s="290"/>
      <c r="E54" s="290"/>
      <c r="F54" s="290"/>
      <c r="G54" s="290"/>
      <c r="H54" s="290"/>
      <c r="I54" s="277"/>
      <c r="J54" s="233" t="str">
        <f>VLOOKUP(A54,MATERIALES!A8:D639,2,FALSE)</f>
        <v>m3</v>
      </c>
      <c r="K54" s="291">
        <v>1.4</v>
      </c>
      <c r="L54" s="276"/>
      <c r="M54" s="411">
        <f>VLOOKUP(A54,MATERIALES!A5:D389,4,FALSE)</f>
        <v>19801.5</v>
      </c>
      <c r="N54" s="281">
        <f>K54*M54</f>
        <v>27722.1</v>
      </c>
    </row>
    <row r="55" spans="1:14">
      <c r="A55" s="114" t="s">
        <v>845</v>
      </c>
      <c r="B55" s="49" t="str">
        <f>VLOOKUP(A55,MATERIALES!A6:D372,3,FALSE)</f>
        <v>Agua</v>
      </c>
      <c r="C55" s="290"/>
      <c r="D55" s="290"/>
      <c r="E55" s="290"/>
      <c r="F55" s="290"/>
      <c r="G55" s="290"/>
      <c r="H55" s="290"/>
      <c r="I55" s="277"/>
      <c r="J55" s="233" t="str">
        <f>VLOOKUP(A55,MATERIALES!A9:D640,2,FALSE)</f>
        <v>lt</v>
      </c>
      <c r="K55" s="291">
        <v>25</v>
      </c>
      <c r="L55" s="276"/>
      <c r="M55" s="411">
        <f>VLOOKUP(A55,MATERIALES!A6:D390,4,FALSE)</f>
        <v>60</v>
      </c>
      <c r="N55" s="281">
        <f>K55*M55</f>
        <v>1500</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900"/>
      <c r="C58" s="901"/>
      <c r="D58" s="901"/>
      <c r="E58" s="901"/>
      <c r="F58" s="901"/>
      <c r="G58" s="901"/>
      <c r="H58" s="901"/>
      <c r="I58" s="871"/>
      <c r="J58" s="48"/>
      <c r="K58" s="50"/>
      <c r="L58" s="902"/>
      <c r="M58" s="903"/>
      <c r="N58" s="51"/>
    </row>
    <row r="59" spans="1:14" ht="15.75" thickBot="1">
      <c r="B59" s="818" t="s">
        <v>1037</v>
      </c>
      <c r="C59" s="819"/>
      <c r="D59" s="819"/>
      <c r="E59" s="819"/>
      <c r="F59" s="819"/>
      <c r="G59" s="819"/>
      <c r="H59" s="819"/>
      <c r="I59" s="819"/>
      <c r="J59" s="819"/>
      <c r="K59" s="819"/>
      <c r="L59" s="819"/>
      <c r="M59" s="820"/>
      <c r="N59" s="403">
        <f>SUM(N54:N58)</f>
        <v>29222.1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05">
        <f>VLOOKUP(A64,TRANSPORTE!A5:D117,4,FALSE)</f>
        <v>1010</v>
      </c>
      <c r="M64" s="906"/>
      <c r="N64" s="296">
        <f>K64*L64</f>
        <v>1414</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05">
        <f>VLOOKUP(A65,TRANSPORTE!A6:D117,4,FALSE)</f>
        <v>1100</v>
      </c>
      <c r="M65" s="906"/>
      <c r="N65" s="296">
        <f>K65*L65</f>
        <v>1375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2789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8298.4208459912497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N49+N59+N70+N81</f>
        <v>154547.02046902504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30909.404093805009</v>
      </c>
      <c r="M88" s="854"/>
      <c r="N88" s="57"/>
    </row>
    <row r="89" spans="1:14">
      <c r="B89" s="95" t="s">
        <v>1057</v>
      </c>
      <c r="C89" s="96"/>
      <c r="D89" s="96"/>
      <c r="E89" s="96"/>
      <c r="F89" s="96"/>
      <c r="G89" s="96"/>
      <c r="H89" s="96"/>
      <c r="I89" s="93"/>
      <c r="J89" s="94"/>
      <c r="K89" s="313">
        <v>0.05</v>
      </c>
      <c r="L89" s="853">
        <f>N83*K89</f>
        <v>7727.3510234512523</v>
      </c>
      <c r="M89" s="854"/>
      <c r="N89" s="57"/>
    </row>
    <row r="90" spans="1:14" ht="15.75" thickBot="1">
      <c r="B90" s="97" t="s">
        <v>1058</v>
      </c>
      <c r="C90" s="98"/>
      <c r="D90" s="98"/>
      <c r="E90" s="98"/>
      <c r="F90" s="98"/>
      <c r="G90" s="98"/>
      <c r="H90" s="98"/>
      <c r="I90" s="99"/>
      <c r="J90" s="100"/>
      <c r="K90" s="314">
        <v>0.05</v>
      </c>
      <c r="L90" s="855">
        <f>N83*K90</f>
        <v>7727.3510234512523</v>
      </c>
      <c r="M90" s="856"/>
      <c r="N90" s="57"/>
    </row>
    <row r="91" spans="1:14" ht="15.75" thickBot="1">
      <c r="B91" s="818" t="s">
        <v>1037</v>
      </c>
      <c r="C91" s="819"/>
      <c r="D91" s="819"/>
      <c r="E91" s="819"/>
      <c r="F91" s="819"/>
      <c r="G91" s="819"/>
      <c r="H91" s="819"/>
      <c r="I91" s="819"/>
      <c r="J91" s="819"/>
      <c r="K91" s="819"/>
      <c r="L91" s="819"/>
      <c r="M91" s="820"/>
      <c r="N91" s="58">
        <f>L88+L89+L90</f>
        <v>46364.10614070751</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200911.12660973254</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1" t="s">
        <v>2324</v>
      </c>
      <c r="C110" s="822"/>
      <c r="D110" s="822"/>
      <c r="E110" s="822"/>
      <c r="F110" s="822"/>
      <c r="G110" s="822"/>
      <c r="H110" s="822"/>
      <c r="I110" s="822"/>
      <c r="J110" s="822"/>
      <c r="K110" s="822"/>
      <c r="L110" s="822"/>
      <c r="M110" s="822"/>
      <c r="N110" s="823"/>
    </row>
    <row r="111" spans="2:14" ht="15" customHeight="1">
      <c r="B111" s="821"/>
      <c r="C111" s="822"/>
      <c r="D111" s="822"/>
      <c r="E111" s="822"/>
      <c r="F111" s="822"/>
      <c r="G111" s="822"/>
      <c r="H111" s="822"/>
      <c r="I111" s="822"/>
      <c r="J111" s="822"/>
      <c r="K111" s="822"/>
      <c r="L111" s="822"/>
      <c r="M111" s="822"/>
      <c r="N111" s="823"/>
    </row>
    <row r="112" spans="2:14" ht="30" customHeight="1">
      <c r="B112" s="824" t="s">
        <v>2325</v>
      </c>
      <c r="C112" s="825"/>
      <c r="D112" s="825"/>
      <c r="E112" s="825"/>
      <c r="F112" s="825"/>
      <c r="G112" s="825"/>
      <c r="H112" s="825"/>
      <c r="I112" s="825"/>
      <c r="J112" s="825"/>
      <c r="K112" s="825"/>
      <c r="L112" s="825"/>
      <c r="M112" s="825"/>
      <c r="N112" s="826"/>
    </row>
    <row r="113" spans="2:14">
      <c r="B113" s="824"/>
      <c r="C113" s="825"/>
      <c r="D113" s="825"/>
      <c r="E113" s="825"/>
      <c r="F113" s="825"/>
      <c r="G113" s="825"/>
      <c r="H113" s="825"/>
      <c r="I113" s="825"/>
      <c r="J113" s="825"/>
      <c r="K113" s="825"/>
      <c r="L113" s="825"/>
      <c r="M113" s="825"/>
      <c r="N113" s="82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4"/>
      <c r="K123" s="884"/>
      <c r="L123" s="884"/>
      <c r="M123" s="884"/>
      <c r="N123" s="885"/>
    </row>
    <row r="124" spans="2:14" ht="15.75" thickBot="1">
      <c r="B124" s="270" t="s">
        <v>2327</v>
      </c>
      <c r="C124" s="402"/>
      <c r="D124" s="402"/>
      <c r="E124" s="63"/>
      <c r="F124" s="63"/>
      <c r="G124" s="63"/>
      <c r="H124" s="63"/>
      <c r="I124" s="63"/>
      <c r="J124" s="886"/>
      <c r="K124" s="886"/>
      <c r="L124" s="886"/>
      <c r="M124" s="886"/>
      <c r="N124" s="887"/>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148</v>
      </c>
      <c r="B36" s="867" t="str">
        <f>VLOOKUP(A36,EQUIPOS!A6:D154,3,FALSE)</f>
        <v>Cargador : Potencia en el volante 110 hp, Clasificación de RPM del motor 2300.</v>
      </c>
      <c r="C36" s="868"/>
      <c r="D36" s="868"/>
      <c r="E36" s="868"/>
      <c r="F36" s="868"/>
      <c r="G36" s="868"/>
      <c r="H36" s="869"/>
      <c r="I36" s="276"/>
      <c r="J36" s="277"/>
      <c r="K36" s="278">
        <f>VLOOKUP(A36,EQUIPOS!A6:D163,4,FALSE)</f>
        <v>149542.54789272032</v>
      </c>
      <c r="L36" s="279"/>
      <c r="M36" s="280">
        <v>30</v>
      </c>
      <c r="N36" s="281">
        <f>K36/M36</f>
        <v>4984.751596424011</v>
      </c>
    </row>
    <row r="37" spans="1:14">
      <c r="A37" s="119" t="s">
        <v>173</v>
      </c>
      <c r="B37" s="867" t="str">
        <f>VLOOKUP(A37,EQUIPOS!A7:D154,3,FALSE)</f>
        <v>Compactador neumático de Potencia 70 HP, peso de 13 ton</v>
      </c>
      <c r="C37" s="868"/>
      <c r="D37" s="868"/>
      <c r="E37" s="868"/>
      <c r="F37" s="868"/>
      <c r="G37" s="868"/>
      <c r="H37" s="869"/>
      <c r="I37" s="276"/>
      <c r="J37" s="277"/>
      <c r="K37" s="278">
        <f>VLOOKUP(A37,EQUIPOS!A7:D164,4,FALSE)</f>
        <v>137692.95338441891</v>
      </c>
      <c r="L37" s="279"/>
      <c r="M37" s="280">
        <v>10</v>
      </c>
      <c r="N37" s="281">
        <f t="shared" ref="N37:N43" si="0">K37/M37</f>
        <v>13769.295338441891</v>
      </c>
    </row>
    <row r="38" spans="1:14">
      <c r="A38" t="s">
        <v>284</v>
      </c>
      <c r="B38" s="867" t="str">
        <f>VLOOKUP(A38,EQUIPOS!A8:D154,3,FALSE)</f>
        <v>Planta de asfalto en caliente</v>
      </c>
      <c r="C38" s="868"/>
      <c r="D38" s="868"/>
      <c r="E38" s="868"/>
      <c r="F38" s="868"/>
      <c r="G38" s="868"/>
      <c r="H38" s="869"/>
      <c r="I38" s="276"/>
      <c r="J38" s="277"/>
      <c r="K38" s="278">
        <f>VLOOKUP(A38,EQUIPOS!A8:D165,4,FALSE)</f>
        <v>282991.33673903794</v>
      </c>
      <c r="L38" s="279"/>
      <c r="M38" s="280">
        <v>10</v>
      </c>
      <c r="N38" s="281">
        <f t="shared" si="0"/>
        <v>28299.133673903794</v>
      </c>
    </row>
    <row r="39" spans="1:14">
      <c r="A39" t="s">
        <v>290</v>
      </c>
      <c r="B39" s="867" t="str">
        <f>VLOOKUP(A39,EQUIPOS!A9:D154,3,FALSE)</f>
        <v>Planta trituradora</v>
      </c>
      <c r="C39" s="868"/>
      <c r="D39" s="868"/>
      <c r="E39" s="868"/>
      <c r="F39" s="868"/>
      <c r="G39" s="868"/>
      <c r="H39" s="869"/>
      <c r="I39" s="276"/>
      <c r="J39" s="277"/>
      <c r="K39" s="278">
        <f>VLOOKUP(A39,EQUIPOS!A9:D166,4,FALSE)</f>
        <v>506019.6664432626</v>
      </c>
      <c r="L39" s="279"/>
      <c r="M39" s="280">
        <v>30</v>
      </c>
      <c r="N39" s="281">
        <f t="shared" si="0"/>
        <v>16867.32221477542</v>
      </c>
    </row>
    <row r="40" spans="1:14">
      <c r="A40" t="s">
        <v>316</v>
      </c>
      <c r="B40" s="867" t="str">
        <f>VLOOKUP(A40,EQUIPOS!A10:D154,3,FALSE)</f>
        <v>Retroexcavadora Tipo E-200 o  Equivalente</v>
      </c>
      <c r="C40" s="868"/>
      <c r="D40" s="868"/>
      <c r="E40" s="868"/>
      <c r="F40" s="868"/>
      <c r="G40" s="868"/>
      <c r="H40" s="869"/>
      <c r="I40" s="276"/>
      <c r="J40" s="277"/>
      <c r="K40" s="278">
        <f>VLOOKUP(A40,EQUIPOS!A10:D167,4,FALSE)</f>
        <v>141102.59684972331</v>
      </c>
      <c r="L40" s="279"/>
      <c r="M40" s="280">
        <v>30</v>
      </c>
      <c r="N40" s="281">
        <f t="shared" si="0"/>
        <v>4703.4198949907768</v>
      </c>
    </row>
    <row r="41" spans="1:14">
      <c r="A41" t="s">
        <v>358</v>
      </c>
      <c r="B41" s="867" t="str">
        <f>VLOOKUP(A41,EQUIPOS!A11:D155,3,FALSE)</f>
        <v xml:space="preserve">Terminadora de asfalto (Finisher), potencia en el volante 174 HP, R=20M3/H, velocidad de desplazamiento 114 m/min
</v>
      </c>
      <c r="C41" s="868"/>
      <c r="D41" s="868"/>
      <c r="E41" s="868"/>
      <c r="F41" s="868"/>
      <c r="G41" s="868"/>
      <c r="H41" s="869"/>
      <c r="I41" s="276"/>
      <c r="J41" s="277"/>
      <c r="K41" s="278">
        <f>VLOOKUP(A41,EQUIPOS!A11:D168,4,FALSE)</f>
        <v>241654.8341744903</v>
      </c>
      <c r="L41" s="279"/>
      <c r="M41" s="280">
        <v>10</v>
      </c>
      <c r="N41" s="281">
        <f t="shared" si="0"/>
        <v>24165.483417449032</v>
      </c>
    </row>
    <row r="42" spans="1:14">
      <c r="A42" t="s">
        <v>166</v>
      </c>
      <c r="B42" s="867" t="str">
        <f>VLOOKUP(A42,EQUIPOS!A12:D156,3,FALSE)</f>
        <v>Compactador de Rodillo POTENCIA: 99HP, PESO: 8 ton</v>
      </c>
      <c r="C42" s="868"/>
      <c r="D42" s="868"/>
      <c r="E42" s="868"/>
      <c r="F42" s="868"/>
      <c r="G42" s="868"/>
      <c r="H42" s="869"/>
      <c r="I42" s="276"/>
      <c r="J42" s="277"/>
      <c r="K42" s="278">
        <f>VLOOKUP(A42,EQUIPOS!A12:D169,4,FALSE)</f>
        <v>100787.56917837379</v>
      </c>
      <c r="L42" s="279"/>
      <c r="M42" s="280">
        <v>10</v>
      </c>
      <c r="N42" s="281">
        <f t="shared" si="0"/>
        <v>10078.756917837378</v>
      </c>
    </row>
    <row r="43" spans="1:14">
      <c r="A43" t="s">
        <v>373</v>
      </c>
      <c r="B43" s="867" t="str">
        <f>VLOOKUP(A43,EQUIPOS!A13:D157,3,FALSE)</f>
        <v>Volqueta 6 m3</v>
      </c>
      <c r="C43" s="868"/>
      <c r="D43" s="868"/>
      <c r="E43" s="868"/>
      <c r="F43" s="868"/>
      <c r="G43" s="868"/>
      <c r="H43" s="869"/>
      <c r="I43" s="276"/>
      <c r="J43" s="277"/>
      <c r="K43" s="278">
        <f>VLOOKUP(A43,EQUIPOS!A13:D170,4,FALSE)</f>
        <v>81889.899957428701</v>
      </c>
      <c r="L43" s="279"/>
      <c r="M43" s="280">
        <v>10</v>
      </c>
      <c r="N43" s="281">
        <f t="shared" si="0"/>
        <v>8188.9899957428697</v>
      </c>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0.1</v>
      </c>
      <c r="N46" s="353">
        <f>N80*M46</f>
        <v>1085.1781106296251</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112142.33116019481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t="s">
        <v>843</v>
      </c>
      <c r="B53" s="49" t="str">
        <f>VLOOKUP(A53,MATERIALES!A5:D372,3,FALSE)</f>
        <v>Agregado Petreo para Triturar (Crudo)</v>
      </c>
      <c r="C53" s="290"/>
      <c r="D53" s="290"/>
      <c r="E53" s="290"/>
      <c r="F53" s="290"/>
      <c r="G53" s="290"/>
      <c r="H53" s="290"/>
      <c r="I53" s="277"/>
      <c r="J53" s="233" t="str">
        <f>VLOOKUP(A53,MATERIALES!A7:D638,2,FALSE)</f>
        <v>m3</v>
      </c>
      <c r="K53" s="291">
        <v>1.4</v>
      </c>
      <c r="L53" s="276"/>
      <c r="M53" s="411">
        <f>VLOOKUP(A53,MATERIALES!A5:D389,4,FALSE)</f>
        <v>19801.5</v>
      </c>
      <c r="N53" s="281">
        <f>K53*M53</f>
        <v>27722.1</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3">
        <f>SUM(N53:N57)</f>
        <v>27722.1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05">
        <f>VLOOKUP(A63,TRANSPORTE!A5:D117,4,FALSE)</f>
        <v>1010</v>
      </c>
      <c r="M63" s="906"/>
      <c r="N63" s="296">
        <f>K63*L63</f>
        <v>1414</v>
      </c>
    </row>
    <row r="64" spans="1:14">
      <c r="A64" t="s">
        <v>1377</v>
      </c>
      <c r="B64" s="52" t="str">
        <f>VLOOKUP(A64,TRANSPORTE!A6:D117,3,FALSE)</f>
        <v>Transporte de mezcla</v>
      </c>
      <c r="C64" s="53"/>
      <c r="D64" s="53"/>
      <c r="E64" s="53"/>
      <c r="F64" s="53"/>
      <c r="G64" s="53"/>
      <c r="H64" s="320" t="s">
        <v>1552</v>
      </c>
      <c r="I64" s="288">
        <v>1.25</v>
      </c>
      <c r="J64" s="295">
        <v>1</v>
      </c>
      <c r="K64" s="288">
        <f>I64*J64</f>
        <v>1.25</v>
      </c>
      <c r="L64" s="905">
        <f>VLOOKUP(A64,TRANSPORTE!A6:D117,4,FALSE)</f>
        <v>1100</v>
      </c>
      <c r="M64" s="906"/>
      <c r="N64" s="296">
        <f>K64*L64</f>
        <v>1375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f>N63+N64+N65+N66+N67</f>
        <v>2789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10">
        <f>SUM(N74:N79)</f>
        <v>10851.78110629625</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153505.21226649106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3"/>
      <c r="J86" s="343"/>
      <c r="K86" s="311" t="s">
        <v>1054</v>
      </c>
      <c r="L86" s="865" t="s">
        <v>1055</v>
      </c>
      <c r="M86" s="866"/>
      <c r="N86" s="312"/>
    </row>
    <row r="87" spans="1:14">
      <c r="B87" s="851" t="s">
        <v>1056</v>
      </c>
      <c r="C87" s="852"/>
      <c r="D87" s="852"/>
      <c r="E87" s="852"/>
      <c r="F87" s="852"/>
      <c r="G87" s="852"/>
      <c r="H87" s="852"/>
      <c r="I87" s="93"/>
      <c r="J87" s="94"/>
      <c r="K87" s="313">
        <v>0.2</v>
      </c>
      <c r="L87" s="853">
        <f>N82*K87</f>
        <v>30701.042453298214</v>
      </c>
      <c r="M87" s="854"/>
      <c r="N87" s="57"/>
    </row>
    <row r="88" spans="1:14">
      <c r="B88" s="95" t="s">
        <v>1057</v>
      </c>
      <c r="C88" s="96"/>
      <c r="D88" s="96"/>
      <c r="E88" s="96"/>
      <c r="F88" s="96"/>
      <c r="G88" s="96"/>
      <c r="H88" s="96"/>
      <c r="I88" s="93"/>
      <c r="J88" s="94"/>
      <c r="K88" s="313">
        <v>0.05</v>
      </c>
      <c r="L88" s="853">
        <f>N82*K88</f>
        <v>7675.2606133245536</v>
      </c>
      <c r="M88" s="854"/>
      <c r="N88" s="57"/>
    </row>
    <row r="89" spans="1:14" ht="15.75" thickBot="1">
      <c r="B89" s="97" t="s">
        <v>1058</v>
      </c>
      <c r="C89" s="98"/>
      <c r="D89" s="98"/>
      <c r="E89" s="98"/>
      <c r="F89" s="98"/>
      <c r="G89" s="98"/>
      <c r="H89" s="98"/>
      <c r="I89" s="99"/>
      <c r="J89" s="100"/>
      <c r="K89" s="314">
        <v>0.05</v>
      </c>
      <c r="L89" s="855">
        <f>N82*K89</f>
        <v>7675.2606133245536</v>
      </c>
      <c r="M89" s="856"/>
      <c r="N89" s="57"/>
    </row>
    <row r="90" spans="1:14" ht="15.75" thickBot="1">
      <c r="B90" s="818" t="s">
        <v>1037</v>
      </c>
      <c r="C90" s="819"/>
      <c r="D90" s="819"/>
      <c r="E90" s="819"/>
      <c r="F90" s="819"/>
      <c r="G90" s="819"/>
      <c r="H90" s="819"/>
      <c r="I90" s="819"/>
      <c r="J90" s="819"/>
      <c r="K90" s="819"/>
      <c r="L90" s="819"/>
      <c r="M90" s="820"/>
      <c r="N90" s="58">
        <f>L87+L88+L89</f>
        <v>46051.563679947329</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199556.77594643837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70" t="s">
        <v>2327</v>
      </c>
      <c r="C123" s="402"/>
      <c r="D123" s="402"/>
      <c r="E123" s="63"/>
      <c r="F123" s="63"/>
      <c r="G123" s="63"/>
      <c r="H123" s="63"/>
      <c r="I123" s="63"/>
      <c r="J123" s="886"/>
      <c r="K123" s="886"/>
      <c r="L123" s="886"/>
      <c r="M123" s="886"/>
      <c r="N123" s="887"/>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117</v>
      </c>
      <c r="B36" s="867" t="str">
        <f>VLOOKUP(A36,EQUIPOS!A6:D154,3,FALSE)</f>
        <v xml:space="preserve">Barredora mecánica de cepillo de 3658 mm ; 6 m3 </v>
      </c>
      <c r="C36" s="868"/>
      <c r="D36" s="868"/>
      <c r="E36" s="868"/>
      <c r="F36" s="868"/>
      <c r="G36" s="868"/>
      <c r="H36" s="869"/>
      <c r="I36" s="276"/>
      <c r="J36" s="277"/>
      <c r="K36" s="278">
        <f>VLOOKUP(A36,EQUIPOS!A6:D163,4,FALSE)</f>
        <v>73568.368592178595</v>
      </c>
      <c r="L36" s="279"/>
      <c r="M36" s="280">
        <v>150</v>
      </c>
      <c r="N36" s="281">
        <f>K36/M36</f>
        <v>490.45579061452395</v>
      </c>
    </row>
    <row r="37" spans="1:14">
      <c r="A37" s="119" t="s">
        <v>148</v>
      </c>
      <c r="B37" s="867" t="str">
        <f>VLOOKUP(A37,EQUIPOS!A7:D154,3,FALSE)</f>
        <v>Cargador : Potencia en el volante 110 hp, Clasificación de RPM del motor 2300.</v>
      </c>
      <c r="C37" s="868"/>
      <c r="D37" s="868"/>
      <c r="E37" s="868"/>
      <c r="F37" s="868"/>
      <c r="G37" s="868"/>
      <c r="H37" s="869"/>
      <c r="I37" s="276"/>
      <c r="J37" s="277"/>
      <c r="K37" s="278">
        <f>VLOOKUP(A37,EQUIPOS!A7:D164,4,FALSE)</f>
        <v>149542.54789272032</v>
      </c>
      <c r="L37" s="279"/>
      <c r="M37" s="280">
        <v>150</v>
      </c>
      <c r="N37" s="281">
        <f>K37/M37</f>
        <v>996.95031928480216</v>
      </c>
    </row>
    <row r="38" spans="1:14">
      <c r="A38" t="s">
        <v>236</v>
      </c>
      <c r="B38" s="867" t="str">
        <f>VLOOKUP(A38,EQUIPOS!A8:D154,3,FALSE)</f>
        <v>Fresadora de pavimento, potencia 255 HP, peso 19 Ton, PROFUNDIDAD DE CORTE 305 mm</v>
      </c>
      <c r="C38" s="868"/>
      <c r="D38" s="868"/>
      <c r="E38" s="868"/>
      <c r="F38" s="868"/>
      <c r="G38" s="868"/>
      <c r="H38" s="869"/>
      <c r="I38" s="276"/>
      <c r="J38" s="277"/>
      <c r="K38" s="278">
        <f>VLOOKUP(A38,EQUIPOS!A8:D165,4,FALSE)</f>
        <v>365280.36067451898</v>
      </c>
      <c r="L38" s="279"/>
      <c r="M38" s="280">
        <v>150</v>
      </c>
      <c r="N38" s="281">
        <f>K38/M38</f>
        <v>2435.202404496793</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N75*M41</f>
        <v>1.7022401735366666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3924.3107545696557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05">
        <f>VLOOKUP(A58,TRANSPORTE!A5:D117,4,FALSE)</f>
        <v>1010</v>
      </c>
      <c r="M58" s="906"/>
      <c r="N58" s="296">
        <f>K58*L58</f>
        <v>131.30000000000001</v>
      </c>
    </row>
    <row r="59" spans="1:14">
      <c r="B59" s="52"/>
      <c r="C59" s="53"/>
      <c r="D59" s="53"/>
      <c r="E59" s="53"/>
      <c r="F59" s="53"/>
      <c r="G59" s="53"/>
      <c r="H59" s="320"/>
      <c r="I59" s="288"/>
      <c r="J59" s="295"/>
      <c r="K59" s="288"/>
      <c r="L59" s="905"/>
      <c r="M59" s="906"/>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131.30000000000001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9">
        <f>SUM(N69:N74)</f>
        <v>170.22401735366665</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4225.8347719233225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845.16695438466456</v>
      </c>
      <c r="M82" s="854"/>
      <c r="N82" s="57"/>
    </row>
    <row r="83" spans="1:14">
      <c r="B83" s="95" t="s">
        <v>1057</v>
      </c>
      <c r="C83" s="96"/>
      <c r="D83" s="96"/>
      <c r="E83" s="96"/>
      <c r="F83" s="96"/>
      <c r="G83" s="96"/>
      <c r="H83" s="96"/>
      <c r="I83" s="93"/>
      <c r="J83" s="94"/>
      <c r="K83" s="313">
        <v>0.05</v>
      </c>
      <c r="L83" s="853">
        <f>N77*K83</f>
        <v>211.29173859616614</v>
      </c>
      <c r="M83" s="854"/>
      <c r="N83" s="57"/>
    </row>
    <row r="84" spans="1:14" ht="15.75" thickBot="1">
      <c r="B84" s="97" t="s">
        <v>1058</v>
      </c>
      <c r="C84" s="98"/>
      <c r="D84" s="98"/>
      <c r="E84" s="98"/>
      <c r="F84" s="98"/>
      <c r="G84" s="98"/>
      <c r="H84" s="98"/>
      <c r="I84" s="99"/>
      <c r="J84" s="100"/>
      <c r="K84" s="314">
        <v>0.05</v>
      </c>
      <c r="L84" s="855">
        <f>N77*K84</f>
        <v>211.29173859616614</v>
      </c>
      <c r="M84" s="856"/>
      <c r="N84" s="57"/>
    </row>
    <row r="85" spans="1:14" ht="15.75" thickBot="1">
      <c r="B85" s="818" t="s">
        <v>1037</v>
      </c>
      <c r="C85" s="819"/>
      <c r="D85" s="819"/>
      <c r="E85" s="819"/>
      <c r="F85" s="819"/>
      <c r="G85" s="819"/>
      <c r="H85" s="819"/>
      <c r="I85" s="819"/>
      <c r="J85" s="819"/>
      <c r="K85" s="819"/>
      <c r="L85" s="819"/>
      <c r="M85" s="820"/>
      <c r="N85" s="58">
        <f>L82+L83+L84</f>
        <v>1267.7504315769968</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5493.585203500319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70" t="s">
        <v>2327</v>
      </c>
      <c r="C118" s="402"/>
      <c r="D118" s="402"/>
      <c r="E118" s="63"/>
      <c r="F118" s="63"/>
      <c r="G118" s="63"/>
      <c r="H118" s="63"/>
      <c r="I118" s="63"/>
      <c r="J118" s="886"/>
      <c r="K118" s="886"/>
      <c r="L118" s="886"/>
      <c r="M118" s="886"/>
      <c r="N118" s="887"/>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117</v>
      </c>
      <c r="B36" s="867" t="str">
        <f>VLOOKUP(A36,EQUIPOS!A6:D154,3,FALSE)</f>
        <v xml:space="preserve">Barredora mecánica de cepillo de 3658 mm ; 6 m3 </v>
      </c>
      <c r="C36" s="868"/>
      <c r="D36" s="868"/>
      <c r="E36" s="868"/>
      <c r="F36" s="868"/>
      <c r="G36" s="868"/>
      <c r="H36" s="869"/>
      <c r="I36" s="276"/>
      <c r="J36" s="277"/>
      <c r="K36" s="278">
        <f>VLOOKUP(A36,EQUIPOS!A6:D163,4,FALSE)</f>
        <v>73568.368592178595</v>
      </c>
      <c r="L36" s="279"/>
      <c r="M36" s="280">
        <v>300</v>
      </c>
      <c r="N36" s="281">
        <f>K36/M36</f>
        <v>245.22789530726197</v>
      </c>
    </row>
    <row r="37" spans="1:14">
      <c r="A37" s="119" t="s">
        <v>148</v>
      </c>
      <c r="B37" s="867" t="str">
        <f>VLOOKUP(A37,EQUIPOS!A7:D154,3,FALSE)</f>
        <v>Cargador : Potencia en el volante 110 hp, Clasificación de RPM del motor 2300.</v>
      </c>
      <c r="C37" s="868"/>
      <c r="D37" s="868"/>
      <c r="E37" s="868"/>
      <c r="F37" s="868"/>
      <c r="G37" s="868"/>
      <c r="H37" s="869"/>
      <c r="I37" s="276"/>
      <c r="J37" s="277"/>
      <c r="K37" s="278">
        <f>VLOOKUP(A37,EQUIPOS!A7:D164,4,FALSE)</f>
        <v>149542.54789272032</v>
      </c>
      <c r="L37" s="279"/>
      <c r="M37" s="280">
        <v>300</v>
      </c>
      <c r="N37" s="281">
        <f>K37/M37</f>
        <v>498.47515964240108</v>
      </c>
    </row>
    <row r="38" spans="1:14">
      <c r="A38" t="s">
        <v>236</v>
      </c>
      <c r="B38" s="867" t="str">
        <f>VLOOKUP(A38,EQUIPOS!A8:D154,3,FALSE)</f>
        <v>Fresadora de pavimento, potencia 255 HP, peso 19 Ton, PROFUNDIDAD DE CORTE 305 mm</v>
      </c>
      <c r="C38" s="868"/>
      <c r="D38" s="868"/>
      <c r="E38" s="868"/>
      <c r="F38" s="868"/>
      <c r="G38" s="868"/>
      <c r="H38" s="869"/>
      <c r="I38" s="276"/>
      <c r="J38" s="277"/>
      <c r="K38" s="278">
        <f>VLOOKUP(A38,EQUIPOS!A8:D165,4,FALSE)</f>
        <v>365280.36067451898</v>
      </c>
      <c r="L38" s="279"/>
      <c r="M38" s="280">
        <v>300</v>
      </c>
      <c r="N38" s="281">
        <f>K38/M38</f>
        <v>1217.6012022483965</v>
      </c>
    </row>
    <row r="39" spans="1:14">
      <c r="B39" s="867"/>
      <c r="C39" s="868"/>
      <c r="D39" s="868"/>
      <c r="E39" s="868"/>
      <c r="F39" s="868"/>
      <c r="G39" s="868"/>
      <c r="H39" s="869"/>
      <c r="I39" s="870"/>
      <c r="J39" s="871"/>
      <c r="K39" s="278"/>
      <c r="L39" s="872"/>
      <c r="M39" s="873"/>
      <c r="N39" s="281"/>
    </row>
    <row r="40" spans="1:14">
      <c r="B40" s="867"/>
      <c r="C40" s="868"/>
      <c r="D40" s="868"/>
      <c r="E40" s="874"/>
      <c r="F40" s="868"/>
      <c r="G40" s="868"/>
      <c r="H40" s="869"/>
      <c r="I40" s="42"/>
      <c r="J40" s="43"/>
      <c r="K40" s="283"/>
      <c r="L40" s="285"/>
      <c r="M40" s="286"/>
      <c r="N40" s="287"/>
    </row>
    <row r="41" spans="1:14">
      <c r="B41" s="875" t="s">
        <v>1036</v>
      </c>
      <c r="C41" s="876"/>
      <c r="D41" s="876"/>
      <c r="E41" s="44"/>
      <c r="F41" s="45"/>
      <c r="G41" s="45"/>
      <c r="H41" s="46"/>
      <c r="I41" s="42"/>
      <c r="J41" s="43"/>
      <c r="K41" s="288"/>
      <c r="L41" s="285"/>
      <c r="M41" s="410">
        <v>0.01</v>
      </c>
      <c r="N41" s="353">
        <f>N75*M41</f>
        <v>0.85112008676833328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1962.1553772848279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05">
        <f>VLOOKUP(A58,TRANSPORTE!A5:D117,4,FALSE)</f>
        <v>1010</v>
      </c>
      <c r="M58" s="906"/>
      <c r="N58" s="296">
        <f>K58*L58</f>
        <v>65.650000000000006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65.650000000000006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10">
        <f>SUM(N69:N74)</f>
        <v>85.112008676833327</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2112.9173859616612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422.58347719233228</v>
      </c>
      <c r="M82" s="854"/>
      <c r="N82" s="57"/>
    </row>
    <row r="83" spans="1:14">
      <c r="B83" s="95" t="s">
        <v>1057</v>
      </c>
      <c r="C83" s="96"/>
      <c r="D83" s="96"/>
      <c r="E83" s="96"/>
      <c r="F83" s="96"/>
      <c r="G83" s="96"/>
      <c r="H83" s="96"/>
      <c r="I83" s="93"/>
      <c r="J83" s="94"/>
      <c r="K83" s="313">
        <v>0.05</v>
      </c>
      <c r="L83" s="853">
        <f>N77*K83</f>
        <v>105.64586929808307</v>
      </c>
      <c r="M83" s="854"/>
      <c r="N83" s="57"/>
    </row>
    <row r="84" spans="1:14" ht="15.75" thickBot="1">
      <c r="B84" s="97" t="s">
        <v>1058</v>
      </c>
      <c r="C84" s="98"/>
      <c r="D84" s="98"/>
      <c r="E84" s="98"/>
      <c r="F84" s="98"/>
      <c r="G84" s="98"/>
      <c r="H84" s="98"/>
      <c r="I84" s="99"/>
      <c r="J84" s="100"/>
      <c r="K84" s="314">
        <v>0.05</v>
      </c>
      <c r="L84" s="855">
        <f>N77*K84</f>
        <v>105.64586929808307</v>
      </c>
      <c r="M84" s="856"/>
      <c r="N84" s="57"/>
    </row>
    <row r="85" spans="1:14" ht="15.75" thickBot="1">
      <c r="B85" s="818" t="s">
        <v>1037</v>
      </c>
      <c r="C85" s="819"/>
      <c r="D85" s="819"/>
      <c r="E85" s="819"/>
      <c r="F85" s="819"/>
      <c r="G85" s="819"/>
      <c r="H85" s="819"/>
      <c r="I85" s="819"/>
      <c r="J85" s="819"/>
      <c r="K85" s="819"/>
      <c r="L85" s="819"/>
      <c r="M85" s="820"/>
      <c r="N85" s="58">
        <f>L82+L83+L84</f>
        <v>633.87521578849839</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2746.7926017501595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70" t="s">
        <v>2327</v>
      </c>
      <c r="C118" s="402"/>
      <c r="D118" s="402"/>
      <c r="E118" s="63"/>
      <c r="F118" s="63"/>
      <c r="G118" s="63"/>
      <c r="H118" s="63"/>
      <c r="I118" s="63"/>
      <c r="J118" s="886"/>
      <c r="K118" s="886"/>
      <c r="L118" s="886"/>
      <c r="M118" s="886"/>
      <c r="N118" s="887"/>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18</v>
      </c>
      <c r="N36" s="281">
        <f>K36/M36</f>
        <v>4471.2725273165888</v>
      </c>
    </row>
    <row r="37" spans="1:14">
      <c r="A37" s="119" t="s">
        <v>154</v>
      </c>
      <c r="B37" s="867" t="str">
        <f>VLOOKUP(A37,EQUIPOS!A7:D154,3,FALSE)</f>
        <v>Carrotanque Irrigador de asfalto, 1000 GALONES DE CAPACIDAD</v>
      </c>
      <c r="C37" s="868"/>
      <c r="D37" s="868"/>
      <c r="E37" s="868"/>
      <c r="F37" s="868"/>
      <c r="G37" s="868"/>
      <c r="H37" s="869"/>
      <c r="I37" s="276"/>
      <c r="J37" s="277"/>
      <c r="K37" s="278">
        <f>VLOOKUP(A37,EQUIPOS!A7:D164,4,FALSE)</f>
        <v>94994.299702000862</v>
      </c>
      <c r="L37" s="279"/>
      <c r="M37" s="280">
        <v>18</v>
      </c>
      <c r="N37" s="281">
        <f>K37/M37</f>
        <v>5277.4610945556033</v>
      </c>
    </row>
    <row r="38" spans="1:14">
      <c r="A38" t="s">
        <v>269</v>
      </c>
      <c r="B38" s="867" t="str">
        <f>VLOOKUP(A38,EQUIPOS!A8:D154,3,FALSE)</f>
        <v>Motoniveladora  potencia 215 HP, ancho de cuchilla 4,27 m, peso 18 ton.</v>
      </c>
      <c r="C38" s="868"/>
      <c r="D38" s="868"/>
      <c r="E38" s="868"/>
      <c r="F38" s="868"/>
      <c r="G38" s="868"/>
      <c r="H38" s="869"/>
      <c r="I38" s="276"/>
      <c r="J38" s="277"/>
      <c r="K38" s="278">
        <f>VLOOKUP(A38,EQUIPOS!A8:D165,4,FALSE)</f>
        <v>161462.69369944659</v>
      </c>
      <c r="L38" s="279"/>
      <c r="M38" s="280">
        <v>18</v>
      </c>
      <c r="N38" s="281">
        <f>K38/M38</f>
        <v>8970.1496499692548</v>
      </c>
    </row>
    <row r="39" spans="1:14">
      <c r="A39" t="s">
        <v>299</v>
      </c>
      <c r="B39" s="867" t="str">
        <f>VLOOKUP(A39,EQUIPOS!A9:D154,3,FALSE)</f>
        <v xml:space="preserve">Recicladora, potencia 430HP </v>
      </c>
      <c r="C39" s="868"/>
      <c r="D39" s="868"/>
      <c r="E39" s="868"/>
      <c r="F39" s="868"/>
      <c r="G39" s="868"/>
      <c r="H39" s="869"/>
      <c r="I39" s="870"/>
      <c r="J39" s="871"/>
      <c r="K39" s="278">
        <f>VLOOKUP(A39,EQUIPOS!A9:D166,4,FALSE)</f>
        <v>503027.30672219122</v>
      </c>
      <c r="L39" s="872">
        <v>18</v>
      </c>
      <c r="M39" s="873"/>
      <c r="N39" s="281">
        <f>K39/L39</f>
        <v>27945.961484566178</v>
      </c>
    </row>
    <row r="40" spans="1:14">
      <c r="A40" t="s">
        <v>365</v>
      </c>
      <c r="B40" s="867" t="str">
        <f>VLOOKUP(A40,EQUIPOS!A10:D154,3,FALSE)</f>
        <v xml:space="preserve">Vibrocompatador, potencia 153 HP, peso 10 Ton. </v>
      </c>
      <c r="C40" s="868"/>
      <c r="D40" s="868"/>
      <c r="E40" s="868"/>
      <c r="F40" s="868"/>
      <c r="G40" s="868"/>
      <c r="H40" s="869"/>
      <c r="I40" s="42"/>
      <c r="J40" s="43"/>
      <c r="K40" s="278">
        <f>VLOOKUP(A40,EQUIPOS!A10:D167,4,FALSE)</f>
        <v>90708.812260536419</v>
      </c>
      <c r="L40" s="285"/>
      <c r="M40" s="286">
        <v>18</v>
      </c>
      <c r="N40" s="281">
        <f>K40/M40</f>
        <v>5039.3784589186898</v>
      </c>
    </row>
    <row r="41" spans="1:14">
      <c r="B41" s="875" t="s">
        <v>1036</v>
      </c>
      <c r="C41" s="876"/>
      <c r="D41" s="876"/>
      <c r="E41" s="44"/>
      <c r="F41" s="45"/>
      <c r="G41" s="45"/>
      <c r="H41" s="46"/>
      <c r="I41" s="42"/>
      <c r="J41" s="43"/>
      <c r="K41" s="288"/>
      <c r="L41" s="285"/>
      <c r="M41" s="410">
        <v>0.01</v>
      </c>
      <c r="N41" s="353">
        <f>N75*M41</f>
        <v>28.370669558944442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51732.59388488526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t="s">
        <v>873</v>
      </c>
      <c r="B48" s="49" t="str">
        <f>VLOOKUP(A48,MATERIALES!A5:D372,3,FALSE)</f>
        <v>Arena lavada</v>
      </c>
      <c r="C48" s="290"/>
      <c r="D48" s="290"/>
      <c r="E48" s="290"/>
      <c r="F48" s="290"/>
      <c r="G48" s="290"/>
      <c r="H48" s="290"/>
      <c r="I48" s="277"/>
      <c r="J48" s="233" t="str">
        <f>VLOOKUP(A48,MATERIALES!A4:D633,2,FALSE)</f>
        <v>m3</v>
      </c>
      <c r="K48" s="291">
        <v>3.5000000000000003E-2</v>
      </c>
      <c r="L48" s="276"/>
      <c r="M48" s="411">
        <f>VLOOKUP(A48,MATERIALES!A5:D389,4,FALSE)</f>
        <v>45220</v>
      </c>
      <c r="N48" s="281">
        <f>K48*M48</f>
        <v>1582.7</v>
      </c>
    </row>
    <row r="49" spans="1:14">
      <c r="A49" s="114" t="s">
        <v>833</v>
      </c>
      <c r="B49" s="49" t="str">
        <f>VLOOKUP(A49,MATERIALES!A6:D372,3,FALSE)</f>
        <v>Agregado petreo para mezclas asfálticas</v>
      </c>
      <c r="C49" s="290"/>
      <c r="D49" s="290"/>
      <c r="E49" s="290"/>
      <c r="F49" s="290"/>
      <c r="G49" s="290"/>
      <c r="H49" s="290"/>
      <c r="I49" s="277"/>
      <c r="J49" s="233" t="str">
        <f>VLOOKUP(A49,MATERIALES!A5:D634,2,FALSE)</f>
        <v>m3</v>
      </c>
      <c r="K49" s="291">
        <v>0.25</v>
      </c>
      <c r="L49" s="276"/>
      <c r="M49" s="411">
        <f>VLOOKUP(A49,MATERIALES!A6:D390,4,FALSE)</f>
        <v>71400</v>
      </c>
      <c r="N49" s="281">
        <f>K49*M49</f>
        <v>17850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900"/>
      <c r="C52" s="901"/>
      <c r="D52" s="901"/>
      <c r="E52" s="901"/>
      <c r="F52" s="901"/>
      <c r="G52" s="901"/>
      <c r="H52" s="901"/>
      <c r="I52" s="871"/>
      <c r="J52" s="48"/>
      <c r="K52" s="50"/>
      <c r="L52" s="902"/>
      <c r="M52" s="903"/>
      <c r="N52" s="51"/>
    </row>
    <row r="53" spans="1:14" ht="15.75" thickBot="1">
      <c r="B53" s="818" t="s">
        <v>1037</v>
      </c>
      <c r="C53" s="819"/>
      <c r="D53" s="819"/>
      <c r="E53" s="819"/>
      <c r="F53" s="819"/>
      <c r="G53" s="819"/>
      <c r="H53" s="819"/>
      <c r="I53" s="819"/>
      <c r="J53" s="819"/>
      <c r="K53" s="819"/>
      <c r="L53" s="819"/>
      <c r="M53" s="820"/>
      <c r="N53" s="403">
        <f>SUM(N48:N52)</f>
        <v>19432.7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05">
        <f>VLOOKUP(A58,TRANSPORTE!A5:D117,4,FALSE)</f>
        <v>1010</v>
      </c>
      <c r="M58" s="906"/>
      <c r="N58" s="296">
        <f>K58*L58</f>
        <v>287.85000000000002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287.85000000000002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10">
        <f>SUM(N69:N74)</f>
        <v>2837.0669558944442</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74290.21084077972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14858.042168155946</v>
      </c>
      <c r="M82" s="854"/>
      <c r="N82" s="57"/>
    </row>
    <row r="83" spans="1:14">
      <c r="B83" s="95" t="s">
        <v>1057</v>
      </c>
      <c r="C83" s="96"/>
      <c r="D83" s="96"/>
      <c r="E83" s="96"/>
      <c r="F83" s="96"/>
      <c r="G83" s="96"/>
      <c r="H83" s="96"/>
      <c r="I83" s="93"/>
      <c r="J83" s="94"/>
      <c r="K83" s="313">
        <v>0.05</v>
      </c>
      <c r="L83" s="853">
        <f>N77*K83</f>
        <v>3714.5105420389864</v>
      </c>
      <c r="M83" s="854"/>
      <c r="N83" s="57"/>
    </row>
    <row r="84" spans="1:14" ht="15.75" thickBot="1">
      <c r="B84" s="97" t="s">
        <v>1058</v>
      </c>
      <c r="C84" s="98"/>
      <c r="D84" s="98"/>
      <c r="E84" s="98"/>
      <c r="F84" s="98"/>
      <c r="G84" s="98"/>
      <c r="H84" s="98"/>
      <c r="I84" s="99"/>
      <c r="J84" s="100"/>
      <c r="K84" s="314">
        <v>0.05</v>
      </c>
      <c r="L84" s="855">
        <f>N77*K84</f>
        <v>3714.5105420389864</v>
      </c>
      <c r="M84" s="856"/>
      <c r="N84" s="57"/>
    </row>
    <row r="85" spans="1:14" ht="15.75" thickBot="1">
      <c r="B85" s="818" t="s">
        <v>1037</v>
      </c>
      <c r="C85" s="819"/>
      <c r="D85" s="819"/>
      <c r="E85" s="819"/>
      <c r="F85" s="819"/>
      <c r="G85" s="819"/>
      <c r="H85" s="819"/>
      <c r="I85" s="819"/>
      <c r="J85" s="819"/>
      <c r="K85" s="819"/>
      <c r="L85" s="819"/>
      <c r="M85" s="820"/>
      <c r="N85" s="58">
        <f>L82+L83+L84</f>
        <v>22287.063252233922</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96577.274093013635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1" t="s">
        <v>2324</v>
      </c>
      <c r="C104" s="822"/>
      <c r="D104" s="822"/>
      <c r="E104" s="822"/>
      <c r="F104" s="822"/>
      <c r="G104" s="822"/>
      <c r="H104" s="822"/>
      <c r="I104" s="822"/>
      <c r="J104" s="822"/>
      <c r="K104" s="822"/>
      <c r="L104" s="822"/>
      <c r="M104" s="822"/>
      <c r="N104" s="823"/>
    </row>
    <row r="105" spans="2:14" ht="15" customHeight="1">
      <c r="B105" s="821"/>
      <c r="C105" s="822"/>
      <c r="D105" s="822"/>
      <c r="E105" s="822"/>
      <c r="F105" s="822"/>
      <c r="G105" s="822"/>
      <c r="H105" s="822"/>
      <c r="I105" s="822"/>
      <c r="J105" s="822"/>
      <c r="K105" s="822"/>
      <c r="L105" s="822"/>
      <c r="M105" s="822"/>
      <c r="N105" s="823"/>
    </row>
    <row r="106" spans="2:14" ht="30" customHeight="1">
      <c r="B106" s="824" t="s">
        <v>2325</v>
      </c>
      <c r="C106" s="825"/>
      <c r="D106" s="825"/>
      <c r="E106" s="825"/>
      <c r="F106" s="825"/>
      <c r="G106" s="825"/>
      <c r="H106" s="825"/>
      <c r="I106" s="825"/>
      <c r="J106" s="825"/>
      <c r="K106" s="825"/>
      <c r="L106" s="825"/>
      <c r="M106" s="825"/>
      <c r="N106" s="826"/>
    </row>
    <row r="107" spans="2:14">
      <c r="B107" s="824"/>
      <c r="C107" s="825"/>
      <c r="D107" s="825"/>
      <c r="E107" s="825"/>
      <c r="F107" s="825"/>
      <c r="G107" s="825"/>
      <c r="H107" s="825"/>
      <c r="I107" s="825"/>
      <c r="J107" s="825"/>
      <c r="K107" s="825"/>
      <c r="L107" s="825"/>
      <c r="M107" s="825"/>
      <c r="N107" s="82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4"/>
      <c r="K117" s="884"/>
      <c r="L117" s="884"/>
      <c r="M117" s="884"/>
      <c r="N117" s="885"/>
    </row>
    <row r="118" spans="2:14" ht="15.75" thickBot="1">
      <c r="B118" s="270" t="s">
        <v>2327</v>
      </c>
      <c r="C118" s="402"/>
      <c r="D118" s="402"/>
      <c r="E118" s="63"/>
      <c r="F118" s="63"/>
      <c r="G118" s="63"/>
      <c r="H118" s="63"/>
      <c r="I118" s="63"/>
      <c r="J118" s="886"/>
      <c r="K118" s="886"/>
      <c r="L118" s="886"/>
      <c r="M118" s="886"/>
      <c r="N118" s="887"/>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12</v>
      </c>
      <c r="N36" s="281">
        <f>K36/M36</f>
        <v>6706.9087909748841</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94994.299702000862</v>
      </c>
      <c r="L37" s="279"/>
      <c r="M37" s="280">
        <v>12</v>
      </c>
      <c r="N37" s="281">
        <f>K37/M37</f>
        <v>7916.1916418334049</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161462.69369944659</v>
      </c>
      <c r="L38" s="279"/>
      <c r="M38" s="280">
        <v>12</v>
      </c>
      <c r="N38" s="281">
        <f>K38/M38</f>
        <v>13455.224474953882</v>
      </c>
    </row>
    <row r="39" spans="1:14">
      <c r="A39" s="119" t="s">
        <v>299</v>
      </c>
      <c r="B39" s="867" t="str">
        <f>VLOOKUP(A39,EQUIPOS!A7:D154,3,FALSE)</f>
        <v xml:space="preserve">Recicladora, potencia 430HP </v>
      </c>
      <c r="C39" s="868"/>
      <c r="D39" s="868"/>
      <c r="E39" s="868"/>
      <c r="F39" s="868"/>
      <c r="G39" s="868"/>
      <c r="H39" s="869"/>
      <c r="I39" s="276"/>
      <c r="J39" s="277"/>
      <c r="K39" s="278">
        <f>VLOOKUP(A39,EQUIPOS!A7:D164,4,FALSE)</f>
        <v>503027.30672219122</v>
      </c>
      <c r="L39" s="279"/>
      <c r="M39" s="280">
        <v>12</v>
      </c>
      <c r="N39" s="281">
        <f>K39/M39</f>
        <v>41918.942226849271</v>
      </c>
    </row>
    <row r="40" spans="1:14">
      <c r="A40" t="s">
        <v>365</v>
      </c>
      <c r="B40" s="867" t="str">
        <f>VLOOKUP(A40,EQUIPOS!A8:D154,3,FALSE)</f>
        <v xml:space="preserve">Vibrocompatador, potencia 153 HP, peso 10 Ton. </v>
      </c>
      <c r="C40" s="868"/>
      <c r="D40" s="868"/>
      <c r="E40" s="868"/>
      <c r="F40" s="868"/>
      <c r="G40" s="868"/>
      <c r="H40" s="869"/>
      <c r="I40" s="276"/>
      <c r="J40" s="277"/>
      <c r="K40" s="278">
        <f>VLOOKUP(A40,EQUIPOS!A8:D165,4,FALSE)</f>
        <v>90708.812260536419</v>
      </c>
      <c r="L40" s="279"/>
      <c r="M40" s="280">
        <v>12</v>
      </c>
      <c r="N40" s="281">
        <f>K40/M40</f>
        <v>7559.0676883780352</v>
      </c>
    </row>
    <row r="41" spans="1:14">
      <c r="B41" s="867"/>
      <c r="C41" s="868"/>
      <c r="D41" s="868"/>
      <c r="E41" s="868"/>
      <c r="F41" s="868"/>
      <c r="G41" s="868"/>
      <c r="H41" s="869"/>
      <c r="I41" s="870"/>
      <c r="J41" s="871"/>
      <c r="K41" s="278"/>
      <c r="L41" s="872"/>
      <c r="M41" s="873"/>
      <c r="N41" s="281"/>
    </row>
    <row r="42" spans="1:14">
      <c r="B42" s="867"/>
      <c r="C42" s="868"/>
      <c r="D42" s="868"/>
      <c r="E42" s="874"/>
      <c r="F42" s="868"/>
      <c r="G42" s="868"/>
      <c r="H42" s="869"/>
      <c r="I42" s="42"/>
      <c r="J42" s="43"/>
      <c r="K42" s="283"/>
      <c r="L42" s="285"/>
      <c r="M42" s="286"/>
      <c r="N42" s="287"/>
    </row>
    <row r="43" spans="1:14">
      <c r="B43" s="875" t="s">
        <v>1036</v>
      </c>
      <c r="C43" s="953"/>
      <c r="D43" s="953"/>
      <c r="E43" s="44"/>
      <c r="F43" s="45"/>
      <c r="G43" s="45"/>
      <c r="H43" s="46"/>
      <c r="I43" s="42"/>
      <c r="J43" s="43"/>
      <c r="K43" s="288"/>
      <c r="L43" s="285"/>
      <c r="M43" s="410">
        <v>0.1</v>
      </c>
      <c r="N43" s="353">
        <f>N77*M43</f>
        <v>425.56004338416665</v>
      </c>
    </row>
    <row r="44" spans="1:14" ht="15.75" thickBot="1">
      <c r="B44" s="867"/>
      <c r="C44" s="868"/>
      <c r="D44" s="868"/>
      <c r="E44" s="868"/>
      <c r="F44" s="868"/>
      <c r="G44" s="868"/>
      <c r="H44" s="869"/>
      <c r="I44" s="877"/>
      <c r="J44" s="878"/>
      <c r="K44" s="47"/>
      <c r="L44" s="879"/>
      <c r="M44" s="880"/>
      <c r="N44" s="111"/>
    </row>
    <row r="45" spans="1:14" ht="15.75" thickBot="1">
      <c r="B45" s="818" t="s">
        <v>1037</v>
      </c>
      <c r="C45" s="819"/>
      <c r="D45" s="819"/>
      <c r="E45" s="819"/>
      <c r="F45" s="819"/>
      <c r="G45" s="819"/>
      <c r="H45" s="819"/>
      <c r="I45" s="819"/>
      <c r="J45" s="819"/>
      <c r="K45" s="819"/>
      <c r="L45" s="819"/>
      <c r="M45" s="820"/>
      <c r="N45" s="403">
        <f>SUM(N36:N44)</f>
        <v>77981.894866373637</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3" t="s">
        <v>1028</v>
      </c>
      <c r="C49" s="864"/>
      <c r="D49" s="864"/>
      <c r="E49" s="864"/>
      <c r="F49" s="864"/>
      <c r="G49" s="864"/>
      <c r="H49" s="864"/>
      <c r="I49" s="898"/>
      <c r="J49" s="324" t="s">
        <v>1029</v>
      </c>
      <c r="K49" s="91" t="s">
        <v>1030</v>
      </c>
      <c r="L49" s="899" t="s">
        <v>1039</v>
      </c>
      <c r="M49" s="898"/>
      <c r="N49" s="92" t="s">
        <v>1035</v>
      </c>
    </row>
    <row r="50" spans="1:14">
      <c r="A50" t="s">
        <v>845</v>
      </c>
      <c r="B50" s="49" t="str">
        <f>VLOOKUP(A50,MATERIALES!A5:D372,3,FALSE)</f>
        <v>Agua</v>
      </c>
      <c r="C50" s="290"/>
      <c r="D50" s="290"/>
      <c r="E50" s="290"/>
      <c r="F50" s="290"/>
      <c r="G50" s="290"/>
      <c r="H50" s="290"/>
      <c r="I50" s="277"/>
      <c r="J50" s="233" t="str">
        <f>VLOOKUP(A50,MATERIALES!A4:D633,2,FALSE)</f>
        <v>lt</v>
      </c>
      <c r="K50" s="291">
        <v>75</v>
      </c>
      <c r="L50" s="276"/>
      <c r="M50" s="411">
        <f>VLOOKUP(A50,MATERIALES!A5:D389,4,FALSE)</f>
        <v>60</v>
      </c>
      <c r="N50" s="281">
        <f>K50*M50</f>
        <v>4500</v>
      </c>
    </row>
    <row r="51" spans="1:14">
      <c r="A51" t="s">
        <v>879</v>
      </c>
      <c r="B51" s="49" t="str">
        <f>VLOOKUP(A51,MATERIALES!A5:D372,3,FALSE)</f>
        <v xml:space="preserve">Cemento Asfáltico </v>
      </c>
      <c r="C51" s="290"/>
      <c r="D51" s="290"/>
      <c r="E51" s="290"/>
      <c r="F51" s="290"/>
      <c r="G51" s="290"/>
      <c r="H51" s="290"/>
      <c r="I51" s="277"/>
      <c r="J51" s="233" t="str">
        <f>VLOOKUP(A51,MATERIALES!A4:D633,2,FALSE)</f>
        <v>kg</v>
      </c>
      <c r="K51" s="291">
        <v>1.3</v>
      </c>
      <c r="L51" s="276"/>
      <c r="M51" s="411">
        <f>VLOOKUP(A51,MATERIALES!A5:D389,4,FALSE)</f>
        <v>1214</v>
      </c>
      <c r="N51" s="281">
        <f>K51*M51</f>
        <v>1578.2</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75" thickBot="1">
      <c r="B54" s="900"/>
      <c r="C54" s="901"/>
      <c r="D54" s="901"/>
      <c r="E54" s="901"/>
      <c r="F54" s="901"/>
      <c r="G54" s="901"/>
      <c r="H54" s="901"/>
      <c r="I54" s="871"/>
      <c r="J54" s="48"/>
      <c r="K54" s="50"/>
      <c r="L54" s="902"/>
      <c r="M54" s="903"/>
      <c r="N54" s="51"/>
    </row>
    <row r="55" spans="1:14" ht="15.75" thickBot="1">
      <c r="B55" s="818" t="s">
        <v>1037</v>
      </c>
      <c r="C55" s="819"/>
      <c r="D55" s="819"/>
      <c r="E55" s="819"/>
      <c r="F55" s="819"/>
      <c r="G55" s="819"/>
      <c r="H55" s="819"/>
      <c r="I55" s="819"/>
      <c r="J55" s="819"/>
      <c r="K55" s="819"/>
      <c r="L55" s="819"/>
      <c r="M55" s="820"/>
      <c r="N55" s="403">
        <f>SUM(N50:N54)</f>
        <v>6078.2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4255.600433841666</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N45+N55+N66+N77</f>
        <v>88315.695300215302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17663.13906004306</v>
      </c>
      <c r="M84" s="854"/>
      <c r="N84" s="57"/>
    </row>
    <row r="85" spans="1:14">
      <c r="B85" s="95" t="s">
        <v>1057</v>
      </c>
      <c r="C85" s="96"/>
      <c r="D85" s="96"/>
      <c r="E85" s="96"/>
      <c r="F85" s="96"/>
      <c r="G85" s="96"/>
      <c r="H85" s="96"/>
      <c r="I85" s="93"/>
      <c r="J85" s="94"/>
      <c r="K85" s="313">
        <v>0.05</v>
      </c>
      <c r="L85" s="853">
        <f>N79*K85</f>
        <v>4415.7847650107651</v>
      </c>
      <c r="M85" s="854"/>
      <c r="N85" s="57"/>
    </row>
    <row r="86" spans="1:14" ht="15.75" thickBot="1">
      <c r="B86" s="97" t="s">
        <v>1058</v>
      </c>
      <c r="C86" s="98"/>
      <c r="D86" s="98"/>
      <c r="E86" s="98"/>
      <c r="F86" s="98"/>
      <c r="G86" s="98"/>
      <c r="H86" s="98"/>
      <c r="I86" s="99"/>
      <c r="J86" s="100"/>
      <c r="K86" s="314">
        <v>0.05</v>
      </c>
      <c r="L86" s="855">
        <f>N79*K86</f>
        <v>4415.7847650107651</v>
      </c>
      <c r="M86" s="856"/>
      <c r="N86" s="57"/>
    </row>
    <row r="87" spans="1:14" ht="15.75" thickBot="1">
      <c r="B87" s="818" t="s">
        <v>1037</v>
      </c>
      <c r="C87" s="819"/>
      <c r="D87" s="819"/>
      <c r="E87" s="819"/>
      <c r="F87" s="819"/>
      <c r="G87" s="819"/>
      <c r="H87" s="819"/>
      <c r="I87" s="819"/>
      <c r="J87" s="819"/>
      <c r="K87" s="819"/>
      <c r="L87" s="819"/>
      <c r="M87" s="820"/>
      <c r="N87" s="58">
        <f>L84+L85+L86</f>
        <v>26494.708590064591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114810.40389027989</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1" t="s">
        <v>2324</v>
      </c>
      <c r="C106" s="822"/>
      <c r="D106" s="822"/>
      <c r="E106" s="822"/>
      <c r="F106" s="822"/>
      <c r="G106" s="822"/>
      <c r="H106" s="822"/>
      <c r="I106" s="822"/>
      <c r="J106" s="822"/>
      <c r="K106" s="822"/>
      <c r="L106" s="822"/>
      <c r="M106" s="822"/>
      <c r="N106" s="823"/>
    </row>
    <row r="107" spans="2:14" ht="15" customHeight="1">
      <c r="B107" s="821"/>
      <c r="C107" s="822"/>
      <c r="D107" s="822"/>
      <c r="E107" s="822"/>
      <c r="F107" s="822"/>
      <c r="G107" s="822"/>
      <c r="H107" s="822"/>
      <c r="I107" s="822"/>
      <c r="J107" s="822"/>
      <c r="K107" s="822"/>
      <c r="L107" s="822"/>
      <c r="M107" s="822"/>
      <c r="N107" s="823"/>
    </row>
    <row r="108" spans="2:14" ht="30" customHeight="1">
      <c r="B108" s="824" t="s">
        <v>2325</v>
      </c>
      <c r="C108" s="825"/>
      <c r="D108" s="825"/>
      <c r="E108" s="825"/>
      <c r="F108" s="825"/>
      <c r="G108" s="825"/>
      <c r="H108" s="825"/>
      <c r="I108" s="825"/>
      <c r="J108" s="825"/>
      <c r="K108" s="825"/>
      <c r="L108" s="825"/>
      <c r="M108" s="825"/>
      <c r="N108" s="826"/>
    </row>
    <row r="109" spans="2:14">
      <c r="B109" s="824"/>
      <c r="C109" s="825"/>
      <c r="D109" s="825"/>
      <c r="E109" s="825"/>
      <c r="F109" s="825"/>
      <c r="G109" s="825"/>
      <c r="H109" s="825"/>
      <c r="I109" s="825"/>
      <c r="J109" s="825"/>
      <c r="K109" s="825"/>
      <c r="L109" s="825"/>
      <c r="M109" s="825"/>
      <c r="N109" s="826"/>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4"/>
      <c r="K119" s="884"/>
      <c r="L119" s="884"/>
      <c r="M119" s="884"/>
      <c r="N119" s="885"/>
    </row>
    <row r="120" spans="2:14" ht="15.75" thickBot="1">
      <c r="B120" s="270" t="s">
        <v>2327</v>
      </c>
      <c r="C120" s="402"/>
      <c r="D120" s="402"/>
      <c r="E120" s="63"/>
      <c r="F120" s="63"/>
      <c r="G120" s="63"/>
      <c r="H120" s="63"/>
      <c r="I120" s="63"/>
      <c r="J120" s="886"/>
      <c r="K120" s="886"/>
      <c r="L120" s="886"/>
      <c r="M120" s="886"/>
      <c r="N120" s="887"/>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18</v>
      </c>
      <c r="N36" s="281">
        <f>K36/M36</f>
        <v>4471.2725273165888</v>
      </c>
    </row>
    <row r="37" spans="1:14">
      <c r="A37" s="119" t="s">
        <v>154</v>
      </c>
      <c r="B37" s="867" t="str">
        <f>VLOOKUP(A37,EQUIPOS!A7:D154,3,FALSE)</f>
        <v>Carrotanque Irrigador de asfalto, 1000 GALONES DE CAPACIDAD</v>
      </c>
      <c r="C37" s="868"/>
      <c r="D37" s="868"/>
      <c r="E37" s="868"/>
      <c r="F37" s="868"/>
      <c r="G37" s="868"/>
      <c r="H37" s="869"/>
      <c r="I37" s="276"/>
      <c r="J37" s="277"/>
      <c r="K37" s="278">
        <f>VLOOKUP(A37,EQUIPOS!A7:D164,4,FALSE)</f>
        <v>94994.299702000862</v>
      </c>
      <c r="L37" s="279"/>
      <c r="M37" s="280">
        <v>18</v>
      </c>
      <c r="N37" s="281">
        <f>K37/M37</f>
        <v>5277.4610945556033</v>
      </c>
    </row>
    <row r="38" spans="1:14">
      <c r="A38" t="s">
        <v>269</v>
      </c>
      <c r="B38" s="867" t="str">
        <f>VLOOKUP(A38,EQUIPOS!A8:D154,3,FALSE)</f>
        <v>Motoniveladora  potencia 215 HP, ancho de cuchilla 4,27 m, peso 18 ton.</v>
      </c>
      <c r="C38" s="868"/>
      <c r="D38" s="868"/>
      <c r="E38" s="868"/>
      <c r="F38" s="868"/>
      <c r="G38" s="868"/>
      <c r="H38" s="869"/>
      <c r="I38" s="276"/>
      <c r="J38" s="277"/>
      <c r="K38" s="278">
        <f>VLOOKUP(A38,EQUIPOS!A8:D165,4,FALSE)</f>
        <v>161462.69369944659</v>
      </c>
      <c r="L38" s="279"/>
      <c r="M38" s="280">
        <v>18</v>
      </c>
      <c r="N38" s="281">
        <f>K38/M38</f>
        <v>8970.1496499692548</v>
      </c>
    </row>
    <row r="39" spans="1:14">
      <c r="A39" t="s">
        <v>299</v>
      </c>
      <c r="B39" s="867" t="str">
        <f>VLOOKUP(A39,EQUIPOS!A9:D154,3,FALSE)</f>
        <v xml:space="preserve">Recicladora, potencia 430HP </v>
      </c>
      <c r="C39" s="868"/>
      <c r="D39" s="868"/>
      <c r="E39" s="868"/>
      <c r="F39" s="868"/>
      <c r="G39" s="868"/>
      <c r="H39" s="869"/>
      <c r="I39" s="870"/>
      <c r="J39" s="871"/>
      <c r="K39" s="278">
        <f>VLOOKUP(A39,EQUIPOS!A9:D166,4,FALSE)</f>
        <v>503027.30672219122</v>
      </c>
      <c r="L39" s="872">
        <v>18</v>
      </c>
      <c r="M39" s="873"/>
      <c r="N39" s="281">
        <f>K39/L39</f>
        <v>27945.961484566178</v>
      </c>
    </row>
    <row r="40" spans="1:14">
      <c r="A40" t="s">
        <v>365</v>
      </c>
      <c r="B40" s="867" t="str">
        <f>VLOOKUP(A40,EQUIPOS!A10:D154,3,FALSE)</f>
        <v xml:space="preserve">Vibrocompatador, potencia 153 HP, peso 10 Ton. </v>
      </c>
      <c r="C40" s="868"/>
      <c r="D40" s="868"/>
      <c r="E40" s="868"/>
      <c r="F40" s="868"/>
      <c r="G40" s="868"/>
      <c r="H40" s="869"/>
      <c r="I40" s="42"/>
      <c r="J40" s="43"/>
      <c r="K40" s="278">
        <f>VLOOKUP(A40,EQUIPOS!A10:D167,4,FALSE)</f>
        <v>90708.812260536419</v>
      </c>
      <c r="L40" s="285"/>
      <c r="M40" s="286">
        <v>18</v>
      </c>
      <c r="N40" s="281">
        <f>K40/M40</f>
        <v>5039.3784589186898</v>
      </c>
    </row>
    <row r="41" spans="1:14">
      <c r="B41" s="329"/>
      <c r="C41" s="330"/>
      <c r="D41" s="330"/>
      <c r="E41" s="330"/>
      <c r="F41" s="332"/>
      <c r="G41" s="332"/>
      <c r="H41" s="131"/>
      <c r="I41" s="42"/>
      <c r="J41" s="43"/>
      <c r="K41" s="283"/>
      <c r="L41" s="285"/>
      <c r="M41" s="286"/>
      <c r="N41" s="281"/>
    </row>
    <row r="42" spans="1:14">
      <c r="B42" s="875" t="s">
        <v>1036</v>
      </c>
      <c r="C42" s="876"/>
      <c r="D42" s="876"/>
      <c r="E42" s="44"/>
      <c r="F42" s="45"/>
      <c r="G42" s="45"/>
      <c r="H42" s="46"/>
      <c r="I42" s="42"/>
      <c r="J42" s="43"/>
      <c r="K42" s="288"/>
      <c r="L42" s="285"/>
      <c r="M42" s="410">
        <v>0.01</v>
      </c>
      <c r="N42" s="353">
        <f>N76*M42</f>
        <v>28.370669558944442</v>
      </c>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3">
        <f>SUM(N36:N43)</f>
        <v>51732.59388488526</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4" t="s">
        <v>1029</v>
      </c>
      <c r="K48" s="91" t="s">
        <v>1030</v>
      </c>
      <c r="L48" s="899" t="s">
        <v>1039</v>
      </c>
      <c r="M48" s="898"/>
      <c r="N48" s="92" t="s">
        <v>1035</v>
      </c>
    </row>
    <row r="49" spans="1:14">
      <c r="A49" t="s">
        <v>583</v>
      </c>
      <c r="B49" s="49" t="str">
        <f>VLOOKUP(A49,MATERIALES!A5:D372,3,FALSE)</f>
        <v>Mezcla densa en Caliente MDC-25</v>
      </c>
      <c r="C49" s="290"/>
      <c r="D49" s="290"/>
      <c r="E49" s="290"/>
      <c r="F49" s="290"/>
      <c r="G49" s="290"/>
      <c r="H49" s="290"/>
      <c r="I49" s="277"/>
      <c r="J49" s="233" t="str">
        <f>VLOOKUP(A49,MATERIALES!A5:D634,2,FALSE)</f>
        <v>m3</v>
      </c>
      <c r="K49" s="291">
        <v>0.153</v>
      </c>
      <c r="L49" s="276"/>
      <c r="M49" s="411">
        <f>VLOOKUP(A49,MATERIALES!A5:D389,4,FALSE)</f>
        <v>444636</v>
      </c>
      <c r="N49" s="281">
        <f>K49*M49</f>
        <v>68029.308000000005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SUM(N49:N53)</f>
        <v>68029.308000000005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5">
        <f>VLOOKUP(A59,TRANSPORTE!A5:D117,4,FALSE)</f>
        <v>1150</v>
      </c>
      <c r="M59" s="906"/>
      <c r="N59" s="296">
        <f>K59*L59</f>
        <v>175.95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175.95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2837.0669558944442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N44+N54+N65+N76</f>
        <v>122774.91884077972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24554.983768155944</v>
      </c>
      <c r="M83" s="854"/>
      <c r="N83" s="57"/>
    </row>
    <row r="84" spans="1:14">
      <c r="B84" s="95" t="s">
        <v>1057</v>
      </c>
      <c r="C84" s="96"/>
      <c r="D84" s="96"/>
      <c r="E84" s="96"/>
      <c r="F84" s="96"/>
      <c r="G84" s="96"/>
      <c r="H84" s="96"/>
      <c r="I84" s="93"/>
      <c r="J84" s="94"/>
      <c r="K84" s="313">
        <v>0.05</v>
      </c>
      <c r="L84" s="853">
        <f>N78*K84</f>
        <v>6138.745942038986</v>
      </c>
      <c r="M84" s="854"/>
      <c r="N84" s="57"/>
    </row>
    <row r="85" spans="1:14" ht="15.75" thickBot="1">
      <c r="B85" s="97" t="s">
        <v>1058</v>
      </c>
      <c r="C85" s="98"/>
      <c r="D85" s="98"/>
      <c r="E85" s="98"/>
      <c r="F85" s="98"/>
      <c r="G85" s="98"/>
      <c r="H85" s="98"/>
      <c r="I85" s="99"/>
      <c r="J85" s="100"/>
      <c r="K85" s="314">
        <v>0.05</v>
      </c>
      <c r="L85" s="855">
        <f>N78*K85</f>
        <v>6138.745942038986</v>
      </c>
      <c r="M85" s="856"/>
      <c r="N85" s="57"/>
    </row>
    <row r="86" spans="1:14" ht="15.75" thickBot="1">
      <c r="B86" s="818" t="s">
        <v>1037</v>
      </c>
      <c r="C86" s="819"/>
      <c r="D86" s="819"/>
      <c r="E86" s="819"/>
      <c r="F86" s="819"/>
      <c r="G86" s="819"/>
      <c r="H86" s="819"/>
      <c r="I86" s="819"/>
      <c r="J86" s="819"/>
      <c r="K86" s="819"/>
      <c r="L86" s="819"/>
      <c r="M86" s="820"/>
      <c r="N86" s="58">
        <f>L83+L84+L85</f>
        <v>36832.475652233916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159607.39449301362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P119"/>
  <sheetViews>
    <sheetView topLeftCell="A55" zoomScale="78" zoomScaleNormal="78" workbookViewId="0">
      <selection activeCell="P71" sqref="P71"/>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4.85546875"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18</v>
      </c>
      <c r="N36" s="281">
        <f>K36/M36</f>
        <v>4471.2725273165888</v>
      </c>
    </row>
    <row r="37" spans="1:14">
      <c r="A37" s="119" t="s">
        <v>154</v>
      </c>
      <c r="B37" s="867" t="str">
        <f>VLOOKUP(A37,EQUIPOS!A7:D154,3,FALSE)</f>
        <v>Carrotanque Irrigador de asfalto, 1000 GALONES DE CAPACIDAD</v>
      </c>
      <c r="C37" s="868"/>
      <c r="D37" s="868"/>
      <c r="E37" s="868"/>
      <c r="F37" s="868"/>
      <c r="G37" s="868"/>
      <c r="H37" s="869"/>
      <c r="I37" s="276"/>
      <c r="J37" s="277"/>
      <c r="K37" s="278">
        <f>VLOOKUP(A37,EQUIPOS!A7:D164,4,FALSE)</f>
        <v>94994.299702000862</v>
      </c>
      <c r="L37" s="279"/>
      <c r="M37" s="280">
        <v>18</v>
      </c>
      <c r="N37" s="281">
        <f>K37/M37</f>
        <v>5277.4610945556033</v>
      </c>
    </row>
    <row r="38" spans="1:14">
      <c r="A38" t="s">
        <v>269</v>
      </c>
      <c r="B38" s="867" t="str">
        <f>VLOOKUP(A38,EQUIPOS!A8:D154,3,FALSE)</f>
        <v>Motoniveladora  potencia 215 HP, ancho de cuchilla 4,27 m, peso 18 ton.</v>
      </c>
      <c r="C38" s="868"/>
      <c r="D38" s="868"/>
      <c r="E38" s="868"/>
      <c r="F38" s="868"/>
      <c r="G38" s="868"/>
      <c r="H38" s="869"/>
      <c r="I38" s="276"/>
      <c r="J38" s="277"/>
      <c r="K38" s="278">
        <f>VLOOKUP(A38,EQUIPOS!A8:D165,4,FALSE)</f>
        <v>161462.69369944659</v>
      </c>
      <c r="L38" s="279"/>
      <c r="M38" s="280">
        <v>18</v>
      </c>
      <c r="N38" s="281">
        <f>K38/M38</f>
        <v>8970.1496499692548</v>
      </c>
    </row>
    <row r="39" spans="1:14">
      <c r="A39" t="s">
        <v>299</v>
      </c>
      <c r="B39" s="867" t="str">
        <f>VLOOKUP(A39,EQUIPOS!A9:D154,3,FALSE)</f>
        <v xml:space="preserve">Recicladora, potencia 430HP </v>
      </c>
      <c r="C39" s="868"/>
      <c r="D39" s="868"/>
      <c r="E39" s="868"/>
      <c r="F39" s="868"/>
      <c r="G39" s="868"/>
      <c r="H39" s="869"/>
      <c r="I39" s="870"/>
      <c r="J39" s="871"/>
      <c r="K39" s="278">
        <f>VLOOKUP(A39,EQUIPOS!A9:D166,4,FALSE)</f>
        <v>503027.30672219122</v>
      </c>
      <c r="L39" s="872">
        <v>18</v>
      </c>
      <c r="M39" s="873"/>
      <c r="N39" s="281">
        <f>K39/L39</f>
        <v>27945.961484566178</v>
      </c>
    </row>
    <row r="40" spans="1:14">
      <c r="A40" t="s">
        <v>365</v>
      </c>
      <c r="B40" s="867" t="str">
        <f>VLOOKUP(A40,EQUIPOS!A10:D154,3,FALSE)</f>
        <v xml:space="preserve">Vibrocompatador, potencia 153 HP, peso 10 Ton. </v>
      </c>
      <c r="C40" s="868"/>
      <c r="D40" s="868"/>
      <c r="E40" s="868"/>
      <c r="F40" s="868"/>
      <c r="G40" s="868"/>
      <c r="H40" s="869"/>
      <c r="I40" s="42"/>
      <c r="J40" s="43"/>
      <c r="K40" s="278">
        <f>VLOOKUP(A40,EQUIPOS!A10:D167,4,FALSE)</f>
        <v>90708.812260536419</v>
      </c>
      <c r="L40" s="285"/>
      <c r="M40" s="286">
        <v>18</v>
      </c>
      <c r="N40" s="281">
        <f>K40/M40</f>
        <v>5039.3784589186898</v>
      </c>
    </row>
    <row r="41" spans="1:14">
      <c r="B41" s="329"/>
      <c r="C41" s="330"/>
      <c r="D41" s="330"/>
      <c r="E41" s="330"/>
      <c r="F41" s="332"/>
      <c r="G41" s="332"/>
      <c r="H41" s="131"/>
      <c r="I41" s="42"/>
      <c r="J41" s="43"/>
      <c r="K41" s="283"/>
      <c r="L41" s="285"/>
      <c r="M41" s="286"/>
      <c r="N41" s="287"/>
    </row>
    <row r="42" spans="1:14">
      <c r="B42" s="875" t="s">
        <v>1036</v>
      </c>
      <c r="C42" s="876"/>
      <c r="D42" s="876"/>
      <c r="E42" s="44"/>
      <c r="F42" s="45"/>
      <c r="G42" s="45"/>
      <c r="H42" s="46"/>
      <c r="I42" s="42"/>
      <c r="J42" s="43"/>
      <c r="K42" s="288"/>
      <c r="L42" s="285"/>
      <c r="M42" s="410">
        <v>0.01</v>
      </c>
      <c r="N42" s="353">
        <f>N76*M42</f>
        <v>28.370669558944442</v>
      </c>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3">
        <f>SUM(N36:N43)</f>
        <v>51732.59388488526</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4" t="s">
        <v>1029</v>
      </c>
      <c r="K48" s="91" t="s">
        <v>1030</v>
      </c>
      <c r="L48" s="899" t="s">
        <v>1039</v>
      </c>
      <c r="M48" s="898"/>
      <c r="N48" s="92" t="s">
        <v>1035</v>
      </c>
    </row>
    <row r="49" spans="1:14">
      <c r="A49" t="s">
        <v>581</v>
      </c>
      <c r="B49" s="49" t="str">
        <f>VLOOKUP(A49,MATERIALES!A4:D372,3,FALSE)</f>
        <v>Mezcla densa en Caliente MDC-19</v>
      </c>
      <c r="C49" s="290"/>
      <c r="D49" s="290"/>
      <c r="E49" s="290"/>
      <c r="F49" s="290"/>
      <c r="G49" s="290"/>
      <c r="H49" s="290"/>
      <c r="I49" s="277"/>
      <c r="J49" s="233" t="str">
        <f>VLOOKUP(A49,MATERIALES!A5:D634,2,FALSE)</f>
        <v>m3</v>
      </c>
      <c r="K49" s="291">
        <v>0.153</v>
      </c>
      <c r="L49" s="276"/>
      <c r="M49" s="411">
        <f>VLOOKUP(A49,MATERIALES!A5:D389,4,FALSE)</f>
        <v>446569</v>
      </c>
      <c r="N49" s="281">
        <f>K49*M49</f>
        <v>68325.057000000001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SUM(N49:N53)</f>
        <v>68325.057000000001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5">
        <f>VLOOKUP(A59,TRANSPORTE!A5:D117,4,FALSE)</f>
        <v>1100</v>
      </c>
      <c r="M59" s="906"/>
      <c r="N59" s="296">
        <f>K59*L59</f>
        <v>168.29999999999998</v>
      </c>
    </row>
    <row r="60" spans="1:14">
      <c r="B60" s="52"/>
      <c r="C60" s="53"/>
      <c r="D60" s="53"/>
      <c r="E60" s="53"/>
      <c r="F60" s="53"/>
      <c r="G60" s="53"/>
      <c r="H60" s="320"/>
      <c r="I60" s="288"/>
      <c r="J60" s="295"/>
      <c r="K60" s="288"/>
      <c r="L60" s="905"/>
      <c r="M60" s="90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6" ht="15.75" thickBot="1">
      <c r="B65" s="907" t="s">
        <v>1037</v>
      </c>
      <c r="C65" s="861"/>
      <c r="D65" s="861"/>
      <c r="E65" s="861"/>
      <c r="F65" s="861"/>
      <c r="G65" s="861"/>
      <c r="H65" s="861"/>
      <c r="I65" s="861"/>
      <c r="J65" s="861"/>
      <c r="K65" s="861"/>
      <c r="L65" s="861"/>
      <c r="M65" s="862"/>
      <c r="N65" s="110">
        <f>N59+N60+N61+N62+N63</f>
        <v>168.29999999999998</v>
      </c>
    </row>
    <row r="66" spans="1:16">
      <c r="B66" s="39"/>
      <c r="C66" s="40"/>
      <c r="D66" s="40"/>
      <c r="E66" s="40"/>
      <c r="F66" s="40"/>
      <c r="G66" s="40"/>
      <c r="H66" s="40"/>
      <c r="I66" s="40"/>
      <c r="J66" s="40"/>
      <c r="K66" s="40"/>
      <c r="L66" s="40"/>
      <c r="M66" s="40"/>
      <c r="N66" s="41"/>
    </row>
    <row r="67" spans="1:16">
      <c r="B67" s="70" t="s">
        <v>1046</v>
      </c>
      <c r="C67" s="71"/>
      <c r="D67" s="71"/>
      <c r="E67" s="71"/>
      <c r="F67" s="71"/>
      <c r="G67" s="71"/>
      <c r="H67" s="71"/>
      <c r="I67" s="71"/>
      <c r="J67" s="71"/>
      <c r="K67" s="71"/>
      <c r="L67" s="71"/>
      <c r="M67" s="71"/>
      <c r="N67" s="72"/>
    </row>
    <row r="68" spans="1:16" ht="15.75" thickBot="1">
      <c r="B68" s="74"/>
      <c r="C68" s="67"/>
      <c r="D68" s="67"/>
      <c r="E68" s="67"/>
      <c r="F68" s="67"/>
      <c r="G68" s="67"/>
      <c r="H68" s="67"/>
      <c r="I68" s="67"/>
      <c r="J68" s="67"/>
      <c r="K68" s="67"/>
      <c r="L68" s="67"/>
      <c r="M68" s="67"/>
      <c r="N68" s="69"/>
    </row>
    <row r="69" spans="1:16" ht="25.5">
      <c r="B69" s="857" t="s">
        <v>1047</v>
      </c>
      <c r="C69" s="858"/>
      <c r="D69" s="858"/>
      <c r="E69" s="858"/>
      <c r="F69" s="858"/>
      <c r="G69" s="858"/>
      <c r="H69" s="858"/>
      <c r="I69" s="79" t="s">
        <v>1048</v>
      </c>
      <c r="J69" s="81" t="s">
        <v>1494</v>
      </c>
      <c r="K69" s="80" t="s">
        <v>1050</v>
      </c>
      <c r="L69" s="859" t="s">
        <v>1034</v>
      </c>
      <c r="M69" s="860"/>
      <c r="N69" s="104" t="s">
        <v>1035</v>
      </c>
    </row>
    <row r="70" spans="1:16">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v>147543.4</v>
      </c>
      <c r="P70" s="120">
        <f>+I70/O70</f>
        <v>1.1225399999999999</v>
      </c>
    </row>
    <row r="71" spans="1:16">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c r="O71">
        <v>49181.133333333331</v>
      </c>
      <c r="P71" s="120">
        <f>+I71/O71</f>
        <v>1.1225400000000001</v>
      </c>
    </row>
    <row r="72" spans="1:16">
      <c r="B72" s="55"/>
      <c r="C72" s="53"/>
      <c r="D72" s="53"/>
      <c r="E72" s="53"/>
      <c r="F72" s="53"/>
      <c r="G72" s="53"/>
      <c r="H72" s="53"/>
      <c r="I72" s="301"/>
      <c r="J72" s="302"/>
      <c r="K72" s="303"/>
      <c r="L72" s="56"/>
      <c r="M72" s="309"/>
      <c r="N72" s="404"/>
    </row>
    <row r="73" spans="1:16">
      <c r="B73" s="55"/>
      <c r="C73" s="53"/>
      <c r="D73" s="53"/>
      <c r="E73" s="53"/>
      <c r="F73" s="53"/>
      <c r="G73" s="53"/>
      <c r="H73" s="53"/>
      <c r="I73" s="288"/>
      <c r="J73" s="306"/>
      <c r="K73" s="307"/>
      <c r="L73" s="327"/>
      <c r="M73" s="309"/>
      <c r="N73" s="305"/>
    </row>
    <row r="74" spans="1:16">
      <c r="B74" s="55"/>
      <c r="C74" s="53"/>
      <c r="D74" s="53"/>
      <c r="E74" s="53"/>
      <c r="F74" s="53"/>
      <c r="G74" s="53"/>
      <c r="H74" s="53"/>
      <c r="I74" s="288"/>
      <c r="J74" s="306"/>
      <c r="K74" s="307"/>
      <c r="L74" s="327"/>
      <c r="M74" s="309"/>
      <c r="N74" s="305"/>
    </row>
    <row r="75" spans="1:16" ht="15.75" thickBot="1">
      <c r="B75" s="894"/>
      <c r="C75" s="895"/>
      <c r="D75" s="895"/>
      <c r="E75" s="895"/>
      <c r="F75" s="895"/>
      <c r="G75" s="895"/>
      <c r="H75" s="895"/>
      <c r="I75" s="132"/>
      <c r="J75" s="132"/>
      <c r="K75" s="132"/>
      <c r="L75" s="908"/>
      <c r="M75" s="908"/>
      <c r="N75" s="51"/>
    </row>
    <row r="76" spans="1:16" ht="15.75" thickBot="1">
      <c r="B76" s="907" t="s">
        <v>1037</v>
      </c>
      <c r="C76" s="861"/>
      <c r="D76" s="861"/>
      <c r="E76" s="861"/>
      <c r="F76" s="861"/>
      <c r="G76" s="861"/>
      <c r="H76" s="861"/>
      <c r="I76" s="861"/>
      <c r="J76" s="861"/>
      <c r="K76" s="861"/>
      <c r="L76" s="861"/>
      <c r="M76" s="862"/>
      <c r="N76" s="310">
        <f>SUM(N70:N75)</f>
        <v>2837.0669558944442</v>
      </c>
    </row>
    <row r="77" spans="1:16" ht="15.75" thickBot="1">
      <c r="B77" s="39"/>
      <c r="C77" s="40"/>
      <c r="D77" s="40"/>
      <c r="E77" s="40"/>
      <c r="F77" s="40"/>
      <c r="G77" s="40"/>
      <c r="H77" s="40"/>
      <c r="I77" s="40"/>
      <c r="J77" s="40"/>
      <c r="K77" s="40"/>
      <c r="L77" s="40"/>
      <c r="M77" s="40"/>
      <c r="N77" s="41"/>
    </row>
    <row r="78" spans="1:16" ht="15.75" thickBot="1">
      <c r="B78" s="818" t="s">
        <v>1051</v>
      </c>
      <c r="C78" s="819"/>
      <c r="D78" s="819"/>
      <c r="E78" s="819"/>
      <c r="F78" s="819"/>
      <c r="G78" s="819"/>
      <c r="H78" s="819"/>
      <c r="I78" s="819"/>
      <c r="J78" s="819"/>
      <c r="K78" s="819"/>
      <c r="L78" s="819"/>
      <c r="M78" s="820"/>
      <c r="N78" s="105">
        <f>N44+N54+N65+N76</f>
        <v>123063.01784077971</v>
      </c>
    </row>
    <row r="79" spans="1:16">
      <c r="B79" s="39"/>
      <c r="C79" s="40"/>
      <c r="D79" s="40"/>
      <c r="E79" s="40"/>
      <c r="F79" s="40"/>
      <c r="G79" s="40"/>
      <c r="H79" s="40"/>
      <c r="I79" s="40"/>
      <c r="J79" s="40"/>
      <c r="K79" s="40"/>
      <c r="L79" s="40"/>
      <c r="M79" s="40"/>
      <c r="N79" s="41"/>
    </row>
    <row r="80" spans="1:16">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24612.603568155944</v>
      </c>
      <c r="M83" s="854"/>
      <c r="N83" s="57"/>
    </row>
    <row r="84" spans="1:14">
      <c r="B84" s="95" t="s">
        <v>1057</v>
      </c>
      <c r="C84" s="96"/>
      <c r="D84" s="96"/>
      <c r="E84" s="96"/>
      <c r="F84" s="96"/>
      <c r="G84" s="96"/>
      <c r="H84" s="96"/>
      <c r="I84" s="93"/>
      <c r="J84" s="94"/>
      <c r="K84" s="313">
        <v>0.05</v>
      </c>
      <c r="L84" s="853">
        <f>N78*K84</f>
        <v>6153.1508920389861</v>
      </c>
      <c r="M84" s="854"/>
      <c r="N84" s="57"/>
    </row>
    <row r="85" spans="1:14" ht="15.75" thickBot="1">
      <c r="B85" s="97" t="s">
        <v>1058</v>
      </c>
      <c r="C85" s="98"/>
      <c r="D85" s="98"/>
      <c r="E85" s="98"/>
      <c r="F85" s="98"/>
      <c r="G85" s="98"/>
      <c r="H85" s="98"/>
      <c r="I85" s="99"/>
      <c r="J85" s="100"/>
      <c r="K85" s="314">
        <v>0.05</v>
      </c>
      <c r="L85" s="855">
        <f>N78*K85</f>
        <v>6153.1508920389861</v>
      </c>
      <c r="M85" s="856"/>
      <c r="N85" s="57"/>
    </row>
    <row r="86" spans="1:14" ht="15.75" thickBot="1">
      <c r="B86" s="818" t="s">
        <v>1037</v>
      </c>
      <c r="C86" s="819"/>
      <c r="D86" s="819"/>
      <c r="E86" s="819"/>
      <c r="F86" s="819"/>
      <c r="G86" s="819"/>
      <c r="H86" s="819"/>
      <c r="I86" s="819"/>
      <c r="J86" s="819"/>
      <c r="K86" s="819"/>
      <c r="L86" s="819"/>
      <c r="M86" s="820"/>
      <c r="N86" s="58">
        <f>L83+L84+L85</f>
        <v>36918.905352233916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159981.92319301362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15</v>
      </c>
      <c r="N36" s="281">
        <f>K36/M36</f>
        <v>5365.5270327799071</v>
      </c>
    </row>
    <row r="37" spans="1:14">
      <c r="A37" s="119" t="s">
        <v>154</v>
      </c>
      <c r="B37" s="867" t="str">
        <f>VLOOKUP(A37,EQUIPOS!A7:D154,3,FALSE)</f>
        <v>Carrotanque Irrigador de asfalto, 1000 GALONES DE CAPACIDAD</v>
      </c>
      <c r="C37" s="868"/>
      <c r="D37" s="868"/>
      <c r="E37" s="868"/>
      <c r="F37" s="868"/>
      <c r="G37" s="868"/>
      <c r="H37" s="869"/>
      <c r="I37" s="276"/>
      <c r="J37" s="277"/>
      <c r="K37" s="278">
        <f>VLOOKUP(A37,EQUIPOS!A7:D164,4,FALSE)</f>
        <v>94994.299702000862</v>
      </c>
      <c r="L37" s="279"/>
      <c r="M37" s="280">
        <v>15</v>
      </c>
      <c r="N37" s="281">
        <f>K37/M37</f>
        <v>6332.9533134667245</v>
      </c>
    </row>
    <row r="38" spans="1:14">
      <c r="A38" t="s">
        <v>269</v>
      </c>
      <c r="B38" s="867" t="str">
        <f>VLOOKUP(A38,EQUIPOS!A8:D154,3,FALSE)</f>
        <v>Motoniveladora  potencia 215 HP, ancho de cuchilla 4,27 m, peso 18 ton.</v>
      </c>
      <c r="C38" s="868"/>
      <c r="D38" s="868"/>
      <c r="E38" s="868"/>
      <c r="F38" s="868"/>
      <c r="G38" s="868"/>
      <c r="H38" s="869"/>
      <c r="I38" s="276"/>
      <c r="J38" s="277"/>
      <c r="K38" s="278">
        <f>VLOOKUP(A38,EQUIPOS!A8:D165,4,FALSE)</f>
        <v>161462.69369944659</v>
      </c>
      <c r="L38" s="279"/>
      <c r="M38" s="280">
        <v>15</v>
      </c>
      <c r="N38" s="281">
        <f>K38/M38</f>
        <v>10764.179579963105</v>
      </c>
    </row>
    <row r="39" spans="1:14">
      <c r="A39" t="s">
        <v>299</v>
      </c>
      <c r="B39" s="867" t="str">
        <f>VLOOKUP(A39,EQUIPOS!A9:D154,3,FALSE)</f>
        <v xml:space="preserve">Recicladora, potencia 430HP </v>
      </c>
      <c r="C39" s="868"/>
      <c r="D39" s="868"/>
      <c r="E39" s="868"/>
      <c r="F39" s="868"/>
      <c r="G39" s="868"/>
      <c r="H39" s="869"/>
      <c r="I39" s="870"/>
      <c r="J39" s="871"/>
      <c r="K39" s="278">
        <f>VLOOKUP(A39,EQUIPOS!A9:D166,4,FALSE)</f>
        <v>503027.30672219122</v>
      </c>
      <c r="L39" s="872">
        <v>15</v>
      </c>
      <c r="M39" s="873"/>
      <c r="N39" s="281">
        <f>K39/L39</f>
        <v>33535.153781479414</v>
      </c>
    </row>
    <row r="40" spans="1:14">
      <c r="A40" t="s">
        <v>365</v>
      </c>
      <c r="B40" s="867" t="str">
        <f>VLOOKUP(A40,EQUIPOS!A10:D154,3,FALSE)</f>
        <v xml:space="preserve">Vibrocompatador, potencia 153 HP, peso 10 Ton. </v>
      </c>
      <c r="C40" s="868"/>
      <c r="D40" s="868"/>
      <c r="E40" s="868"/>
      <c r="F40" s="868"/>
      <c r="G40" s="868"/>
      <c r="H40" s="869"/>
      <c r="I40" s="42"/>
      <c r="J40" s="43"/>
      <c r="K40" s="278">
        <f>VLOOKUP(A40,EQUIPOS!A10:D167,4,FALSE)</f>
        <v>90708.812260536419</v>
      </c>
      <c r="L40" s="285"/>
      <c r="M40" s="286">
        <v>15</v>
      </c>
      <c r="N40" s="281">
        <f>K40/M40</f>
        <v>6047.254150702428</v>
      </c>
    </row>
    <row r="41" spans="1:14">
      <c r="B41" s="329"/>
      <c r="C41" s="330"/>
      <c r="D41" s="330"/>
      <c r="E41" s="330"/>
      <c r="F41" s="332"/>
      <c r="G41" s="332"/>
      <c r="H41" s="131"/>
      <c r="I41" s="42"/>
      <c r="J41" s="43"/>
      <c r="K41" s="283"/>
      <c r="L41" s="285"/>
      <c r="M41" s="286"/>
      <c r="N41" s="287"/>
    </row>
    <row r="42" spans="1:14">
      <c r="B42" s="875" t="s">
        <v>1036</v>
      </c>
      <c r="C42" s="876"/>
      <c r="D42" s="876"/>
      <c r="E42" s="44"/>
      <c r="F42" s="45"/>
      <c r="G42" s="45"/>
      <c r="H42" s="46"/>
      <c r="I42" s="42"/>
      <c r="J42" s="43"/>
      <c r="K42" s="288"/>
      <c r="L42" s="285"/>
      <c r="M42" s="410">
        <v>0.01</v>
      </c>
      <c r="N42" s="353">
        <f>N76*M42</f>
        <v>34.044803470733335</v>
      </c>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3">
        <f>SUM(N36:N43)</f>
        <v>62079.112661862317</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4" t="s">
        <v>1029</v>
      </c>
      <c r="K48" s="91" t="s">
        <v>1030</v>
      </c>
      <c r="L48" s="899" t="s">
        <v>1039</v>
      </c>
      <c r="M48" s="898"/>
      <c r="N48" s="92" t="s">
        <v>1035</v>
      </c>
    </row>
    <row r="49" spans="1:14">
      <c r="A49" t="s">
        <v>583</v>
      </c>
      <c r="B49" s="49" t="str">
        <f>VLOOKUP(A49,MATERIALES!A4:D372,3,FALSE)</f>
        <v>Mezcla densa en Caliente MDC-25</v>
      </c>
      <c r="C49" s="290"/>
      <c r="D49" s="290"/>
      <c r="E49" s="290"/>
      <c r="F49" s="290"/>
      <c r="G49" s="290"/>
      <c r="H49" s="290"/>
      <c r="I49" s="277"/>
      <c r="J49" s="233" t="str">
        <f>VLOOKUP(A49,MATERIALES!A5:D634,2,FALSE)</f>
        <v>m3</v>
      </c>
      <c r="K49" s="291">
        <v>0.153</v>
      </c>
      <c r="L49" s="276"/>
      <c r="M49" s="411">
        <f>VLOOKUP(A49,MATERIALES!A5:D389,4,FALSE)</f>
        <v>444636</v>
      </c>
      <c r="N49" s="281">
        <f>K49*M49</f>
        <v>68029.308000000005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SUM(N49:N53)</f>
        <v>68029.308000000005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05">
        <f>VLOOKUP(A59,TRANSPORTE!A5:D117,4,FALSE)</f>
        <v>1150</v>
      </c>
      <c r="M59" s="906"/>
      <c r="N59" s="296">
        <f>K59*L59</f>
        <v>175.95</v>
      </c>
    </row>
    <row r="60" spans="1:14">
      <c r="B60" s="52"/>
      <c r="C60" s="53"/>
      <c r="D60" s="53"/>
      <c r="E60" s="53"/>
      <c r="F60" s="53"/>
      <c r="G60" s="53"/>
      <c r="H60" s="320"/>
      <c r="I60" s="288"/>
      <c r="J60" s="295"/>
      <c r="K60" s="288"/>
      <c r="L60" s="905"/>
      <c r="M60" s="90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175.95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3404.4803470733332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N44+N54+N65+N76</f>
        <v>133688.85100893566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26737.770201787134</v>
      </c>
      <c r="M83" s="854"/>
      <c r="N83" s="57"/>
    </row>
    <row r="84" spans="1:14">
      <c r="B84" s="95" t="s">
        <v>1057</v>
      </c>
      <c r="C84" s="96"/>
      <c r="D84" s="96"/>
      <c r="E84" s="96"/>
      <c r="F84" s="96"/>
      <c r="G84" s="96"/>
      <c r="H84" s="96"/>
      <c r="I84" s="93"/>
      <c r="J84" s="94"/>
      <c r="K84" s="313">
        <v>0.05</v>
      </c>
      <c r="L84" s="853">
        <f>N78*K84</f>
        <v>6684.4425504467836</v>
      </c>
      <c r="M84" s="854"/>
      <c r="N84" s="57"/>
    </row>
    <row r="85" spans="1:14" ht="15.75" thickBot="1">
      <c r="B85" s="97" t="s">
        <v>1058</v>
      </c>
      <c r="C85" s="98"/>
      <c r="D85" s="98"/>
      <c r="E85" s="98"/>
      <c r="F85" s="98"/>
      <c r="G85" s="98"/>
      <c r="H85" s="98"/>
      <c r="I85" s="99"/>
      <c r="J85" s="100"/>
      <c r="K85" s="314">
        <v>0.05</v>
      </c>
      <c r="L85" s="855">
        <f>N78*K85</f>
        <v>6684.4425504467836</v>
      </c>
      <c r="M85" s="856"/>
      <c r="N85" s="57"/>
    </row>
    <row r="86" spans="1:14" ht="15.75" thickBot="1">
      <c r="B86" s="818" t="s">
        <v>1037</v>
      </c>
      <c r="C86" s="819"/>
      <c r="D86" s="819"/>
      <c r="E86" s="819"/>
      <c r="F86" s="819"/>
      <c r="G86" s="819"/>
      <c r="H86" s="819"/>
      <c r="I86" s="819"/>
      <c r="J86" s="819"/>
      <c r="K86" s="819"/>
      <c r="L86" s="819"/>
      <c r="M86" s="820"/>
      <c r="N86" s="58">
        <f>L83+L84+L85</f>
        <v>40106.655302680694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173795.50631161634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280">
        <v>15</v>
      </c>
      <c r="N36" s="281">
        <f>K36/M36</f>
        <v>5365.5270327799071</v>
      </c>
    </row>
    <row r="37" spans="1:14">
      <c r="A37" s="119" t="s">
        <v>154</v>
      </c>
      <c r="B37" s="867" t="str">
        <f>VLOOKUP(A37,EQUIPOS!A7:D154,3,FALSE)</f>
        <v>Carrotanque Irrigador de asfalto, 1000 GALONES DE CAPACIDAD</v>
      </c>
      <c r="C37" s="868"/>
      <c r="D37" s="868"/>
      <c r="E37" s="868"/>
      <c r="F37" s="868"/>
      <c r="G37" s="868"/>
      <c r="H37" s="869"/>
      <c r="I37" s="276"/>
      <c r="J37" s="277"/>
      <c r="K37" s="278">
        <f>VLOOKUP(A37,EQUIPOS!A7:D164,4,FALSE)</f>
        <v>94994.299702000862</v>
      </c>
      <c r="L37" s="279"/>
      <c r="M37" s="280">
        <v>15</v>
      </c>
      <c r="N37" s="281">
        <f>K37/M37</f>
        <v>6332.9533134667245</v>
      </c>
    </row>
    <row r="38" spans="1:14">
      <c r="A38" t="s">
        <v>269</v>
      </c>
      <c r="B38" s="867" t="str">
        <f>VLOOKUP(A38,EQUIPOS!A8:D154,3,FALSE)</f>
        <v>Motoniveladora  potencia 215 HP, ancho de cuchilla 4,27 m, peso 18 ton.</v>
      </c>
      <c r="C38" s="868"/>
      <c r="D38" s="868"/>
      <c r="E38" s="868"/>
      <c r="F38" s="868"/>
      <c r="G38" s="868"/>
      <c r="H38" s="869"/>
      <c r="I38" s="276"/>
      <c r="J38" s="277"/>
      <c r="K38" s="278">
        <f>VLOOKUP(A38,EQUIPOS!A8:D165,4,FALSE)</f>
        <v>161462.69369944659</v>
      </c>
      <c r="L38" s="279"/>
      <c r="M38" s="280">
        <v>15</v>
      </c>
      <c r="N38" s="281">
        <f>K38/M38</f>
        <v>10764.179579963105</v>
      </c>
    </row>
    <row r="39" spans="1:14">
      <c r="A39" t="s">
        <v>299</v>
      </c>
      <c r="B39" s="867" t="str">
        <f>VLOOKUP(A39,EQUIPOS!A9:D154,3,FALSE)</f>
        <v xml:space="preserve">Recicladora, potencia 430HP </v>
      </c>
      <c r="C39" s="868"/>
      <c r="D39" s="868"/>
      <c r="E39" s="868"/>
      <c r="F39" s="868"/>
      <c r="G39" s="868"/>
      <c r="H39" s="869"/>
      <c r="I39" s="870"/>
      <c r="J39" s="871"/>
      <c r="K39" s="278">
        <f>VLOOKUP(A39,EQUIPOS!A9:D166,4,FALSE)</f>
        <v>503027.30672219122</v>
      </c>
      <c r="L39" s="872">
        <v>15</v>
      </c>
      <c r="M39" s="873"/>
      <c r="N39" s="281">
        <f>K39/L39</f>
        <v>33535.153781479414</v>
      </c>
    </row>
    <row r="40" spans="1:14">
      <c r="A40" t="s">
        <v>365</v>
      </c>
      <c r="B40" s="867" t="str">
        <f>VLOOKUP(A40,EQUIPOS!A10:D154,3,FALSE)</f>
        <v xml:space="preserve">Vibrocompatador, potencia 153 HP, peso 10 Ton. </v>
      </c>
      <c r="C40" s="868"/>
      <c r="D40" s="868"/>
      <c r="E40" s="868"/>
      <c r="F40" s="868"/>
      <c r="G40" s="868"/>
      <c r="H40" s="869"/>
      <c r="I40" s="42"/>
      <c r="J40" s="43"/>
      <c r="K40" s="278">
        <f>VLOOKUP(A40,EQUIPOS!A10:D167,4,FALSE)</f>
        <v>90708.812260536419</v>
      </c>
      <c r="L40" s="285"/>
      <c r="M40" s="286">
        <v>15</v>
      </c>
      <c r="N40" s="281">
        <f>K40/M40</f>
        <v>6047.254150702428</v>
      </c>
    </row>
    <row r="41" spans="1:14">
      <c r="B41" s="329"/>
      <c r="C41" s="330"/>
      <c r="D41" s="330"/>
      <c r="E41" s="330"/>
      <c r="F41" s="332"/>
      <c r="G41" s="332"/>
      <c r="H41" s="131"/>
      <c r="I41" s="42"/>
      <c r="J41" s="43"/>
      <c r="K41" s="283"/>
      <c r="L41" s="285"/>
      <c r="M41" s="286"/>
      <c r="N41" s="287"/>
    </row>
    <row r="42" spans="1:14">
      <c r="B42" s="875" t="s">
        <v>1036</v>
      </c>
      <c r="C42" s="876"/>
      <c r="D42" s="876"/>
      <c r="E42" s="44"/>
      <c r="F42" s="45"/>
      <c r="G42" s="45"/>
      <c r="H42" s="46"/>
      <c r="I42" s="42"/>
      <c r="J42" s="43"/>
      <c r="K42" s="288"/>
      <c r="L42" s="285"/>
      <c r="M42" s="410">
        <v>0.01</v>
      </c>
      <c r="N42" s="353">
        <f>N76*M42</f>
        <v>34.044803470733335</v>
      </c>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3">
        <f>SUM(N36:N43)</f>
        <v>62079.112661862317</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4" t="s">
        <v>1029</v>
      </c>
      <c r="K48" s="91" t="s">
        <v>1030</v>
      </c>
      <c r="L48" s="899" t="s">
        <v>1039</v>
      </c>
      <c r="M48" s="898"/>
      <c r="N48" s="92" t="s">
        <v>1035</v>
      </c>
    </row>
    <row r="49" spans="1:14">
      <c r="A49" t="s">
        <v>581</v>
      </c>
      <c r="B49" s="49" t="str">
        <f>VLOOKUP(A49,MATERIALES!A4:D372,3,FALSE)</f>
        <v>Mezcla densa en Caliente MDC-19</v>
      </c>
      <c r="C49" s="290"/>
      <c r="D49" s="290"/>
      <c r="E49" s="290"/>
      <c r="F49" s="290"/>
      <c r="G49" s="290"/>
      <c r="H49" s="290"/>
      <c r="I49" s="277"/>
      <c r="J49" s="233" t="str">
        <f>VLOOKUP(A49,MATERIALES!A5:D634,2,FALSE)</f>
        <v>m3</v>
      </c>
      <c r="K49" s="291">
        <v>0.153</v>
      </c>
      <c r="L49" s="276"/>
      <c r="M49" s="411">
        <f>VLOOKUP(A49,MATERIALES!A5:D389,4,FALSE)</f>
        <v>446569</v>
      </c>
      <c r="N49" s="281">
        <f>K49*M49</f>
        <v>68325.057000000001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SUM(N49:N53)</f>
        <v>68325.057000000001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05">
        <f>VLOOKUP(A59,TRANSPORTE!A5:D117,4,FALSE)</f>
        <v>1100</v>
      </c>
      <c r="M59" s="906"/>
      <c r="N59" s="296">
        <f>K59*L59</f>
        <v>168.29999999999998</v>
      </c>
    </row>
    <row r="60" spans="1:14">
      <c r="B60" s="52"/>
      <c r="C60" s="53"/>
      <c r="D60" s="53"/>
      <c r="E60" s="53"/>
      <c r="F60" s="53"/>
      <c r="G60" s="53"/>
      <c r="H60" s="320"/>
      <c r="I60" s="288"/>
      <c r="J60" s="295"/>
      <c r="K60" s="288"/>
      <c r="L60" s="905"/>
      <c r="M60" s="90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168.29999999999998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3404.4803470733332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N44+N54+N65+N76</f>
        <v>133976.95000893564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26795.390001787131</v>
      </c>
      <c r="M83" s="854"/>
      <c r="N83" s="57"/>
    </row>
    <row r="84" spans="1:14">
      <c r="B84" s="95" t="s">
        <v>1057</v>
      </c>
      <c r="C84" s="96"/>
      <c r="D84" s="96"/>
      <c r="E84" s="96"/>
      <c r="F84" s="96"/>
      <c r="G84" s="96"/>
      <c r="H84" s="96"/>
      <c r="I84" s="93"/>
      <c r="J84" s="94"/>
      <c r="K84" s="313">
        <v>0.05</v>
      </c>
      <c r="L84" s="853">
        <f>N78*K84</f>
        <v>6698.8475004467828</v>
      </c>
      <c r="M84" s="854"/>
      <c r="N84" s="57"/>
    </row>
    <row r="85" spans="1:14" ht="15.75" thickBot="1">
      <c r="B85" s="97" t="s">
        <v>1058</v>
      </c>
      <c r="C85" s="98"/>
      <c r="D85" s="98"/>
      <c r="E85" s="98"/>
      <c r="F85" s="98"/>
      <c r="G85" s="98"/>
      <c r="H85" s="98"/>
      <c r="I85" s="99"/>
      <c r="J85" s="100"/>
      <c r="K85" s="314">
        <v>0.05</v>
      </c>
      <c r="L85" s="855">
        <f>N78*K85</f>
        <v>6698.8475004467828</v>
      </c>
      <c r="M85" s="856"/>
      <c r="N85" s="57"/>
    </row>
    <row r="86" spans="1:14" ht="15.75" thickBot="1">
      <c r="B86" s="818" t="s">
        <v>1037</v>
      </c>
      <c r="C86" s="819"/>
      <c r="D86" s="819"/>
      <c r="E86" s="819"/>
      <c r="F86" s="819"/>
      <c r="G86" s="819"/>
      <c r="H86" s="819"/>
      <c r="I86" s="819"/>
      <c r="J86" s="819"/>
      <c r="K86" s="819"/>
      <c r="L86" s="819"/>
      <c r="M86" s="820"/>
      <c r="N86" s="58">
        <f>L83+L84+L85</f>
        <v>40193.085002680695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174170.03501161633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68"/>
      <c r="F40" s="868"/>
      <c r="G40" s="868"/>
      <c r="H40" s="869"/>
      <c r="I40" s="42"/>
      <c r="J40" s="43"/>
      <c r="K40" s="278"/>
      <c r="L40" s="285"/>
      <c r="M40" s="286"/>
      <c r="N40" s="281"/>
    </row>
    <row r="41" spans="1:14">
      <c r="B41" s="329"/>
      <c r="C41" s="330"/>
      <c r="D41" s="330"/>
      <c r="E41" s="330"/>
      <c r="F41" s="332"/>
      <c r="G41" s="332"/>
      <c r="H41" s="131"/>
      <c r="I41" s="42"/>
      <c r="J41" s="43"/>
      <c r="K41" s="283"/>
      <c r="L41" s="285"/>
      <c r="M41" s="286"/>
      <c r="N41" s="287"/>
    </row>
    <row r="42" spans="1:14">
      <c r="B42" s="875" t="s">
        <v>1036</v>
      </c>
      <c r="C42" s="876"/>
      <c r="D42" s="876"/>
      <c r="E42" s="44"/>
      <c r="F42" s="45"/>
      <c r="G42" s="45"/>
      <c r="H42" s="46"/>
      <c r="I42" s="42"/>
      <c r="J42" s="43"/>
      <c r="K42" s="288"/>
      <c r="L42" s="285"/>
      <c r="M42" s="410">
        <v>0.01</v>
      </c>
      <c r="N42" s="353">
        <f>N76*M42</f>
        <v>4.0853764164879998</v>
      </c>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4" t="s">
        <v>1029</v>
      </c>
      <c r="K48" s="91" t="s">
        <v>1030</v>
      </c>
      <c r="L48" s="899" t="s">
        <v>1039</v>
      </c>
      <c r="M48" s="898"/>
      <c r="N48" s="92" t="s">
        <v>1035</v>
      </c>
    </row>
    <row r="49" spans="1:14">
      <c r="A49" t="s">
        <v>965</v>
      </c>
      <c r="B49" s="49" t="str">
        <f>VLOOKUP(A49,MATERIALES!A4:D372,3,FALSE)</f>
        <v>Geotextil Nt Repav 450 O Similar (Proveedores Pavco, Lafayet, Geomatrix, Tensar, Omnes U Otros)</v>
      </c>
      <c r="C49" s="290"/>
      <c r="D49" s="290"/>
      <c r="E49" s="290"/>
      <c r="F49" s="290"/>
      <c r="G49" s="290"/>
      <c r="H49" s="290"/>
      <c r="I49" s="277"/>
      <c r="J49" s="233" t="str">
        <f>VLOOKUP(A49,MATERIALES!A5:D634,2,FALSE)</f>
        <v>m2</v>
      </c>
      <c r="K49" s="291">
        <v>1.0549999999999999</v>
      </c>
      <c r="L49" s="276"/>
      <c r="M49" s="411">
        <f>VLOOKUP(A49,MATERIALES!A5:D389,4,FALSE)</f>
        <v>4106</v>
      </c>
      <c r="N49" s="281">
        <f>K49*M49</f>
        <v>4331.83</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SUM(N49:N53)</f>
        <v>4331.83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320"/>
      <c r="I60" s="288"/>
      <c r="J60" s="295"/>
      <c r="K60" s="288"/>
      <c r="L60" s="905"/>
      <c r="M60" s="90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408.53764164879999</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N44+N54+N65+N76</f>
        <v>4744.4530180652873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948.89060361305746</v>
      </c>
      <c r="M83" s="854"/>
      <c r="N83" s="57"/>
    </row>
    <row r="84" spans="1:14">
      <c r="B84" s="95" t="s">
        <v>1057</v>
      </c>
      <c r="C84" s="96"/>
      <c r="D84" s="96"/>
      <c r="E84" s="96"/>
      <c r="F84" s="96"/>
      <c r="G84" s="96"/>
      <c r="H84" s="96"/>
      <c r="I84" s="93"/>
      <c r="J84" s="94"/>
      <c r="K84" s="313">
        <v>0.05</v>
      </c>
      <c r="L84" s="853">
        <f>N78*K84</f>
        <v>237.22265090326437</v>
      </c>
      <c r="M84" s="854"/>
      <c r="N84" s="57"/>
    </row>
    <row r="85" spans="1:14" ht="15.75" thickBot="1">
      <c r="B85" s="97" t="s">
        <v>1058</v>
      </c>
      <c r="C85" s="98"/>
      <c r="D85" s="98"/>
      <c r="E85" s="98"/>
      <c r="F85" s="98"/>
      <c r="G85" s="98"/>
      <c r="H85" s="98"/>
      <c r="I85" s="99"/>
      <c r="J85" s="100"/>
      <c r="K85" s="314">
        <v>0.05</v>
      </c>
      <c r="L85" s="855">
        <f>N78*K85</f>
        <v>237.22265090326437</v>
      </c>
      <c r="M85" s="856"/>
      <c r="N85" s="57"/>
    </row>
    <row r="86" spans="1:14" ht="15.75" thickBot="1">
      <c r="B86" s="818" t="s">
        <v>1037</v>
      </c>
      <c r="C86" s="819"/>
      <c r="D86" s="819"/>
      <c r="E86" s="819"/>
      <c r="F86" s="819"/>
      <c r="G86" s="819"/>
      <c r="H86" s="819"/>
      <c r="I86" s="819"/>
      <c r="J86" s="819"/>
      <c r="K86" s="819"/>
      <c r="L86" s="819"/>
      <c r="M86" s="820"/>
      <c r="N86" s="58">
        <f>L83+L84+L85</f>
        <v>1423.3359054195862</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6167.7889234848735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30"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4"/>
      <c r="K118" s="884"/>
      <c r="L118" s="884"/>
      <c r="M118" s="884"/>
      <c r="N118" s="885"/>
    </row>
    <row r="119" spans="2:14" ht="15.75" thickBot="1">
      <c r="B119" s="270" t="s">
        <v>2327</v>
      </c>
      <c r="C119" s="402"/>
      <c r="D119" s="402"/>
      <c r="E119" s="63"/>
      <c r="F119" s="63"/>
      <c r="G119" s="63"/>
      <c r="H119" s="63"/>
      <c r="I119" s="63"/>
      <c r="J119" s="886"/>
      <c r="K119" s="886"/>
      <c r="L119" s="886"/>
      <c r="M119" s="886"/>
      <c r="N119" s="887"/>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P123"/>
  <sheetViews>
    <sheetView topLeftCell="A62" zoomScale="78" zoomScaleNormal="78" workbookViewId="0">
      <selection activeCell="P75" sqref="P75"/>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5.42578125"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119" t="s">
        <v>164</v>
      </c>
      <c r="B36" s="867" t="str">
        <f>VLOOKUP(A36,EQUIPOS!A6:D154,3,FALSE)</f>
        <v>Compactador manual de rodillo</v>
      </c>
      <c r="C36" s="868"/>
      <c r="D36" s="868"/>
      <c r="E36" s="868"/>
      <c r="F36" s="868"/>
      <c r="G36" s="868"/>
      <c r="H36" s="869"/>
      <c r="I36" s="276"/>
      <c r="J36" s="277"/>
      <c r="K36" s="278">
        <f>VLOOKUP(A36,EQUIPOS!A6:D163,4,FALSE)</f>
        <v>42077.802256279276</v>
      </c>
      <c r="L36" s="279"/>
      <c r="M36" s="280">
        <v>2</v>
      </c>
      <c r="N36" s="281">
        <f>K36/M36</f>
        <v>21038.901128139638</v>
      </c>
      <c r="O36">
        <v>24846</v>
      </c>
      <c r="P36">
        <f>+K36/O36</f>
        <v>1.6935443232825917</v>
      </c>
    </row>
    <row r="37" spans="1:16">
      <c r="A37" s="119" t="s">
        <v>180</v>
      </c>
      <c r="B37" s="867" t="str">
        <f>VLOOKUP(A37,EQUIPOS!A7:D154,3,FALSE)</f>
        <v>Compresor 120 HP, con martillo.</v>
      </c>
      <c r="C37" s="868"/>
      <c r="D37" s="868"/>
      <c r="E37" s="868"/>
      <c r="F37" s="868"/>
      <c r="G37" s="868"/>
      <c r="H37" s="869"/>
      <c r="I37" s="276"/>
      <c r="J37" s="277"/>
      <c r="K37" s="278">
        <f>VLOOKUP(A37,EQUIPOS!A7:D164,4,FALSE)</f>
        <v>96875.276132386876</v>
      </c>
      <c r="L37" s="279"/>
      <c r="M37" s="280">
        <v>4</v>
      </c>
      <c r="N37" s="281">
        <f>K37/M37</f>
        <v>24218.819033096719</v>
      </c>
      <c r="O37">
        <v>94171.387855733963</v>
      </c>
      <c r="P37">
        <f>+K37/O37</f>
        <v>1.0287124182644005</v>
      </c>
    </row>
    <row r="38" spans="1:16">
      <c r="A38" t="s">
        <v>184</v>
      </c>
      <c r="B38" s="867" t="str">
        <f>VLOOKUP(A38,EQUIPOS!A8:D154,3,FALSE)</f>
        <v>Cortadora de pavimento, Máxima profundidad de corte: 160 mm. Capacidad de disco: desde 12´´ hasta 18´´ de diámetro. Peso operacional: 135 kg, 13.5 hp de potencia</v>
      </c>
      <c r="C38" s="868"/>
      <c r="D38" s="868"/>
      <c r="E38" s="868"/>
      <c r="F38" s="868"/>
      <c r="G38" s="868"/>
      <c r="H38" s="869"/>
      <c r="I38" s="276"/>
      <c r="J38" s="277"/>
      <c r="K38" s="278">
        <f>VLOOKUP(A38,EQUIPOS!A8:D165,4,FALSE)</f>
        <v>19086.645913154538</v>
      </c>
      <c r="L38" s="279"/>
      <c r="M38" s="280">
        <v>10</v>
      </c>
      <c r="N38" s="281">
        <f>K38/M38</f>
        <v>1908.6645913154539</v>
      </c>
      <c r="O38">
        <v>20160.37399054561</v>
      </c>
      <c r="P38">
        <f t="shared" ref="P38:P40" si="0">+K38/O38</f>
        <v>0.94674066672103374</v>
      </c>
    </row>
    <row r="39" spans="1:16">
      <c r="A39" t="s">
        <v>303</v>
      </c>
      <c r="B39" s="867" t="str">
        <f>VLOOKUP(A39,EQUIPOS!A9:D154,3,FALSE)</f>
        <v>Retrocargador, pala de 1,1 m3 de capacidad, profundidad de excavación de 4.400 mm y una altura de 5.680 mm</v>
      </c>
      <c r="C39" s="868"/>
      <c r="D39" s="868"/>
      <c r="E39" s="868"/>
      <c r="F39" s="868"/>
      <c r="G39" s="868"/>
      <c r="H39" s="869"/>
      <c r="I39" s="276"/>
      <c r="J39" s="277"/>
      <c r="K39" s="278">
        <f>VLOOKUP(A39,EQUIPOS!A9:D166,4,FALSE)</f>
        <v>137179.02534253354</v>
      </c>
      <c r="L39" s="279"/>
      <c r="M39" s="280">
        <v>10</v>
      </c>
      <c r="N39" s="281">
        <f>K39/M39</f>
        <v>13717.902534253353</v>
      </c>
      <c r="O39">
        <v>133350.21810466345</v>
      </c>
      <c r="P39">
        <f t="shared" si="0"/>
        <v>1.0287124182644003</v>
      </c>
    </row>
    <row r="40" spans="1:16">
      <c r="A40" t="s">
        <v>129</v>
      </c>
      <c r="B40" s="867" t="str">
        <f>VLOOKUP(A40,EQUIPOS!A10:D154,3,FALSE)</f>
        <v xml:space="preserve">Buldozer, Potencia al volante de 140 HP, motor de 2200 RPM, longitud de hoja 4,80m. </v>
      </c>
      <c r="C40" s="868"/>
      <c r="D40" s="868"/>
      <c r="E40" s="868"/>
      <c r="F40" s="868"/>
      <c r="G40" s="868"/>
      <c r="H40" s="869"/>
      <c r="I40" s="276"/>
      <c r="J40" s="277"/>
      <c r="K40" s="278">
        <f>VLOOKUP(A40,EQUIPOS!A10:D167,4,FALSE)</f>
        <v>169658.73882503196</v>
      </c>
      <c r="L40" s="279"/>
      <c r="M40" s="280">
        <v>100</v>
      </c>
      <c r="N40" s="281">
        <f>K40/M40</f>
        <v>1696.5873882503197</v>
      </c>
      <c r="O40">
        <v>161639.26587860895</v>
      </c>
      <c r="P40">
        <f t="shared" si="0"/>
        <v>1.0496133962427523</v>
      </c>
    </row>
    <row r="41" spans="1:16">
      <c r="B41" s="867"/>
      <c r="C41" s="868"/>
      <c r="D41" s="868"/>
      <c r="E41" s="868"/>
      <c r="F41" s="868"/>
      <c r="G41" s="868"/>
      <c r="H41" s="869"/>
      <c r="I41" s="276"/>
      <c r="J41" s="277"/>
      <c r="K41" s="278"/>
      <c r="L41" s="279"/>
      <c r="M41" s="280"/>
      <c r="N41" s="281"/>
    </row>
    <row r="42" spans="1:16">
      <c r="B42" s="867"/>
      <c r="C42" s="868"/>
      <c r="D42" s="868"/>
      <c r="E42" s="868"/>
      <c r="F42" s="868"/>
      <c r="G42" s="868"/>
      <c r="H42" s="869"/>
      <c r="I42" s="276"/>
      <c r="J42" s="277"/>
      <c r="K42" s="278"/>
      <c r="L42" s="279"/>
      <c r="M42" s="280"/>
      <c r="N42" s="281"/>
    </row>
    <row r="43" spans="1:16">
      <c r="B43" s="867"/>
      <c r="C43" s="868"/>
      <c r="D43" s="868"/>
      <c r="E43" s="868"/>
      <c r="F43" s="868"/>
      <c r="G43" s="868"/>
      <c r="H43" s="869"/>
      <c r="I43" s="276"/>
      <c r="J43" s="277"/>
      <c r="K43" s="278"/>
      <c r="L43" s="279"/>
      <c r="M43" s="280"/>
      <c r="N43" s="281"/>
    </row>
    <row r="44" spans="1:16">
      <c r="B44" s="867"/>
      <c r="C44" s="868"/>
      <c r="D44" s="868"/>
      <c r="E44" s="868"/>
      <c r="F44" s="868"/>
      <c r="G44" s="868"/>
      <c r="H44" s="869"/>
      <c r="I44" s="870"/>
      <c r="J44" s="871"/>
      <c r="K44" s="278"/>
      <c r="L44" s="872"/>
      <c r="M44" s="873"/>
      <c r="N44" s="281"/>
    </row>
    <row r="45" spans="1:16">
      <c r="B45" s="867"/>
      <c r="C45" s="868"/>
      <c r="D45" s="868"/>
      <c r="E45" s="874"/>
      <c r="F45" s="868"/>
      <c r="G45" s="868"/>
      <c r="H45" s="869"/>
      <c r="I45" s="42"/>
      <c r="J45" s="43"/>
      <c r="K45" s="283"/>
      <c r="L45" s="285"/>
      <c r="M45" s="286"/>
      <c r="N45" s="287"/>
    </row>
    <row r="46" spans="1:16">
      <c r="B46" s="875" t="s">
        <v>1036</v>
      </c>
      <c r="C46" s="876"/>
      <c r="D46" s="876"/>
      <c r="E46" s="44"/>
      <c r="F46" s="45"/>
      <c r="G46" s="45"/>
      <c r="H46" s="46"/>
      <c r="I46" s="42"/>
      <c r="J46" s="43"/>
      <c r="K46" s="288"/>
      <c r="L46" s="285"/>
      <c r="M46" s="410">
        <v>0.1</v>
      </c>
      <c r="N46" s="353">
        <f>N80*M46</f>
        <v>1276.6801301525002</v>
      </c>
    </row>
    <row r="47" spans="1:16" ht="15.75" thickBot="1">
      <c r="B47" s="867"/>
      <c r="C47" s="868"/>
      <c r="D47" s="868"/>
      <c r="E47" s="868"/>
      <c r="F47" s="868"/>
      <c r="G47" s="868"/>
      <c r="H47" s="869"/>
      <c r="I47" s="877"/>
      <c r="J47" s="878"/>
      <c r="K47" s="47"/>
      <c r="L47" s="879"/>
      <c r="M47" s="880"/>
      <c r="N47" s="111"/>
    </row>
    <row r="48" spans="1:16" ht="15.75" thickBot="1">
      <c r="B48" s="818" t="s">
        <v>1037</v>
      </c>
      <c r="C48" s="819"/>
      <c r="D48" s="819"/>
      <c r="E48" s="819"/>
      <c r="F48" s="819"/>
      <c r="G48" s="819"/>
      <c r="H48" s="819"/>
      <c r="I48" s="819"/>
      <c r="J48" s="819"/>
      <c r="K48" s="819"/>
      <c r="L48" s="819"/>
      <c r="M48" s="820"/>
      <c r="N48" s="403">
        <f>SUM(N36:N47)</f>
        <v>63857.554805207983</v>
      </c>
    </row>
    <row r="49" spans="1:16">
      <c r="B49" s="289"/>
      <c r="C49" s="40"/>
      <c r="D49" s="40"/>
      <c r="E49" s="40"/>
      <c r="F49" s="40"/>
      <c r="G49" s="40"/>
      <c r="H49" s="40"/>
      <c r="I49" s="40"/>
      <c r="J49" s="40"/>
      <c r="K49" s="40"/>
      <c r="L49" s="40"/>
      <c r="M49" s="40"/>
      <c r="N49" s="41"/>
    </row>
    <row r="50" spans="1:16">
      <c r="B50" s="70" t="s">
        <v>1038</v>
      </c>
      <c r="C50" s="71"/>
      <c r="D50" s="71"/>
      <c r="E50" s="71"/>
      <c r="F50" s="71"/>
      <c r="G50" s="71"/>
      <c r="H50" s="71"/>
      <c r="I50" s="71"/>
      <c r="J50" s="71"/>
      <c r="K50" s="71"/>
      <c r="L50" s="71"/>
      <c r="M50" s="71"/>
      <c r="N50" s="72"/>
    </row>
    <row r="51" spans="1:16" ht="15.75" thickBot="1">
      <c r="B51" s="73"/>
      <c r="C51" s="68"/>
      <c r="D51" s="68"/>
      <c r="E51" s="68"/>
      <c r="F51" s="68"/>
      <c r="G51" s="68"/>
      <c r="H51" s="68"/>
      <c r="I51" s="68"/>
      <c r="J51" s="67"/>
      <c r="K51" s="67"/>
      <c r="L51" s="67"/>
      <c r="M51" s="67"/>
      <c r="N51" s="69"/>
    </row>
    <row r="52" spans="1:16">
      <c r="B52" s="863" t="s">
        <v>1028</v>
      </c>
      <c r="C52" s="864"/>
      <c r="D52" s="864"/>
      <c r="E52" s="864"/>
      <c r="F52" s="864"/>
      <c r="G52" s="864"/>
      <c r="H52" s="864"/>
      <c r="I52" s="898"/>
      <c r="J52" s="324" t="s">
        <v>1029</v>
      </c>
      <c r="K52" s="91" t="s">
        <v>1030</v>
      </c>
      <c r="L52" s="899" t="s">
        <v>1039</v>
      </c>
      <c r="M52" s="898"/>
      <c r="N52" s="92" t="s">
        <v>1035</v>
      </c>
    </row>
    <row r="53" spans="1:16">
      <c r="A53" t="s">
        <v>448</v>
      </c>
      <c r="B53" s="49" t="str">
        <f>VLOOKUP(A53,MATERIALES!A5:D372,3,FALSE)</f>
        <v xml:space="preserve">Derechos de explotación y/o disposición de materiales
</v>
      </c>
      <c r="C53" s="290"/>
      <c r="D53" s="290"/>
      <c r="E53" s="290"/>
      <c r="F53" s="290"/>
      <c r="G53" s="290"/>
      <c r="H53" s="290"/>
      <c r="I53" s="277"/>
      <c r="J53" s="233" t="str">
        <f>VLOOKUP(A53,MATERIALES!A7:D638,2,FALSE)</f>
        <v>m3</v>
      </c>
      <c r="K53" s="291">
        <v>1</v>
      </c>
      <c r="L53" s="276"/>
      <c r="M53" s="411">
        <f>VLOOKUP(A53,MATERIALES!A5:D389,4,FALSE)</f>
        <v>4333</v>
      </c>
      <c r="N53" s="281">
        <f>K53*M53</f>
        <v>4333</v>
      </c>
      <c r="O53">
        <v>3978.4032536654804</v>
      </c>
      <c r="P53">
        <f>+M53/O53</f>
        <v>1.0891304183425383</v>
      </c>
    </row>
    <row r="54" spans="1:16">
      <c r="A54" s="122"/>
      <c r="B54" s="49"/>
      <c r="C54" s="290"/>
      <c r="D54" s="290"/>
      <c r="E54" s="290"/>
      <c r="F54" s="290"/>
      <c r="G54" s="290"/>
      <c r="H54" s="290"/>
      <c r="I54" s="277"/>
      <c r="J54" s="233"/>
      <c r="K54" s="291"/>
      <c r="L54" s="276"/>
      <c r="M54" s="411"/>
      <c r="N54" s="281"/>
    </row>
    <row r="55" spans="1:16">
      <c r="B55" s="49"/>
      <c r="C55" s="290"/>
      <c r="D55" s="290"/>
      <c r="E55" s="290"/>
      <c r="F55" s="290"/>
      <c r="G55" s="290"/>
      <c r="H55" s="290"/>
      <c r="I55" s="277"/>
      <c r="J55" s="233"/>
      <c r="K55" s="291"/>
      <c r="L55" s="276"/>
      <c r="M55" s="292"/>
      <c r="N55" s="293"/>
    </row>
    <row r="56" spans="1:16">
      <c r="B56" s="49"/>
      <c r="C56" s="290"/>
      <c r="D56" s="290"/>
      <c r="E56" s="290"/>
      <c r="F56" s="290"/>
      <c r="G56" s="290"/>
      <c r="H56" s="290"/>
      <c r="I56" s="277"/>
      <c r="J56" s="233"/>
      <c r="K56" s="291"/>
      <c r="L56" s="276"/>
      <c r="M56" s="292"/>
      <c r="N56" s="293"/>
    </row>
    <row r="57" spans="1:16" ht="15.75" thickBot="1">
      <c r="B57" s="900"/>
      <c r="C57" s="901"/>
      <c r="D57" s="901"/>
      <c r="E57" s="901"/>
      <c r="F57" s="901"/>
      <c r="G57" s="901"/>
      <c r="H57" s="901"/>
      <c r="I57" s="871"/>
      <c r="J57" s="48"/>
      <c r="K57" s="50"/>
      <c r="L57" s="902"/>
      <c r="M57" s="903"/>
      <c r="N57" s="51"/>
    </row>
    <row r="58" spans="1:16" ht="15.75" thickBot="1">
      <c r="B58" s="818" t="s">
        <v>1037</v>
      </c>
      <c r="C58" s="819"/>
      <c r="D58" s="819"/>
      <c r="E58" s="819"/>
      <c r="F58" s="819"/>
      <c r="G58" s="819"/>
      <c r="H58" s="819"/>
      <c r="I58" s="819"/>
      <c r="J58" s="819"/>
      <c r="K58" s="819"/>
      <c r="L58" s="819"/>
      <c r="M58" s="820"/>
      <c r="N58" s="403">
        <f>SUM(N53:N57)</f>
        <v>4333</v>
      </c>
    </row>
    <row r="59" spans="1:16">
      <c r="B59" s="39"/>
      <c r="C59" s="40"/>
      <c r="D59" s="40"/>
      <c r="E59" s="40"/>
      <c r="F59" s="40"/>
      <c r="G59" s="40"/>
      <c r="H59" s="40"/>
      <c r="I59" s="40"/>
      <c r="J59" s="40"/>
      <c r="K59" s="40"/>
      <c r="L59" s="40"/>
      <c r="M59" s="40"/>
      <c r="N59" s="41"/>
    </row>
    <row r="60" spans="1:16">
      <c r="B60" s="70" t="s">
        <v>1040</v>
      </c>
      <c r="C60" s="71"/>
      <c r="D60" s="71"/>
      <c r="E60" s="71"/>
      <c r="F60" s="71"/>
      <c r="G60" s="71"/>
      <c r="H60" s="71"/>
      <c r="I60" s="71"/>
      <c r="J60" s="71"/>
      <c r="K60" s="71"/>
      <c r="L60" s="71"/>
      <c r="M60" s="71"/>
      <c r="N60" s="72"/>
    </row>
    <row r="61" spans="1:16" ht="15.75" thickBot="1">
      <c r="B61" s="74"/>
      <c r="C61" s="67"/>
      <c r="D61" s="67"/>
      <c r="E61" s="67"/>
      <c r="F61" s="67"/>
      <c r="G61" s="67"/>
      <c r="H61" s="67"/>
      <c r="I61" s="67"/>
      <c r="J61" s="67"/>
      <c r="K61" s="67"/>
      <c r="L61" s="67"/>
      <c r="M61" s="67"/>
      <c r="N61" s="69"/>
    </row>
    <row r="62" spans="1:16" ht="25.5">
      <c r="B62" s="322" t="s">
        <v>1041</v>
      </c>
      <c r="C62" s="323"/>
      <c r="D62" s="323"/>
      <c r="E62" s="323"/>
      <c r="F62" s="323"/>
      <c r="G62" s="323"/>
      <c r="H62" s="79" t="s">
        <v>1029</v>
      </c>
      <c r="I62" s="80" t="s">
        <v>1042</v>
      </c>
      <c r="J62" s="81" t="s">
        <v>1043</v>
      </c>
      <c r="K62" s="79" t="s">
        <v>1044</v>
      </c>
      <c r="L62" s="904" t="s">
        <v>1045</v>
      </c>
      <c r="M62" s="883"/>
      <c r="N62" s="82" t="s">
        <v>1035</v>
      </c>
    </row>
    <row r="63" spans="1:16">
      <c r="A63" t="s">
        <v>1340</v>
      </c>
      <c r="B63" s="52" t="str">
        <f>VLOOKUP(A63,TRANSPORTE!A5:D117,3,FALSE)</f>
        <v>Transporte de material de excavación</v>
      </c>
      <c r="C63" s="326"/>
      <c r="D63" s="326"/>
      <c r="E63" s="326"/>
      <c r="F63" s="326"/>
      <c r="G63" s="326"/>
      <c r="H63" s="320" t="s">
        <v>1552</v>
      </c>
      <c r="I63" s="288">
        <v>1.3</v>
      </c>
      <c r="J63" s="295">
        <v>1</v>
      </c>
      <c r="K63" s="288">
        <f>I63*J63</f>
        <v>1.3</v>
      </c>
      <c r="L63" s="905">
        <f>VLOOKUP(A63,TRANSPORTE!A5:D117,4,FALSE)</f>
        <v>1010</v>
      </c>
      <c r="M63" s="906"/>
      <c r="N63" s="296">
        <f>K63*L63</f>
        <v>1313</v>
      </c>
      <c r="O63">
        <v>1109.909090909091</v>
      </c>
      <c r="P63">
        <f>+L63/O63</f>
        <v>0.90998443770988613</v>
      </c>
    </row>
    <row r="64" spans="1:16">
      <c r="B64" s="52"/>
      <c r="C64" s="53"/>
      <c r="D64" s="53"/>
      <c r="E64" s="53"/>
      <c r="F64" s="53"/>
      <c r="G64" s="53"/>
      <c r="H64" s="320"/>
      <c r="I64" s="288"/>
      <c r="J64" s="295"/>
      <c r="K64" s="288"/>
      <c r="L64" s="905"/>
      <c r="M64" s="906"/>
      <c r="N64" s="296"/>
    </row>
    <row r="65" spans="1:16">
      <c r="B65" s="52"/>
      <c r="C65" s="53"/>
      <c r="D65" s="53"/>
      <c r="E65" s="53"/>
      <c r="F65" s="53"/>
      <c r="G65" s="53"/>
      <c r="H65" s="297"/>
      <c r="I65" s="288"/>
      <c r="J65" s="288"/>
      <c r="K65" s="288"/>
      <c r="L65" s="298"/>
      <c r="M65" s="299"/>
      <c r="N65" s="300"/>
    </row>
    <row r="66" spans="1:16">
      <c r="B66" s="52"/>
      <c r="C66" s="53"/>
      <c r="D66" s="53"/>
      <c r="E66" s="53"/>
      <c r="F66" s="53"/>
      <c r="G66" s="53"/>
      <c r="H66" s="297"/>
      <c r="I66" s="288"/>
      <c r="J66" s="288"/>
      <c r="K66" s="288"/>
      <c r="L66" s="298"/>
      <c r="M66" s="299"/>
      <c r="N66" s="300"/>
    </row>
    <row r="67" spans="1:16">
      <c r="B67" s="52"/>
      <c r="C67" s="53"/>
      <c r="D67" s="53"/>
      <c r="E67" s="53"/>
      <c r="F67" s="53"/>
      <c r="G67" s="53"/>
      <c r="H67" s="297"/>
      <c r="I67" s="288"/>
      <c r="J67" s="288"/>
      <c r="K67" s="288"/>
      <c r="L67" s="298"/>
      <c r="M67" s="299"/>
      <c r="N67" s="300"/>
    </row>
    <row r="68" spans="1:16" ht="15.75" thickBot="1">
      <c r="B68" s="456"/>
      <c r="C68" s="457"/>
      <c r="D68" s="457"/>
      <c r="E68" s="457"/>
      <c r="F68" s="457"/>
      <c r="G68" s="457"/>
      <c r="H68" s="54"/>
      <c r="I68" s="132"/>
      <c r="J68" s="132"/>
      <c r="K68" s="132"/>
      <c r="L68" s="896"/>
      <c r="M68" s="897"/>
      <c r="N68" s="133"/>
    </row>
    <row r="69" spans="1:16" ht="15.75" thickBot="1">
      <c r="B69" s="907" t="s">
        <v>1037</v>
      </c>
      <c r="C69" s="861"/>
      <c r="D69" s="861"/>
      <c r="E69" s="861"/>
      <c r="F69" s="861"/>
      <c r="G69" s="861"/>
      <c r="H69" s="861"/>
      <c r="I69" s="861"/>
      <c r="J69" s="861"/>
      <c r="K69" s="861"/>
      <c r="L69" s="861"/>
      <c r="M69" s="862"/>
      <c r="N69" s="110">
        <f>N63+N64+N65+N66+N67</f>
        <v>1313</v>
      </c>
    </row>
    <row r="70" spans="1:16">
      <c r="B70" s="39"/>
      <c r="C70" s="40"/>
      <c r="D70" s="40"/>
      <c r="E70" s="40"/>
      <c r="F70" s="40"/>
      <c r="G70" s="40"/>
      <c r="H70" s="40"/>
      <c r="I70" s="40"/>
      <c r="J70" s="40"/>
      <c r="K70" s="40"/>
      <c r="L70" s="40"/>
      <c r="M70" s="40"/>
      <c r="N70" s="41"/>
    </row>
    <row r="71" spans="1:16">
      <c r="B71" s="70" t="s">
        <v>1046</v>
      </c>
      <c r="C71" s="71"/>
      <c r="D71" s="71"/>
      <c r="E71" s="71"/>
      <c r="F71" s="71"/>
      <c r="G71" s="71"/>
      <c r="H71" s="71"/>
      <c r="I71" s="71"/>
      <c r="J71" s="71"/>
      <c r="K71" s="71"/>
      <c r="L71" s="71"/>
      <c r="M71" s="71"/>
      <c r="N71" s="72"/>
    </row>
    <row r="72" spans="1:16" ht="15.75" thickBot="1">
      <c r="B72" s="74"/>
      <c r="C72" s="67"/>
      <c r="D72" s="67"/>
      <c r="E72" s="67"/>
      <c r="F72" s="67"/>
      <c r="G72" s="67"/>
      <c r="H72" s="67"/>
      <c r="I72" s="67"/>
      <c r="J72" s="67"/>
      <c r="K72" s="67"/>
      <c r="L72" s="67"/>
      <c r="M72" s="67"/>
      <c r="N72" s="69"/>
    </row>
    <row r="73" spans="1:16" ht="25.5">
      <c r="B73" s="857" t="s">
        <v>1047</v>
      </c>
      <c r="C73" s="858"/>
      <c r="D73" s="858"/>
      <c r="E73" s="858"/>
      <c r="F73" s="858"/>
      <c r="G73" s="858"/>
      <c r="H73" s="858"/>
      <c r="I73" s="79" t="s">
        <v>1048</v>
      </c>
      <c r="J73" s="81" t="s">
        <v>1494</v>
      </c>
      <c r="K73" s="80" t="s">
        <v>1050</v>
      </c>
      <c r="L73" s="859" t="s">
        <v>1034</v>
      </c>
      <c r="M73" s="860"/>
      <c r="N73" s="104" t="s">
        <v>1035</v>
      </c>
    </row>
    <row r="74" spans="1:16">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v>147543.4</v>
      </c>
      <c r="P74" s="120">
        <f>+I74/O74</f>
        <v>1.1225399999999999</v>
      </c>
    </row>
    <row r="75" spans="1:16">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c r="O75">
        <v>49181.133333333331</v>
      </c>
      <c r="P75" s="120">
        <f>+I75/O75</f>
        <v>1.1225400000000001</v>
      </c>
    </row>
    <row r="76" spans="1:16">
      <c r="B76" s="55"/>
      <c r="C76" s="53"/>
      <c r="D76" s="53"/>
      <c r="E76" s="53"/>
      <c r="F76" s="53"/>
      <c r="G76" s="53"/>
      <c r="H76" s="53"/>
      <c r="I76" s="301"/>
      <c r="J76" s="302"/>
      <c r="K76" s="303"/>
      <c r="L76" s="56"/>
      <c r="M76" s="309"/>
      <c r="N76" s="404"/>
    </row>
    <row r="77" spans="1:16">
      <c r="B77" s="55"/>
      <c r="C77" s="53"/>
      <c r="D77" s="53"/>
      <c r="E77" s="53"/>
      <c r="F77" s="53"/>
      <c r="G77" s="53"/>
      <c r="H77" s="53"/>
      <c r="I77" s="288"/>
      <c r="J77" s="306"/>
      <c r="K77" s="307"/>
      <c r="L77" s="327"/>
      <c r="M77" s="309"/>
      <c r="N77" s="305"/>
    </row>
    <row r="78" spans="1:16">
      <c r="B78" s="55"/>
      <c r="C78" s="53"/>
      <c r="D78" s="53"/>
      <c r="E78" s="53"/>
      <c r="F78" s="53"/>
      <c r="G78" s="53"/>
      <c r="H78" s="53"/>
      <c r="I78" s="288"/>
      <c r="J78" s="306"/>
      <c r="K78" s="307"/>
      <c r="L78" s="327"/>
      <c r="M78" s="309"/>
      <c r="N78" s="305"/>
    </row>
    <row r="79" spans="1:16" ht="15.75" thickBot="1">
      <c r="B79" s="894"/>
      <c r="C79" s="895"/>
      <c r="D79" s="895"/>
      <c r="E79" s="895"/>
      <c r="F79" s="895"/>
      <c r="G79" s="895"/>
      <c r="H79" s="895"/>
      <c r="I79" s="132"/>
      <c r="J79" s="132"/>
      <c r="K79" s="132"/>
      <c r="L79" s="908"/>
      <c r="M79" s="908"/>
      <c r="N79" s="133"/>
    </row>
    <row r="80" spans="1:16" ht="15.75" thickBot="1">
      <c r="B80" s="907" t="s">
        <v>1037</v>
      </c>
      <c r="C80" s="861"/>
      <c r="D80" s="861"/>
      <c r="E80" s="861"/>
      <c r="F80" s="861"/>
      <c r="G80" s="861"/>
      <c r="H80" s="861"/>
      <c r="I80" s="861"/>
      <c r="J80" s="861"/>
      <c r="K80" s="861"/>
      <c r="L80" s="861"/>
      <c r="M80" s="862"/>
      <c r="N80" s="469">
        <f>SUM(N74:N79)</f>
        <v>12766.801301525</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82270.356106732987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3"/>
      <c r="J86" s="343"/>
      <c r="K86" s="311" t="s">
        <v>1054</v>
      </c>
      <c r="L86" s="865" t="s">
        <v>1055</v>
      </c>
      <c r="M86" s="866"/>
      <c r="N86" s="312"/>
    </row>
    <row r="87" spans="1:14">
      <c r="B87" s="851" t="s">
        <v>1056</v>
      </c>
      <c r="C87" s="852"/>
      <c r="D87" s="852"/>
      <c r="E87" s="852"/>
      <c r="F87" s="852"/>
      <c r="G87" s="852"/>
      <c r="H87" s="852"/>
      <c r="I87" s="93"/>
      <c r="J87" s="94"/>
      <c r="K87" s="313">
        <v>0.2</v>
      </c>
      <c r="L87" s="853">
        <f>N82*K87</f>
        <v>16454.071221346599</v>
      </c>
      <c r="M87" s="854"/>
      <c r="N87" s="57"/>
    </row>
    <row r="88" spans="1:14">
      <c r="B88" s="95" t="s">
        <v>1057</v>
      </c>
      <c r="C88" s="96"/>
      <c r="D88" s="96"/>
      <c r="E88" s="96"/>
      <c r="F88" s="96"/>
      <c r="G88" s="96"/>
      <c r="H88" s="96"/>
      <c r="I88" s="93"/>
      <c r="J88" s="94"/>
      <c r="K88" s="313">
        <v>0.05</v>
      </c>
      <c r="L88" s="853">
        <f>N82*K88</f>
        <v>4113.5178053366499</v>
      </c>
      <c r="M88" s="854"/>
      <c r="N88" s="57"/>
    </row>
    <row r="89" spans="1:14" ht="15.75" thickBot="1">
      <c r="B89" s="97" t="s">
        <v>1058</v>
      </c>
      <c r="C89" s="98"/>
      <c r="D89" s="98"/>
      <c r="E89" s="98"/>
      <c r="F89" s="98"/>
      <c r="G89" s="98"/>
      <c r="H89" s="98"/>
      <c r="I89" s="99"/>
      <c r="J89" s="100"/>
      <c r="K89" s="314">
        <v>0.05</v>
      </c>
      <c r="L89" s="855">
        <f>N82*K89</f>
        <v>4113.5178053366499</v>
      </c>
      <c r="M89" s="856"/>
      <c r="N89" s="57"/>
    </row>
    <row r="90" spans="1:14" ht="15.75" thickBot="1">
      <c r="B90" s="818" t="s">
        <v>1037</v>
      </c>
      <c r="C90" s="819"/>
      <c r="D90" s="819"/>
      <c r="E90" s="819"/>
      <c r="F90" s="819"/>
      <c r="G90" s="819"/>
      <c r="H90" s="819"/>
      <c r="I90" s="819"/>
      <c r="J90" s="819"/>
      <c r="K90" s="819"/>
      <c r="L90" s="819"/>
      <c r="M90" s="820"/>
      <c r="N90" s="58">
        <f>L87+L88+L89</f>
        <v>24681.106832019901</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106951.46293875288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70" t="s">
        <v>2327</v>
      </c>
      <c r="C123" s="402"/>
      <c r="D123" s="402"/>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160</v>
      </c>
      <c r="B36" s="867" t="str">
        <f>VLOOKUP(A36,EQUIPOS!A6:D154,3,FALSE)</f>
        <v>COMPACTADOR MANUAL VIBRATORIO (RANA) con motor de 6 HP</v>
      </c>
      <c r="C36" s="868"/>
      <c r="D36" s="868"/>
      <c r="E36" s="868"/>
      <c r="F36" s="868"/>
      <c r="G36" s="868"/>
      <c r="H36" s="869"/>
      <c r="I36" s="276"/>
      <c r="J36" s="277"/>
      <c r="K36" s="278">
        <f>VLOOKUP(A36,EQUIPOS!A6:D163,4,FALSE)</f>
        <v>10078.75691783738</v>
      </c>
      <c r="L36" s="279"/>
      <c r="M36" s="280">
        <v>2</v>
      </c>
      <c r="N36" s="281">
        <f>K36/M36</f>
        <v>5039.3784589186898</v>
      </c>
    </row>
    <row r="37" spans="1:14">
      <c r="A37" s="119" t="s">
        <v>303</v>
      </c>
      <c r="B37" s="867" t="str">
        <f>VLOOKUP(A37,EQUIPOS!A7:D154,3,FALSE)</f>
        <v>Retrocargador, pala de 1,1 m3 de capacidad, profundidad de excavación de 4.400 mm y una altura de 5.680 mm</v>
      </c>
      <c r="C37" s="868"/>
      <c r="D37" s="868"/>
      <c r="E37" s="868"/>
      <c r="F37" s="868"/>
      <c r="G37" s="868"/>
      <c r="H37" s="869"/>
      <c r="I37" s="276"/>
      <c r="J37" s="277"/>
      <c r="K37" s="278">
        <f>VLOOKUP(A37,EQUIPOS!A7:D164,4,FALSE)</f>
        <v>137179.02534253354</v>
      </c>
      <c r="L37" s="279"/>
      <c r="M37" s="280">
        <v>10</v>
      </c>
      <c r="N37" s="281">
        <f>K37/M37</f>
        <v>13717.902534253353</v>
      </c>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276"/>
      <c r="J39" s="277"/>
      <c r="K39" s="278"/>
      <c r="L39" s="279"/>
      <c r="M39" s="280"/>
      <c r="N39" s="281"/>
    </row>
    <row r="40" spans="1:14">
      <c r="B40" s="867"/>
      <c r="C40" s="868"/>
      <c r="D40" s="868"/>
      <c r="E40" s="868"/>
      <c r="F40" s="868"/>
      <c r="G40" s="868"/>
      <c r="H40" s="869"/>
      <c r="I40" s="276"/>
      <c r="J40" s="277"/>
      <c r="K40" s="278"/>
      <c r="L40" s="279"/>
      <c r="M40" s="280"/>
      <c r="N40" s="281"/>
    </row>
    <row r="41" spans="1:14">
      <c r="B41" s="867"/>
      <c r="C41" s="868"/>
      <c r="D41" s="868"/>
      <c r="E41" s="868"/>
      <c r="F41" s="868"/>
      <c r="G41" s="868"/>
      <c r="H41" s="869"/>
      <c r="I41" s="276"/>
      <c r="J41" s="277"/>
      <c r="K41" s="278"/>
      <c r="L41" s="279"/>
      <c r="M41" s="280"/>
      <c r="N41" s="281"/>
    </row>
    <row r="42" spans="1:14">
      <c r="B42" s="867"/>
      <c r="C42" s="868"/>
      <c r="D42" s="868"/>
      <c r="E42" s="868"/>
      <c r="F42" s="868"/>
      <c r="G42" s="868"/>
      <c r="H42" s="869"/>
      <c r="I42" s="276"/>
      <c r="J42" s="277"/>
      <c r="K42" s="278"/>
      <c r="L42" s="279"/>
      <c r="M42" s="280"/>
      <c r="N42" s="281"/>
    </row>
    <row r="43" spans="1:14">
      <c r="B43" s="867"/>
      <c r="C43" s="868"/>
      <c r="D43" s="868"/>
      <c r="E43" s="868"/>
      <c r="F43" s="868"/>
      <c r="G43" s="868"/>
      <c r="H43" s="869"/>
      <c r="I43" s="276"/>
      <c r="J43" s="277"/>
      <c r="K43" s="278"/>
      <c r="L43" s="279"/>
      <c r="M43" s="280"/>
      <c r="N43" s="281"/>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0.05</v>
      </c>
      <c r="N46" s="353">
        <f>N80*M46</f>
        <v>255.33602603049999</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19012.617019202546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B63" s="52"/>
      <c r="C63" s="326"/>
      <c r="D63" s="326"/>
      <c r="E63" s="326"/>
      <c r="F63" s="326"/>
      <c r="G63" s="326"/>
      <c r="H63" s="320"/>
      <c r="I63" s="288"/>
      <c r="J63" s="295"/>
      <c r="K63" s="288"/>
      <c r="L63" s="905"/>
      <c r="M63" s="906"/>
      <c r="N63" s="296"/>
    </row>
    <row r="64" spans="1:14">
      <c r="B64" s="52"/>
      <c r="C64" s="53"/>
      <c r="D64" s="53"/>
      <c r="E64" s="53"/>
      <c r="F64" s="53"/>
      <c r="G64" s="53"/>
      <c r="H64" s="320"/>
      <c r="I64" s="288"/>
      <c r="J64" s="295"/>
      <c r="K64" s="288"/>
      <c r="L64" s="905"/>
      <c r="M64" s="906"/>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10">
        <f>SUM(N74:N79)</f>
        <v>5106.7205206099998</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24119.337539812546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3"/>
      <c r="J86" s="343"/>
      <c r="K86" s="311" t="s">
        <v>1054</v>
      </c>
      <c r="L86" s="865" t="s">
        <v>1055</v>
      </c>
      <c r="M86" s="866"/>
      <c r="N86" s="312"/>
    </row>
    <row r="87" spans="1:14">
      <c r="B87" s="851" t="s">
        <v>1056</v>
      </c>
      <c r="C87" s="852"/>
      <c r="D87" s="852"/>
      <c r="E87" s="852"/>
      <c r="F87" s="852"/>
      <c r="G87" s="852"/>
      <c r="H87" s="852"/>
      <c r="I87" s="93"/>
      <c r="J87" s="94"/>
      <c r="K87" s="313">
        <v>0.2</v>
      </c>
      <c r="L87" s="853">
        <f>N82*K87</f>
        <v>4823.8675079625091</v>
      </c>
      <c r="M87" s="854"/>
      <c r="N87" s="57"/>
    </row>
    <row r="88" spans="1:14">
      <c r="B88" s="95" t="s">
        <v>1057</v>
      </c>
      <c r="C88" s="96"/>
      <c r="D88" s="96"/>
      <c r="E88" s="96"/>
      <c r="F88" s="96"/>
      <c r="G88" s="96"/>
      <c r="H88" s="96"/>
      <c r="I88" s="93"/>
      <c r="J88" s="94"/>
      <c r="K88" s="313">
        <v>0.05</v>
      </c>
      <c r="L88" s="853">
        <f>N82*K88</f>
        <v>1205.9668769906273</v>
      </c>
      <c r="M88" s="854"/>
      <c r="N88" s="57"/>
    </row>
    <row r="89" spans="1:14" ht="15.75" thickBot="1">
      <c r="B89" s="97" t="s">
        <v>1058</v>
      </c>
      <c r="C89" s="98"/>
      <c r="D89" s="98"/>
      <c r="E89" s="98"/>
      <c r="F89" s="98"/>
      <c r="G89" s="98"/>
      <c r="H89" s="98"/>
      <c r="I89" s="99"/>
      <c r="J89" s="100"/>
      <c r="K89" s="314">
        <v>0.05</v>
      </c>
      <c r="L89" s="855">
        <f>N82*K89</f>
        <v>1205.9668769906273</v>
      </c>
      <c r="M89" s="856"/>
      <c r="N89" s="57"/>
    </row>
    <row r="90" spans="1:14" ht="15.75" thickBot="1">
      <c r="B90" s="818" t="s">
        <v>1037</v>
      </c>
      <c r="C90" s="819"/>
      <c r="D90" s="819"/>
      <c r="E90" s="819"/>
      <c r="F90" s="819"/>
      <c r="G90" s="819"/>
      <c r="H90" s="819"/>
      <c r="I90" s="819"/>
      <c r="J90" s="819"/>
      <c r="K90" s="819"/>
      <c r="L90" s="819"/>
      <c r="M90" s="820"/>
      <c r="N90" s="58">
        <f>L87+L88+L89</f>
        <v>7235.8012619437641</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31355.138801756311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70" t="s">
        <v>2327</v>
      </c>
      <c r="C123" s="402"/>
      <c r="D123" s="402"/>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1687</v>
      </c>
      <c r="B36" s="867" t="str">
        <f>VLOOKUP(A36,EQUIPOS!A6:D154,3,FALSE)</f>
        <v>Derretidora de asfalto (crafco o similar)</v>
      </c>
      <c r="C36" s="868"/>
      <c r="D36" s="868"/>
      <c r="E36" s="868"/>
      <c r="F36" s="868"/>
      <c r="G36" s="868"/>
      <c r="H36" s="869"/>
      <c r="I36" s="276"/>
      <c r="J36" s="277"/>
      <c r="K36" s="278">
        <f>VLOOKUP(A36,EQUIPOS!A6:D163,4,FALSE)</f>
        <v>2575.8958953340589</v>
      </c>
      <c r="L36" s="279"/>
      <c r="M36" s="280">
        <v>60</v>
      </c>
      <c r="N36" s="281">
        <f>K36/M36</f>
        <v>42.93159825556765</v>
      </c>
    </row>
    <row r="37" spans="1:14">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60</v>
      </c>
      <c r="N37" s="281">
        <f>K37/M37</f>
        <v>63.622153043848456</v>
      </c>
    </row>
    <row r="38" spans="1:14">
      <c r="A38" t="s">
        <v>138</v>
      </c>
      <c r="B38" s="867" t="str">
        <f>VLOOKUP(A38,EQUIPOS!A8:D154,3,FALSE)</f>
        <v>Camioneta D-300</v>
      </c>
      <c r="C38" s="868"/>
      <c r="D38" s="868"/>
      <c r="E38" s="868"/>
      <c r="F38" s="868"/>
      <c r="G38" s="868"/>
      <c r="H38" s="869"/>
      <c r="I38" s="276"/>
      <c r="J38" s="277"/>
      <c r="K38" s="278">
        <f>VLOOKUP(A38,EQUIPOS!A8:D165,4,FALSE)</f>
        <v>52997.762462750114</v>
      </c>
      <c r="L38" s="279"/>
      <c r="M38" s="280">
        <v>60</v>
      </c>
      <c r="N38" s="281">
        <f>K38/M38</f>
        <v>883.29604104583518</v>
      </c>
    </row>
    <row r="39" spans="1:14">
      <c r="B39" s="867"/>
      <c r="C39" s="868"/>
      <c r="D39" s="868"/>
      <c r="E39" s="868"/>
      <c r="F39" s="868"/>
      <c r="G39" s="868"/>
      <c r="H39" s="869"/>
      <c r="I39" s="276"/>
      <c r="J39" s="277"/>
      <c r="K39" s="278"/>
      <c r="L39" s="279"/>
      <c r="M39" s="280"/>
      <c r="N39" s="281"/>
    </row>
    <row r="40" spans="1:14">
      <c r="B40" s="867"/>
      <c r="C40" s="868"/>
      <c r="D40" s="868"/>
      <c r="E40" s="868"/>
      <c r="F40" s="868"/>
      <c r="G40" s="868"/>
      <c r="H40" s="869"/>
      <c r="I40" s="276"/>
      <c r="J40" s="277"/>
      <c r="K40" s="278"/>
      <c r="L40" s="279"/>
      <c r="M40" s="280"/>
      <c r="N40" s="281"/>
    </row>
    <row r="41" spans="1:14">
      <c r="B41" s="867"/>
      <c r="C41" s="868"/>
      <c r="D41" s="868"/>
      <c r="E41" s="868"/>
      <c r="F41" s="868"/>
      <c r="G41" s="868"/>
      <c r="H41" s="869"/>
      <c r="I41" s="276"/>
      <c r="J41" s="277"/>
      <c r="K41" s="278"/>
      <c r="L41" s="279"/>
      <c r="M41" s="280"/>
      <c r="N41" s="281"/>
    </row>
    <row r="42" spans="1:14">
      <c r="B42" s="867"/>
      <c r="C42" s="868"/>
      <c r="D42" s="868"/>
      <c r="E42" s="868"/>
      <c r="F42" s="868"/>
      <c r="G42" s="868"/>
      <c r="H42" s="869"/>
      <c r="I42" s="276"/>
      <c r="J42" s="277"/>
      <c r="K42" s="278"/>
      <c r="L42" s="279"/>
      <c r="M42" s="280"/>
      <c r="N42" s="281"/>
    </row>
    <row r="43" spans="1:14">
      <c r="B43" s="867"/>
      <c r="C43" s="868"/>
      <c r="D43" s="868"/>
      <c r="E43" s="868"/>
      <c r="F43" s="868"/>
      <c r="G43" s="868"/>
      <c r="H43" s="869"/>
      <c r="I43" s="276"/>
      <c r="J43" s="277"/>
      <c r="K43" s="278"/>
      <c r="L43" s="279"/>
      <c r="M43" s="280"/>
      <c r="N43" s="281"/>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0.05</v>
      </c>
      <c r="N46" s="353">
        <f>N80*M46</f>
        <v>21.278002169208335</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1011.1277945144597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t="s">
        <v>934</v>
      </c>
      <c r="B53" s="49" t="str">
        <f>VLOOKUP(A53,MATERIALES!A5:D372,3,FALSE)</f>
        <v>Emulsión CRR-2</v>
      </c>
      <c r="C53" s="290"/>
      <c r="D53" s="290"/>
      <c r="E53" s="290"/>
      <c r="F53" s="290"/>
      <c r="G53" s="290"/>
      <c r="H53" s="290"/>
      <c r="I53" s="277"/>
      <c r="J53" s="233" t="str">
        <f>VLOOKUP(A53,MATERIALES!A7:D638,2,FALSE)</f>
        <v>lt</v>
      </c>
      <c r="K53" s="291">
        <v>0.12</v>
      </c>
      <c r="L53" s="276"/>
      <c r="M53" s="411">
        <f>VLOOKUP(A53,MATERIALES!A5:D389,4,FALSE)</f>
        <v>2403</v>
      </c>
      <c r="N53" s="281">
        <f>K53*M53</f>
        <v>288.36</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900"/>
      <c r="C57" s="901"/>
      <c r="D57" s="901"/>
      <c r="E57" s="901"/>
      <c r="F57" s="901"/>
      <c r="G57" s="901"/>
      <c r="H57" s="901"/>
      <c r="I57" s="871"/>
      <c r="J57" s="48"/>
      <c r="K57" s="50"/>
      <c r="L57" s="902"/>
      <c r="M57" s="903"/>
      <c r="N57" s="51"/>
    </row>
    <row r="58" spans="1:14" ht="15.75" thickBot="1">
      <c r="B58" s="818" t="s">
        <v>1037</v>
      </c>
      <c r="C58" s="819"/>
      <c r="D58" s="819"/>
      <c r="E58" s="819"/>
      <c r="F58" s="819"/>
      <c r="G58" s="819"/>
      <c r="H58" s="819"/>
      <c r="I58" s="819"/>
      <c r="J58" s="819"/>
      <c r="K58" s="819"/>
      <c r="L58" s="819"/>
      <c r="M58" s="820"/>
      <c r="N58" s="403">
        <f>SUM(N53:N57)</f>
        <v>288.36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B63" s="52"/>
      <c r="C63" s="326"/>
      <c r="D63" s="326"/>
      <c r="E63" s="326"/>
      <c r="F63" s="326"/>
      <c r="G63" s="326"/>
      <c r="H63" s="320"/>
      <c r="I63" s="288"/>
      <c r="J63" s="295"/>
      <c r="K63" s="288"/>
      <c r="L63" s="905"/>
      <c r="M63" s="906"/>
      <c r="N63" s="296"/>
    </row>
    <row r="64" spans="1:14">
      <c r="B64" s="52"/>
      <c r="C64" s="53"/>
      <c r="D64" s="53"/>
      <c r="E64" s="53"/>
      <c r="F64" s="53"/>
      <c r="G64" s="53"/>
      <c r="H64" s="320"/>
      <c r="I64" s="288"/>
      <c r="J64" s="295"/>
      <c r="K64" s="288"/>
      <c r="L64" s="905"/>
      <c r="M64" s="906"/>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96"/>
      <c r="M68" s="897"/>
      <c r="N68" s="133"/>
    </row>
    <row r="69" spans="1:15" ht="15.75" thickBot="1">
      <c r="B69" s="907" t="s">
        <v>1037</v>
      </c>
      <c r="C69" s="861"/>
      <c r="D69" s="861"/>
      <c r="E69" s="861"/>
      <c r="F69" s="861"/>
      <c r="G69" s="861"/>
      <c r="H69" s="861"/>
      <c r="I69" s="861"/>
      <c r="J69" s="861"/>
      <c r="K69" s="861"/>
      <c r="L69" s="861"/>
      <c r="M69" s="862"/>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57" t="s">
        <v>1047</v>
      </c>
      <c r="C73" s="858"/>
      <c r="D73" s="858"/>
      <c r="E73" s="858"/>
      <c r="F73" s="858"/>
      <c r="G73" s="858"/>
      <c r="H73" s="858"/>
      <c r="I73" s="79" t="s">
        <v>1048</v>
      </c>
      <c r="J73" s="81" t="s">
        <v>1494</v>
      </c>
      <c r="K73" s="80" t="s">
        <v>1050</v>
      </c>
      <c r="L73" s="859" t="s">
        <v>1034</v>
      </c>
      <c r="M73" s="860"/>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94"/>
      <c r="C79" s="895"/>
      <c r="D79" s="895"/>
      <c r="E79" s="895"/>
      <c r="F79" s="895"/>
      <c r="G79" s="895"/>
      <c r="H79" s="895"/>
      <c r="I79" s="132"/>
      <c r="J79" s="132"/>
      <c r="K79" s="132"/>
      <c r="L79" s="908"/>
      <c r="M79" s="908"/>
      <c r="N79" s="51"/>
    </row>
    <row r="80" spans="1:15" ht="15.75" thickBot="1">
      <c r="B80" s="907" t="s">
        <v>1037</v>
      </c>
      <c r="C80" s="861"/>
      <c r="D80" s="861"/>
      <c r="E80" s="861"/>
      <c r="F80" s="861"/>
      <c r="G80" s="861"/>
      <c r="H80" s="861"/>
      <c r="I80" s="861"/>
      <c r="J80" s="861"/>
      <c r="K80" s="861"/>
      <c r="L80" s="861"/>
      <c r="M80" s="862"/>
      <c r="N80" s="310">
        <f>SUM(N74:N79)</f>
        <v>425.56004338416665</v>
      </c>
    </row>
    <row r="81" spans="1:14" ht="15.75" thickBot="1">
      <c r="B81" s="39"/>
      <c r="C81" s="40"/>
      <c r="D81" s="40"/>
      <c r="E81" s="40"/>
      <c r="F81" s="40"/>
      <c r="G81" s="40"/>
      <c r="H81" s="40"/>
      <c r="I81" s="40"/>
      <c r="J81" s="40"/>
      <c r="K81" s="40"/>
      <c r="L81" s="40"/>
      <c r="M81" s="40"/>
      <c r="N81" s="41"/>
    </row>
    <row r="82" spans="1:14" ht="15.75" thickBot="1">
      <c r="B82" s="818" t="s">
        <v>1051</v>
      </c>
      <c r="C82" s="819"/>
      <c r="D82" s="819"/>
      <c r="E82" s="819"/>
      <c r="F82" s="819"/>
      <c r="G82" s="819"/>
      <c r="H82" s="819"/>
      <c r="I82" s="819"/>
      <c r="J82" s="819"/>
      <c r="K82" s="819"/>
      <c r="L82" s="819"/>
      <c r="M82" s="820"/>
      <c r="N82" s="105">
        <f>N48+N58+N69+N80</f>
        <v>1725.0478378986263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3" t="s">
        <v>1053</v>
      </c>
      <c r="C86" s="864"/>
      <c r="D86" s="864"/>
      <c r="E86" s="864"/>
      <c r="F86" s="864"/>
      <c r="G86" s="864"/>
      <c r="H86" s="864"/>
      <c r="I86" s="323"/>
      <c r="J86" s="343"/>
      <c r="K86" s="311" t="s">
        <v>1054</v>
      </c>
      <c r="L86" s="865" t="s">
        <v>1055</v>
      </c>
      <c r="M86" s="866"/>
      <c r="N86" s="312"/>
    </row>
    <row r="87" spans="1:14">
      <c r="B87" s="851" t="s">
        <v>1056</v>
      </c>
      <c r="C87" s="852"/>
      <c r="D87" s="852"/>
      <c r="E87" s="852"/>
      <c r="F87" s="852"/>
      <c r="G87" s="852"/>
      <c r="H87" s="852"/>
      <c r="I87" s="93"/>
      <c r="J87" s="94"/>
      <c r="K87" s="313">
        <v>0.2</v>
      </c>
      <c r="L87" s="853">
        <f>N82*K87</f>
        <v>345.00956757972529</v>
      </c>
      <c r="M87" s="854"/>
      <c r="N87" s="57"/>
    </row>
    <row r="88" spans="1:14">
      <c r="B88" s="95" t="s">
        <v>1057</v>
      </c>
      <c r="C88" s="96"/>
      <c r="D88" s="96"/>
      <c r="E88" s="96"/>
      <c r="F88" s="96"/>
      <c r="G88" s="96"/>
      <c r="H88" s="96"/>
      <c r="I88" s="93"/>
      <c r="J88" s="94"/>
      <c r="K88" s="313">
        <v>0.05</v>
      </c>
      <c r="L88" s="853">
        <f>N82*K88</f>
        <v>86.252391894931321</v>
      </c>
      <c r="M88" s="854"/>
      <c r="N88" s="57"/>
    </row>
    <row r="89" spans="1:14" ht="15.75" thickBot="1">
      <c r="B89" s="97" t="s">
        <v>1058</v>
      </c>
      <c r="C89" s="98"/>
      <c r="D89" s="98"/>
      <c r="E89" s="98"/>
      <c r="F89" s="98"/>
      <c r="G89" s="98"/>
      <c r="H89" s="98"/>
      <c r="I89" s="99"/>
      <c r="J89" s="100"/>
      <c r="K89" s="314">
        <v>0.05</v>
      </c>
      <c r="L89" s="855">
        <f>N82*K89</f>
        <v>86.252391894931321</v>
      </c>
      <c r="M89" s="856"/>
      <c r="N89" s="57"/>
    </row>
    <row r="90" spans="1:14" ht="15.75" thickBot="1">
      <c r="B90" s="818" t="s">
        <v>1037</v>
      </c>
      <c r="C90" s="819"/>
      <c r="D90" s="819"/>
      <c r="E90" s="819"/>
      <c r="F90" s="819"/>
      <c r="G90" s="819"/>
      <c r="H90" s="819"/>
      <c r="I90" s="819"/>
      <c r="J90" s="819"/>
      <c r="K90" s="819"/>
      <c r="L90" s="819"/>
      <c r="M90" s="820"/>
      <c r="N90" s="58">
        <f>L87+L88+L89</f>
        <v>517.51435136958787</v>
      </c>
    </row>
    <row r="91" spans="1:14" ht="15.75" thickBot="1">
      <c r="B91" s="39"/>
      <c r="C91" s="40"/>
      <c r="D91" s="40"/>
      <c r="E91" s="40"/>
      <c r="F91" s="40"/>
      <c r="G91" s="40"/>
      <c r="H91" s="40"/>
      <c r="I91" s="40"/>
      <c r="J91" s="40"/>
      <c r="K91" s="40"/>
      <c r="L91" s="40"/>
      <c r="M91" s="40"/>
      <c r="N91" s="41"/>
    </row>
    <row r="92" spans="1:14" ht="15.75" thickBot="1">
      <c r="A92" t="s">
        <v>2122</v>
      </c>
      <c r="B92" s="818" t="s">
        <v>1059</v>
      </c>
      <c r="C92" s="819"/>
      <c r="D92" s="819"/>
      <c r="E92" s="819"/>
      <c r="F92" s="819"/>
      <c r="G92" s="819"/>
      <c r="H92" s="819"/>
      <c r="I92" s="819"/>
      <c r="J92" s="819"/>
      <c r="K92" s="819"/>
      <c r="L92" s="819"/>
      <c r="M92" s="820"/>
      <c r="N92" s="196">
        <f>N82+N90</f>
        <v>2242.5621892682143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1" t="s">
        <v>2324</v>
      </c>
      <c r="C109" s="822"/>
      <c r="D109" s="822"/>
      <c r="E109" s="822"/>
      <c r="F109" s="822"/>
      <c r="G109" s="822"/>
      <c r="H109" s="822"/>
      <c r="I109" s="822"/>
      <c r="J109" s="822"/>
      <c r="K109" s="822"/>
      <c r="L109" s="822"/>
      <c r="M109" s="822"/>
      <c r="N109" s="823"/>
    </row>
    <row r="110" spans="2:14" ht="15" customHeight="1">
      <c r="B110" s="821"/>
      <c r="C110" s="822"/>
      <c r="D110" s="822"/>
      <c r="E110" s="822"/>
      <c r="F110" s="822"/>
      <c r="G110" s="822"/>
      <c r="H110" s="822"/>
      <c r="I110" s="822"/>
      <c r="J110" s="822"/>
      <c r="K110" s="822"/>
      <c r="L110" s="822"/>
      <c r="M110" s="822"/>
      <c r="N110" s="823"/>
    </row>
    <row r="111" spans="2:14" ht="30" customHeight="1">
      <c r="B111" s="824" t="s">
        <v>2325</v>
      </c>
      <c r="C111" s="825"/>
      <c r="D111" s="825"/>
      <c r="E111" s="825"/>
      <c r="F111" s="825"/>
      <c r="G111" s="825"/>
      <c r="H111" s="825"/>
      <c r="I111" s="825"/>
      <c r="J111" s="825"/>
      <c r="K111" s="825"/>
      <c r="L111" s="825"/>
      <c r="M111" s="825"/>
      <c r="N111" s="826"/>
    </row>
    <row r="112" spans="2:14">
      <c r="B112" s="824"/>
      <c r="C112" s="825"/>
      <c r="D112" s="825"/>
      <c r="E112" s="825"/>
      <c r="F112" s="825"/>
      <c r="G112" s="825"/>
      <c r="H112" s="825"/>
      <c r="I112" s="825"/>
      <c r="J112" s="825"/>
      <c r="K112" s="825"/>
      <c r="L112" s="825"/>
      <c r="M112" s="825"/>
      <c r="N112" s="82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4"/>
      <c r="K122" s="884"/>
      <c r="L122" s="884"/>
      <c r="M122" s="884"/>
      <c r="N122" s="885"/>
    </row>
    <row r="123" spans="2:14" ht="15.75" thickBot="1">
      <c r="B123" s="270" t="s">
        <v>2327</v>
      </c>
      <c r="C123" s="402"/>
      <c r="D123" s="402"/>
      <c r="E123" s="63"/>
      <c r="F123" s="63"/>
      <c r="G123" s="63"/>
      <c r="H123" s="63"/>
      <c r="I123" s="63"/>
      <c r="J123" s="886"/>
      <c r="K123" s="886"/>
      <c r="L123" s="886"/>
      <c r="M123" s="886"/>
      <c r="N123" s="887"/>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1687</v>
      </c>
      <c r="B36" s="867" t="str">
        <f>VLOOKUP(A36,EQUIPOS!A6:D154,3,FALSE)</f>
        <v>Derretidora de asfalto (crafco o similar)</v>
      </c>
      <c r="C36" s="868"/>
      <c r="D36" s="868"/>
      <c r="E36" s="868"/>
      <c r="F36" s="868"/>
      <c r="G36" s="868"/>
      <c r="H36" s="869"/>
      <c r="I36" s="276"/>
      <c r="J36" s="277"/>
      <c r="K36" s="278">
        <f>VLOOKUP(A36,EQUIPOS!A6:D163,4,FALSE)</f>
        <v>2575.8958953340589</v>
      </c>
      <c r="L36" s="279"/>
      <c r="M36" s="280">
        <v>60</v>
      </c>
      <c r="N36" s="281">
        <f t="shared" ref="N36:N39" si="0">K36/M36</f>
        <v>42.93159825556765</v>
      </c>
    </row>
    <row r="37" spans="1:14">
      <c r="A37" s="119" t="s">
        <v>324</v>
      </c>
      <c r="B37" s="867" t="str">
        <f>VLOOKUP(A37,EQUIPOS!A7:D154,3,FALSE)</f>
        <v xml:space="preserve">Ruteadora </v>
      </c>
      <c r="C37" s="868"/>
      <c r="D37" s="868"/>
      <c r="E37" s="868"/>
      <c r="F37" s="868"/>
      <c r="G37" s="868"/>
      <c r="H37" s="869"/>
      <c r="I37" s="276"/>
      <c r="J37" s="277"/>
      <c r="K37" s="278">
        <f>VLOOKUP(A37,EQUIPOS!A7:D164,4,FALSE)</f>
        <v>12094.508301404856</v>
      </c>
      <c r="L37" s="279"/>
      <c r="M37" s="280">
        <v>60</v>
      </c>
      <c r="N37" s="281">
        <f t="shared" si="0"/>
        <v>201.5751383567476</v>
      </c>
    </row>
    <row r="38" spans="1:14">
      <c r="A38" t="s">
        <v>176</v>
      </c>
      <c r="B38" s="867" t="str">
        <f>VLOOKUP(A38,EQUIPOS!A8:D154,3,FALSE)</f>
        <v xml:space="preserve">Compresor (barrido y soplado)
</v>
      </c>
      <c r="C38" s="868"/>
      <c r="D38" s="868"/>
      <c r="E38" s="868"/>
      <c r="F38" s="868"/>
      <c r="G38" s="868"/>
      <c r="H38" s="869"/>
      <c r="I38" s="276"/>
      <c r="J38" s="277"/>
      <c r="K38" s="278">
        <f>VLOOKUP(A38,EQUIPOS!A8:D165,4,FALSE)</f>
        <v>3817.3291826309073</v>
      </c>
      <c r="L38" s="279"/>
      <c r="M38" s="280">
        <v>60</v>
      </c>
      <c r="N38" s="281">
        <f t="shared" si="0"/>
        <v>63.622153043848456</v>
      </c>
    </row>
    <row r="39" spans="1:14">
      <c r="A39" t="s">
        <v>138</v>
      </c>
      <c r="B39" s="867" t="str">
        <f>VLOOKUP(A39,EQUIPOS!A9:D154,3,FALSE)</f>
        <v>Camioneta D-300</v>
      </c>
      <c r="C39" s="868"/>
      <c r="D39" s="868"/>
      <c r="E39" s="868"/>
      <c r="F39" s="868"/>
      <c r="G39" s="868"/>
      <c r="H39" s="869"/>
      <c r="I39" s="276"/>
      <c r="J39" s="277"/>
      <c r="K39" s="278">
        <f>VLOOKUP(A39,EQUIPOS!A9:D166,4,FALSE)</f>
        <v>52997.762462750114</v>
      </c>
      <c r="L39" s="279"/>
      <c r="M39" s="280">
        <v>60</v>
      </c>
      <c r="N39" s="281">
        <f t="shared" si="0"/>
        <v>883.29604104583518</v>
      </c>
    </row>
    <row r="40" spans="1:14">
      <c r="B40" s="867"/>
      <c r="C40" s="868"/>
      <c r="D40" s="868"/>
      <c r="E40" s="868"/>
      <c r="F40" s="868"/>
      <c r="G40" s="868"/>
      <c r="H40" s="869"/>
      <c r="I40" s="276"/>
      <c r="J40" s="277"/>
      <c r="K40" s="278"/>
      <c r="L40" s="279"/>
      <c r="M40" s="280"/>
      <c r="N40" s="281"/>
    </row>
    <row r="41" spans="1:14">
      <c r="B41" s="867"/>
      <c r="C41" s="868"/>
      <c r="D41" s="868"/>
      <c r="E41" s="868"/>
      <c r="F41" s="868"/>
      <c r="G41" s="868"/>
      <c r="H41" s="869"/>
      <c r="I41" s="276"/>
      <c r="J41" s="277"/>
      <c r="K41" s="278"/>
      <c r="L41" s="279"/>
      <c r="M41" s="280"/>
      <c r="N41" s="281"/>
    </row>
    <row r="42" spans="1:14">
      <c r="B42" s="867"/>
      <c r="C42" s="868"/>
      <c r="D42" s="868"/>
      <c r="E42" s="868"/>
      <c r="F42" s="868"/>
      <c r="G42" s="868"/>
      <c r="H42" s="869"/>
      <c r="I42" s="276"/>
      <c r="J42" s="277"/>
      <c r="K42" s="278"/>
      <c r="L42" s="279"/>
      <c r="M42" s="280"/>
      <c r="N42" s="281"/>
    </row>
    <row r="43" spans="1:14">
      <c r="B43" s="867"/>
      <c r="C43" s="868"/>
      <c r="D43" s="868"/>
      <c r="E43" s="868"/>
      <c r="F43" s="868"/>
      <c r="G43" s="868"/>
      <c r="H43" s="869"/>
      <c r="I43" s="276"/>
      <c r="J43" s="277"/>
      <c r="K43" s="278"/>
      <c r="L43" s="279"/>
      <c r="M43" s="280"/>
      <c r="N43" s="281"/>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0.05</v>
      </c>
      <c r="N46" s="353">
        <f>N84*M46</f>
        <v>21.278002169208335</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1212.7029328712072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t="s">
        <v>870</v>
      </c>
      <c r="B53" s="49" t="str">
        <f>VLOOKUP(A53,MATERIALES!A5:D372,3,FALSE)</f>
        <v>Arena de Trituración</v>
      </c>
      <c r="C53" s="290"/>
      <c r="D53" s="290"/>
      <c r="E53" s="290"/>
      <c r="F53" s="290"/>
      <c r="G53" s="290"/>
      <c r="H53" s="290"/>
      <c r="I53" s="277"/>
      <c r="J53" s="233" t="str">
        <f>VLOOKUP(A53,MATERIALES!A7:D638,2,FALSE)</f>
        <v>m3</v>
      </c>
      <c r="K53" s="291">
        <v>7.0000000000000001E-3</v>
      </c>
      <c r="L53" s="276"/>
      <c r="M53" s="411">
        <f>VLOOKUP(A53,MATERIALES!A5:D389,4,FALSE)</f>
        <v>37364</v>
      </c>
      <c r="N53" s="281">
        <f t="shared" ref="N53:N54" si="1">K53*M53</f>
        <v>261.548</v>
      </c>
    </row>
    <row r="54" spans="1:14">
      <c r="A54" s="122" t="s">
        <v>934</v>
      </c>
      <c r="B54" s="49" t="str">
        <f>VLOOKUP(A54,MATERIALES!A6:D372,3,FALSE)</f>
        <v>Emulsión CRR-2</v>
      </c>
      <c r="C54" s="290"/>
      <c r="D54" s="290"/>
      <c r="E54" s="290"/>
      <c r="F54" s="290"/>
      <c r="G54" s="290"/>
      <c r="H54" s="290"/>
      <c r="I54" s="277"/>
      <c r="J54" s="233" t="str">
        <f>VLOOKUP(A54,MATERIALES!A8:D639,2,FALSE)</f>
        <v>lt</v>
      </c>
      <c r="K54" s="291">
        <v>0.12</v>
      </c>
      <c r="L54" s="276"/>
      <c r="M54" s="411">
        <f>VLOOKUP(A54,MATERIALES!A6:D390,4,FALSE)</f>
        <v>2403</v>
      </c>
      <c r="N54" s="281">
        <f t="shared" si="1"/>
        <v>288.36</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75" thickBot="1">
      <c r="B61" s="900"/>
      <c r="C61" s="901"/>
      <c r="D61" s="901"/>
      <c r="E61" s="901"/>
      <c r="F61" s="901"/>
      <c r="G61" s="901"/>
      <c r="H61" s="901"/>
      <c r="I61" s="871"/>
      <c r="J61" s="48"/>
      <c r="K61" s="50"/>
      <c r="L61" s="902"/>
      <c r="M61" s="903"/>
      <c r="N61" s="51"/>
    </row>
    <row r="62" spans="1:14" ht="15.75" thickBot="1">
      <c r="B62" s="818" t="s">
        <v>1037</v>
      </c>
      <c r="C62" s="819"/>
      <c r="D62" s="819"/>
      <c r="E62" s="819"/>
      <c r="F62" s="819"/>
      <c r="G62" s="819"/>
      <c r="H62" s="819"/>
      <c r="I62" s="819"/>
      <c r="J62" s="819"/>
      <c r="K62" s="819"/>
      <c r="L62" s="819"/>
      <c r="M62" s="820"/>
      <c r="N62" s="403">
        <f>SUM(N53:N61)</f>
        <v>549.90800000000002</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2" t="s">
        <v>1041</v>
      </c>
      <c r="C66" s="323"/>
      <c r="D66" s="323"/>
      <c r="E66" s="323"/>
      <c r="F66" s="323"/>
      <c r="G66" s="323"/>
      <c r="H66" s="79" t="s">
        <v>1029</v>
      </c>
      <c r="I66" s="80" t="s">
        <v>1042</v>
      </c>
      <c r="J66" s="81" t="s">
        <v>1043</v>
      </c>
      <c r="K66" s="79" t="s">
        <v>1044</v>
      </c>
      <c r="L66" s="904" t="s">
        <v>1045</v>
      </c>
      <c r="M66" s="883"/>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05">
        <f>VLOOKUP(A67,TRANSPORTE!A6:D119,4,FALSE)</f>
        <v>1010</v>
      </c>
      <c r="M67" s="906"/>
      <c r="N67" s="296">
        <f>L67*K67</f>
        <v>7.07</v>
      </c>
    </row>
    <row r="68" spans="1:15">
      <c r="B68" s="52"/>
      <c r="C68" s="53"/>
      <c r="D68" s="53"/>
      <c r="E68" s="53"/>
      <c r="F68" s="53"/>
      <c r="G68" s="53"/>
      <c r="H68" s="320"/>
      <c r="I68" s="288"/>
      <c r="J68" s="295"/>
      <c r="K68" s="288"/>
      <c r="L68" s="905"/>
      <c r="M68" s="906"/>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75" thickBot="1">
      <c r="B72" s="456"/>
      <c r="C72" s="457"/>
      <c r="D72" s="457"/>
      <c r="E72" s="457"/>
      <c r="F72" s="457"/>
      <c r="G72" s="457"/>
      <c r="H72" s="54"/>
      <c r="I72" s="132"/>
      <c r="J72" s="132"/>
      <c r="K72" s="132"/>
      <c r="L72" s="896"/>
      <c r="M72" s="897"/>
      <c r="N72" s="133"/>
    </row>
    <row r="73" spans="1:15" ht="15.75" thickBot="1">
      <c r="B73" s="907" t="s">
        <v>1037</v>
      </c>
      <c r="C73" s="861"/>
      <c r="D73" s="861"/>
      <c r="E73" s="861"/>
      <c r="F73" s="861"/>
      <c r="G73" s="861"/>
      <c r="H73" s="861"/>
      <c r="I73" s="861"/>
      <c r="J73" s="861"/>
      <c r="K73" s="861"/>
      <c r="L73" s="861"/>
      <c r="M73" s="862"/>
      <c r="N73" s="110">
        <f>N67+N68+N69+N70+N71</f>
        <v>7.07</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57" t="s">
        <v>1047</v>
      </c>
      <c r="C77" s="858"/>
      <c r="D77" s="858"/>
      <c r="E77" s="858"/>
      <c r="F77" s="858"/>
      <c r="G77" s="858"/>
      <c r="H77" s="858"/>
      <c r="I77" s="79" t="s">
        <v>1048</v>
      </c>
      <c r="J77" s="81" t="s">
        <v>1494</v>
      </c>
      <c r="K77" s="80" t="s">
        <v>1050</v>
      </c>
      <c r="L77" s="859" t="s">
        <v>1034</v>
      </c>
      <c r="M77" s="860"/>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75" thickBot="1">
      <c r="B83" s="894"/>
      <c r="C83" s="895"/>
      <c r="D83" s="895"/>
      <c r="E83" s="895"/>
      <c r="F83" s="895"/>
      <c r="G83" s="895"/>
      <c r="H83" s="895"/>
      <c r="I83" s="132"/>
      <c r="J83" s="132"/>
      <c r="K83" s="132"/>
      <c r="L83" s="908"/>
      <c r="M83" s="908"/>
      <c r="N83" s="51"/>
    </row>
    <row r="84" spans="1:14" ht="15.75" thickBot="1">
      <c r="B84" s="907" t="s">
        <v>1037</v>
      </c>
      <c r="C84" s="861"/>
      <c r="D84" s="861"/>
      <c r="E84" s="861"/>
      <c r="F84" s="861"/>
      <c r="G84" s="861"/>
      <c r="H84" s="861"/>
      <c r="I84" s="861"/>
      <c r="J84" s="861"/>
      <c r="K84" s="861"/>
      <c r="L84" s="861"/>
      <c r="M84" s="862"/>
      <c r="N84" s="310">
        <f>SUM(N78:N83)</f>
        <v>425.56004338416665</v>
      </c>
    </row>
    <row r="85" spans="1:14" ht="15.75" thickBot="1">
      <c r="B85" s="39"/>
      <c r="C85" s="40"/>
      <c r="D85" s="40"/>
      <c r="E85" s="40"/>
      <c r="F85" s="40"/>
      <c r="G85" s="40"/>
      <c r="H85" s="40"/>
      <c r="I85" s="40"/>
      <c r="J85" s="40"/>
      <c r="K85" s="40"/>
      <c r="L85" s="40"/>
      <c r="M85" s="40"/>
      <c r="N85" s="41"/>
    </row>
    <row r="86" spans="1:14" ht="15.75" thickBot="1">
      <c r="B86" s="818" t="s">
        <v>1051</v>
      </c>
      <c r="C86" s="819"/>
      <c r="D86" s="819"/>
      <c r="E86" s="819"/>
      <c r="F86" s="819"/>
      <c r="G86" s="819"/>
      <c r="H86" s="819"/>
      <c r="I86" s="819"/>
      <c r="J86" s="819"/>
      <c r="K86" s="819"/>
      <c r="L86" s="819"/>
      <c r="M86" s="820"/>
      <c r="N86" s="105">
        <f>N48+N62+N73+N84</f>
        <v>2195.2409762553739</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63" t="s">
        <v>1053</v>
      </c>
      <c r="C90" s="864"/>
      <c r="D90" s="864"/>
      <c r="E90" s="864"/>
      <c r="F90" s="864"/>
      <c r="G90" s="864"/>
      <c r="H90" s="864"/>
      <c r="I90" s="323"/>
      <c r="J90" s="343"/>
      <c r="K90" s="311" t="s">
        <v>1054</v>
      </c>
      <c r="L90" s="865" t="s">
        <v>1055</v>
      </c>
      <c r="M90" s="866"/>
      <c r="N90" s="312"/>
    </row>
    <row r="91" spans="1:14">
      <c r="B91" s="851" t="s">
        <v>1056</v>
      </c>
      <c r="C91" s="852"/>
      <c r="D91" s="852"/>
      <c r="E91" s="852"/>
      <c r="F91" s="852"/>
      <c r="G91" s="852"/>
      <c r="H91" s="852"/>
      <c r="I91" s="93"/>
      <c r="J91" s="94"/>
      <c r="K91" s="313">
        <v>0.2</v>
      </c>
      <c r="L91" s="853">
        <f>N86*K91</f>
        <v>439.04819525107479</v>
      </c>
      <c r="M91" s="854"/>
      <c r="N91" s="57"/>
    </row>
    <row r="92" spans="1:14">
      <c r="B92" s="95" t="s">
        <v>1057</v>
      </c>
      <c r="C92" s="96"/>
      <c r="D92" s="96"/>
      <c r="E92" s="96"/>
      <c r="F92" s="96"/>
      <c r="G92" s="96"/>
      <c r="H92" s="96"/>
      <c r="I92" s="93"/>
      <c r="J92" s="94"/>
      <c r="K92" s="313">
        <v>0.05</v>
      </c>
      <c r="L92" s="853">
        <f>N86*K92</f>
        <v>109.7620488127687</v>
      </c>
      <c r="M92" s="854"/>
      <c r="N92" s="57"/>
    </row>
    <row r="93" spans="1:14" ht="15.75" thickBot="1">
      <c r="B93" s="97" t="s">
        <v>1058</v>
      </c>
      <c r="C93" s="98"/>
      <c r="D93" s="98"/>
      <c r="E93" s="98"/>
      <c r="F93" s="98"/>
      <c r="G93" s="98"/>
      <c r="H93" s="98"/>
      <c r="I93" s="99"/>
      <c r="J93" s="100"/>
      <c r="K93" s="314">
        <v>0.05</v>
      </c>
      <c r="L93" s="855">
        <f>N86*K93</f>
        <v>109.7620488127687</v>
      </c>
      <c r="M93" s="856"/>
      <c r="N93" s="57"/>
    </row>
    <row r="94" spans="1:14" ht="15.75" thickBot="1">
      <c r="B94" s="818" t="s">
        <v>1037</v>
      </c>
      <c r="C94" s="819"/>
      <c r="D94" s="819"/>
      <c r="E94" s="819"/>
      <c r="F94" s="819"/>
      <c r="G94" s="819"/>
      <c r="H94" s="819"/>
      <c r="I94" s="819"/>
      <c r="J94" s="819"/>
      <c r="K94" s="819"/>
      <c r="L94" s="819"/>
      <c r="M94" s="820"/>
      <c r="N94" s="58">
        <f>L91+L92+L93</f>
        <v>658.57229287661221</v>
      </c>
    </row>
    <row r="95" spans="1:14" ht="15.75" thickBot="1">
      <c r="B95" s="39"/>
      <c r="C95" s="40"/>
      <c r="D95" s="40"/>
      <c r="E95" s="40"/>
      <c r="F95" s="40"/>
      <c r="G95" s="40"/>
      <c r="H95" s="40"/>
      <c r="I95" s="40"/>
      <c r="J95" s="40"/>
      <c r="K95" s="40"/>
      <c r="L95" s="40"/>
      <c r="M95" s="40"/>
      <c r="N95" s="41"/>
    </row>
    <row r="96" spans="1:14" ht="15.75" thickBot="1">
      <c r="A96" t="s">
        <v>2122</v>
      </c>
      <c r="B96" s="818" t="s">
        <v>1059</v>
      </c>
      <c r="C96" s="819"/>
      <c r="D96" s="819"/>
      <c r="E96" s="819"/>
      <c r="F96" s="819"/>
      <c r="G96" s="819"/>
      <c r="H96" s="819"/>
      <c r="I96" s="819"/>
      <c r="J96" s="819"/>
      <c r="K96" s="819"/>
      <c r="L96" s="819"/>
      <c r="M96" s="820"/>
      <c r="N96" s="196">
        <f>N86+N94</f>
        <v>2853.8132691319861</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7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21" t="s">
        <v>2324</v>
      </c>
      <c r="C113" s="822"/>
      <c r="D113" s="822"/>
      <c r="E113" s="822"/>
      <c r="F113" s="822"/>
      <c r="G113" s="822"/>
      <c r="H113" s="822"/>
      <c r="I113" s="822"/>
      <c r="J113" s="822"/>
      <c r="K113" s="822"/>
      <c r="L113" s="822"/>
      <c r="M113" s="822"/>
      <c r="N113" s="823"/>
    </row>
    <row r="114" spans="2:14" ht="15" customHeight="1">
      <c r="B114" s="821"/>
      <c r="C114" s="822"/>
      <c r="D114" s="822"/>
      <c r="E114" s="822"/>
      <c r="F114" s="822"/>
      <c r="G114" s="822"/>
      <c r="H114" s="822"/>
      <c r="I114" s="822"/>
      <c r="J114" s="822"/>
      <c r="K114" s="822"/>
      <c r="L114" s="822"/>
      <c r="M114" s="822"/>
      <c r="N114" s="823"/>
    </row>
    <row r="115" spans="2:14" ht="30" customHeight="1">
      <c r="B115" s="824" t="s">
        <v>2325</v>
      </c>
      <c r="C115" s="825"/>
      <c r="D115" s="825"/>
      <c r="E115" s="825"/>
      <c r="F115" s="825"/>
      <c r="G115" s="825"/>
      <c r="H115" s="825"/>
      <c r="I115" s="825"/>
      <c r="J115" s="825"/>
      <c r="K115" s="825"/>
      <c r="L115" s="825"/>
      <c r="M115" s="825"/>
      <c r="N115" s="826"/>
    </row>
    <row r="116" spans="2:14">
      <c r="B116" s="824"/>
      <c r="C116" s="825"/>
      <c r="D116" s="825"/>
      <c r="E116" s="825"/>
      <c r="F116" s="825"/>
      <c r="G116" s="825"/>
      <c r="H116" s="825"/>
      <c r="I116" s="825"/>
      <c r="J116" s="825"/>
      <c r="K116" s="825"/>
      <c r="L116" s="825"/>
      <c r="M116" s="825"/>
      <c r="N116" s="826"/>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4"/>
      <c r="K126" s="884"/>
      <c r="L126" s="884"/>
      <c r="M126" s="884"/>
      <c r="N126" s="885"/>
    </row>
    <row r="127" spans="2:14" ht="15.75" thickBot="1">
      <c r="B127" s="270" t="s">
        <v>2327</v>
      </c>
      <c r="C127" s="402"/>
      <c r="D127" s="402"/>
      <c r="E127" s="63"/>
      <c r="F127" s="63"/>
      <c r="G127" s="63"/>
      <c r="H127" s="63"/>
      <c r="I127" s="63"/>
      <c r="J127" s="886"/>
      <c r="K127" s="886"/>
      <c r="L127" s="886"/>
      <c r="M127" s="886"/>
      <c r="N127" s="887"/>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112</v>
      </c>
      <c r="B36" s="867" t="str">
        <f>VLOOKUP(A36,EQUIPOS!A6:D154,3,FALSE)</f>
        <v xml:space="preserve">Aspersor manual
</v>
      </c>
      <c r="C36" s="868"/>
      <c r="D36" s="868"/>
      <c r="E36" s="868"/>
      <c r="F36" s="868"/>
      <c r="G36" s="868"/>
      <c r="H36" s="869"/>
      <c r="I36" s="276"/>
      <c r="J36" s="277"/>
      <c r="K36" s="278">
        <f>VLOOKUP(A36,EQUIPOS!A6:D163,4,FALSE)</f>
        <v>3137.5728757064217</v>
      </c>
      <c r="L36" s="279"/>
      <c r="M36" s="280">
        <v>6.25</v>
      </c>
      <c r="N36" s="281">
        <f t="shared" ref="N36:N41" si="0">K36/M36</f>
        <v>502.01166011302746</v>
      </c>
    </row>
    <row r="37" spans="1:14">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50</v>
      </c>
      <c r="N37" s="281">
        <f t="shared" si="0"/>
        <v>76.34658365261815</v>
      </c>
    </row>
    <row r="38" spans="1:14">
      <c r="A38" t="s">
        <v>184</v>
      </c>
      <c r="B38" s="867" t="str">
        <f>VLOOKUP(A38,EQUIPOS!A8:D154,3,FALSE)</f>
        <v>Cortadora de pavimento, Máxima profundidad de corte: 160 mm. Capacidad de disco: desde 12´´ hasta 18´´ de diámetro. Peso operacional: 135 kg, 13.5 hp de potencia</v>
      </c>
      <c r="C38" s="868"/>
      <c r="D38" s="868"/>
      <c r="E38" s="868"/>
      <c r="F38" s="868"/>
      <c r="G38" s="868"/>
      <c r="H38" s="869"/>
      <c r="I38" s="276"/>
      <c r="J38" s="277"/>
      <c r="K38" s="278">
        <f>VLOOKUP(A38,EQUIPOS!A8:D165,4,FALSE)</f>
        <v>19086.645913154538</v>
      </c>
      <c r="L38" s="279"/>
      <c r="M38" s="280">
        <v>3.75</v>
      </c>
      <c r="N38" s="281">
        <f t="shared" si="0"/>
        <v>5089.7722435078767</v>
      </c>
    </row>
    <row r="39" spans="1:14">
      <c r="A39" t="s">
        <v>228</v>
      </c>
      <c r="B39" s="867" t="str">
        <f>VLOOKUP(A39,EQUIPOS!A9:D154,3,FALSE)</f>
        <v xml:space="preserve">Formaleta metálica (concreto hidráulico)
</v>
      </c>
      <c r="C39" s="868"/>
      <c r="D39" s="868"/>
      <c r="E39" s="868"/>
      <c r="F39" s="868"/>
      <c r="G39" s="868"/>
      <c r="H39" s="869"/>
      <c r="I39" s="276"/>
      <c r="J39" s="277"/>
      <c r="K39" s="278">
        <f>VLOOKUP(A39,EQUIPOS!A9:D166,4,FALSE)</f>
        <v>3846.8240379851272</v>
      </c>
      <c r="L39" s="279"/>
      <c r="M39" s="280">
        <v>6.25</v>
      </c>
      <c r="N39" s="281">
        <f t="shared" si="0"/>
        <v>615.49184607762038</v>
      </c>
    </row>
    <row r="40" spans="1:14">
      <c r="A40" t="s">
        <v>301</v>
      </c>
      <c r="B40" s="867" t="str">
        <f>VLOOKUP(A40,EQUIPOS!A10:D154,3,FALSE)</f>
        <v>Regla vibratoria, de longitud de 3 a 5 m, motor de 3600 rpm, potencia 6 HP</v>
      </c>
      <c r="C40" s="868"/>
      <c r="D40" s="868"/>
      <c r="E40" s="868"/>
      <c r="F40" s="868"/>
      <c r="G40" s="868"/>
      <c r="H40" s="869"/>
      <c r="I40" s="276"/>
      <c r="J40" s="277"/>
      <c r="K40" s="278">
        <f>VLOOKUP(A40,EQUIPOS!A10:D167,4,FALSE)</f>
        <v>7463.6835554611616</v>
      </c>
      <c r="L40" s="279"/>
      <c r="M40" s="280">
        <v>6.25</v>
      </c>
      <c r="N40" s="281">
        <f t="shared" si="0"/>
        <v>1194.189368873786</v>
      </c>
    </row>
    <row r="41" spans="1:14">
      <c r="A41" t="s">
        <v>363</v>
      </c>
      <c r="B41" s="867" t="str">
        <f>VLOOKUP(A41,EQUIPOS!A11:D155,3,FALSE)</f>
        <v>Vibrador de concreto, Motor de 3 hp a 18.000 rpm Mangueras de 4 mt</v>
      </c>
      <c r="C41" s="868"/>
      <c r="D41" s="868"/>
      <c r="E41" s="868"/>
      <c r="F41" s="868"/>
      <c r="G41" s="868"/>
      <c r="H41" s="869"/>
      <c r="I41" s="276"/>
      <c r="J41" s="277"/>
      <c r="K41" s="278">
        <f>VLOOKUP(A41,EQUIPOS!A11:D168,4,FALSE)</f>
        <v>4742.0551298424871</v>
      </c>
      <c r="L41" s="279"/>
      <c r="M41" s="280">
        <v>6.25</v>
      </c>
      <c r="N41" s="281">
        <f t="shared" si="0"/>
        <v>758.7288207747979</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0.1</v>
      </c>
      <c r="N46" s="353">
        <f>N83*M46</f>
        <v>919.20969370980004</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9155.7502167095263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s="150" t="s">
        <v>383</v>
      </c>
      <c r="B53" s="49" t="str">
        <f>VLOOKUP(A53,MATERIALES!A5:D372,3,FALSE)</f>
        <v>Barras de transferencia de carga (1'')</v>
      </c>
      <c r="C53" s="290"/>
      <c r="D53" s="290"/>
      <c r="E53" s="290"/>
      <c r="F53" s="290"/>
      <c r="G53" s="290"/>
      <c r="H53" s="290"/>
      <c r="I53" s="277"/>
      <c r="J53" s="233" t="str">
        <f>VLOOKUP(A53,MATERIALES!A7:D638,2,FALSE)</f>
        <v>kg</v>
      </c>
      <c r="K53" s="416">
        <v>6.1342592592592586</v>
      </c>
      <c r="L53" s="276"/>
      <c r="M53" s="411">
        <f>VLOOKUP(A53,MATERIALES!A5:D389,4,FALSE)</f>
        <v>3300</v>
      </c>
      <c r="N53" s="281">
        <f>K53*M53</f>
        <v>20243.055555555555</v>
      </c>
    </row>
    <row r="54" spans="1:14">
      <c r="A54" s="150" t="s">
        <v>385</v>
      </c>
      <c r="B54" s="49" t="str">
        <f>VLOOKUP(A54,MATERIALES!A6:D372,3,FALSE)</f>
        <v>Barras de unión de 1/2´´</v>
      </c>
      <c r="C54" s="290"/>
      <c r="D54" s="290"/>
      <c r="E54" s="290"/>
      <c r="F54" s="290"/>
      <c r="G54" s="290"/>
      <c r="H54" s="290"/>
      <c r="I54" s="277"/>
      <c r="J54" s="233" t="str">
        <f>VLOOKUP(A54,MATERIALES!A8:D639,2,FALSE)</f>
        <v>kg</v>
      </c>
      <c r="K54" s="291">
        <v>0.37037037037037041</v>
      </c>
      <c r="L54" s="276"/>
      <c r="M54" s="411">
        <f>VLOOKUP(A54,MATERIALES!A6:D390,4,FALSE)</f>
        <v>3284</v>
      </c>
      <c r="N54" s="281">
        <f>K54*M54</f>
        <v>1216.2962962962963</v>
      </c>
    </row>
    <row r="55" spans="1:14">
      <c r="A55" s="150" t="s">
        <v>420</v>
      </c>
      <c r="B55" s="49" t="str">
        <f>VLOOKUP(A55,MATERIALES!A6:D372,3,FALSE)</f>
        <v>Cintilla De Poliuretano (Sikarod) (Pavimentos De Concreto Hidráulico)</v>
      </c>
      <c r="C55" s="290"/>
      <c r="D55" s="290"/>
      <c r="E55" s="290"/>
      <c r="F55" s="290"/>
      <c r="G55" s="290"/>
      <c r="H55" s="290"/>
      <c r="I55" s="277"/>
      <c r="J55" s="233" t="str">
        <f>VLOOKUP(A55,MATERIALES!A9:D640,2,FALSE)</f>
        <v>m</v>
      </c>
      <c r="K55" s="291">
        <v>1.1111111111111112</v>
      </c>
      <c r="L55" s="276"/>
      <c r="M55" s="411">
        <f>VLOOKUP(A55,MATERIALES!A6:D391,4,FALSE)</f>
        <v>916</v>
      </c>
      <c r="N55" s="281">
        <f>K55*M55</f>
        <v>1017.7777777777778</v>
      </c>
    </row>
    <row r="56" spans="1:14">
      <c r="A56" s="150" t="s">
        <v>684</v>
      </c>
      <c r="B56" s="49" t="str">
        <f>VLOOKUP(A56,MATERIALES!A6:D372,3,FALSE)</f>
        <v>Sello de silicona o sellador autonivelante</v>
      </c>
      <c r="C56" s="290"/>
      <c r="D56" s="290"/>
      <c r="E56" s="290"/>
      <c r="F56" s="290"/>
      <c r="G56" s="290"/>
      <c r="H56" s="290"/>
      <c r="I56" s="277"/>
      <c r="J56" s="233" t="str">
        <f>VLOOKUP(A56,MATERIALES!A10:D641,2,FALSE)</f>
        <v>m</v>
      </c>
      <c r="K56" s="291">
        <v>1.1111111111111112</v>
      </c>
      <c r="L56" s="276"/>
      <c r="M56" s="411">
        <f>VLOOKUP(A56,MATERIALES!A6:D392,4,FALSE)</f>
        <v>4167</v>
      </c>
      <c r="N56" s="281">
        <f>K56*M56</f>
        <v>4630</v>
      </c>
    </row>
    <row r="57" spans="1:14">
      <c r="A57" s="150" t="s">
        <v>849</v>
      </c>
      <c r="B57" s="900" t="str">
        <f>VLOOKUP(A57,MATERIALES!A7:D372,3,FALSE)</f>
        <v>Antisol blanco (presentación 20 kg)</v>
      </c>
      <c r="C57" s="901" t="e">
        <f>VLOOKUP(B57,MATERIALES!B7:E372,3,FALSE)</f>
        <v>#N/A</v>
      </c>
      <c r="D57" s="901" t="e">
        <f>VLOOKUP(C57,MATERIALES!C7:F372,3,FALSE)</f>
        <v>#N/A</v>
      </c>
      <c r="E57" s="901" t="e">
        <f>VLOOKUP(D57,MATERIALES!D7:G372,3,FALSE)</f>
        <v>#N/A</v>
      </c>
      <c r="F57" s="901" t="e">
        <f>VLOOKUP(E57,MATERIALES!E7:H372,3,FALSE)</f>
        <v>#N/A</v>
      </c>
      <c r="G57" s="901" t="e">
        <f>VLOOKUP(F57,MATERIALES!F7:I372,3,FALSE)</f>
        <v>#N/A</v>
      </c>
      <c r="H57" s="901" t="e">
        <f>VLOOKUP(G57,MATERIALES!G7:J372,3,FALSE)</f>
        <v>#N/A</v>
      </c>
      <c r="I57" s="901" t="e">
        <f>VLOOKUP(H57,MATERIALES!H7:K372,3,FALSE)</f>
        <v>#N/A</v>
      </c>
      <c r="J57" s="320" t="str">
        <f>VLOOKUP(A57,MATERIALES!A11:D642,2,FALSE)</f>
        <v>kg</v>
      </c>
      <c r="K57" s="50">
        <v>1.1200000000000001</v>
      </c>
      <c r="L57" s="905">
        <f>VLOOKUP(A57,MATERIALES!A4:D372,4,FALSE)</f>
        <v>6347.5</v>
      </c>
      <c r="M57" s="906"/>
      <c r="N57" s="281">
        <f>K57*L57</f>
        <v>7109.2000000000007</v>
      </c>
    </row>
    <row r="58" spans="1:14">
      <c r="A58" s="150" t="s">
        <v>910</v>
      </c>
      <c r="B58" s="325" t="str">
        <f>VLOOKUP(A58,MATERIALES!A8:D372,3,FALSE)</f>
        <v xml:space="preserve">Concreto hidráulico para pavimento MR-43
</v>
      </c>
      <c r="C58" s="326"/>
      <c r="D58" s="326"/>
      <c r="E58" s="326"/>
      <c r="F58" s="326"/>
      <c r="G58" s="326"/>
      <c r="H58" s="326"/>
      <c r="I58" s="326"/>
      <c r="J58" s="320" t="str">
        <f>VLOOKUP(A58,MATERIALES!A11:D643,2,FALSE)</f>
        <v>m3</v>
      </c>
      <c r="K58" s="50">
        <v>1.01</v>
      </c>
      <c r="L58" s="327"/>
      <c r="M58" s="423">
        <f>VLOOKUP(A58,MATERIALES!A8:D394,4,FALSE)</f>
        <v>512805</v>
      </c>
      <c r="N58" s="281">
        <f>K58*M58</f>
        <v>517933.05</v>
      </c>
    </row>
    <row r="59" spans="1:14">
      <c r="B59" s="325"/>
      <c r="C59" s="326"/>
      <c r="D59" s="326"/>
      <c r="E59" s="326"/>
      <c r="F59" s="326"/>
      <c r="G59" s="326"/>
      <c r="H59" s="326"/>
      <c r="I59" s="326"/>
      <c r="J59" s="50"/>
      <c r="K59" s="50"/>
      <c r="L59" s="327"/>
      <c r="M59" s="328"/>
      <c r="N59" s="51"/>
    </row>
    <row r="60" spans="1:14" ht="15.75" thickBot="1">
      <c r="B60" s="318"/>
      <c r="C60" s="319"/>
      <c r="D60" s="319"/>
      <c r="E60" s="319"/>
      <c r="F60" s="319"/>
      <c r="G60" s="319"/>
      <c r="H60" s="319"/>
      <c r="I60" s="319"/>
      <c r="J60" s="132"/>
      <c r="K60" s="132"/>
      <c r="L60" s="334"/>
      <c r="M60" s="333"/>
      <c r="N60" s="133"/>
    </row>
    <row r="61" spans="1:14" ht="15.75" thickBot="1">
      <c r="B61" s="818" t="s">
        <v>1037</v>
      </c>
      <c r="C61" s="819"/>
      <c r="D61" s="819"/>
      <c r="E61" s="819"/>
      <c r="F61" s="819"/>
      <c r="G61" s="819"/>
      <c r="H61" s="819"/>
      <c r="I61" s="819"/>
      <c r="J61" s="819"/>
      <c r="K61" s="819"/>
      <c r="L61" s="819"/>
      <c r="M61" s="820"/>
      <c r="N61" s="403">
        <f>SUM(N53:N60)</f>
        <v>552149.37962962966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4" t="s">
        <v>1045</v>
      </c>
      <c r="M65" s="883"/>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5">
        <f>VLOOKUP(A66,TRANSPORTE!A5:D117,4,FALSE)</f>
        <v>1800</v>
      </c>
      <c r="M66" s="906"/>
      <c r="N66" s="296">
        <f>K66*L66</f>
        <v>1818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96"/>
      <c r="M71" s="897"/>
      <c r="N71" s="133"/>
    </row>
    <row r="72" spans="1:15" ht="15.75" thickBot="1">
      <c r="B72" s="907" t="s">
        <v>1037</v>
      </c>
      <c r="C72" s="861"/>
      <c r="D72" s="861"/>
      <c r="E72" s="861"/>
      <c r="F72" s="861"/>
      <c r="G72" s="861"/>
      <c r="H72" s="861"/>
      <c r="I72" s="861"/>
      <c r="J72" s="861"/>
      <c r="K72" s="861"/>
      <c r="L72" s="861"/>
      <c r="M72" s="862"/>
      <c r="N72" s="110">
        <f>N66+N67+N68+N69+N70</f>
        <v>1818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7" t="s">
        <v>1047</v>
      </c>
      <c r="C76" s="858"/>
      <c r="D76" s="858"/>
      <c r="E76" s="858"/>
      <c r="F76" s="858"/>
      <c r="G76" s="858"/>
      <c r="H76" s="858"/>
      <c r="I76" s="79" t="s">
        <v>1048</v>
      </c>
      <c r="J76" s="81" t="s">
        <v>1494</v>
      </c>
      <c r="K76" s="80" t="s">
        <v>1050</v>
      </c>
      <c r="L76" s="859" t="s">
        <v>1034</v>
      </c>
      <c r="M76" s="860"/>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94"/>
      <c r="C82" s="895"/>
      <c r="D82" s="895"/>
      <c r="E82" s="895"/>
      <c r="F82" s="895"/>
      <c r="G82" s="895"/>
      <c r="H82" s="895"/>
      <c r="I82" s="132"/>
      <c r="J82" s="132"/>
      <c r="K82" s="132"/>
      <c r="L82" s="908"/>
      <c r="M82" s="908"/>
      <c r="N82" s="133"/>
    </row>
    <row r="83" spans="1:14" ht="15.75" thickBot="1">
      <c r="B83" s="907" t="s">
        <v>1037</v>
      </c>
      <c r="C83" s="861"/>
      <c r="D83" s="861"/>
      <c r="E83" s="861"/>
      <c r="F83" s="861"/>
      <c r="G83" s="861"/>
      <c r="H83" s="861"/>
      <c r="I83" s="861"/>
      <c r="J83" s="861"/>
      <c r="K83" s="861"/>
      <c r="L83" s="861"/>
      <c r="M83" s="862"/>
      <c r="N83" s="469">
        <f>SUM(N77:N82)</f>
        <v>9192.0969370980001</v>
      </c>
    </row>
    <row r="84" spans="1:14" ht="15.75" thickBot="1">
      <c r="B84" s="39"/>
      <c r="C84" s="40"/>
      <c r="D84" s="40"/>
      <c r="E84" s="40"/>
      <c r="F84" s="40"/>
      <c r="G84" s="40"/>
      <c r="H84" s="40"/>
      <c r="I84" s="40"/>
      <c r="J84" s="40"/>
      <c r="K84" s="40"/>
      <c r="L84" s="40"/>
      <c r="M84" s="40"/>
      <c r="N84" s="41"/>
    </row>
    <row r="85" spans="1:14" ht="15.75" thickBot="1">
      <c r="B85" s="818" t="s">
        <v>1051</v>
      </c>
      <c r="C85" s="819"/>
      <c r="D85" s="819"/>
      <c r="E85" s="819"/>
      <c r="F85" s="819"/>
      <c r="G85" s="819"/>
      <c r="H85" s="819"/>
      <c r="I85" s="819"/>
      <c r="J85" s="819"/>
      <c r="K85" s="819"/>
      <c r="L85" s="819"/>
      <c r="M85" s="820"/>
      <c r="N85" s="105">
        <f>N48+N61+N72+N83</f>
        <v>572315.22678343719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3" t="s">
        <v>1053</v>
      </c>
      <c r="C89" s="864"/>
      <c r="D89" s="864"/>
      <c r="E89" s="864"/>
      <c r="F89" s="864"/>
      <c r="G89" s="864"/>
      <c r="H89" s="864"/>
      <c r="I89" s="323"/>
      <c r="J89" s="343"/>
      <c r="K89" s="311" t="s">
        <v>1054</v>
      </c>
      <c r="L89" s="865" t="s">
        <v>1055</v>
      </c>
      <c r="M89" s="866"/>
      <c r="N89" s="312"/>
    </row>
    <row r="90" spans="1:14">
      <c r="B90" s="851" t="s">
        <v>1056</v>
      </c>
      <c r="C90" s="852"/>
      <c r="D90" s="852"/>
      <c r="E90" s="852"/>
      <c r="F90" s="852"/>
      <c r="G90" s="852"/>
      <c r="H90" s="852"/>
      <c r="I90" s="93"/>
      <c r="J90" s="94"/>
      <c r="K90" s="313">
        <v>0.2</v>
      </c>
      <c r="L90" s="853">
        <f>N85*K90</f>
        <v>114463.04535668745</v>
      </c>
      <c r="M90" s="854"/>
      <c r="N90" s="57"/>
    </row>
    <row r="91" spans="1:14">
      <c r="B91" s="95" t="s">
        <v>1057</v>
      </c>
      <c r="C91" s="96"/>
      <c r="D91" s="96"/>
      <c r="E91" s="96"/>
      <c r="F91" s="96"/>
      <c r="G91" s="96"/>
      <c r="H91" s="96"/>
      <c r="I91" s="93"/>
      <c r="J91" s="94"/>
      <c r="K91" s="313">
        <v>0.05</v>
      </c>
      <c r="L91" s="853">
        <f>N85*K91</f>
        <v>28615.761339171862</v>
      </c>
      <c r="M91" s="854"/>
      <c r="N91" s="57"/>
    </row>
    <row r="92" spans="1:14" ht="15.75" thickBot="1">
      <c r="B92" s="97" t="s">
        <v>1058</v>
      </c>
      <c r="C92" s="98"/>
      <c r="D92" s="98"/>
      <c r="E92" s="98"/>
      <c r="F92" s="98"/>
      <c r="G92" s="98"/>
      <c r="H92" s="98"/>
      <c r="I92" s="99"/>
      <c r="J92" s="100"/>
      <c r="K92" s="314">
        <v>0.05</v>
      </c>
      <c r="L92" s="855">
        <f>N85*K92</f>
        <v>28615.761339171862</v>
      </c>
      <c r="M92" s="856"/>
      <c r="N92" s="57"/>
    </row>
    <row r="93" spans="1:14" ht="15.75" thickBot="1">
      <c r="B93" s="818" t="s">
        <v>1037</v>
      </c>
      <c r="C93" s="819"/>
      <c r="D93" s="819"/>
      <c r="E93" s="819"/>
      <c r="F93" s="819"/>
      <c r="G93" s="819"/>
      <c r="H93" s="819"/>
      <c r="I93" s="819"/>
      <c r="J93" s="819"/>
      <c r="K93" s="819"/>
      <c r="L93" s="819"/>
      <c r="M93" s="820"/>
      <c r="N93" s="58">
        <f>L90+L91+L92</f>
        <v>171694.56803503114</v>
      </c>
    </row>
    <row r="94" spans="1:14" ht="15.75" thickBot="1">
      <c r="B94" s="39"/>
      <c r="C94" s="40"/>
      <c r="D94" s="40"/>
      <c r="E94" s="40"/>
      <c r="F94" s="40"/>
      <c r="G94" s="40"/>
      <c r="H94" s="40"/>
      <c r="I94" s="40"/>
      <c r="J94" s="40"/>
      <c r="K94" s="40"/>
      <c r="L94" s="40"/>
      <c r="M94" s="40"/>
      <c r="N94" s="41"/>
    </row>
    <row r="95" spans="1:14" ht="15.75" thickBot="1">
      <c r="A95" t="s">
        <v>2122</v>
      </c>
      <c r="B95" s="818" t="s">
        <v>1059</v>
      </c>
      <c r="C95" s="819"/>
      <c r="D95" s="819"/>
      <c r="E95" s="819"/>
      <c r="F95" s="819"/>
      <c r="G95" s="819"/>
      <c r="H95" s="819"/>
      <c r="I95" s="819"/>
      <c r="J95" s="819"/>
      <c r="K95" s="819"/>
      <c r="L95" s="819"/>
      <c r="M95" s="820"/>
      <c r="N95" s="196">
        <f>N85+N93</f>
        <v>744009.79481846839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1" t="s">
        <v>2324</v>
      </c>
      <c r="C112" s="822"/>
      <c r="D112" s="822"/>
      <c r="E112" s="822"/>
      <c r="F112" s="822"/>
      <c r="G112" s="822"/>
      <c r="H112" s="822"/>
      <c r="I112" s="822"/>
      <c r="J112" s="822"/>
      <c r="K112" s="822"/>
      <c r="L112" s="822"/>
      <c r="M112" s="822"/>
      <c r="N112" s="823"/>
    </row>
    <row r="113" spans="2:14" ht="15" customHeight="1">
      <c r="B113" s="821"/>
      <c r="C113" s="822"/>
      <c r="D113" s="822"/>
      <c r="E113" s="822"/>
      <c r="F113" s="822"/>
      <c r="G113" s="822"/>
      <c r="H113" s="822"/>
      <c r="I113" s="822"/>
      <c r="J113" s="822"/>
      <c r="K113" s="822"/>
      <c r="L113" s="822"/>
      <c r="M113" s="822"/>
      <c r="N113" s="823"/>
    </row>
    <row r="114" spans="2:14" ht="30" customHeight="1">
      <c r="B114" s="824" t="s">
        <v>2325</v>
      </c>
      <c r="C114" s="825"/>
      <c r="D114" s="825"/>
      <c r="E114" s="825"/>
      <c r="F114" s="825"/>
      <c r="G114" s="825"/>
      <c r="H114" s="825"/>
      <c r="I114" s="825"/>
      <c r="J114" s="825"/>
      <c r="K114" s="825"/>
      <c r="L114" s="825"/>
      <c r="M114" s="825"/>
      <c r="N114" s="826"/>
    </row>
    <row r="115" spans="2:14">
      <c r="B115" s="824"/>
      <c r="C115" s="825"/>
      <c r="D115" s="825"/>
      <c r="E115" s="825"/>
      <c r="F115" s="825"/>
      <c r="G115" s="825"/>
      <c r="H115" s="825"/>
      <c r="I115" s="825"/>
      <c r="J115" s="825"/>
      <c r="K115" s="825"/>
      <c r="L115" s="825"/>
      <c r="M115" s="825"/>
      <c r="N115" s="826"/>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4"/>
      <c r="K125" s="884"/>
      <c r="L125" s="884"/>
      <c r="M125" s="884"/>
      <c r="N125" s="885"/>
    </row>
    <row r="126" spans="2:14" ht="15.75" customHeight="1" thickBot="1">
      <c r="B126" s="270" t="s">
        <v>2327</v>
      </c>
      <c r="C126" s="402"/>
      <c r="D126" s="402"/>
      <c r="E126" s="63"/>
      <c r="F126" s="63"/>
      <c r="G126" s="63"/>
      <c r="H126" s="63"/>
      <c r="I126" s="63"/>
      <c r="J126" s="886"/>
      <c r="K126" s="886"/>
      <c r="L126" s="886"/>
      <c r="M126" s="886"/>
      <c r="N126" s="887"/>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5.75" hidden="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112</v>
      </c>
      <c r="B36" s="867" t="str">
        <f>VLOOKUP(A36,EQUIPOS!A6:D154,3,FALSE)</f>
        <v xml:space="preserve">Aspersor manual
</v>
      </c>
      <c r="C36" s="868"/>
      <c r="D36" s="868"/>
      <c r="E36" s="868"/>
      <c r="F36" s="868"/>
      <c r="G36" s="868"/>
      <c r="H36" s="869"/>
      <c r="I36" s="276"/>
      <c r="J36" s="277"/>
      <c r="K36" s="278">
        <f>VLOOKUP(A36,EQUIPOS!A6:D163,4,FALSE)</f>
        <v>3137.5728757064217</v>
      </c>
      <c r="L36" s="279"/>
      <c r="M36" s="280">
        <v>6.25</v>
      </c>
      <c r="N36" s="281">
        <f t="shared" ref="N36:N41" si="0">K36/M36</f>
        <v>502.01166011302746</v>
      </c>
    </row>
    <row r="37" spans="1:14">
      <c r="A37" s="119" t="s">
        <v>176</v>
      </c>
      <c r="B37" s="867" t="str">
        <f>VLOOKUP(A37,EQUIPOS!A7:D154,3,FALSE)</f>
        <v xml:space="preserve">Compresor (barrido y soplado)
</v>
      </c>
      <c r="C37" s="868"/>
      <c r="D37" s="868"/>
      <c r="E37" s="868"/>
      <c r="F37" s="868"/>
      <c r="G37" s="868"/>
      <c r="H37" s="869"/>
      <c r="I37" s="276"/>
      <c r="J37" s="277"/>
      <c r="K37" s="278">
        <f>VLOOKUP(A37,EQUIPOS!A7:D164,4,FALSE)</f>
        <v>3817.3291826309073</v>
      </c>
      <c r="L37" s="279"/>
      <c r="M37" s="280">
        <v>50</v>
      </c>
      <c r="N37" s="281">
        <f t="shared" si="0"/>
        <v>76.34658365261815</v>
      </c>
    </row>
    <row r="38" spans="1:14">
      <c r="A38" t="s">
        <v>184</v>
      </c>
      <c r="B38" s="867" t="str">
        <f>VLOOKUP(A38,EQUIPOS!A8:D154,3,FALSE)</f>
        <v>Cortadora de pavimento, Máxima profundidad de corte: 160 mm. Capacidad de disco: desde 12´´ hasta 18´´ de diámetro. Peso operacional: 135 kg, 13.5 hp de potencia</v>
      </c>
      <c r="C38" s="868"/>
      <c r="D38" s="868"/>
      <c r="E38" s="868"/>
      <c r="F38" s="868"/>
      <c r="G38" s="868"/>
      <c r="H38" s="869"/>
      <c r="I38" s="276"/>
      <c r="J38" s="277"/>
      <c r="K38" s="278">
        <f>VLOOKUP(A38,EQUIPOS!A8:D165,4,FALSE)</f>
        <v>19086.645913154538</v>
      </c>
      <c r="L38" s="279"/>
      <c r="M38" s="280">
        <v>3.75</v>
      </c>
      <c r="N38" s="281">
        <f t="shared" si="0"/>
        <v>5089.7722435078767</v>
      </c>
    </row>
    <row r="39" spans="1:14">
      <c r="A39" t="s">
        <v>228</v>
      </c>
      <c r="B39" s="867" t="str">
        <f>VLOOKUP(A39,EQUIPOS!A9:D154,3,FALSE)</f>
        <v xml:space="preserve">Formaleta metálica (concreto hidráulico)
</v>
      </c>
      <c r="C39" s="868"/>
      <c r="D39" s="868"/>
      <c r="E39" s="868"/>
      <c r="F39" s="868"/>
      <c r="G39" s="868"/>
      <c r="H39" s="869"/>
      <c r="I39" s="276"/>
      <c r="J39" s="277"/>
      <c r="K39" s="278">
        <f>VLOOKUP(A39,EQUIPOS!A9:D166,4,FALSE)</f>
        <v>3846.8240379851272</v>
      </c>
      <c r="L39" s="279"/>
      <c r="M39" s="280">
        <v>6.25</v>
      </c>
      <c r="N39" s="281">
        <f t="shared" si="0"/>
        <v>615.49184607762038</v>
      </c>
    </row>
    <row r="40" spans="1:14">
      <c r="A40" t="s">
        <v>301</v>
      </c>
      <c r="B40" s="867" t="str">
        <f>VLOOKUP(A40,EQUIPOS!A10:D154,3,FALSE)</f>
        <v>Regla vibratoria, de longitud de 3 a 5 m, motor de 3600 rpm, potencia 6 HP</v>
      </c>
      <c r="C40" s="868"/>
      <c r="D40" s="868"/>
      <c r="E40" s="868"/>
      <c r="F40" s="868"/>
      <c r="G40" s="868"/>
      <c r="H40" s="869"/>
      <c r="I40" s="276"/>
      <c r="J40" s="277"/>
      <c r="K40" s="278">
        <f>VLOOKUP(A40,EQUIPOS!A10:D167,4,FALSE)</f>
        <v>7463.6835554611616</v>
      </c>
      <c r="L40" s="279"/>
      <c r="M40" s="280">
        <v>6.25</v>
      </c>
      <c r="N40" s="281">
        <f t="shared" si="0"/>
        <v>1194.189368873786</v>
      </c>
    </row>
    <row r="41" spans="1:14">
      <c r="A41" t="s">
        <v>363</v>
      </c>
      <c r="B41" s="867" t="str">
        <f>VLOOKUP(A41,EQUIPOS!A11:D155,3,FALSE)</f>
        <v>Vibrador de concreto, Motor de 3 hp a 18.000 rpm Mangueras de 4 mt</v>
      </c>
      <c r="C41" s="868"/>
      <c r="D41" s="868"/>
      <c r="E41" s="868"/>
      <c r="F41" s="868"/>
      <c r="G41" s="868"/>
      <c r="H41" s="869"/>
      <c r="I41" s="276"/>
      <c r="J41" s="277"/>
      <c r="K41" s="278">
        <f>VLOOKUP(A41,EQUIPOS!A11:D168,4,FALSE)</f>
        <v>4742.0551298424871</v>
      </c>
      <c r="L41" s="279"/>
      <c r="M41" s="280">
        <v>6.25</v>
      </c>
      <c r="N41" s="281">
        <f t="shared" si="0"/>
        <v>758.7288207747979</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67"/>
      <c r="C44" s="868"/>
      <c r="D44" s="868"/>
      <c r="E44" s="868"/>
      <c r="F44" s="868"/>
      <c r="G44" s="868"/>
      <c r="H44" s="869"/>
      <c r="I44" s="870"/>
      <c r="J44" s="871"/>
      <c r="K44" s="278"/>
      <c r="L44" s="872"/>
      <c r="M44" s="873"/>
      <c r="N44" s="281"/>
    </row>
    <row r="45" spans="1:14">
      <c r="B45" s="867"/>
      <c r="C45" s="868"/>
      <c r="D45" s="868"/>
      <c r="E45" s="874"/>
      <c r="F45" s="868"/>
      <c r="G45" s="868"/>
      <c r="H45" s="869"/>
      <c r="I45" s="42"/>
      <c r="J45" s="43"/>
      <c r="K45" s="283"/>
      <c r="L45" s="285"/>
      <c r="M45" s="286"/>
      <c r="N45" s="287"/>
    </row>
    <row r="46" spans="1:14">
      <c r="B46" s="875" t="s">
        <v>1036</v>
      </c>
      <c r="C46" s="876"/>
      <c r="D46" s="876"/>
      <c r="E46" s="44"/>
      <c r="F46" s="45"/>
      <c r="G46" s="45"/>
      <c r="H46" s="46"/>
      <c r="I46" s="42"/>
      <c r="J46" s="43"/>
      <c r="K46" s="288"/>
      <c r="L46" s="285"/>
      <c r="M46" s="410">
        <v>0.1</v>
      </c>
      <c r="N46" s="353">
        <f>N83*M46</f>
        <v>919.20969370980004</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SUM(N36:N47)</f>
        <v>9155.7502167095263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s="150" t="s">
        <v>383</v>
      </c>
      <c r="B53" s="49" t="str">
        <f>VLOOKUP(A53,MATERIALES!A5:D372,3,FALSE)</f>
        <v>Barras de transferencia de carga (1'')</v>
      </c>
      <c r="C53" s="290"/>
      <c r="D53" s="290"/>
      <c r="E53" s="290"/>
      <c r="F53" s="290"/>
      <c r="G53" s="290"/>
      <c r="H53" s="290"/>
      <c r="I53" s="277"/>
      <c r="J53" s="233" t="s">
        <v>377</v>
      </c>
      <c r="K53" s="291">
        <v>6.1342592592592586</v>
      </c>
      <c r="L53" s="276"/>
      <c r="M53" s="411">
        <f>VLOOKUP(A53,MATERIALES!A5:D389,4,FALSE)</f>
        <v>3300</v>
      </c>
      <c r="N53" s="281">
        <f>K53*M53</f>
        <v>20243.055555555555</v>
      </c>
    </row>
    <row r="54" spans="1:14">
      <c r="A54" s="150" t="s">
        <v>818</v>
      </c>
      <c r="B54" s="49" t="str">
        <f>VLOOKUP(A54,MATERIALES!A6:D372,3,FALSE)</f>
        <v>Aditivo Acelerante de Fraguado</v>
      </c>
      <c r="C54" s="290"/>
      <c r="D54" s="290"/>
      <c r="E54" s="290"/>
      <c r="F54" s="290"/>
      <c r="G54" s="290"/>
      <c r="H54" s="290"/>
      <c r="I54" s="277"/>
      <c r="J54" s="233" t="s">
        <v>377</v>
      </c>
      <c r="K54" s="291">
        <v>1.1200000000000001</v>
      </c>
      <c r="L54" s="276"/>
      <c r="M54" s="411">
        <f>VLOOKUP(A54,MATERIALES!A6:D390,4,FALSE)</f>
        <v>13968.538461538461</v>
      </c>
      <c r="N54" s="281">
        <f>K54*M54</f>
        <v>15644.763076923078</v>
      </c>
    </row>
    <row r="55" spans="1:14">
      <c r="A55" s="150" t="s">
        <v>385</v>
      </c>
      <c r="B55" s="49" t="str">
        <f>VLOOKUP(A55,MATERIALES!A6:D372,3,FALSE)</f>
        <v>Barras de unión de 1/2´´</v>
      </c>
      <c r="C55" s="290"/>
      <c r="D55" s="290"/>
      <c r="E55" s="290"/>
      <c r="F55" s="290"/>
      <c r="G55" s="290"/>
      <c r="H55" s="290"/>
      <c r="I55" s="277"/>
      <c r="J55" s="233" t="s">
        <v>377</v>
      </c>
      <c r="K55" s="291">
        <v>0.37037037037037041</v>
      </c>
      <c r="L55" s="276"/>
      <c r="M55" s="411">
        <f>VLOOKUP(A55,MATERIALES!A6:D391,4,FALSE)</f>
        <v>3284</v>
      </c>
      <c r="N55" s="281">
        <f>K55*M55</f>
        <v>1216.2962962962963</v>
      </c>
    </row>
    <row r="56" spans="1:14">
      <c r="A56" s="150" t="s">
        <v>420</v>
      </c>
      <c r="B56" s="49" t="str">
        <f>VLOOKUP(A56,MATERIALES!A6:D372,3,FALSE)</f>
        <v>Cintilla De Poliuretano (Sikarod) (Pavimentos De Concreto Hidráulico)</v>
      </c>
      <c r="C56" s="290"/>
      <c r="D56" s="290"/>
      <c r="E56" s="290"/>
      <c r="F56" s="290"/>
      <c r="G56" s="290"/>
      <c r="H56" s="290"/>
      <c r="I56" s="277"/>
      <c r="J56" s="233" t="s">
        <v>144</v>
      </c>
      <c r="K56" s="291">
        <v>1.1111111111111112</v>
      </c>
      <c r="L56" s="276"/>
      <c r="M56" s="411">
        <f>VLOOKUP(A56,MATERIALES!A6:D392,4,FALSE)</f>
        <v>916</v>
      </c>
      <c r="N56" s="281">
        <f>K56*M56</f>
        <v>1017.7777777777778</v>
      </c>
    </row>
    <row r="57" spans="1:14">
      <c r="A57" s="150" t="s">
        <v>684</v>
      </c>
      <c r="B57" s="900" t="str">
        <f>VLOOKUP(A57,MATERIALES!A7:D372,3,FALSE)</f>
        <v>Sello de silicona o sellador autonivelante</v>
      </c>
      <c r="C57" s="901" t="e">
        <f>VLOOKUP(B57,MATERIALES!B7:E372,3,FALSE)</f>
        <v>#N/A</v>
      </c>
      <c r="D57" s="901" t="e">
        <f>VLOOKUP(C57,MATERIALES!C7:F372,3,FALSE)</f>
        <v>#N/A</v>
      </c>
      <c r="E57" s="901" t="e">
        <f>VLOOKUP(D57,MATERIALES!D7:G372,3,FALSE)</f>
        <v>#N/A</v>
      </c>
      <c r="F57" s="901" t="e">
        <f>VLOOKUP(E57,MATERIALES!E7:H372,3,FALSE)</f>
        <v>#N/A</v>
      </c>
      <c r="G57" s="901" t="e">
        <f>VLOOKUP(F57,MATERIALES!F7:I372,3,FALSE)</f>
        <v>#N/A</v>
      </c>
      <c r="H57" s="901" t="e">
        <f>VLOOKUP(G57,MATERIALES!G7:J372,3,FALSE)</f>
        <v>#N/A</v>
      </c>
      <c r="I57" s="901" t="e">
        <f>VLOOKUP(H57,MATERIALES!H7:K372,3,FALSE)</f>
        <v>#N/A</v>
      </c>
      <c r="J57" s="320" t="s">
        <v>144</v>
      </c>
      <c r="K57" s="50">
        <v>1.1111111111111112</v>
      </c>
      <c r="L57" s="905">
        <f>VLOOKUP(A57,MATERIALES!A4:D372,4,FALSE)</f>
        <v>4167</v>
      </c>
      <c r="M57" s="906"/>
      <c r="N57" s="281">
        <f>K57*L57</f>
        <v>4630</v>
      </c>
    </row>
    <row r="58" spans="1:14">
      <c r="A58" s="150" t="s">
        <v>849</v>
      </c>
      <c r="B58" s="325" t="str">
        <f>VLOOKUP(A58,MATERIALES!A8:D372,3,FALSE)</f>
        <v>Antisol blanco (presentación 20 kg)</v>
      </c>
      <c r="C58" s="326"/>
      <c r="D58" s="326"/>
      <c r="E58" s="326"/>
      <c r="F58" s="326"/>
      <c r="G58" s="326"/>
      <c r="H58" s="326"/>
      <c r="I58" s="326"/>
      <c r="J58" s="320" t="s">
        <v>377</v>
      </c>
      <c r="K58" s="50">
        <v>1.1200000000000001</v>
      </c>
      <c r="L58" s="424"/>
      <c r="M58" s="423">
        <f>VLOOKUP(A58,MATERIALES!A8:D394,4,FALSE)</f>
        <v>6347.5</v>
      </c>
      <c r="N58" s="281">
        <f>K58*M58</f>
        <v>7109.2000000000007</v>
      </c>
    </row>
    <row r="59" spans="1:14">
      <c r="A59" t="s">
        <v>910</v>
      </c>
      <c r="B59" s="325" t="str">
        <f>VLOOKUP(A59,MATERIALES!A9:D372,3,FALSE)</f>
        <v xml:space="preserve">Concreto hidráulico para pavimento MR-43
</v>
      </c>
      <c r="C59" s="326"/>
      <c r="D59" s="326"/>
      <c r="E59" s="326"/>
      <c r="F59" s="326"/>
      <c r="G59" s="326"/>
      <c r="H59" s="326"/>
      <c r="I59" s="326"/>
      <c r="J59" s="320" t="s">
        <v>388</v>
      </c>
      <c r="K59" s="50">
        <v>1.01</v>
      </c>
      <c r="L59" s="424"/>
      <c r="M59" s="423">
        <f>VLOOKUP(A59,MATERIALES!A9:D395,4,FALSE)</f>
        <v>512805</v>
      </c>
      <c r="N59" s="281">
        <f>K59*M59</f>
        <v>517933.05</v>
      </c>
    </row>
    <row r="60" spans="1:14" ht="15.75" thickBot="1">
      <c r="B60" s="318"/>
      <c r="C60" s="319"/>
      <c r="D60" s="319"/>
      <c r="E60" s="319"/>
      <c r="F60" s="319"/>
      <c r="G60" s="319"/>
      <c r="H60" s="319"/>
      <c r="I60" s="319"/>
      <c r="J60" s="132"/>
      <c r="K60" s="132"/>
      <c r="L60" s="334"/>
      <c r="M60" s="333"/>
      <c r="N60" s="133"/>
    </row>
    <row r="61" spans="1:14" ht="15.75" thickBot="1">
      <c r="B61" s="818" t="s">
        <v>1037</v>
      </c>
      <c r="C61" s="819"/>
      <c r="D61" s="819"/>
      <c r="E61" s="819"/>
      <c r="F61" s="819"/>
      <c r="G61" s="819"/>
      <c r="H61" s="819"/>
      <c r="I61" s="819"/>
      <c r="J61" s="819"/>
      <c r="K61" s="819"/>
      <c r="L61" s="819"/>
      <c r="M61" s="820"/>
      <c r="N61" s="403">
        <f>SUM(N53:N60)</f>
        <v>567794.14270655275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4" t="s">
        <v>1045</v>
      </c>
      <c r="M65" s="883"/>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05">
        <f>VLOOKUP(A66,TRANSPORTE!A5:D117,4,FALSE)</f>
        <v>1800</v>
      </c>
      <c r="M66" s="906"/>
      <c r="N66" s="296">
        <f>K66*L66</f>
        <v>1818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96"/>
      <c r="M71" s="897"/>
      <c r="N71" s="133"/>
    </row>
    <row r="72" spans="1:15" ht="15.75" thickBot="1">
      <c r="B72" s="907" t="s">
        <v>1037</v>
      </c>
      <c r="C72" s="861"/>
      <c r="D72" s="861"/>
      <c r="E72" s="861"/>
      <c r="F72" s="861"/>
      <c r="G72" s="861"/>
      <c r="H72" s="861"/>
      <c r="I72" s="861"/>
      <c r="J72" s="861"/>
      <c r="K72" s="861"/>
      <c r="L72" s="861"/>
      <c r="M72" s="862"/>
      <c r="N72" s="110">
        <f>N66+N67+N68+N69+N70</f>
        <v>1818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7" t="s">
        <v>1047</v>
      </c>
      <c r="C76" s="858"/>
      <c r="D76" s="858"/>
      <c r="E76" s="858"/>
      <c r="F76" s="858"/>
      <c r="G76" s="858"/>
      <c r="H76" s="858"/>
      <c r="I76" s="79" t="s">
        <v>1048</v>
      </c>
      <c r="J76" s="81" t="s">
        <v>1494</v>
      </c>
      <c r="K76" s="80" t="s">
        <v>1050</v>
      </c>
      <c r="L76" s="859" t="s">
        <v>1034</v>
      </c>
      <c r="M76" s="860"/>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94"/>
      <c r="C82" s="895"/>
      <c r="D82" s="895"/>
      <c r="E82" s="895"/>
      <c r="F82" s="895"/>
      <c r="G82" s="895"/>
      <c r="H82" s="895"/>
      <c r="I82" s="132"/>
      <c r="J82" s="132"/>
      <c r="K82" s="132"/>
      <c r="L82" s="908"/>
      <c r="M82" s="908"/>
      <c r="N82" s="51"/>
    </row>
    <row r="83" spans="1:14" ht="15.75" thickBot="1">
      <c r="B83" s="907" t="s">
        <v>1037</v>
      </c>
      <c r="C83" s="861"/>
      <c r="D83" s="861"/>
      <c r="E83" s="861"/>
      <c r="F83" s="861"/>
      <c r="G83" s="861"/>
      <c r="H83" s="861"/>
      <c r="I83" s="861"/>
      <c r="J83" s="861"/>
      <c r="K83" s="861"/>
      <c r="L83" s="861"/>
      <c r="M83" s="862"/>
      <c r="N83" s="310">
        <f>SUM(N77:N82)</f>
        <v>9192.0969370980001</v>
      </c>
    </row>
    <row r="84" spans="1:14" ht="15.75" thickBot="1">
      <c r="B84" s="39"/>
      <c r="C84" s="40"/>
      <c r="D84" s="40"/>
      <c r="E84" s="40"/>
      <c r="F84" s="40"/>
      <c r="G84" s="40"/>
      <c r="H84" s="40"/>
      <c r="I84" s="40"/>
      <c r="J84" s="40"/>
      <c r="K84" s="40"/>
      <c r="L84" s="40"/>
      <c r="M84" s="40"/>
      <c r="N84" s="41"/>
    </row>
    <row r="85" spans="1:14" ht="15.75" thickBot="1">
      <c r="B85" s="818" t="s">
        <v>1051</v>
      </c>
      <c r="C85" s="819"/>
      <c r="D85" s="819"/>
      <c r="E85" s="819"/>
      <c r="F85" s="819"/>
      <c r="G85" s="819"/>
      <c r="H85" s="819"/>
      <c r="I85" s="819"/>
      <c r="J85" s="819"/>
      <c r="K85" s="819"/>
      <c r="L85" s="819"/>
      <c r="M85" s="820"/>
      <c r="N85" s="105">
        <f>N48+N61+N72+N83</f>
        <v>587959.98986036028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3" t="s">
        <v>1053</v>
      </c>
      <c r="C89" s="864"/>
      <c r="D89" s="864"/>
      <c r="E89" s="864"/>
      <c r="F89" s="864"/>
      <c r="G89" s="864"/>
      <c r="H89" s="864"/>
      <c r="I89" s="323"/>
      <c r="J89" s="343"/>
      <c r="K89" s="311" t="s">
        <v>1054</v>
      </c>
      <c r="L89" s="865" t="s">
        <v>1055</v>
      </c>
      <c r="M89" s="866"/>
      <c r="N89" s="312"/>
    </row>
    <row r="90" spans="1:14">
      <c r="B90" s="851" t="s">
        <v>1056</v>
      </c>
      <c r="C90" s="852"/>
      <c r="D90" s="852"/>
      <c r="E90" s="852"/>
      <c r="F90" s="852"/>
      <c r="G90" s="852"/>
      <c r="H90" s="852"/>
      <c r="I90" s="93"/>
      <c r="J90" s="94"/>
      <c r="K90" s="313">
        <v>0.2</v>
      </c>
      <c r="L90" s="853">
        <f>N85*K90</f>
        <v>117591.99797207206</v>
      </c>
      <c r="M90" s="854"/>
      <c r="N90" s="57"/>
    </row>
    <row r="91" spans="1:14">
      <c r="B91" s="95" t="s">
        <v>1057</v>
      </c>
      <c r="C91" s="96"/>
      <c r="D91" s="96"/>
      <c r="E91" s="96"/>
      <c r="F91" s="96"/>
      <c r="G91" s="96"/>
      <c r="H91" s="96"/>
      <c r="I91" s="93"/>
      <c r="J91" s="94"/>
      <c r="K91" s="313">
        <v>0.05</v>
      </c>
      <c r="L91" s="853">
        <f>N85*K91</f>
        <v>29397.999493018015</v>
      </c>
      <c r="M91" s="854"/>
      <c r="N91" s="57"/>
    </row>
    <row r="92" spans="1:14" ht="15.75" thickBot="1">
      <c r="B92" s="97" t="s">
        <v>1058</v>
      </c>
      <c r="C92" s="98"/>
      <c r="D92" s="98"/>
      <c r="E92" s="98"/>
      <c r="F92" s="98"/>
      <c r="G92" s="98"/>
      <c r="H92" s="98"/>
      <c r="I92" s="99"/>
      <c r="J92" s="100"/>
      <c r="K92" s="314">
        <v>0.05</v>
      </c>
      <c r="L92" s="855">
        <f>N85*K92</f>
        <v>29397.999493018015</v>
      </c>
      <c r="M92" s="856"/>
      <c r="N92" s="57"/>
    </row>
    <row r="93" spans="1:14" ht="15.75" thickBot="1">
      <c r="B93" s="818" t="s">
        <v>1037</v>
      </c>
      <c r="C93" s="819"/>
      <c r="D93" s="819"/>
      <c r="E93" s="819"/>
      <c r="F93" s="819"/>
      <c r="G93" s="819"/>
      <c r="H93" s="819"/>
      <c r="I93" s="819"/>
      <c r="J93" s="819"/>
      <c r="K93" s="819"/>
      <c r="L93" s="819"/>
      <c r="M93" s="820"/>
      <c r="N93" s="58">
        <f>L90+L91+L92</f>
        <v>176387.99695810809</v>
      </c>
    </row>
    <row r="94" spans="1:14" ht="15.75" thickBot="1">
      <c r="B94" s="39"/>
      <c r="C94" s="40"/>
      <c r="D94" s="40"/>
      <c r="E94" s="40"/>
      <c r="F94" s="40"/>
      <c r="G94" s="40"/>
      <c r="H94" s="40"/>
      <c r="I94" s="40"/>
      <c r="J94" s="40"/>
      <c r="K94" s="40"/>
      <c r="L94" s="40"/>
      <c r="M94" s="40"/>
      <c r="N94" s="41"/>
    </row>
    <row r="95" spans="1:14" ht="15.75" thickBot="1">
      <c r="A95" t="s">
        <v>2122</v>
      </c>
      <c r="B95" s="818" t="s">
        <v>1059</v>
      </c>
      <c r="C95" s="819"/>
      <c r="D95" s="819"/>
      <c r="E95" s="819"/>
      <c r="F95" s="819"/>
      <c r="G95" s="819"/>
      <c r="H95" s="819"/>
      <c r="I95" s="819"/>
      <c r="J95" s="819"/>
      <c r="K95" s="819"/>
      <c r="L95" s="819"/>
      <c r="M95" s="820"/>
      <c r="N95" s="196">
        <f>N85+N93</f>
        <v>764347.98681846843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1" t="s">
        <v>2324</v>
      </c>
      <c r="C112" s="822"/>
      <c r="D112" s="822"/>
      <c r="E112" s="822"/>
      <c r="F112" s="822"/>
      <c r="G112" s="822"/>
      <c r="H112" s="822"/>
      <c r="I112" s="822"/>
      <c r="J112" s="822"/>
      <c r="K112" s="822"/>
      <c r="L112" s="822"/>
      <c r="M112" s="822"/>
      <c r="N112" s="823"/>
    </row>
    <row r="113" spans="2:14" ht="15" customHeight="1">
      <c r="B113" s="821"/>
      <c r="C113" s="822"/>
      <c r="D113" s="822"/>
      <c r="E113" s="822"/>
      <c r="F113" s="822"/>
      <c r="G113" s="822"/>
      <c r="H113" s="822"/>
      <c r="I113" s="822"/>
      <c r="J113" s="822"/>
      <c r="K113" s="822"/>
      <c r="L113" s="822"/>
      <c r="M113" s="822"/>
      <c r="N113" s="823"/>
    </row>
    <row r="114" spans="2:14" ht="30" customHeight="1">
      <c r="B114" s="824" t="s">
        <v>2325</v>
      </c>
      <c r="C114" s="825"/>
      <c r="D114" s="825"/>
      <c r="E114" s="825"/>
      <c r="F114" s="825"/>
      <c r="G114" s="825"/>
      <c r="H114" s="825"/>
      <c r="I114" s="825"/>
      <c r="J114" s="825"/>
      <c r="K114" s="825"/>
      <c r="L114" s="825"/>
      <c r="M114" s="825"/>
      <c r="N114" s="826"/>
    </row>
    <row r="115" spans="2:14">
      <c r="B115" s="824"/>
      <c r="C115" s="825"/>
      <c r="D115" s="825"/>
      <c r="E115" s="825"/>
      <c r="F115" s="825"/>
      <c r="G115" s="825"/>
      <c r="H115" s="825"/>
      <c r="I115" s="825"/>
      <c r="J115" s="825"/>
      <c r="K115" s="825"/>
      <c r="L115" s="825"/>
      <c r="M115" s="825"/>
      <c r="N115" s="826"/>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4"/>
      <c r="K125" s="884"/>
      <c r="L125" s="884"/>
      <c r="M125" s="884"/>
      <c r="N125" s="885"/>
    </row>
    <row r="126" spans="2:14" ht="15.75" customHeight="1" thickBot="1">
      <c r="B126" s="270" t="s">
        <v>2327</v>
      </c>
      <c r="C126" s="402"/>
      <c r="D126" s="402"/>
      <c r="E126" s="63"/>
      <c r="F126" s="63"/>
      <c r="G126" s="63"/>
      <c r="H126" s="63"/>
      <c r="I126" s="63"/>
      <c r="J126" s="886"/>
      <c r="K126" s="886"/>
      <c r="L126" s="886"/>
      <c r="M126" s="886"/>
      <c r="N126" s="887"/>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29.25" customHeight="1" thickBot="1">
      <c r="A31" s="163" t="s">
        <v>1929</v>
      </c>
      <c r="B31" s="86" t="s">
        <v>1177</v>
      </c>
      <c r="C31" s="960" t="s">
        <v>1709</v>
      </c>
      <c r="D31" s="961"/>
      <c r="E31" s="961"/>
      <c r="F31" s="961"/>
      <c r="G31" s="961"/>
      <c r="H31" s="961"/>
      <c r="I31" s="961"/>
      <c r="J31" s="961"/>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68"/>
      <c r="F40" s="868"/>
      <c r="G40" s="868"/>
      <c r="H40" s="869"/>
      <c r="I40" s="42"/>
      <c r="J40" s="43"/>
      <c r="K40" s="278"/>
      <c r="L40" s="285"/>
      <c r="M40" s="286"/>
      <c r="N40" s="281"/>
    </row>
    <row r="41" spans="1:14">
      <c r="B41" s="329"/>
      <c r="C41" s="330"/>
      <c r="D41" s="330"/>
      <c r="E41" s="330"/>
      <c r="F41" s="332"/>
      <c r="G41" s="332"/>
      <c r="H41" s="131"/>
      <c r="I41" s="42"/>
      <c r="J41" s="43"/>
      <c r="K41" s="283"/>
      <c r="L41" s="285"/>
      <c r="M41" s="286"/>
      <c r="N41" s="287"/>
    </row>
    <row r="42" spans="1:14">
      <c r="B42" s="875"/>
      <c r="C42" s="876"/>
      <c r="D42" s="876"/>
      <c r="E42" s="44"/>
      <c r="F42" s="45"/>
      <c r="G42" s="45"/>
      <c r="H42" s="46"/>
      <c r="I42" s="42"/>
      <c r="J42" s="43"/>
      <c r="K42" s="288"/>
      <c r="L42" s="285"/>
      <c r="M42" s="410"/>
      <c r="N42" s="353"/>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4" t="s">
        <v>1029</v>
      </c>
      <c r="K48" s="91" t="s">
        <v>1030</v>
      </c>
      <c r="L48" s="899" t="s">
        <v>1039</v>
      </c>
      <c r="M48" s="898"/>
      <c r="N48" s="92" t="s">
        <v>1035</v>
      </c>
    </row>
    <row r="49" spans="1:14">
      <c r="A49" t="s">
        <v>896</v>
      </c>
      <c r="B49" s="49" t="str">
        <f>VLOOKUP(A49,MATERIALES!A4:D372,3,FALSE)</f>
        <v>Cemento Porthland Norma ASTM C150 Tipo _______</v>
      </c>
      <c r="C49" s="290"/>
      <c r="D49" s="290"/>
      <c r="E49" s="290"/>
      <c r="F49" s="290"/>
      <c r="G49" s="290"/>
      <c r="H49" s="290"/>
      <c r="I49" s="277"/>
      <c r="J49" s="425" t="str">
        <f>VLOOKUP(A49,MATERIALES!A5:D634,2,FALSE)</f>
        <v>kg</v>
      </c>
      <c r="K49" s="291">
        <v>1</v>
      </c>
      <c r="L49" s="276"/>
      <c r="M49" s="411">
        <f>VLOOKUP(A49,MATERIALES!A5:D389,4,FALSE)</f>
        <v>467</v>
      </c>
      <c r="N49" s="281">
        <f>K49*M49</f>
        <v>467</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SUM(N49:N53)</f>
        <v>467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320"/>
      <c r="I60" s="288"/>
      <c r="J60" s="295"/>
      <c r="K60" s="288"/>
      <c r="L60" s="905"/>
      <c r="M60" s="90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N44+N54+N65+N76</f>
        <v>467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93.4</v>
      </c>
      <c r="M83" s="854"/>
      <c r="N83" s="57"/>
    </row>
    <row r="84" spans="1:14">
      <c r="B84" s="95" t="s">
        <v>1057</v>
      </c>
      <c r="C84" s="96"/>
      <c r="D84" s="96"/>
      <c r="E84" s="96"/>
      <c r="F84" s="96"/>
      <c r="G84" s="96"/>
      <c r="H84" s="96"/>
      <c r="I84" s="93"/>
      <c r="J84" s="94"/>
      <c r="K84" s="313">
        <v>0.05</v>
      </c>
      <c r="L84" s="853">
        <f>N78*K84</f>
        <v>23.35</v>
      </c>
      <c r="M84" s="854"/>
      <c r="N84" s="57"/>
    </row>
    <row r="85" spans="1:14" ht="15.75" thickBot="1">
      <c r="B85" s="97" t="s">
        <v>1058</v>
      </c>
      <c r="C85" s="98"/>
      <c r="D85" s="98"/>
      <c r="E85" s="98"/>
      <c r="F85" s="98"/>
      <c r="G85" s="98"/>
      <c r="H85" s="98"/>
      <c r="I85" s="99"/>
      <c r="J85" s="100"/>
      <c r="K85" s="314">
        <v>0.05</v>
      </c>
      <c r="L85" s="855">
        <f>N78*K85</f>
        <v>23.35</v>
      </c>
      <c r="M85" s="856"/>
      <c r="N85" s="57"/>
    </row>
    <row r="86" spans="1:14" ht="15.75" thickBot="1">
      <c r="B86" s="818" t="s">
        <v>1037</v>
      </c>
      <c r="C86" s="819"/>
      <c r="D86" s="819"/>
      <c r="E86" s="819"/>
      <c r="F86" s="819"/>
      <c r="G86" s="819"/>
      <c r="H86" s="819"/>
      <c r="I86" s="819"/>
      <c r="J86" s="819"/>
      <c r="K86" s="819"/>
      <c r="L86" s="819"/>
      <c r="M86" s="820"/>
      <c r="N86" s="58">
        <f>L83+L84+L85</f>
        <v>140.1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607.1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1" t="s">
        <v>2324</v>
      </c>
      <c r="C105" s="822"/>
      <c r="D105" s="822"/>
      <c r="E105" s="822"/>
      <c r="F105" s="822"/>
      <c r="G105" s="822"/>
      <c r="H105" s="822"/>
      <c r="I105" s="822"/>
      <c r="J105" s="822"/>
      <c r="K105" s="822"/>
      <c r="L105" s="822"/>
      <c r="M105" s="822"/>
      <c r="N105" s="823"/>
    </row>
    <row r="106" spans="2:14" ht="15" customHeight="1">
      <c r="B106" s="821"/>
      <c r="C106" s="822"/>
      <c r="D106" s="822"/>
      <c r="E106" s="822"/>
      <c r="F106" s="822"/>
      <c r="G106" s="822"/>
      <c r="H106" s="822"/>
      <c r="I106" s="822"/>
      <c r="J106" s="822"/>
      <c r="K106" s="822"/>
      <c r="L106" s="822"/>
      <c r="M106" s="822"/>
      <c r="N106" s="823"/>
    </row>
    <row r="107" spans="2:14" ht="29.25" customHeight="1">
      <c r="B107" s="824" t="s">
        <v>2325</v>
      </c>
      <c r="C107" s="825"/>
      <c r="D107" s="825"/>
      <c r="E107" s="825"/>
      <c r="F107" s="825"/>
      <c r="G107" s="825"/>
      <c r="H107" s="825"/>
      <c r="I107" s="825"/>
      <c r="J107" s="825"/>
      <c r="K107" s="825"/>
      <c r="L107" s="825"/>
      <c r="M107" s="825"/>
      <c r="N107" s="826"/>
    </row>
    <row r="108" spans="2:14">
      <c r="B108" s="824"/>
      <c r="C108" s="825"/>
      <c r="D108" s="825"/>
      <c r="E108" s="825"/>
      <c r="F108" s="825"/>
      <c r="G108" s="825"/>
      <c r="H108" s="825"/>
      <c r="I108" s="825"/>
      <c r="J108" s="825"/>
      <c r="K108" s="825"/>
      <c r="L108" s="825"/>
      <c r="M108" s="825"/>
      <c r="N108" s="82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4"/>
      <c r="K118" s="884"/>
      <c r="L118" s="884"/>
      <c r="M118" s="884"/>
      <c r="N118" s="885"/>
    </row>
    <row r="119" spans="2:14" ht="15.75" customHeight="1" thickBot="1">
      <c r="B119" s="270" t="s">
        <v>2327</v>
      </c>
      <c r="C119" s="402"/>
      <c r="D119" s="402"/>
      <c r="E119" s="63"/>
      <c r="F119" s="63"/>
      <c r="G119" s="63"/>
      <c r="H119" s="63"/>
      <c r="I119" s="63"/>
      <c r="J119" s="886"/>
      <c r="K119" s="886"/>
      <c r="L119" s="886"/>
      <c r="M119" s="886"/>
      <c r="N119" s="887"/>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29.25" customHeight="1" thickBot="1">
      <c r="A31" t="s">
        <v>1929</v>
      </c>
      <c r="B31" s="86" t="s">
        <v>1710</v>
      </c>
      <c r="C31" s="960" t="s">
        <v>2146</v>
      </c>
      <c r="D31" s="961"/>
      <c r="E31" s="961"/>
      <c r="F31" s="961"/>
      <c r="G31" s="961"/>
      <c r="H31" s="961"/>
      <c r="I31" s="961"/>
      <c r="J31" s="961"/>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68"/>
      <c r="F40" s="868"/>
      <c r="G40" s="868"/>
      <c r="H40" s="869"/>
      <c r="I40" s="42"/>
      <c r="J40" s="43"/>
      <c r="K40" s="278"/>
      <c r="L40" s="285"/>
      <c r="M40" s="286"/>
      <c r="N40" s="281"/>
    </row>
    <row r="41" spans="1:14">
      <c r="B41" s="329"/>
      <c r="C41" s="330"/>
      <c r="D41" s="330"/>
      <c r="E41" s="330"/>
      <c r="F41" s="332"/>
      <c r="G41" s="332"/>
      <c r="H41" s="131"/>
      <c r="I41" s="42"/>
      <c r="J41" s="43"/>
      <c r="K41" s="283"/>
      <c r="L41" s="285"/>
      <c r="M41" s="286"/>
      <c r="N41" s="287"/>
    </row>
    <row r="42" spans="1:14">
      <c r="B42" s="875"/>
      <c r="C42" s="876"/>
      <c r="D42" s="876"/>
      <c r="E42" s="44"/>
      <c r="F42" s="45"/>
      <c r="G42" s="45"/>
      <c r="H42" s="46"/>
      <c r="I42" s="42"/>
      <c r="J42" s="43"/>
      <c r="K42" s="288"/>
      <c r="L42" s="285"/>
      <c r="M42" s="410"/>
      <c r="N42" s="353"/>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4" t="s">
        <v>1029</v>
      </c>
      <c r="K48" s="91" t="s">
        <v>1030</v>
      </c>
      <c r="L48" s="899" t="s">
        <v>1039</v>
      </c>
      <c r="M48" s="898"/>
      <c r="N48" s="92" t="s">
        <v>1035</v>
      </c>
    </row>
    <row r="49" spans="1:14">
      <c r="A49" t="s">
        <v>898</v>
      </c>
      <c r="B49" s="49" t="str">
        <f>VLOOKUP(A49,MATERIALES!A4:D372,3,FALSE)</f>
        <v>Cemento Hidráulico adicionado, Norma ASTM C595 Tipo _______</v>
      </c>
      <c r="C49" s="290"/>
      <c r="D49" s="290"/>
      <c r="E49" s="290"/>
      <c r="F49" s="290"/>
      <c r="G49" s="290"/>
      <c r="H49" s="290"/>
      <c r="I49" s="277"/>
      <c r="J49" s="425" t="str">
        <f>VLOOKUP(A49,MATERIALES!A5:D634,2,FALSE)</f>
        <v>kg</v>
      </c>
      <c r="K49" s="291">
        <v>1</v>
      </c>
      <c r="L49" s="276"/>
      <c r="M49" s="411">
        <f>VLOOKUP(A49,MATERIALES!A5:D389,4,FALSE)</f>
        <v>432</v>
      </c>
      <c r="N49" s="281">
        <f>K49*M49</f>
        <v>432</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SUM(N49:N53)</f>
        <v>432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320"/>
      <c r="I60" s="288"/>
      <c r="J60" s="295"/>
      <c r="K60" s="288"/>
      <c r="L60" s="905"/>
      <c r="M60" s="90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N44+N54+N65+N76</f>
        <v>432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86.4</v>
      </c>
      <c r="M83" s="854"/>
      <c r="N83" s="57"/>
    </row>
    <row r="84" spans="1:14">
      <c r="B84" s="95" t="s">
        <v>1057</v>
      </c>
      <c r="C84" s="96"/>
      <c r="D84" s="96"/>
      <c r="E84" s="96"/>
      <c r="F84" s="96"/>
      <c r="G84" s="96"/>
      <c r="H84" s="96"/>
      <c r="I84" s="93"/>
      <c r="J84" s="94"/>
      <c r="K84" s="313">
        <v>0.05</v>
      </c>
      <c r="L84" s="853">
        <f>N78*K84</f>
        <v>21.6</v>
      </c>
      <c r="M84" s="854"/>
      <c r="N84" s="57"/>
    </row>
    <row r="85" spans="1:14" ht="15.75" thickBot="1">
      <c r="B85" s="97" t="s">
        <v>1058</v>
      </c>
      <c r="C85" s="98"/>
      <c r="D85" s="98"/>
      <c r="E85" s="98"/>
      <c r="F85" s="98"/>
      <c r="G85" s="98"/>
      <c r="H85" s="98"/>
      <c r="I85" s="99"/>
      <c r="J85" s="100"/>
      <c r="K85" s="314">
        <v>0.05</v>
      </c>
      <c r="L85" s="855">
        <f>N78*K85</f>
        <v>21.6</v>
      </c>
      <c r="M85" s="856"/>
      <c r="N85" s="57"/>
    </row>
    <row r="86" spans="1:14" ht="15.75" thickBot="1">
      <c r="B86" s="818" t="s">
        <v>1037</v>
      </c>
      <c r="C86" s="819"/>
      <c r="D86" s="819"/>
      <c r="E86" s="819"/>
      <c r="F86" s="819"/>
      <c r="G86" s="819"/>
      <c r="H86" s="819"/>
      <c r="I86" s="819"/>
      <c r="J86" s="819"/>
      <c r="K86" s="819"/>
      <c r="L86" s="819"/>
      <c r="M86" s="820"/>
      <c r="N86" s="58">
        <f>L83+L84+L85</f>
        <v>129.6</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561.6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41.25" customHeight="1" thickBot="1">
      <c r="A31" t="s">
        <v>1929</v>
      </c>
      <c r="B31" s="86" t="s">
        <v>1711</v>
      </c>
      <c r="C31" s="960" t="s">
        <v>2147</v>
      </c>
      <c r="D31" s="961"/>
      <c r="E31" s="961"/>
      <c r="F31" s="961"/>
      <c r="G31" s="961"/>
      <c r="H31" s="961"/>
      <c r="I31" s="961"/>
      <c r="J31" s="961"/>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280"/>
      <c r="N36" s="281"/>
    </row>
    <row r="37" spans="1:14">
      <c r="A37" s="119"/>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1"/>
    </row>
    <row r="39" spans="1:14">
      <c r="B39" s="867"/>
      <c r="C39" s="868"/>
      <c r="D39" s="868"/>
      <c r="E39" s="868"/>
      <c r="F39" s="868"/>
      <c r="G39" s="868"/>
      <c r="H39" s="869"/>
      <c r="I39" s="870"/>
      <c r="J39" s="871"/>
      <c r="K39" s="278"/>
      <c r="L39" s="872"/>
      <c r="M39" s="873"/>
      <c r="N39" s="281"/>
    </row>
    <row r="40" spans="1:14">
      <c r="B40" s="867"/>
      <c r="C40" s="868"/>
      <c r="D40" s="868"/>
      <c r="E40" s="868"/>
      <c r="F40" s="868"/>
      <c r="G40" s="868"/>
      <c r="H40" s="869"/>
      <c r="I40" s="42"/>
      <c r="J40" s="43"/>
      <c r="K40" s="278"/>
      <c r="L40" s="285"/>
      <c r="M40" s="286"/>
      <c r="N40" s="281"/>
    </row>
    <row r="41" spans="1:14">
      <c r="B41" s="329"/>
      <c r="C41" s="330"/>
      <c r="D41" s="330"/>
      <c r="E41" s="330"/>
      <c r="F41" s="332"/>
      <c r="G41" s="332"/>
      <c r="H41" s="131"/>
      <c r="I41" s="42"/>
      <c r="J41" s="43"/>
      <c r="K41" s="283"/>
      <c r="L41" s="285"/>
      <c r="M41" s="286"/>
      <c r="N41" s="287"/>
    </row>
    <row r="42" spans="1:14">
      <c r="B42" s="875"/>
      <c r="C42" s="876"/>
      <c r="D42" s="876"/>
      <c r="E42" s="44"/>
      <c r="F42" s="45"/>
      <c r="G42" s="45"/>
      <c r="H42" s="46"/>
      <c r="I42" s="42"/>
      <c r="J42" s="43"/>
      <c r="K42" s="288"/>
      <c r="L42" s="285"/>
      <c r="M42" s="410"/>
      <c r="N42" s="353"/>
    </row>
    <row r="43" spans="1:14" ht="15.75" thickBot="1">
      <c r="B43" s="867"/>
      <c r="C43" s="868"/>
      <c r="D43" s="868"/>
      <c r="E43" s="868"/>
      <c r="F43" s="868"/>
      <c r="G43" s="868"/>
      <c r="H43" s="869"/>
      <c r="I43" s="877"/>
      <c r="J43" s="878"/>
      <c r="K43" s="47"/>
      <c r="L43" s="879"/>
      <c r="M43" s="880"/>
      <c r="N43" s="111"/>
    </row>
    <row r="44" spans="1:14" ht="15.75" thickBot="1">
      <c r="B44" s="818" t="s">
        <v>1037</v>
      </c>
      <c r="C44" s="819"/>
      <c r="D44" s="819"/>
      <c r="E44" s="819"/>
      <c r="F44" s="819"/>
      <c r="G44" s="819"/>
      <c r="H44" s="819"/>
      <c r="I44" s="819"/>
      <c r="J44" s="819"/>
      <c r="K44" s="819"/>
      <c r="L44" s="819"/>
      <c r="M44" s="820"/>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3" t="s">
        <v>1028</v>
      </c>
      <c r="C48" s="864"/>
      <c r="D48" s="864"/>
      <c r="E48" s="864"/>
      <c r="F48" s="864"/>
      <c r="G48" s="864"/>
      <c r="H48" s="864"/>
      <c r="I48" s="898"/>
      <c r="J48" s="324" t="s">
        <v>1029</v>
      </c>
      <c r="K48" s="91" t="s">
        <v>1030</v>
      </c>
      <c r="L48" s="899" t="s">
        <v>1039</v>
      </c>
      <c r="M48" s="898"/>
      <c r="N48" s="92" t="s">
        <v>1035</v>
      </c>
    </row>
    <row r="49" spans="1:14">
      <c r="A49" t="s">
        <v>875</v>
      </c>
      <c r="B49" s="49" t="str">
        <f>VLOOKUP(A49,MATERIALES!A4:D372,3,FALSE)</f>
        <v xml:space="preserve">Cemento gris
</v>
      </c>
      <c r="C49" s="290"/>
      <c r="D49" s="290"/>
      <c r="E49" s="290"/>
      <c r="F49" s="290"/>
      <c r="G49" s="290"/>
      <c r="H49" s="290"/>
      <c r="I49" s="277"/>
      <c r="J49" s="425" t="str">
        <f>VLOOKUP(A49,MATERIALES!A5:D634,2,FALSE)</f>
        <v>kg</v>
      </c>
      <c r="K49" s="291">
        <v>1</v>
      </c>
      <c r="L49" s="276"/>
      <c r="M49" s="411">
        <f>VLOOKUP(A49,MATERIALES!A5:D389,4,FALSE)</f>
        <v>444.33333333333331</v>
      </c>
      <c r="N49" s="281">
        <f>K49*M49</f>
        <v>444.33333333333331</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900"/>
      <c r="C53" s="901"/>
      <c r="D53" s="901"/>
      <c r="E53" s="901"/>
      <c r="F53" s="901"/>
      <c r="G53" s="901"/>
      <c r="H53" s="901"/>
      <c r="I53" s="871"/>
      <c r="J53" s="48"/>
      <c r="K53" s="50"/>
      <c r="L53" s="902"/>
      <c r="M53" s="903"/>
      <c r="N53" s="51"/>
    </row>
    <row r="54" spans="1:14" ht="15.75" thickBot="1">
      <c r="B54" s="818" t="s">
        <v>1037</v>
      </c>
      <c r="C54" s="819"/>
      <c r="D54" s="819"/>
      <c r="E54" s="819"/>
      <c r="F54" s="819"/>
      <c r="G54" s="819"/>
      <c r="H54" s="819"/>
      <c r="I54" s="819"/>
      <c r="J54" s="819"/>
      <c r="K54" s="819"/>
      <c r="L54" s="819"/>
      <c r="M54" s="820"/>
      <c r="N54" s="403">
        <f>SUM(N49:N53)</f>
        <v>444.33333333333331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320"/>
      <c r="I60" s="288"/>
      <c r="J60" s="295"/>
      <c r="K60" s="288"/>
      <c r="L60" s="905"/>
      <c r="M60" s="90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2:15" ht="15.75" thickBot="1">
      <c r="B65" s="907" t="s">
        <v>1037</v>
      </c>
      <c r="C65" s="861"/>
      <c r="D65" s="861"/>
      <c r="E65" s="861"/>
      <c r="F65" s="861"/>
      <c r="G65" s="861"/>
      <c r="H65" s="861"/>
      <c r="I65" s="861"/>
      <c r="J65" s="861"/>
      <c r="K65" s="861"/>
      <c r="L65" s="861"/>
      <c r="M65" s="862"/>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94"/>
      <c r="C75" s="895"/>
      <c r="D75" s="895"/>
      <c r="E75" s="895"/>
      <c r="F75" s="895"/>
      <c r="G75" s="895"/>
      <c r="H75" s="895"/>
      <c r="I75" s="132"/>
      <c r="J75" s="132"/>
      <c r="K75" s="132"/>
      <c r="L75" s="908"/>
      <c r="M75" s="908"/>
      <c r="N75" s="51"/>
    </row>
    <row r="76" spans="2:15" ht="15.75" thickBot="1">
      <c r="B76" s="907" t="s">
        <v>1037</v>
      </c>
      <c r="C76" s="861"/>
      <c r="D76" s="861"/>
      <c r="E76" s="861"/>
      <c r="F76" s="861"/>
      <c r="G76" s="861"/>
      <c r="H76" s="861"/>
      <c r="I76" s="861"/>
      <c r="J76" s="861"/>
      <c r="K76" s="861"/>
      <c r="L76" s="861"/>
      <c r="M76" s="862"/>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N44+N54+N65+N76</f>
        <v>444.33333333333331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88.866666666666674</v>
      </c>
      <c r="M83" s="854"/>
      <c r="N83" s="57"/>
    </row>
    <row r="84" spans="1:14">
      <c r="B84" s="95" t="s">
        <v>1057</v>
      </c>
      <c r="C84" s="96"/>
      <c r="D84" s="96"/>
      <c r="E84" s="96"/>
      <c r="F84" s="96"/>
      <c r="G84" s="96"/>
      <c r="H84" s="96"/>
      <c r="I84" s="93"/>
      <c r="J84" s="94"/>
      <c r="K84" s="313">
        <v>0.05</v>
      </c>
      <c r="L84" s="853">
        <f>N78*K84</f>
        <v>22.216666666666669</v>
      </c>
      <c r="M84" s="854"/>
      <c r="N84" s="57"/>
    </row>
    <row r="85" spans="1:14" ht="15.75" thickBot="1">
      <c r="B85" s="97" t="s">
        <v>1058</v>
      </c>
      <c r="C85" s="98"/>
      <c r="D85" s="98"/>
      <c r="E85" s="98"/>
      <c r="F85" s="98"/>
      <c r="G85" s="98"/>
      <c r="H85" s="98"/>
      <c r="I85" s="99"/>
      <c r="J85" s="100"/>
      <c r="K85" s="314">
        <v>0.05</v>
      </c>
      <c r="L85" s="855">
        <f>N78*K85</f>
        <v>22.216666666666669</v>
      </c>
      <c r="M85" s="856"/>
      <c r="N85" s="57"/>
    </row>
    <row r="86" spans="1:14" ht="15.75" thickBot="1">
      <c r="B86" s="818" t="s">
        <v>1037</v>
      </c>
      <c r="C86" s="819"/>
      <c r="D86" s="819"/>
      <c r="E86" s="819"/>
      <c r="F86" s="819"/>
      <c r="G86" s="819"/>
      <c r="H86" s="819"/>
      <c r="I86" s="819"/>
      <c r="J86" s="819"/>
      <c r="K86" s="819"/>
      <c r="L86" s="819"/>
      <c r="M86" s="820"/>
      <c r="N86" s="58">
        <f>L83+L84+L85</f>
        <v>133.30000000000001</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577.63333333333333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P115"/>
  <sheetViews>
    <sheetView topLeftCell="A25" zoomScale="78" zoomScaleNormal="78" workbookViewId="0">
      <selection activeCell="P37" sqref="P37:P38"/>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119" t="s">
        <v>112</v>
      </c>
      <c r="B36" s="867" t="str">
        <f>VLOOKUP(A36,EQUIPOS!A6:D154,3,FALSE)</f>
        <v xml:space="preserve">Aspersor manual
</v>
      </c>
      <c r="C36" s="868"/>
      <c r="D36" s="868"/>
      <c r="E36" s="868"/>
      <c r="F36" s="868"/>
      <c r="G36" s="868"/>
      <c r="H36" s="869"/>
      <c r="I36" s="276"/>
      <c r="J36" s="277"/>
      <c r="K36" s="278">
        <f>VLOOKUP(A36,EQUIPOS!A6:D163,4,FALSE)</f>
        <v>3137.5728757064217</v>
      </c>
      <c r="L36" s="279"/>
      <c r="M36" s="280">
        <v>30</v>
      </c>
      <c r="N36" s="281">
        <f>K36/M36</f>
        <v>104.58576252354739</v>
      </c>
      <c r="O36">
        <v>3050</v>
      </c>
      <c r="P36">
        <f>+K36/O36</f>
        <v>1.0287124182644005</v>
      </c>
    </row>
    <row r="37" spans="1:16">
      <c r="A37" t="s">
        <v>363</v>
      </c>
      <c r="B37" s="867" t="str">
        <f>VLOOKUP(A37,EQUIPOS!A7:D154,3,FALSE)</f>
        <v>Vibrador de concreto, Motor de 3 hp a 18.000 rpm Mangueras de 4 mt</v>
      </c>
      <c r="C37" s="868"/>
      <c r="D37" s="868"/>
      <c r="E37" s="868"/>
      <c r="F37" s="868"/>
      <c r="G37" s="868"/>
      <c r="H37" s="869"/>
      <c r="I37" s="276"/>
      <c r="J37" s="277"/>
      <c r="K37" s="278">
        <f>VLOOKUP(A37,EQUIPOS!A7:D164,4,FALSE)</f>
        <v>4742.0551298424871</v>
      </c>
      <c r="L37" s="279"/>
      <c r="M37" s="280">
        <v>30</v>
      </c>
      <c r="N37" s="281">
        <f>K37/M37</f>
        <v>158.06850432808289</v>
      </c>
      <c r="O37">
        <v>7897</v>
      </c>
      <c r="P37">
        <f t="shared" ref="P37:P38" si="0">+K37/O37</f>
        <v>0.60048817650278419</v>
      </c>
    </row>
    <row r="38" spans="1:16">
      <c r="A38" t="s">
        <v>228</v>
      </c>
      <c r="B38" s="867" t="str">
        <f>VLOOKUP(A38,EQUIPOS!A8:D154,3,FALSE)</f>
        <v xml:space="preserve">Formaleta metálica (concreto hidráulico)
</v>
      </c>
      <c r="C38" s="868"/>
      <c r="D38" s="868"/>
      <c r="E38" s="868"/>
      <c r="F38" s="868"/>
      <c r="G38" s="868"/>
      <c r="H38" s="869"/>
      <c r="I38" s="870"/>
      <c r="J38" s="871"/>
      <c r="K38" s="278">
        <f>VLOOKUP(A38,EQUIPOS!A8:D165,4,FALSE)</f>
        <v>3846.8240379851272</v>
      </c>
      <c r="L38" s="872">
        <v>0.33329999999999999</v>
      </c>
      <c r="M38" s="873"/>
      <c r="N38" s="281">
        <f>K38/L38</f>
        <v>11541.62627658304</v>
      </c>
      <c r="O38">
        <v>3739.4552351913126</v>
      </c>
      <c r="P38">
        <f t="shared" si="0"/>
        <v>1.0287124182644003</v>
      </c>
    </row>
    <row r="39" spans="1:16">
      <c r="B39" s="867"/>
      <c r="C39" s="868"/>
      <c r="D39" s="868"/>
      <c r="E39" s="868"/>
      <c r="F39" s="868"/>
      <c r="G39" s="868"/>
      <c r="H39" s="869"/>
      <c r="I39" s="42"/>
      <c r="J39" s="43"/>
      <c r="K39" s="278"/>
      <c r="L39" s="285"/>
      <c r="M39" s="286"/>
      <c r="N39" s="281"/>
    </row>
    <row r="40" spans="1:16">
      <c r="B40" s="329"/>
      <c r="C40" s="330"/>
      <c r="D40" s="330"/>
      <c r="E40" s="332"/>
      <c r="F40" s="332"/>
      <c r="G40" s="332"/>
      <c r="H40" s="131"/>
      <c r="I40" s="42"/>
      <c r="J40" s="43"/>
      <c r="K40" s="283"/>
      <c r="L40" s="285"/>
      <c r="M40" s="286"/>
      <c r="N40" s="287"/>
    </row>
    <row r="41" spans="1:16">
      <c r="B41" s="875" t="s">
        <v>1036</v>
      </c>
      <c r="C41" s="876"/>
      <c r="D41" s="876"/>
      <c r="E41" s="44"/>
      <c r="F41" s="45"/>
      <c r="G41" s="45"/>
      <c r="H41" s="46"/>
      <c r="I41" s="42"/>
      <c r="J41" s="43"/>
      <c r="K41" s="288"/>
      <c r="L41" s="285"/>
      <c r="M41" s="410">
        <v>0.1</v>
      </c>
      <c r="N41" s="353">
        <f>N72*M41</f>
        <v>212.78002169208332</v>
      </c>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3">
        <f>SUM(N36:N42)</f>
        <v>12017.060565126754</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4" t="s">
        <v>1029</v>
      </c>
      <c r="K47" s="91" t="s">
        <v>1030</v>
      </c>
      <c r="L47" s="899" t="s">
        <v>1039</v>
      </c>
      <c r="M47" s="898"/>
      <c r="N47" s="92" t="s">
        <v>1035</v>
      </c>
    </row>
    <row r="48" spans="1:16">
      <c r="A48" t="s">
        <v>910</v>
      </c>
      <c r="B48" s="49" t="str">
        <f>VLOOKUP(A48,MATERIALES!A5:D372,3,FALSE)</f>
        <v xml:space="preserve">Concreto hidráulico para pavimento MR-43
</v>
      </c>
      <c r="C48" s="290"/>
      <c r="D48" s="290"/>
      <c r="E48" s="290"/>
      <c r="F48" s="290"/>
      <c r="G48" s="290"/>
      <c r="H48" s="290"/>
      <c r="I48" s="277"/>
      <c r="J48" s="233" t="str">
        <f>VLOOKUP(A48,MATERIALES!A4:D633,2,FALSE)</f>
        <v>m3</v>
      </c>
      <c r="K48" s="291">
        <v>1.01</v>
      </c>
      <c r="L48" s="276"/>
      <c r="M48" s="411">
        <f>VLOOKUP(A48,MATERIALES!A5:D389,4,FALSE)</f>
        <v>512805</v>
      </c>
      <c r="N48" s="281">
        <f>K48*M48</f>
        <v>517933.05</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75" thickBot="1">
      <c r="B51" s="900"/>
      <c r="C51" s="901"/>
      <c r="D51" s="901"/>
      <c r="E51" s="901"/>
      <c r="F51" s="901"/>
      <c r="G51" s="901"/>
      <c r="H51" s="901"/>
      <c r="I51" s="871"/>
      <c r="J51" s="48"/>
      <c r="K51" s="50"/>
      <c r="L51" s="902"/>
      <c r="M51" s="903"/>
      <c r="N51" s="51"/>
    </row>
    <row r="52" spans="1:14" ht="15.75" thickBot="1">
      <c r="B52" s="818" t="s">
        <v>1037</v>
      </c>
      <c r="C52" s="819"/>
      <c r="D52" s="819"/>
      <c r="E52" s="819"/>
      <c r="F52" s="819"/>
      <c r="G52" s="819"/>
      <c r="H52" s="819"/>
      <c r="I52" s="819"/>
      <c r="J52" s="819"/>
      <c r="K52" s="819"/>
      <c r="L52" s="819"/>
      <c r="M52" s="820"/>
      <c r="N52" s="403">
        <f>SUM(N48:N51)</f>
        <v>517933.05</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2" t="s">
        <v>1041</v>
      </c>
      <c r="C56" s="323"/>
      <c r="D56" s="323"/>
      <c r="E56" s="323"/>
      <c r="F56" s="323"/>
      <c r="G56" s="323"/>
      <c r="H56" s="79" t="s">
        <v>1029</v>
      </c>
      <c r="I56" s="80" t="s">
        <v>1042</v>
      </c>
      <c r="J56" s="81" t="s">
        <v>1043</v>
      </c>
      <c r="K56" s="79" t="s">
        <v>1044</v>
      </c>
      <c r="L56" s="904" t="s">
        <v>1045</v>
      </c>
      <c r="M56" s="883"/>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05">
        <f>VLOOKUP(A57,TRANSPORTE!A5:D117,4,FALSE)</f>
        <v>1800</v>
      </c>
      <c r="M57" s="906"/>
      <c r="N57" s="296">
        <f>K57*L57</f>
        <v>1818</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96"/>
      <c r="M61" s="897"/>
      <c r="N61" s="133"/>
    </row>
    <row r="62" spans="1:14" ht="15.75" thickBot="1">
      <c r="B62" s="907" t="s">
        <v>1037</v>
      </c>
      <c r="C62" s="861"/>
      <c r="D62" s="861"/>
      <c r="E62" s="861"/>
      <c r="F62" s="861"/>
      <c r="G62" s="861"/>
      <c r="H62" s="861"/>
      <c r="I62" s="861"/>
      <c r="J62" s="861"/>
      <c r="K62" s="861"/>
      <c r="L62" s="861"/>
      <c r="M62" s="862"/>
      <c r="N62" s="110">
        <f>SUM(N57:N61)</f>
        <v>1818</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7" t="s">
        <v>1047</v>
      </c>
      <c r="C66" s="858"/>
      <c r="D66" s="858"/>
      <c r="E66" s="858"/>
      <c r="F66" s="858"/>
      <c r="G66" s="858"/>
      <c r="H66" s="858"/>
      <c r="I66" s="79" t="s">
        <v>1048</v>
      </c>
      <c r="J66" s="81" t="s">
        <v>1494</v>
      </c>
      <c r="K66" s="80" t="s">
        <v>1050</v>
      </c>
      <c r="L66" s="859" t="s">
        <v>1034</v>
      </c>
      <c r="M66" s="860"/>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94"/>
      <c r="C71" s="895"/>
      <c r="D71" s="895"/>
      <c r="E71" s="895"/>
      <c r="F71" s="895"/>
      <c r="G71" s="895"/>
      <c r="H71" s="895"/>
      <c r="I71" s="132"/>
      <c r="J71" s="132"/>
      <c r="K71" s="132"/>
      <c r="L71" s="908"/>
      <c r="M71" s="908"/>
      <c r="N71" s="51"/>
    </row>
    <row r="72" spans="1:15" ht="15.75" thickBot="1">
      <c r="B72" s="907" t="s">
        <v>1037</v>
      </c>
      <c r="C72" s="861"/>
      <c r="D72" s="861"/>
      <c r="E72" s="861"/>
      <c r="F72" s="861"/>
      <c r="G72" s="861"/>
      <c r="H72" s="861"/>
      <c r="I72" s="861"/>
      <c r="J72" s="861"/>
      <c r="K72" s="861"/>
      <c r="L72" s="861"/>
      <c r="M72" s="862"/>
      <c r="N72" s="310">
        <f>SUM(N67:N71)</f>
        <v>2127.800216920833</v>
      </c>
    </row>
    <row r="73" spans="1:15" ht="15.75" thickBot="1">
      <c r="B73" s="39"/>
      <c r="C73" s="40"/>
      <c r="D73" s="40"/>
      <c r="E73" s="40"/>
      <c r="F73" s="40"/>
      <c r="G73" s="40"/>
      <c r="H73" s="40"/>
      <c r="I73" s="40"/>
      <c r="J73" s="40"/>
      <c r="K73" s="40"/>
      <c r="L73" s="40"/>
      <c r="M73" s="40"/>
      <c r="N73" s="41"/>
    </row>
    <row r="74" spans="1:15" ht="15.75" thickBot="1">
      <c r="B74" s="818" t="s">
        <v>1051</v>
      </c>
      <c r="C74" s="819"/>
      <c r="D74" s="819"/>
      <c r="E74" s="819"/>
      <c r="F74" s="819"/>
      <c r="G74" s="819"/>
      <c r="H74" s="819"/>
      <c r="I74" s="819"/>
      <c r="J74" s="819"/>
      <c r="K74" s="819"/>
      <c r="L74" s="819"/>
      <c r="M74" s="820"/>
      <c r="N74" s="105">
        <f>N43+N52+N62+N72</f>
        <v>533895.91078204755</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3" t="s">
        <v>1053</v>
      </c>
      <c r="C78" s="864"/>
      <c r="D78" s="864"/>
      <c r="E78" s="864"/>
      <c r="F78" s="864"/>
      <c r="G78" s="864"/>
      <c r="H78" s="864"/>
      <c r="I78" s="323"/>
      <c r="J78" s="343"/>
      <c r="K78" s="311" t="s">
        <v>1054</v>
      </c>
      <c r="L78" s="865" t="s">
        <v>1055</v>
      </c>
      <c r="M78" s="866"/>
      <c r="N78" s="312"/>
    </row>
    <row r="79" spans="1:15">
      <c r="B79" s="851" t="s">
        <v>1056</v>
      </c>
      <c r="C79" s="852"/>
      <c r="D79" s="852"/>
      <c r="E79" s="852"/>
      <c r="F79" s="852"/>
      <c r="G79" s="852"/>
      <c r="H79" s="852"/>
      <c r="I79" s="93"/>
      <c r="J79" s="94"/>
      <c r="K79" s="313">
        <v>0.2</v>
      </c>
      <c r="L79" s="853">
        <f>N74*K79</f>
        <v>106779.18215640952</v>
      </c>
      <c r="M79" s="854"/>
      <c r="N79" s="57"/>
    </row>
    <row r="80" spans="1:15">
      <c r="B80" s="95" t="s">
        <v>1057</v>
      </c>
      <c r="C80" s="96"/>
      <c r="D80" s="96"/>
      <c r="E80" s="96"/>
      <c r="F80" s="96"/>
      <c r="G80" s="96"/>
      <c r="H80" s="96"/>
      <c r="I80" s="93"/>
      <c r="J80" s="94"/>
      <c r="K80" s="313">
        <v>0.05</v>
      </c>
      <c r="L80" s="853">
        <f>N74*K80</f>
        <v>26694.795539102379</v>
      </c>
      <c r="M80" s="854"/>
      <c r="N80" s="57"/>
    </row>
    <row r="81" spans="1:14" ht="15.75" thickBot="1">
      <c r="B81" s="97" t="s">
        <v>1058</v>
      </c>
      <c r="C81" s="98"/>
      <c r="D81" s="98"/>
      <c r="E81" s="98"/>
      <c r="F81" s="98"/>
      <c r="G81" s="98"/>
      <c r="H81" s="98"/>
      <c r="I81" s="99"/>
      <c r="J81" s="100"/>
      <c r="K81" s="314">
        <v>0.05</v>
      </c>
      <c r="L81" s="855">
        <f>N74*K81</f>
        <v>26694.795539102379</v>
      </c>
      <c r="M81" s="856"/>
      <c r="N81" s="57"/>
    </row>
    <row r="82" spans="1:14" ht="15.75" thickBot="1">
      <c r="B82" s="818" t="s">
        <v>1037</v>
      </c>
      <c r="C82" s="819"/>
      <c r="D82" s="819"/>
      <c r="E82" s="819"/>
      <c r="F82" s="819"/>
      <c r="G82" s="819"/>
      <c r="H82" s="819"/>
      <c r="I82" s="819"/>
      <c r="J82" s="819"/>
      <c r="K82" s="819"/>
      <c r="L82" s="819"/>
      <c r="M82" s="820"/>
      <c r="N82" s="58">
        <f>L79+L80+L81</f>
        <v>160168.77323461426</v>
      </c>
    </row>
    <row r="83" spans="1:14" ht="15.75" thickBot="1">
      <c r="B83" s="39"/>
      <c r="C83" s="40"/>
      <c r="D83" s="40"/>
      <c r="E83" s="40"/>
      <c r="F83" s="40"/>
      <c r="G83" s="40"/>
      <c r="H83" s="40"/>
      <c r="I83" s="40"/>
      <c r="J83" s="40"/>
      <c r="K83" s="40"/>
      <c r="L83" s="40"/>
      <c r="M83" s="40"/>
      <c r="N83" s="41"/>
    </row>
    <row r="84" spans="1:14" ht="15.75" thickBot="1">
      <c r="A84" t="s">
        <v>2122</v>
      </c>
      <c r="B84" s="818" t="s">
        <v>1059</v>
      </c>
      <c r="C84" s="819"/>
      <c r="D84" s="819"/>
      <c r="E84" s="819"/>
      <c r="F84" s="819"/>
      <c r="G84" s="819"/>
      <c r="H84" s="819"/>
      <c r="I84" s="819"/>
      <c r="J84" s="819"/>
      <c r="K84" s="819"/>
      <c r="L84" s="819"/>
      <c r="M84" s="820"/>
      <c r="N84" s="196">
        <f>N74+N82</f>
        <v>694064.68401666183</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2" t="s">
        <v>2324</v>
      </c>
      <c r="C101" s="963"/>
      <c r="D101" s="963"/>
      <c r="E101" s="963"/>
      <c r="F101" s="963"/>
      <c r="G101" s="963"/>
      <c r="H101" s="963"/>
      <c r="I101" s="963"/>
      <c r="J101" s="963"/>
      <c r="K101" s="963"/>
      <c r="L101" s="963"/>
      <c r="M101" s="963"/>
      <c r="N101" s="964"/>
    </row>
    <row r="102" spans="2:14" ht="15" customHeight="1">
      <c r="B102" s="962"/>
      <c r="C102" s="963"/>
      <c r="D102" s="963"/>
      <c r="E102" s="963"/>
      <c r="F102" s="963"/>
      <c r="G102" s="963"/>
      <c r="H102" s="963"/>
      <c r="I102" s="963"/>
      <c r="J102" s="963"/>
      <c r="K102" s="963"/>
      <c r="L102" s="963"/>
      <c r="M102" s="963"/>
      <c r="N102" s="964"/>
    </row>
    <row r="103" spans="2:14" ht="30" customHeight="1">
      <c r="B103" s="965" t="s">
        <v>2325</v>
      </c>
      <c r="C103" s="966"/>
      <c r="D103" s="966"/>
      <c r="E103" s="966"/>
      <c r="F103" s="966"/>
      <c r="G103" s="966"/>
      <c r="H103" s="966"/>
      <c r="I103" s="966"/>
      <c r="J103" s="966"/>
      <c r="K103" s="966"/>
      <c r="L103" s="966"/>
      <c r="M103" s="966"/>
      <c r="N103" s="967"/>
    </row>
    <row r="104" spans="2:14">
      <c r="B104" s="965"/>
      <c r="C104" s="966"/>
      <c r="D104" s="966"/>
      <c r="E104" s="966"/>
      <c r="F104" s="966"/>
      <c r="G104" s="966"/>
      <c r="H104" s="966"/>
      <c r="I104" s="966"/>
      <c r="J104" s="966"/>
      <c r="K104" s="966"/>
      <c r="L104" s="966"/>
      <c r="M104" s="966"/>
      <c r="N104" s="967"/>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8"/>
      <c r="K114" s="968"/>
      <c r="L114" s="968"/>
      <c r="M114" s="968"/>
      <c r="N114" s="969"/>
    </row>
    <row r="115" spans="2:14" ht="15.75" thickBot="1">
      <c r="B115" s="428" t="s">
        <v>2327</v>
      </c>
      <c r="C115" s="429"/>
      <c r="D115" s="429"/>
      <c r="E115" s="268"/>
      <c r="F115" s="268"/>
      <c r="G115" s="268"/>
      <c r="H115" s="268"/>
      <c r="I115" s="268"/>
      <c r="J115" s="970"/>
      <c r="K115" s="970"/>
      <c r="L115" s="970"/>
      <c r="M115" s="970"/>
      <c r="N115" s="971"/>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160</v>
      </c>
      <c r="B36" s="867" t="str">
        <f>VLOOKUP(A36,EQUIPOS!A6:D154,3,FALSE)</f>
        <v>COMPACTADOR MANUAL VIBRATORIO (RANA) con motor de 6 HP</v>
      </c>
      <c r="C36" s="868"/>
      <c r="D36" s="868"/>
      <c r="E36" s="868"/>
      <c r="F36" s="868"/>
      <c r="G36" s="868"/>
      <c r="H36" s="869"/>
      <c r="I36" s="276"/>
      <c r="J36" s="277"/>
      <c r="K36" s="278">
        <f>VLOOKUP(A36,EQUIPOS!A6:D163,4,FALSE)</f>
        <v>10078.75691783738</v>
      </c>
      <c r="L36" s="279"/>
      <c r="M36" s="280">
        <v>37.5</v>
      </c>
      <c r="N36" s="281">
        <f>K36/M36</f>
        <v>268.7668511423301</v>
      </c>
    </row>
    <row r="37" spans="1:14">
      <c r="B37" s="867"/>
      <c r="C37" s="868"/>
      <c r="D37" s="868"/>
      <c r="E37" s="874"/>
      <c r="F37" s="868"/>
      <c r="G37" s="868"/>
      <c r="H37" s="869"/>
      <c r="I37" s="42"/>
      <c r="J37" s="43"/>
      <c r="K37" s="283"/>
      <c r="L37" s="285"/>
      <c r="M37" s="286"/>
      <c r="N37" s="287"/>
    </row>
    <row r="38" spans="1:14">
      <c r="B38" s="875" t="s">
        <v>1036</v>
      </c>
      <c r="C38" s="876"/>
      <c r="D38" s="876"/>
      <c r="E38" s="44"/>
      <c r="F38" s="45"/>
      <c r="G38" s="45"/>
      <c r="H38" s="46"/>
      <c r="I38" s="42"/>
      <c r="J38" s="43"/>
      <c r="K38" s="288"/>
      <c r="L38" s="285"/>
      <c r="M38" s="478">
        <v>0.1</v>
      </c>
      <c r="N38" s="353">
        <f>N72*M38</f>
        <v>1021.344104122</v>
      </c>
    </row>
    <row r="39" spans="1:14" ht="15.75" thickBot="1">
      <c r="B39" s="867"/>
      <c r="C39" s="868"/>
      <c r="D39" s="868"/>
      <c r="E39" s="868"/>
      <c r="F39" s="868"/>
      <c r="G39" s="868"/>
      <c r="H39" s="869"/>
      <c r="I39" s="877"/>
      <c r="J39" s="878"/>
      <c r="K39" s="47"/>
      <c r="L39" s="879"/>
      <c r="M39" s="880"/>
      <c r="N39" s="111"/>
    </row>
    <row r="40" spans="1:14" ht="15.75" thickBot="1">
      <c r="B40" s="818" t="s">
        <v>1037</v>
      </c>
      <c r="C40" s="819"/>
      <c r="D40" s="819"/>
      <c r="E40" s="819"/>
      <c r="F40" s="819"/>
      <c r="G40" s="819"/>
      <c r="H40" s="819"/>
      <c r="I40" s="819"/>
      <c r="J40" s="819"/>
      <c r="K40" s="819"/>
      <c r="L40" s="819"/>
      <c r="M40" s="820"/>
      <c r="N40" s="403">
        <f>SUM(N36:N39)</f>
        <v>1290.1109552643302</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63" t="s">
        <v>1028</v>
      </c>
      <c r="C44" s="864"/>
      <c r="D44" s="864"/>
      <c r="E44" s="864"/>
      <c r="F44" s="864"/>
      <c r="G44" s="864"/>
      <c r="H44" s="864"/>
      <c r="I44" s="898"/>
      <c r="J44" s="324" t="s">
        <v>1029</v>
      </c>
      <c r="K44" s="91" t="s">
        <v>1030</v>
      </c>
      <c r="L44" s="899" t="s">
        <v>1039</v>
      </c>
      <c r="M44" s="898"/>
      <c r="N44" s="92" t="s">
        <v>1035</v>
      </c>
    </row>
    <row r="45" spans="1:14">
      <c r="A45" s="150" t="s">
        <v>822</v>
      </c>
      <c r="B45" s="49" t="str">
        <f>VLOOKUP(A45,MATERIALES!A5:D372,3,FALSE)</f>
        <v>Adoquín e=8cm</v>
      </c>
      <c r="C45" s="290"/>
      <c r="D45" s="290"/>
      <c r="E45" s="290"/>
      <c r="F45" s="290"/>
      <c r="G45" s="290"/>
      <c r="H45" s="290"/>
      <c r="I45" s="277"/>
      <c r="J45" s="233" t="str">
        <f>VLOOKUP(A45,MATERIALES!A1:D630,2,FALSE)</f>
        <v>m2</v>
      </c>
      <c r="K45" s="291">
        <v>1.03</v>
      </c>
      <c r="L45" s="276"/>
      <c r="M45" s="411">
        <f>VLOOKUP(A45,MATERIALES!A5:D389,4,FALSE)</f>
        <v>40478</v>
      </c>
      <c r="N45" s="281">
        <f>K45*M45</f>
        <v>41692.340000000004</v>
      </c>
    </row>
    <row r="46" spans="1:14">
      <c r="A46" s="150" t="s">
        <v>868</v>
      </c>
      <c r="B46" s="49" t="str">
        <f>VLOOKUP(A46,MATERIALES!A6:D372,3,FALSE)</f>
        <v>Arena de sello (fina)</v>
      </c>
      <c r="C46" s="290"/>
      <c r="D46" s="290"/>
      <c r="E46" s="290"/>
      <c r="F46" s="290"/>
      <c r="G46" s="290"/>
      <c r="H46" s="290"/>
      <c r="I46" s="277"/>
      <c r="J46" s="233" t="str">
        <f>VLOOKUP(A46,MATERIALES!A2:D631,2,FALSE)</f>
        <v>m3</v>
      </c>
      <c r="K46" s="291">
        <v>0.01</v>
      </c>
      <c r="L46" s="276"/>
      <c r="M46" s="411">
        <f>VLOOKUP(A46,MATERIALES!A6:D390,4,FALSE)</f>
        <v>36327</v>
      </c>
      <c r="N46" s="281">
        <f>K46*M46</f>
        <v>363.27</v>
      </c>
    </row>
    <row r="47" spans="1:14">
      <c r="A47" s="150" t="s">
        <v>871</v>
      </c>
      <c r="B47" s="49" t="str">
        <f>VLOOKUP(A47,MATERIALES!A6:D372,3,FALSE)</f>
        <v>Arena de soporte (media)</v>
      </c>
      <c r="C47" s="290"/>
      <c r="D47" s="290"/>
      <c r="E47" s="290"/>
      <c r="F47" s="290"/>
      <c r="G47" s="290"/>
      <c r="H47" s="290"/>
      <c r="I47" s="277"/>
      <c r="J47" s="233" t="str">
        <f>VLOOKUP(A47,MATERIALES!A3:D632,2,FALSE)</f>
        <v>m3</v>
      </c>
      <c r="K47" s="291">
        <v>0.05</v>
      </c>
      <c r="L47" s="276"/>
      <c r="M47" s="411">
        <f>VLOOKUP(A47,MATERIALES!A6:D391,4,FALSE)</f>
        <v>22232</v>
      </c>
      <c r="N47" s="281">
        <f>K47*M47</f>
        <v>1111.6000000000001</v>
      </c>
    </row>
    <row r="48" spans="1:14">
      <c r="A48" t="s">
        <v>904</v>
      </c>
      <c r="B48" s="49" t="str">
        <f>VLOOKUP(A48,MATERIALES!A6:D372,3,FALSE)</f>
        <v>Concreto Resistencia  21 (Mpa)</v>
      </c>
      <c r="C48" s="326"/>
      <c r="D48" s="326"/>
      <c r="E48" s="326"/>
      <c r="F48" s="326"/>
      <c r="G48" s="326"/>
      <c r="H48" s="326"/>
      <c r="I48" s="326"/>
      <c r="J48" s="320" t="str">
        <f>VLOOKUP(A48,MATERIALES!A4:D633,2,FALSE)</f>
        <v>m3</v>
      </c>
      <c r="K48" s="50">
        <v>0.01</v>
      </c>
      <c r="L48" s="327"/>
      <c r="M48" s="411">
        <f>VLOOKUP(A48,MATERIALES!A6:D392,4,FALSE)</f>
        <v>270000</v>
      </c>
      <c r="N48" s="281">
        <f>K48*M48</f>
        <v>2700</v>
      </c>
    </row>
    <row r="49" spans="1:14" ht="15.75" thickBot="1">
      <c r="B49" s="318"/>
      <c r="C49" s="319"/>
      <c r="D49" s="319"/>
      <c r="E49" s="319"/>
      <c r="F49" s="319"/>
      <c r="G49" s="319"/>
      <c r="H49" s="319"/>
      <c r="I49" s="319"/>
      <c r="J49" s="132"/>
      <c r="K49" s="132"/>
      <c r="L49" s="334"/>
      <c r="M49" s="333"/>
      <c r="N49" s="133"/>
    </row>
    <row r="50" spans="1:14" ht="15.75" thickBot="1">
      <c r="B50" s="818" t="s">
        <v>1037</v>
      </c>
      <c r="C50" s="819"/>
      <c r="D50" s="819"/>
      <c r="E50" s="819"/>
      <c r="F50" s="819"/>
      <c r="G50" s="819"/>
      <c r="H50" s="819"/>
      <c r="I50" s="819"/>
      <c r="J50" s="819"/>
      <c r="K50" s="819"/>
      <c r="L50" s="819"/>
      <c r="M50" s="820"/>
      <c r="N50" s="403">
        <f>SUM(N45:N49)</f>
        <v>45867.21</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2" t="s">
        <v>1041</v>
      </c>
      <c r="C54" s="323"/>
      <c r="D54" s="323"/>
      <c r="E54" s="323"/>
      <c r="F54" s="323"/>
      <c r="G54" s="323"/>
      <c r="H54" s="79" t="s">
        <v>1029</v>
      </c>
      <c r="I54" s="80" t="s">
        <v>1042</v>
      </c>
      <c r="J54" s="81" t="s">
        <v>1043</v>
      </c>
      <c r="K54" s="79" t="s">
        <v>1044</v>
      </c>
      <c r="L54" s="904" t="s">
        <v>1045</v>
      </c>
      <c r="M54" s="883"/>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05">
        <f>VLOOKUP(A55,TRANSPORTE!A5:D117,4,FALSE)</f>
        <v>1010</v>
      </c>
      <c r="M55" s="906"/>
      <c r="N55" s="296">
        <f>K55*L55</f>
        <v>929.2</v>
      </c>
    </row>
    <row r="56" spans="1:14">
      <c r="A56" t="s">
        <v>1311</v>
      </c>
      <c r="B56" s="52" t="str">
        <f>VLOOKUP(A56,TRANSPORTE!A6:D117,3,FALSE)</f>
        <v>Transporte de Arena</v>
      </c>
      <c r="C56" s="53"/>
      <c r="D56" s="53"/>
      <c r="E56" s="53"/>
      <c r="F56" s="53"/>
      <c r="G56" s="53"/>
      <c r="H56" s="320" t="s">
        <v>1552</v>
      </c>
      <c r="I56" s="288">
        <v>0.01</v>
      </c>
      <c r="J56" s="295">
        <v>1</v>
      </c>
      <c r="K56" s="288">
        <f>I56*J56</f>
        <v>0.01</v>
      </c>
      <c r="L56" s="905">
        <f>VLOOKUP(A56,TRANSPORTE!A6:D117,4,FALSE)</f>
        <v>1010</v>
      </c>
      <c r="M56" s="906"/>
      <c r="N56" s="296">
        <f>K56*L56</f>
        <v>10.1</v>
      </c>
    </row>
    <row r="57" spans="1:14">
      <c r="A57" t="s">
        <v>1311</v>
      </c>
      <c r="B57" s="52" t="str">
        <f>VLOOKUP(A57,TRANSPORTE!A6:D117,3,FALSE)</f>
        <v>Transporte de Arena</v>
      </c>
      <c r="C57" s="53"/>
      <c r="D57" s="53"/>
      <c r="E57" s="53"/>
      <c r="F57" s="53"/>
      <c r="G57" s="53"/>
      <c r="H57" s="320" t="s">
        <v>1552</v>
      </c>
      <c r="I57" s="288">
        <v>0.05</v>
      </c>
      <c r="J57" s="295">
        <v>1</v>
      </c>
      <c r="K57" s="288">
        <f>I57*J57</f>
        <v>0.05</v>
      </c>
      <c r="L57" s="905">
        <f>VLOOKUP(A57,TRANSPORTE!A6:D117,4,FALSE)</f>
        <v>1010</v>
      </c>
      <c r="M57" s="906"/>
      <c r="N57" s="296">
        <f>K57*L57</f>
        <v>50.5</v>
      </c>
    </row>
    <row r="58" spans="1:14">
      <c r="B58" s="52"/>
      <c r="C58" s="53"/>
      <c r="D58" s="53"/>
      <c r="E58" s="53"/>
      <c r="F58" s="53"/>
      <c r="G58" s="53"/>
      <c r="H58" s="320"/>
      <c r="I58" s="288"/>
      <c r="J58" s="295"/>
      <c r="K58" s="288"/>
      <c r="L58" s="905"/>
      <c r="M58" s="906"/>
      <c r="N58" s="296"/>
    </row>
    <row r="59" spans="1:14">
      <c r="B59" s="52"/>
      <c r="C59" s="53"/>
      <c r="D59" s="53"/>
      <c r="E59" s="53"/>
      <c r="F59" s="53"/>
      <c r="G59" s="53"/>
      <c r="H59" s="297"/>
      <c r="I59" s="288"/>
      <c r="J59" s="288"/>
      <c r="K59" s="288"/>
      <c r="L59" s="298"/>
      <c r="M59" s="299"/>
      <c r="N59" s="300"/>
    </row>
    <row r="60" spans="1:14" ht="15.75" thickBot="1">
      <c r="B60" s="318"/>
      <c r="C60" s="319"/>
      <c r="D60" s="319"/>
      <c r="E60" s="319"/>
      <c r="F60" s="319"/>
      <c r="G60" s="319"/>
      <c r="H60" s="54"/>
      <c r="I60" s="132"/>
      <c r="J60" s="132"/>
      <c r="K60" s="132"/>
      <c r="L60" s="896"/>
      <c r="M60" s="897"/>
      <c r="N60" s="133"/>
    </row>
    <row r="61" spans="1:14" ht="15.75" thickBot="1">
      <c r="B61" s="907" t="s">
        <v>1037</v>
      </c>
      <c r="C61" s="861"/>
      <c r="D61" s="861"/>
      <c r="E61" s="861"/>
      <c r="F61" s="861"/>
      <c r="G61" s="861"/>
      <c r="H61" s="861"/>
      <c r="I61" s="861"/>
      <c r="J61" s="861"/>
      <c r="K61" s="861"/>
      <c r="L61" s="861"/>
      <c r="M61" s="862"/>
      <c r="N61" s="110">
        <f>N55+N56+N57+N58+N59</f>
        <v>989.80000000000007</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57" t="s">
        <v>1047</v>
      </c>
      <c r="C65" s="858"/>
      <c r="D65" s="858"/>
      <c r="E65" s="858"/>
      <c r="F65" s="858"/>
      <c r="G65" s="858"/>
      <c r="H65" s="858"/>
      <c r="I65" s="79" t="s">
        <v>1048</v>
      </c>
      <c r="J65" s="81" t="s">
        <v>1494</v>
      </c>
      <c r="K65" s="80" t="s">
        <v>1050</v>
      </c>
      <c r="L65" s="859" t="s">
        <v>1034</v>
      </c>
      <c r="M65" s="860"/>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94"/>
      <c r="C71" s="895"/>
      <c r="D71" s="895"/>
      <c r="E71" s="895"/>
      <c r="F71" s="895"/>
      <c r="G71" s="895"/>
      <c r="H71" s="895"/>
      <c r="I71" s="132"/>
      <c r="J71" s="132"/>
      <c r="K71" s="132"/>
      <c r="L71" s="908"/>
      <c r="M71" s="908"/>
      <c r="N71" s="51"/>
    </row>
    <row r="72" spans="1:15" ht="15.75" thickBot="1">
      <c r="B72" s="907" t="s">
        <v>1037</v>
      </c>
      <c r="C72" s="861"/>
      <c r="D72" s="861"/>
      <c r="E72" s="861"/>
      <c r="F72" s="861"/>
      <c r="G72" s="861"/>
      <c r="H72" s="861"/>
      <c r="I72" s="861"/>
      <c r="J72" s="861"/>
      <c r="K72" s="861"/>
      <c r="L72" s="861"/>
      <c r="M72" s="862"/>
      <c r="N72" s="310">
        <f>SUM(N66:N71)</f>
        <v>10213.44104122</v>
      </c>
    </row>
    <row r="73" spans="1:15" ht="15.75" thickBot="1">
      <c r="B73" s="39"/>
      <c r="C73" s="40"/>
      <c r="D73" s="40"/>
      <c r="E73" s="40"/>
      <c r="F73" s="40"/>
      <c r="G73" s="40"/>
      <c r="H73" s="40"/>
      <c r="I73" s="40"/>
      <c r="J73" s="40"/>
      <c r="K73" s="40"/>
      <c r="L73" s="40"/>
      <c r="M73" s="40"/>
      <c r="N73" s="41"/>
    </row>
    <row r="74" spans="1:15" ht="15.75" thickBot="1">
      <c r="B74" s="818" t="s">
        <v>1051</v>
      </c>
      <c r="C74" s="819"/>
      <c r="D74" s="819"/>
      <c r="E74" s="819"/>
      <c r="F74" s="819"/>
      <c r="G74" s="819"/>
      <c r="H74" s="819"/>
      <c r="I74" s="819"/>
      <c r="J74" s="819"/>
      <c r="K74" s="819"/>
      <c r="L74" s="819"/>
      <c r="M74" s="820"/>
      <c r="N74" s="105">
        <f>N40+N50+N61+N72</f>
        <v>58360.561996484335</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3" t="s">
        <v>1053</v>
      </c>
      <c r="C78" s="864"/>
      <c r="D78" s="864"/>
      <c r="E78" s="864"/>
      <c r="F78" s="864"/>
      <c r="G78" s="864"/>
      <c r="H78" s="864"/>
      <c r="I78" s="323"/>
      <c r="J78" s="343"/>
      <c r="K78" s="311" t="s">
        <v>1054</v>
      </c>
      <c r="L78" s="865" t="s">
        <v>1055</v>
      </c>
      <c r="M78" s="866"/>
      <c r="N78" s="312"/>
    </row>
    <row r="79" spans="1:15">
      <c r="B79" s="851" t="s">
        <v>1056</v>
      </c>
      <c r="C79" s="852"/>
      <c r="D79" s="852"/>
      <c r="E79" s="852"/>
      <c r="F79" s="852"/>
      <c r="G79" s="852"/>
      <c r="H79" s="852"/>
      <c r="I79" s="93"/>
      <c r="J79" s="94"/>
      <c r="K79" s="313">
        <v>0.2</v>
      </c>
      <c r="L79" s="853">
        <f>N74*K79</f>
        <v>11672.112399296868</v>
      </c>
      <c r="M79" s="854"/>
      <c r="N79" s="57"/>
    </row>
    <row r="80" spans="1:15">
      <c r="B80" s="95" t="s">
        <v>1057</v>
      </c>
      <c r="C80" s="96"/>
      <c r="D80" s="96"/>
      <c r="E80" s="96"/>
      <c r="F80" s="96"/>
      <c r="G80" s="96"/>
      <c r="H80" s="96"/>
      <c r="I80" s="93"/>
      <c r="J80" s="94"/>
      <c r="K80" s="313">
        <v>0.05</v>
      </c>
      <c r="L80" s="853">
        <f>N74*K80</f>
        <v>2918.028099824217</v>
      </c>
      <c r="M80" s="854"/>
      <c r="N80" s="57"/>
    </row>
    <row r="81" spans="1:14" ht="15.75" thickBot="1">
      <c r="B81" s="97" t="s">
        <v>1058</v>
      </c>
      <c r="C81" s="98"/>
      <c r="D81" s="98"/>
      <c r="E81" s="98"/>
      <c r="F81" s="98"/>
      <c r="G81" s="98"/>
      <c r="H81" s="98"/>
      <c r="I81" s="99"/>
      <c r="J81" s="100"/>
      <c r="K81" s="314">
        <v>0.05</v>
      </c>
      <c r="L81" s="855">
        <f>N74*K81</f>
        <v>2918.028099824217</v>
      </c>
      <c r="M81" s="856"/>
      <c r="N81" s="57"/>
    </row>
    <row r="82" spans="1:14" ht="15.75" thickBot="1">
      <c r="B82" s="818" t="s">
        <v>1037</v>
      </c>
      <c r="C82" s="819"/>
      <c r="D82" s="819"/>
      <c r="E82" s="819"/>
      <c r="F82" s="819"/>
      <c r="G82" s="819"/>
      <c r="H82" s="819"/>
      <c r="I82" s="819"/>
      <c r="J82" s="819"/>
      <c r="K82" s="819"/>
      <c r="L82" s="819"/>
      <c r="M82" s="820"/>
      <c r="N82" s="58">
        <f>L79+L80+L81</f>
        <v>17508.1685989453</v>
      </c>
    </row>
    <row r="83" spans="1:14" ht="15.75" thickBot="1">
      <c r="B83" s="39"/>
      <c r="C83" s="40"/>
      <c r="D83" s="40"/>
      <c r="E83" s="40"/>
      <c r="F83" s="40"/>
      <c r="G83" s="40"/>
      <c r="H83" s="40"/>
      <c r="I83" s="40"/>
      <c r="J83" s="40"/>
      <c r="K83" s="40"/>
      <c r="L83" s="40"/>
      <c r="M83" s="40"/>
      <c r="N83" s="41"/>
    </row>
    <row r="84" spans="1:14" ht="15.75" thickBot="1">
      <c r="A84" t="s">
        <v>2122</v>
      </c>
      <c r="B84" s="818" t="s">
        <v>1059</v>
      </c>
      <c r="C84" s="819"/>
      <c r="D84" s="819"/>
      <c r="E84" s="819"/>
      <c r="F84" s="819"/>
      <c r="G84" s="819"/>
      <c r="H84" s="819"/>
      <c r="I84" s="819"/>
      <c r="J84" s="819"/>
      <c r="K84" s="819"/>
      <c r="L84" s="819"/>
      <c r="M84" s="820"/>
      <c r="N84" s="196">
        <f>N74+N82</f>
        <v>75868.730595429632</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2" t="s">
        <v>2324</v>
      </c>
      <c r="C101" s="963"/>
      <c r="D101" s="963"/>
      <c r="E101" s="963"/>
      <c r="F101" s="963"/>
      <c r="G101" s="963"/>
      <c r="H101" s="963"/>
      <c r="I101" s="963"/>
      <c r="J101" s="963"/>
      <c r="K101" s="963"/>
      <c r="L101" s="963"/>
      <c r="M101" s="963"/>
      <c r="N101" s="964"/>
    </row>
    <row r="102" spans="2:14" ht="15" customHeight="1">
      <c r="B102" s="962"/>
      <c r="C102" s="963"/>
      <c r="D102" s="963"/>
      <c r="E102" s="963"/>
      <c r="F102" s="963"/>
      <c r="G102" s="963"/>
      <c r="H102" s="963"/>
      <c r="I102" s="963"/>
      <c r="J102" s="963"/>
      <c r="K102" s="963"/>
      <c r="L102" s="963"/>
      <c r="M102" s="963"/>
      <c r="N102" s="964"/>
    </row>
    <row r="103" spans="2:14" ht="30" customHeight="1">
      <c r="B103" s="965" t="s">
        <v>2325</v>
      </c>
      <c r="C103" s="966"/>
      <c r="D103" s="966"/>
      <c r="E103" s="966"/>
      <c r="F103" s="966"/>
      <c r="G103" s="966"/>
      <c r="H103" s="966"/>
      <c r="I103" s="966"/>
      <c r="J103" s="966"/>
      <c r="K103" s="966"/>
      <c r="L103" s="966"/>
      <c r="M103" s="966"/>
      <c r="N103" s="967"/>
    </row>
    <row r="104" spans="2:14">
      <c r="B104" s="965"/>
      <c r="C104" s="966"/>
      <c r="D104" s="966"/>
      <c r="E104" s="966"/>
      <c r="F104" s="966"/>
      <c r="G104" s="966"/>
      <c r="H104" s="966"/>
      <c r="I104" s="966"/>
      <c r="J104" s="966"/>
      <c r="K104" s="966"/>
      <c r="L104" s="966"/>
      <c r="M104" s="966"/>
      <c r="N104" s="967"/>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8"/>
      <c r="K114" s="968"/>
      <c r="L114" s="968"/>
      <c r="M114" s="968"/>
      <c r="N114" s="969"/>
    </row>
    <row r="115" spans="2:14" ht="15.75" thickBot="1">
      <c r="B115" s="428" t="s">
        <v>2327</v>
      </c>
      <c r="C115" s="429"/>
      <c r="D115" s="429"/>
      <c r="E115" s="268"/>
      <c r="F115" s="268"/>
      <c r="G115" s="268"/>
      <c r="H115" s="268"/>
      <c r="I115" s="268"/>
      <c r="J115" s="970"/>
      <c r="K115" s="970"/>
      <c r="L115" s="970"/>
      <c r="M115" s="970"/>
      <c r="N115" s="971"/>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180</v>
      </c>
      <c r="B36" s="867" t="str">
        <f>VLOOKUP(A36,EQUIPOS!A6:D154,3,FALSE)</f>
        <v>Compresor 120 HP, con martillo.</v>
      </c>
      <c r="C36" s="868"/>
      <c r="D36" s="868"/>
      <c r="E36" s="868"/>
      <c r="F36" s="868"/>
      <c r="G36" s="868"/>
      <c r="H36" s="869"/>
      <c r="I36" s="276"/>
      <c r="J36" s="277"/>
      <c r="K36" s="278">
        <f>VLOOKUP(A36,EQUIPOS!A6:D163,4,FALSE)</f>
        <v>96875.276132386876</v>
      </c>
      <c r="L36" s="279"/>
      <c r="M36" s="280">
        <v>35</v>
      </c>
      <c r="N36" s="281">
        <f>K36/M36</f>
        <v>2767.8650323539109</v>
      </c>
    </row>
    <row r="37" spans="1:14">
      <c r="A37" s="119" t="s">
        <v>312</v>
      </c>
      <c r="B37" s="867" t="str">
        <f>VLOOKUP(A37,EQUIPOS!A7:D154,3,FALSE)</f>
        <v>Retroexcavadora sobre oruga, potencia 138 HP, balde de 1,5 m3.</v>
      </c>
      <c r="C37" s="868"/>
      <c r="D37" s="868"/>
      <c r="E37" s="868"/>
      <c r="F37" s="868"/>
      <c r="G37" s="868"/>
      <c r="H37" s="869"/>
      <c r="I37" s="430"/>
      <c r="J37" s="431"/>
      <c r="K37" s="278">
        <f>VLOOKUP(A37,EQUIPOS!A7:D164,4,FALSE)</f>
        <v>141102.59684972331</v>
      </c>
      <c r="L37" s="344"/>
      <c r="M37" s="345">
        <v>35</v>
      </c>
      <c r="N37" s="281">
        <f>K37/M37</f>
        <v>4031.5027671349517</v>
      </c>
    </row>
    <row r="38" spans="1:14">
      <c r="A38" s="119"/>
      <c r="B38" s="329"/>
      <c r="C38" s="330"/>
      <c r="D38" s="330"/>
      <c r="E38" s="332"/>
      <c r="F38" s="330"/>
      <c r="G38" s="330"/>
      <c r="H38" s="331"/>
      <c r="I38" s="337"/>
      <c r="J38" s="339"/>
      <c r="K38" s="278"/>
      <c r="L38" s="432"/>
      <c r="M38" s="433"/>
      <c r="N38" s="281"/>
    </row>
    <row r="39" spans="1:14">
      <c r="B39" s="867"/>
      <c r="C39" s="868"/>
      <c r="D39" s="868"/>
      <c r="E39" s="874"/>
      <c r="F39" s="868"/>
      <c r="G39" s="868"/>
      <c r="H39" s="869"/>
      <c r="I39" s="42"/>
      <c r="J39" s="43"/>
      <c r="K39" s="283"/>
      <c r="L39" s="285"/>
      <c r="M39" s="286"/>
      <c r="N39" s="287"/>
    </row>
    <row r="40" spans="1:14">
      <c r="B40" s="875" t="s">
        <v>1036</v>
      </c>
      <c r="C40" s="876"/>
      <c r="D40" s="876"/>
      <c r="E40" s="44"/>
      <c r="F40" s="45"/>
      <c r="G40" s="45"/>
      <c r="H40" s="46"/>
      <c r="I40" s="42"/>
      <c r="J40" s="43"/>
      <c r="K40" s="288"/>
      <c r="L40" s="285"/>
      <c r="M40" s="410">
        <v>0.01</v>
      </c>
      <c r="N40" s="353">
        <f>N73*M40</f>
        <v>7.2953150294428575</v>
      </c>
    </row>
    <row r="41" spans="1:14" ht="15.75" thickBot="1">
      <c r="B41" s="867"/>
      <c r="C41" s="868"/>
      <c r="D41" s="868"/>
      <c r="E41" s="868"/>
      <c r="F41" s="868"/>
      <c r="G41" s="868"/>
      <c r="H41" s="869"/>
      <c r="I41" s="877"/>
      <c r="J41" s="878"/>
      <c r="K41" s="47"/>
      <c r="L41" s="879"/>
      <c r="M41" s="880"/>
      <c r="N41" s="111"/>
    </row>
    <row r="42" spans="1:14" ht="15.75" thickBot="1">
      <c r="B42" s="818" t="s">
        <v>1037</v>
      </c>
      <c r="C42" s="819"/>
      <c r="D42" s="819"/>
      <c r="E42" s="819"/>
      <c r="F42" s="819"/>
      <c r="G42" s="819"/>
      <c r="H42" s="819"/>
      <c r="I42" s="819"/>
      <c r="J42" s="819"/>
      <c r="K42" s="819"/>
      <c r="L42" s="819"/>
      <c r="M42" s="820"/>
      <c r="N42" s="403">
        <f>SUM(N36:N41)</f>
        <v>6806.6631145183046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3" t="s">
        <v>1028</v>
      </c>
      <c r="C46" s="864"/>
      <c r="D46" s="864"/>
      <c r="E46" s="864"/>
      <c r="F46" s="864"/>
      <c r="G46" s="864"/>
      <c r="H46" s="864"/>
      <c r="I46" s="898"/>
      <c r="J46" s="324" t="s">
        <v>1029</v>
      </c>
      <c r="K46" s="91" t="s">
        <v>1030</v>
      </c>
      <c r="L46" s="899" t="s">
        <v>1039</v>
      </c>
      <c r="M46" s="898"/>
      <c r="N46" s="92" t="s">
        <v>1035</v>
      </c>
    </row>
    <row r="47" spans="1:14">
      <c r="A47" s="150" t="s">
        <v>448</v>
      </c>
      <c r="B47" s="49" t="str">
        <f>VLOOKUP(A47,MATERIALES!A5:D372,3,FALSE)</f>
        <v xml:space="preserve">Derechos de explotación y/o disposición de materiales
</v>
      </c>
      <c r="C47" s="290"/>
      <c r="D47" s="290"/>
      <c r="E47" s="290"/>
      <c r="F47" s="290"/>
      <c r="G47" s="290"/>
      <c r="H47" s="290"/>
      <c r="I47" s="277"/>
      <c r="J47" s="233" t="str">
        <f>VLOOKUP(A47,MATERIALES!A3:D632,2,FALSE)</f>
        <v>m3</v>
      </c>
      <c r="K47" s="291">
        <v>1.3</v>
      </c>
      <c r="L47" s="276"/>
      <c r="M47" s="411">
        <f>VLOOKUP(A47,MATERIALES!A5:D389,4,FALSE)</f>
        <v>4333</v>
      </c>
      <c r="N47" s="281">
        <f>K47*M47</f>
        <v>5632.9000000000005</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75" thickBot="1">
      <c r="B50" s="318"/>
      <c r="C50" s="319"/>
      <c r="D50" s="319"/>
      <c r="E50" s="319"/>
      <c r="F50" s="319"/>
      <c r="G50" s="319"/>
      <c r="H50" s="319"/>
      <c r="I50" s="319"/>
      <c r="J50" s="132"/>
      <c r="K50" s="132"/>
      <c r="L50" s="334"/>
      <c r="M50" s="333"/>
      <c r="N50" s="133"/>
    </row>
    <row r="51" spans="1:14" ht="15.75" thickBot="1">
      <c r="B51" s="818" t="s">
        <v>1037</v>
      </c>
      <c r="C51" s="819"/>
      <c r="D51" s="819"/>
      <c r="E51" s="819"/>
      <c r="F51" s="819"/>
      <c r="G51" s="819"/>
      <c r="H51" s="819"/>
      <c r="I51" s="819"/>
      <c r="J51" s="819"/>
      <c r="K51" s="819"/>
      <c r="L51" s="819"/>
      <c r="M51" s="820"/>
      <c r="N51" s="403">
        <f>SUM(N47:N50)</f>
        <v>5632.9000000000005</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2" t="s">
        <v>1041</v>
      </c>
      <c r="C55" s="323"/>
      <c r="D55" s="323"/>
      <c r="E55" s="323"/>
      <c r="F55" s="323"/>
      <c r="G55" s="323"/>
      <c r="H55" s="79" t="s">
        <v>1029</v>
      </c>
      <c r="I55" s="80" t="s">
        <v>1042</v>
      </c>
      <c r="J55" s="81" t="s">
        <v>1043</v>
      </c>
      <c r="K55" s="79" t="s">
        <v>1044</v>
      </c>
      <c r="L55" s="904" t="s">
        <v>1045</v>
      </c>
      <c r="M55" s="883"/>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05">
        <f>VLOOKUP(A56,TRANSPORTE!A5:D117,4,FALSE)</f>
        <v>1010</v>
      </c>
      <c r="M56" s="906"/>
      <c r="N56" s="296">
        <f>K56*L56</f>
        <v>1313</v>
      </c>
    </row>
    <row r="57" spans="1:14">
      <c r="B57" s="52"/>
      <c r="C57" s="53"/>
      <c r="D57" s="53"/>
      <c r="E57" s="53"/>
      <c r="F57" s="53"/>
      <c r="G57" s="53"/>
      <c r="H57" s="320"/>
      <c r="I57" s="288"/>
      <c r="J57" s="295"/>
      <c r="K57" s="288"/>
      <c r="L57" s="905"/>
      <c r="M57" s="906"/>
      <c r="N57" s="296"/>
    </row>
    <row r="58" spans="1:14">
      <c r="B58" s="52"/>
      <c r="C58" s="53"/>
      <c r="D58" s="53"/>
      <c r="E58" s="53"/>
      <c r="F58" s="53"/>
      <c r="G58" s="53"/>
      <c r="H58" s="320"/>
      <c r="I58" s="288"/>
      <c r="J58" s="295"/>
      <c r="K58" s="288"/>
      <c r="L58" s="905"/>
      <c r="M58" s="906"/>
      <c r="N58" s="296"/>
    </row>
    <row r="59" spans="1:14">
      <c r="B59" s="52"/>
      <c r="C59" s="53"/>
      <c r="D59" s="53"/>
      <c r="E59" s="53"/>
      <c r="F59" s="53"/>
      <c r="G59" s="53"/>
      <c r="H59" s="320"/>
      <c r="I59" s="288"/>
      <c r="J59" s="295"/>
      <c r="K59" s="288"/>
      <c r="L59" s="905"/>
      <c r="M59" s="906"/>
      <c r="N59" s="296"/>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96"/>
      <c r="M61" s="897"/>
      <c r="N61" s="133"/>
    </row>
    <row r="62" spans="1:14" ht="15.75" thickBot="1">
      <c r="B62" s="907" t="s">
        <v>1037</v>
      </c>
      <c r="C62" s="861"/>
      <c r="D62" s="861"/>
      <c r="E62" s="861"/>
      <c r="F62" s="861"/>
      <c r="G62" s="861"/>
      <c r="H62" s="861"/>
      <c r="I62" s="861"/>
      <c r="J62" s="861"/>
      <c r="K62" s="861"/>
      <c r="L62" s="861"/>
      <c r="M62" s="862"/>
      <c r="N62" s="110">
        <f>N56+N57+N58+N59+N60</f>
        <v>1313</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57" t="s">
        <v>1047</v>
      </c>
      <c r="C66" s="858"/>
      <c r="D66" s="858"/>
      <c r="E66" s="858"/>
      <c r="F66" s="858"/>
      <c r="G66" s="858"/>
      <c r="H66" s="858"/>
      <c r="I66" s="79" t="s">
        <v>1048</v>
      </c>
      <c r="J66" s="81" t="s">
        <v>1494</v>
      </c>
      <c r="K66" s="80" t="s">
        <v>1050</v>
      </c>
      <c r="L66" s="859" t="s">
        <v>1034</v>
      </c>
      <c r="M66" s="860"/>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75" thickBot="1">
      <c r="B72" s="894"/>
      <c r="C72" s="895"/>
      <c r="D72" s="895"/>
      <c r="E72" s="895"/>
      <c r="F72" s="895"/>
      <c r="G72" s="895"/>
      <c r="H72" s="895"/>
      <c r="I72" s="132"/>
      <c r="J72" s="132"/>
      <c r="K72" s="132"/>
      <c r="L72" s="908"/>
      <c r="M72" s="908"/>
      <c r="N72" s="51"/>
    </row>
    <row r="73" spans="1:15" ht="15.75" thickBot="1">
      <c r="B73" s="907" t="s">
        <v>1037</v>
      </c>
      <c r="C73" s="861"/>
      <c r="D73" s="861"/>
      <c r="E73" s="861"/>
      <c r="F73" s="861"/>
      <c r="G73" s="861"/>
      <c r="H73" s="861"/>
      <c r="I73" s="861"/>
      <c r="J73" s="861"/>
      <c r="K73" s="861"/>
      <c r="L73" s="861"/>
      <c r="M73" s="862"/>
      <c r="N73" s="310">
        <f>SUM(N67:N72)</f>
        <v>729.53150294428576</v>
      </c>
    </row>
    <row r="74" spans="1:15" ht="15.75" thickBot="1">
      <c r="B74" s="39"/>
      <c r="C74" s="40"/>
      <c r="D74" s="40"/>
      <c r="E74" s="40"/>
      <c r="F74" s="40"/>
      <c r="G74" s="40"/>
      <c r="H74" s="40"/>
      <c r="I74" s="40"/>
      <c r="J74" s="40"/>
      <c r="K74" s="40"/>
      <c r="L74" s="40"/>
      <c r="M74" s="40"/>
      <c r="N74" s="41"/>
    </row>
    <row r="75" spans="1:15" ht="15.75" thickBot="1">
      <c r="B75" s="818" t="s">
        <v>1051</v>
      </c>
      <c r="C75" s="819"/>
      <c r="D75" s="819"/>
      <c r="E75" s="819"/>
      <c r="F75" s="819"/>
      <c r="G75" s="819"/>
      <c r="H75" s="819"/>
      <c r="I75" s="819"/>
      <c r="J75" s="819"/>
      <c r="K75" s="819"/>
      <c r="L75" s="819"/>
      <c r="M75" s="820"/>
      <c r="N75" s="105">
        <f>N42+N51+N62+N73</f>
        <v>14482.094617462591</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63" t="s">
        <v>1053</v>
      </c>
      <c r="C79" s="864"/>
      <c r="D79" s="864"/>
      <c r="E79" s="864"/>
      <c r="F79" s="864"/>
      <c r="G79" s="864"/>
      <c r="H79" s="864"/>
      <c r="I79" s="323"/>
      <c r="J79" s="343"/>
      <c r="K79" s="311" t="s">
        <v>1054</v>
      </c>
      <c r="L79" s="865" t="s">
        <v>1055</v>
      </c>
      <c r="M79" s="866"/>
      <c r="N79" s="312"/>
    </row>
    <row r="80" spans="1:15">
      <c r="B80" s="851" t="s">
        <v>1056</v>
      </c>
      <c r="C80" s="852"/>
      <c r="D80" s="852"/>
      <c r="E80" s="852"/>
      <c r="F80" s="852"/>
      <c r="G80" s="852"/>
      <c r="H80" s="852"/>
      <c r="I80" s="93"/>
      <c r="J80" s="94"/>
      <c r="K80" s="313">
        <v>0.2</v>
      </c>
      <c r="L80" s="853">
        <f>N75*K80</f>
        <v>2896.4189234925184</v>
      </c>
      <c r="M80" s="854"/>
      <c r="N80" s="57"/>
    </row>
    <row r="81" spans="1:14">
      <c r="B81" s="95" t="s">
        <v>1057</v>
      </c>
      <c r="C81" s="96"/>
      <c r="D81" s="96"/>
      <c r="E81" s="96"/>
      <c r="F81" s="96"/>
      <c r="G81" s="96"/>
      <c r="H81" s="96"/>
      <c r="I81" s="93"/>
      <c r="J81" s="94"/>
      <c r="K81" s="313">
        <v>0.05</v>
      </c>
      <c r="L81" s="853">
        <f>N75*K81</f>
        <v>724.1047308731296</v>
      </c>
      <c r="M81" s="854"/>
      <c r="N81" s="57"/>
    </row>
    <row r="82" spans="1:14" ht="15.75" thickBot="1">
      <c r="B82" s="97" t="s">
        <v>1058</v>
      </c>
      <c r="C82" s="98"/>
      <c r="D82" s="98"/>
      <c r="E82" s="98"/>
      <c r="F82" s="98"/>
      <c r="G82" s="98"/>
      <c r="H82" s="98"/>
      <c r="I82" s="99"/>
      <c r="J82" s="100"/>
      <c r="K82" s="314">
        <v>0.05</v>
      </c>
      <c r="L82" s="855">
        <f>N75*K82</f>
        <v>724.1047308731296</v>
      </c>
      <c r="M82" s="856"/>
      <c r="N82" s="57"/>
    </row>
    <row r="83" spans="1:14" ht="15.75" thickBot="1">
      <c r="B83" s="818" t="s">
        <v>1037</v>
      </c>
      <c r="C83" s="819"/>
      <c r="D83" s="819"/>
      <c r="E83" s="819"/>
      <c r="F83" s="819"/>
      <c r="G83" s="819"/>
      <c r="H83" s="819"/>
      <c r="I83" s="819"/>
      <c r="J83" s="819"/>
      <c r="K83" s="819"/>
      <c r="L83" s="819"/>
      <c r="M83" s="820"/>
      <c r="N83" s="58">
        <f>L80+L81+L82</f>
        <v>4344.6283852387778</v>
      </c>
    </row>
    <row r="84" spans="1:14" ht="15.75" thickBot="1">
      <c r="B84" s="39"/>
      <c r="C84" s="40"/>
      <c r="D84" s="40"/>
      <c r="E84" s="40"/>
      <c r="F84" s="40"/>
      <c r="G84" s="40"/>
      <c r="H84" s="40"/>
      <c r="I84" s="40"/>
      <c r="J84" s="40"/>
      <c r="K84" s="40"/>
      <c r="L84" s="40"/>
      <c r="M84" s="40"/>
      <c r="N84" s="41"/>
    </row>
    <row r="85" spans="1:14" ht="15.75" thickBot="1">
      <c r="A85" t="s">
        <v>2122</v>
      </c>
      <c r="B85" s="818" t="s">
        <v>1059</v>
      </c>
      <c r="C85" s="819"/>
      <c r="D85" s="819"/>
      <c r="E85" s="819"/>
      <c r="F85" s="819"/>
      <c r="G85" s="819"/>
      <c r="H85" s="819"/>
      <c r="I85" s="819"/>
      <c r="J85" s="819"/>
      <c r="K85" s="819"/>
      <c r="L85" s="819"/>
      <c r="M85" s="820"/>
      <c r="N85" s="196">
        <f>N75+N83</f>
        <v>18826.723002701368</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7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7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2" t="s">
        <v>2324</v>
      </c>
      <c r="C102" s="963"/>
      <c r="D102" s="963"/>
      <c r="E102" s="963"/>
      <c r="F102" s="963"/>
      <c r="G102" s="963"/>
      <c r="H102" s="963"/>
      <c r="I102" s="963"/>
      <c r="J102" s="963"/>
      <c r="K102" s="963"/>
      <c r="L102" s="963"/>
      <c r="M102" s="963"/>
      <c r="N102" s="964"/>
    </row>
    <row r="103" spans="2:14" ht="15" customHeight="1">
      <c r="B103" s="962"/>
      <c r="C103" s="963"/>
      <c r="D103" s="963"/>
      <c r="E103" s="963"/>
      <c r="F103" s="963"/>
      <c r="G103" s="963"/>
      <c r="H103" s="963"/>
      <c r="I103" s="963"/>
      <c r="J103" s="963"/>
      <c r="K103" s="963"/>
      <c r="L103" s="963"/>
      <c r="M103" s="963"/>
      <c r="N103" s="964"/>
    </row>
    <row r="104" spans="2:14" ht="30" customHeight="1">
      <c r="B104" s="965" t="s">
        <v>2325</v>
      </c>
      <c r="C104" s="966"/>
      <c r="D104" s="966"/>
      <c r="E104" s="966"/>
      <c r="F104" s="966"/>
      <c r="G104" s="966"/>
      <c r="H104" s="966"/>
      <c r="I104" s="966"/>
      <c r="J104" s="966"/>
      <c r="K104" s="966"/>
      <c r="L104" s="966"/>
      <c r="M104" s="966"/>
      <c r="N104" s="967"/>
    </row>
    <row r="105" spans="2:14">
      <c r="B105" s="965"/>
      <c r="C105" s="966"/>
      <c r="D105" s="966"/>
      <c r="E105" s="966"/>
      <c r="F105" s="966"/>
      <c r="G105" s="966"/>
      <c r="H105" s="966"/>
      <c r="I105" s="966"/>
      <c r="J105" s="966"/>
      <c r="K105" s="966"/>
      <c r="L105" s="966"/>
      <c r="M105" s="966"/>
      <c r="N105" s="967"/>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8"/>
      <c r="K115" s="968"/>
      <c r="L115" s="968"/>
      <c r="M115" s="968"/>
      <c r="N115" s="969"/>
    </row>
    <row r="116" spans="2:14" ht="15.75" thickBot="1">
      <c r="B116" s="428" t="s">
        <v>2327</v>
      </c>
      <c r="C116" s="429"/>
      <c r="D116" s="429"/>
      <c r="E116" s="268"/>
      <c r="F116" s="268"/>
      <c r="G116" s="268"/>
      <c r="H116" s="268"/>
      <c r="I116" s="268"/>
      <c r="J116" s="970"/>
      <c r="K116" s="970"/>
      <c r="L116" s="970"/>
      <c r="M116" s="970"/>
      <c r="N116" s="971"/>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180</v>
      </c>
      <c r="B36" s="867" t="str">
        <f>VLOOKUP(A36,EQUIPOS!A6:D154,3,FALSE)</f>
        <v>Compresor 120 HP, con martillo.</v>
      </c>
      <c r="C36" s="868"/>
      <c r="D36" s="868"/>
      <c r="E36" s="868"/>
      <c r="F36" s="868"/>
      <c r="G36" s="868"/>
      <c r="H36" s="869"/>
      <c r="I36" s="276"/>
      <c r="J36" s="277"/>
      <c r="K36" s="278">
        <f>VLOOKUP(A36,EQUIPOS!A6:D163,4,FALSE)</f>
        <v>96875.276132386876</v>
      </c>
      <c r="L36" s="279"/>
      <c r="M36" s="280">
        <v>2.5</v>
      </c>
      <c r="N36" s="281">
        <f>K36/M36</f>
        <v>38750.110452954752</v>
      </c>
    </row>
    <row r="37" spans="1:14">
      <c r="A37" s="119" t="s">
        <v>129</v>
      </c>
      <c r="B37" s="867" t="str">
        <f>VLOOKUP(A37,EQUIPOS!A7:D154,3,FALSE)</f>
        <v xml:space="preserve">Buldozer, Potencia al volante de 140 HP, motor de 2200 RPM, longitud de hoja 4,80m. </v>
      </c>
      <c r="C37" s="868"/>
      <c r="D37" s="868"/>
      <c r="E37" s="868"/>
      <c r="F37" s="868"/>
      <c r="G37" s="868"/>
      <c r="H37" s="869"/>
      <c r="I37" s="430"/>
      <c r="J37" s="431"/>
      <c r="K37" s="278">
        <f>VLOOKUP(A37,EQUIPOS!A7:D164,4,FALSE)</f>
        <v>169658.73882503196</v>
      </c>
      <c r="L37" s="344"/>
      <c r="M37" s="345">
        <v>100</v>
      </c>
      <c r="N37" s="281">
        <f>K37/M37</f>
        <v>1696.5873882503197</v>
      </c>
    </row>
    <row r="38" spans="1:14">
      <c r="A38" s="119" t="s">
        <v>312</v>
      </c>
      <c r="B38" s="867" t="str">
        <f>VLOOKUP(A38,EQUIPOS!A8:D154,3,FALSE)</f>
        <v>Retroexcavadora sobre oruga, potencia 138 HP, balde de 1,5 m3.</v>
      </c>
      <c r="C38" s="868"/>
      <c r="D38" s="868"/>
      <c r="E38" s="868"/>
      <c r="F38" s="868"/>
      <c r="G38" s="868"/>
      <c r="H38" s="869"/>
      <c r="I38" s="337"/>
      <c r="J38" s="339"/>
      <c r="K38" s="278">
        <f>VLOOKUP(A38,EQUIPOS!A8:D165,4,FALSE)</f>
        <v>141102.59684972331</v>
      </c>
      <c r="L38" s="432"/>
      <c r="M38" s="433">
        <v>16</v>
      </c>
      <c r="N38" s="281">
        <f>K38/M38</f>
        <v>8818.912303107707</v>
      </c>
    </row>
    <row r="39" spans="1:14">
      <c r="B39" s="867"/>
      <c r="C39" s="868"/>
      <c r="D39" s="868"/>
      <c r="E39" s="874"/>
      <c r="F39" s="868"/>
      <c r="G39" s="868"/>
      <c r="H39" s="869"/>
      <c r="I39" s="42"/>
      <c r="J39" s="43"/>
      <c r="K39" s="283"/>
      <c r="L39" s="285"/>
      <c r="M39" s="286"/>
      <c r="N39" s="287"/>
    </row>
    <row r="40" spans="1:14">
      <c r="B40" s="875" t="s">
        <v>1036</v>
      </c>
      <c r="C40" s="876"/>
      <c r="D40" s="876"/>
      <c r="E40" s="44"/>
      <c r="F40" s="45"/>
      <c r="G40" s="45"/>
      <c r="H40" s="46"/>
      <c r="I40" s="42"/>
      <c r="J40" s="43"/>
      <c r="K40" s="288"/>
      <c r="L40" s="285"/>
      <c r="M40" s="410">
        <v>0.01</v>
      </c>
      <c r="N40" s="353">
        <f>N76*M40</f>
        <v>23.937752440359372</v>
      </c>
    </row>
    <row r="41" spans="1:14" ht="15.75" thickBot="1">
      <c r="B41" s="867"/>
      <c r="C41" s="868"/>
      <c r="D41" s="868"/>
      <c r="E41" s="868"/>
      <c r="F41" s="868"/>
      <c r="G41" s="868"/>
      <c r="H41" s="869"/>
      <c r="I41" s="877"/>
      <c r="J41" s="878"/>
      <c r="K41" s="47"/>
      <c r="L41" s="879"/>
      <c r="M41" s="880"/>
      <c r="N41" s="111"/>
    </row>
    <row r="42" spans="1:14" ht="15.75" thickBot="1">
      <c r="B42" s="818" t="s">
        <v>1037</v>
      </c>
      <c r="C42" s="819"/>
      <c r="D42" s="819"/>
      <c r="E42" s="819"/>
      <c r="F42" s="819"/>
      <c r="G42" s="819"/>
      <c r="H42" s="819"/>
      <c r="I42" s="819"/>
      <c r="J42" s="819"/>
      <c r="K42" s="819"/>
      <c r="L42" s="819"/>
      <c r="M42" s="820"/>
      <c r="N42" s="403">
        <f>SUM(N36:N41)</f>
        <v>49289.547896753145</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3" t="s">
        <v>1028</v>
      </c>
      <c r="C46" s="864"/>
      <c r="D46" s="864"/>
      <c r="E46" s="864"/>
      <c r="F46" s="864"/>
      <c r="G46" s="864"/>
      <c r="H46" s="864"/>
      <c r="I46" s="898"/>
      <c r="J46" s="324" t="s">
        <v>1029</v>
      </c>
      <c r="K46" s="91" t="s">
        <v>1030</v>
      </c>
      <c r="L46" s="899" t="s">
        <v>1039</v>
      </c>
      <c r="M46" s="898"/>
      <c r="N46" s="92" t="s">
        <v>1035</v>
      </c>
    </row>
    <row r="47" spans="1:14">
      <c r="A47" s="152" t="s">
        <v>376</v>
      </c>
      <c r="B47" s="49" t="str">
        <f>VLOOKUP(A47,MATERIALES!A5:D372,3,FALSE)</f>
        <v>Anfo</v>
      </c>
      <c r="C47" s="290"/>
      <c r="D47" s="290"/>
      <c r="E47" s="290"/>
      <c r="F47" s="290"/>
      <c r="G47" s="290"/>
      <c r="H47" s="290"/>
      <c r="I47" s="277"/>
      <c r="J47" s="233" t="str">
        <f>VLOOKUP(A47,MATERIALES!A3:D632,2,FALSE)</f>
        <v>kg</v>
      </c>
      <c r="K47" s="291">
        <v>0.3</v>
      </c>
      <c r="L47" s="276"/>
      <c r="M47" s="411">
        <f>VLOOKUP(A47,MATERIALES!A5:D389,4,FALSE)</f>
        <v>5500</v>
      </c>
      <c r="N47" s="281">
        <f>K47*M47</f>
        <v>1650</v>
      </c>
    </row>
    <row r="48" spans="1:14">
      <c r="A48" s="152" t="s">
        <v>427</v>
      </c>
      <c r="B48" s="49" t="str">
        <f>VLOOKUP(A48,MATERIALES!A6:D372,3,FALSE)</f>
        <v>Cordón detonante</v>
      </c>
      <c r="C48" s="434"/>
      <c r="D48" s="434"/>
      <c r="E48" s="434"/>
      <c r="F48" s="434"/>
      <c r="G48" s="434"/>
      <c r="H48" s="434"/>
      <c r="I48" s="434"/>
      <c r="J48" s="320" t="str">
        <f>VLOOKUP(A48,MATERIALES!A4:D633,2,FALSE)</f>
        <v>m</v>
      </c>
      <c r="K48" s="406">
        <v>3</v>
      </c>
      <c r="L48" s="430"/>
      <c r="M48" s="411">
        <f>VLOOKUP(A48,MATERIALES!A6:D390,4,FALSE)</f>
        <v>2352</v>
      </c>
      <c r="N48" s="281">
        <f t="shared" ref="N48:N53" si="0">K48*M48</f>
        <v>7056</v>
      </c>
    </row>
    <row r="49" spans="1:14">
      <c r="A49" s="152" t="s">
        <v>462</v>
      </c>
      <c r="B49" s="49" t="str">
        <f>VLOOKUP(A49,MATERIALES!A6:D372,3,FALSE)</f>
        <v>Explosivos  75% (INDUGEL)</v>
      </c>
      <c r="C49" s="434"/>
      <c r="D49" s="434"/>
      <c r="E49" s="434"/>
      <c r="F49" s="434"/>
      <c r="G49" s="434"/>
      <c r="H49" s="434"/>
      <c r="I49" s="434"/>
      <c r="J49" s="321" t="str">
        <f>VLOOKUP(A49,MATERIALES!A5:D634,2,FALSE)</f>
        <v>lb</v>
      </c>
      <c r="K49" s="406">
        <v>0.25</v>
      </c>
      <c r="L49" s="430"/>
      <c r="M49" s="411">
        <f>VLOOKUP(A49,MATERIALES!A6:D391,4,FALSE)</f>
        <v>11238</v>
      </c>
      <c r="N49" s="281">
        <f t="shared" si="0"/>
        <v>2809.5</v>
      </c>
    </row>
    <row r="50" spans="1:14">
      <c r="A50" s="152" t="s">
        <v>467</v>
      </c>
      <c r="B50" s="49" t="str">
        <f>VLOOKUP(A50,MATERIALES!A6:D372,3,FALSE)</f>
        <v>Fulminantes</v>
      </c>
      <c r="C50" s="434"/>
      <c r="D50" s="434"/>
      <c r="E50" s="434"/>
      <c r="F50" s="434"/>
      <c r="G50" s="434"/>
      <c r="H50" s="434"/>
      <c r="I50" s="434"/>
      <c r="J50" s="321" t="str">
        <f>VLOOKUP(A50,MATERIALES!A6:D635,2,FALSE)</f>
        <v>u</v>
      </c>
      <c r="K50" s="406">
        <v>1</v>
      </c>
      <c r="L50" s="430"/>
      <c r="M50" s="411">
        <f>VLOOKUP(A50,MATERIALES!A6:D392,4,FALSE)</f>
        <v>1126</v>
      </c>
      <c r="N50" s="281">
        <f t="shared" si="0"/>
        <v>1126</v>
      </c>
    </row>
    <row r="51" spans="1:14">
      <c r="A51" s="152" t="s">
        <v>567</v>
      </c>
      <c r="B51" s="49" t="str">
        <f>VLOOKUP(A51,MATERIALES!A7:D372,3,FALSE)</f>
        <v>Mecha Lenta</v>
      </c>
      <c r="C51" s="434"/>
      <c r="D51" s="434"/>
      <c r="E51" s="434"/>
      <c r="F51" s="434"/>
      <c r="G51" s="434"/>
      <c r="H51" s="434"/>
      <c r="I51" s="434"/>
      <c r="J51" s="321" t="str">
        <f>VLOOKUP(A51,MATERIALES!A6:D636,2,FALSE)</f>
        <v>m</v>
      </c>
      <c r="K51" s="406">
        <v>1</v>
      </c>
      <c r="L51" s="430"/>
      <c r="M51" s="411">
        <f>VLOOKUP(A51,MATERIALES!A7:D393,4,FALSE)</f>
        <v>1007</v>
      </c>
      <c r="N51" s="281">
        <f t="shared" si="0"/>
        <v>1007</v>
      </c>
    </row>
    <row r="52" spans="1:14">
      <c r="A52" s="152" t="s">
        <v>918</v>
      </c>
      <c r="B52" s="49" t="str">
        <f>VLOOKUP(A52,MATERIALES!A8:D372,3,FALSE)</f>
        <v xml:space="preserve">Escolta y transporte (una tarifa por cada m3 escoltado y transportado)
</v>
      </c>
      <c r="C52" s="434"/>
      <c r="D52" s="434"/>
      <c r="E52" s="434"/>
      <c r="F52" s="434"/>
      <c r="G52" s="434"/>
      <c r="H52" s="434"/>
      <c r="I52" s="434"/>
      <c r="J52" s="321" t="str">
        <f>VLOOKUP(A52,MATERIALES!A6:D637,2,FALSE)</f>
        <v>kg</v>
      </c>
      <c r="K52" s="406">
        <v>0.45800000000000002</v>
      </c>
      <c r="L52" s="430"/>
      <c r="M52" s="411">
        <f>VLOOKUP(A52,MATERIALES!A8:D394,4,FALSE)</f>
        <v>6450</v>
      </c>
      <c r="N52" s="281">
        <f t="shared" si="0"/>
        <v>2954.1</v>
      </c>
    </row>
    <row r="53" spans="1:14" ht="15.75" thickBot="1">
      <c r="A53" t="s">
        <v>448</v>
      </c>
      <c r="B53" s="49" t="str">
        <f>VLOOKUP(A53,MATERIALES!A9:D372,3,FALSE)</f>
        <v xml:space="preserve">Derechos de explotación y/o disposición de materiales
</v>
      </c>
      <c r="C53" s="319"/>
      <c r="D53" s="319"/>
      <c r="E53" s="319"/>
      <c r="F53" s="319"/>
      <c r="G53" s="319"/>
      <c r="H53" s="319"/>
      <c r="I53" s="319"/>
      <c r="J53" s="442" t="str">
        <f>VLOOKUP(A53,MATERIALES!A7:D638,2,FALSE)</f>
        <v>m3</v>
      </c>
      <c r="K53" s="132">
        <v>1.3</v>
      </c>
      <c r="L53" s="334"/>
      <c r="M53" s="411">
        <f>VLOOKUP(A53,MATERIALES!A9:D395,4,FALSE)</f>
        <v>4333</v>
      </c>
      <c r="N53" s="281">
        <f t="shared" si="0"/>
        <v>5632.9000000000005</v>
      </c>
    </row>
    <row r="54" spans="1:14" ht="15.75" thickBot="1">
      <c r="B54" s="818" t="s">
        <v>1037</v>
      </c>
      <c r="C54" s="819"/>
      <c r="D54" s="819"/>
      <c r="E54" s="819"/>
      <c r="F54" s="819"/>
      <c r="G54" s="819"/>
      <c r="H54" s="819"/>
      <c r="I54" s="819"/>
      <c r="J54" s="819"/>
      <c r="K54" s="819"/>
      <c r="L54" s="819"/>
      <c r="M54" s="820"/>
      <c r="N54" s="403">
        <f>SUM(N47:N53)</f>
        <v>22235.5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5">
        <f>VLOOKUP(A59,TRANSPORTE!A5:D117,4,FALSE)</f>
        <v>1010</v>
      </c>
      <c r="M59" s="906"/>
      <c r="N59" s="296">
        <f>K59*L59</f>
        <v>1313</v>
      </c>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818" t="s">
        <v>1037</v>
      </c>
      <c r="C76" s="819"/>
      <c r="D76" s="819"/>
      <c r="E76" s="819"/>
      <c r="F76" s="819"/>
      <c r="G76" s="819"/>
      <c r="H76" s="819"/>
      <c r="I76" s="861"/>
      <c r="J76" s="861"/>
      <c r="K76" s="861"/>
      <c r="L76" s="861"/>
      <c r="M76" s="862"/>
      <c r="N76" s="310">
        <f>SUM(N70:N75)</f>
        <v>2393.7752440359372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N42+N54+N65+N76</f>
        <v>75231.823140789085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15046.364628157819</v>
      </c>
      <c r="M83" s="854"/>
      <c r="N83" s="57"/>
    </row>
    <row r="84" spans="1:14">
      <c r="B84" s="95" t="s">
        <v>1057</v>
      </c>
      <c r="C84" s="96"/>
      <c r="D84" s="96"/>
      <c r="E84" s="96"/>
      <c r="F84" s="96"/>
      <c r="G84" s="96"/>
      <c r="H84" s="96"/>
      <c r="I84" s="93"/>
      <c r="J84" s="94"/>
      <c r="K84" s="313">
        <v>0.05</v>
      </c>
      <c r="L84" s="853">
        <f>N78*K84</f>
        <v>3761.5911570394546</v>
      </c>
      <c r="M84" s="854"/>
      <c r="N84" s="57"/>
    </row>
    <row r="85" spans="1:14" ht="15.75" thickBot="1">
      <c r="B85" s="97" t="s">
        <v>1058</v>
      </c>
      <c r="C85" s="98"/>
      <c r="D85" s="98"/>
      <c r="E85" s="98"/>
      <c r="F85" s="98"/>
      <c r="G85" s="98"/>
      <c r="H85" s="98"/>
      <c r="I85" s="99"/>
      <c r="J85" s="100"/>
      <c r="K85" s="314">
        <v>0.05</v>
      </c>
      <c r="L85" s="855">
        <f>N78*K85</f>
        <v>3761.5911570394546</v>
      </c>
      <c r="M85" s="856"/>
      <c r="N85" s="57"/>
    </row>
    <row r="86" spans="1:14" ht="15.75" thickBot="1">
      <c r="B86" s="818" t="s">
        <v>1037</v>
      </c>
      <c r="C86" s="819"/>
      <c r="D86" s="819"/>
      <c r="E86" s="819"/>
      <c r="F86" s="819"/>
      <c r="G86" s="819"/>
      <c r="H86" s="819"/>
      <c r="I86" s="819"/>
      <c r="J86" s="819"/>
      <c r="K86" s="819"/>
      <c r="L86" s="819"/>
      <c r="M86" s="820"/>
      <c r="N86" s="58">
        <f>L83+L84+L85</f>
        <v>22569.546942236724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97801.370083025802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180</v>
      </c>
      <c r="B36" s="867" t="str">
        <f>VLOOKUP(A36,EQUIPOS!A6:D154,3,FALSE)</f>
        <v>Compresor 120 HP, con martillo.</v>
      </c>
      <c r="C36" s="868"/>
      <c r="D36" s="868"/>
      <c r="E36" s="868"/>
      <c r="F36" s="868"/>
      <c r="G36" s="868"/>
      <c r="H36" s="869"/>
      <c r="I36" s="276"/>
      <c r="J36" s="277"/>
      <c r="K36" s="278">
        <f>VLOOKUP(A36,EQUIPOS!A6:D163,4,FALSE)</f>
        <v>96875.276132386876</v>
      </c>
      <c r="L36" s="279"/>
      <c r="M36" s="345">
        <v>2.5</v>
      </c>
      <c r="N36" s="281">
        <f>K36/M36</f>
        <v>38750.110452954752</v>
      </c>
    </row>
    <row r="37" spans="1:14">
      <c r="A37" s="119" t="s">
        <v>129</v>
      </c>
      <c r="B37" s="867" t="str">
        <f>VLOOKUP(A37,EQUIPOS!A7:D154,3,FALSE)</f>
        <v xml:space="preserve">Buldozer, Potencia al volante de 140 HP, motor de 2200 RPM, longitud de hoja 4,80m. </v>
      </c>
      <c r="C37" s="868"/>
      <c r="D37" s="868"/>
      <c r="E37" s="868"/>
      <c r="F37" s="868"/>
      <c r="G37" s="868"/>
      <c r="H37" s="869"/>
      <c r="I37" s="430"/>
      <c r="J37" s="431"/>
      <c r="K37" s="278">
        <f>VLOOKUP(A37,EQUIPOS!A7:D164,4,FALSE)</f>
        <v>169658.73882503196</v>
      </c>
      <c r="L37" s="344"/>
      <c r="M37" s="345">
        <v>100</v>
      </c>
      <c r="N37" s="281">
        <f>K37/M37</f>
        <v>1696.5873882503197</v>
      </c>
    </row>
    <row r="38" spans="1:14">
      <c r="A38" s="119" t="s">
        <v>261</v>
      </c>
      <c r="B38" s="867" t="str">
        <f>VLOOKUP(A38,EQUIPOS!A8:D154,3,FALSE)</f>
        <v xml:space="preserve">Motobomba 3 PULGADAS (incluye operario)
</v>
      </c>
      <c r="C38" s="868"/>
      <c r="D38" s="868"/>
      <c r="E38" s="868"/>
      <c r="F38" s="868"/>
      <c r="G38" s="868"/>
      <c r="H38" s="869"/>
      <c r="I38" s="337"/>
      <c r="J38" s="339"/>
      <c r="K38" s="278">
        <f>VLOOKUP(A38,EQUIPOS!A8:D165,4,FALSE)</f>
        <v>7000</v>
      </c>
      <c r="L38" s="432"/>
      <c r="M38" s="433">
        <v>8</v>
      </c>
      <c r="N38" s="281">
        <f>K38/M38</f>
        <v>875</v>
      </c>
    </row>
    <row r="39" spans="1:14">
      <c r="A39" t="s">
        <v>312</v>
      </c>
      <c r="B39" s="867" t="str">
        <f>VLOOKUP(A39,EQUIPOS!A9:D154,3,FALSE)</f>
        <v>Retroexcavadora sobre oruga, potencia 138 HP, balde de 1,5 m3.</v>
      </c>
      <c r="C39" s="868"/>
      <c r="D39" s="868"/>
      <c r="E39" s="868"/>
      <c r="F39" s="868"/>
      <c r="G39" s="868"/>
      <c r="H39" s="869"/>
      <c r="I39" s="42"/>
      <c r="J39" s="43"/>
      <c r="K39" s="278">
        <f>VLOOKUP(A39,EQUIPOS!A9:D166,4,FALSE)</f>
        <v>141102.59684972331</v>
      </c>
      <c r="L39" s="285"/>
      <c r="M39" s="345">
        <v>8</v>
      </c>
      <c r="N39" s="281">
        <f>K39/M39</f>
        <v>17637.824606215414</v>
      </c>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N78*M41</f>
        <v>204.2688208244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59163.791268244888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52" t="s">
        <v>376</v>
      </c>
      <c r="B48" s="49" t="str">
        <f>VLOOKUP(A48,MATERIALES!A5:D372,3,FALSE)</f>
        <v>Anfo</v>
      </c>
      <c r="C48" s="290"/>
      <c r="D48" s="290"/>
      <c r="E48" s="290"/>
      <c r="F48" s="290"/>
      <c r="G48" s="290"/>
      <c r="H48" s="290"/>
      <c r="I48" s="277"/>
      <c r="J48" s="233" t="str">
        <f>VLOOKUP(A48,MATERIALES!A4:D633,2,FALSE)</f>
        <v>kg</v>
      </c>
      <c r="K48" s="291">
        <v>0.3</v>
      </c>
      <c r="L48" s="276"/>
      <c r="M48" s="411">
        <f>VLOOKUP(A48,MATERIALES!A5:D389,4,FALSE)</f>
        <v>5500</v>
      </c>
      <c r="N48" s="281">
        <f>K48*M48</f>
        <v>1650</v>
      </c>
    </row>
    <row r="49" spans="1:14">
      <c r="A49" s="152" t="s">
        <v>427</v>
      </c>
      <c r="B49" s="49" t="str">
        <f>VLOOKUP(A49,MATERIALES!A6:D372,3,FALSE)</f>
        <v>Cordón detonante</v>
      </c>
      <c r="C49" s="434"/>
      <c r="D49" s="434"/>
      <c r="E49" s="434"/>
      <c r="F49" s="434"/>
      <c r="G49" s="434"/>
      <c r="H49" s="434"/>
      <c r="I49" s="434"/>
      <c r="J49" s="320" t="str">
        <f>VLOOKUP(A49,MATERIALES!A5:D634,2,FALSE)</f>
        <v>m</v>
      </c>
      <c r="K49" s="406">
        <v>3</v>
      </c>
      <c r="L49" s="430"/>
      <c r="M49" s="411">
        <f>VLOOKUP(A49,MATERIALES!A6:D390,4,FALSE)</f>
        <v>2352</v>
      </c>
      <c r="N49" s="281">
        <f t="shared" ref="N49:N54" si="0">K49*M49</f>
        <v>7056</v>
      </c>
    </row>
    <row r="50" spans="1:14">
      <c r="A50" s="152" t="s">
        <v>462</v>
      </c>
      <c r="B50" s="49" t="str">
        <f>VLOOKUP(A50,MATERIALES!A6:D372,3,FALSE)</f>
        <v>Explosivos  75% (INDUGEL)</v>
      </c>
      <c r="C50" s="434"/>
      <c r="D50" s="434"/>
      <c r="E50" s="434"/>
      <c r="F50" s="434"/>
      <c r="G50" s="434"/>
      <c r="H50" s="434"/>
      <c r="I50" s="434"/>
      <c r="J50" s="321" t="str">
        <f>VLOOKUP(A50,MATERIALES!A6:D635,2,FALSE)</f>
        <v>lb</v>
      </c>
      <c r="K50" s="406">
        <v>0.25</v>
      </c>
      <c r="L50" s="430"/>
      <c r="M50" s="411">
        <f>VLOOKUP(A50,MATERIALES!A6:D391,4,FALSE)</f>
        <v>11238</v>
      </c>
      <c r="N50" s="281">
        <f t="shared" si="0"/>
        <v>2809.5</v>
      </c>
    </row>
    <row r="51" spans="1:14">
      <c r="A51" s="152" t="s">
        <v>467</v>
      </c>
      <c r="B51" s="49" t="str">
        <f>VLOOKUP(A51,MATERIALES!A6:D372,3,FALSE)</f>
        <v>Fulminantes</v>
      </c>
      <c r="C51" s="434"/>
      <c r="D51" s="434"/>
      <c r="E51" s="434"/>
      <c r="F51" s="434"/>
      <c r="G51" s="434"/>
      <c r="H51" s="434"/>
      <c r="I51" s="434"/>
      <c r="J51" s="321" t="str">
        <f>VLOOKUP(A51,MATERIALES!A6:D636,2,FALSE)</f>
        <v>u</v>
      </c>
      <c r="K51" s="406">
        <v>1</v>
      </c>
      <c r="L51" s="430"/>
      <c r="M51" s="411">
        <f>VLOOKUP(A51,MATERIALES!A6:D392,4,FALSE)</f>
        <v>1126</v>
      </c>
      <c r="N51" s="281">
        <f t="shared" si="0"/>
        <v>1126</v>
      </c>
    </row>
    <row r="52" spans="1:14">
      <c r="A52" s="152" t="s">
        <v>567</v>
      </c>
      <c r="B52" s="49" t="str">
        <f>VLOOKUP(A52,MATERIALES!A7:D372,3,FALSE)</f>
        <v>Mecha Lenta</v>
      </c>
      <c r="C52" s="434"/>
      <c r="D52" s="434"/>
      <c r="E52" s="434"/>
      <c r="F52" s="434"/>
      <c r="G52" s="434"/>
      <c r="H52" s="434"/>
      <c r="I52" s="434"/>
      <c r="J52" s="321" t="str">
        <f>VLOOKUP(A52,MATERIALES!A6:D637,2,FALSE)</f>
        <v>m</v>
      </c>
      <c r="K52" s="406">
        <v>1</v>
      </c>
      <c r="L52" s="430"/>
      <c r="M52" s="411">
        <f>VLOOKUP(A52,MATERIALES!A7:D393,4,FALSE)</f>
        <v>1007</v>
      </c>
      <c r="N52" s="281">
        <f t="shared" si="0"/>
        <v>1007</v>
      </c>
    </row>
    <row r="53" spans="1:14">
      <c r="A53" s="214" t="s">
        <v>918</v>
      </c>
      <c r="B53" s="49" t="str">
        <f>VLOOKUP(A53,MATERIALES!A7:D372,3,FALSE)</f>
        <v xml:space="preserve">Escolta y transporte (una tarifa por cada m3 escoltado y transportado)
</v>
      </c>
      <c r="C53" s="434"/>
      <c r="D53" s="434"/>
      <c r="E53" s="434"/>
      <c r="F53" s="434"/>
      <c r="G53" s="434"/>
      <c r="H53" s="434"/>
      <c r="I53" s="434"/>
      <c r="J53" s="321" t="str">
        <f>VLOOKUP(A53,MATERIALES!A6:D637,2,FALSE)</f>
        <v>kg</v>
      </c>
      <c r="K53" s="406">
        <v>0.45800000000000002</v>
      </c>
      <c r="L53" s="430"/>
      <c r="M53" s="411">
        <f>VLOOKUP(A53,MATERIALES!A7:D393,4,FALSE)</f>
        <v>6450</v>
      </c>
      <c r="N53" s="281">
        <f>K53*M53</f>
        <v>2954.1</v>
      </c>
    </row>
    <row r="54" spans="1:14">
      <c r="A54" s="152" t="s">
        <v>448</v>
      </c>
      <c r="B54" s="49" t="str">
        <f>VLOOKUP(A54,MATERIALES!A8:D372,3,FALSE)</f>
        <v xml:space="preserve">Derechos de explotación y/o disposición de materiales
</v>
      </c>
      <c r="C54" s="434"/>
      <c r="D54" s="434"/>
      <c r="E54" s="434"/>
      <c r="F54" s="434"/>
      <c r="G54" s="434"/>
      <c r="H54" s="434"/>
      <c r="I54" s="434"/>
      <c r="J54" s="321" t="str">
        <f>VLOOKUP(A54,MATERIALES!A7:D638,2,FALSE)</f>
        <v>m3</v>
      </c>
      <c r="K54" s="406">
        <v>1.3</v>
      </c>
      <c r="L54" s="430"/>
      <c r="M54" s="411">
        <f>VLOOKUP(A54,MATERIALES!A8:D394,4,FALSE)</f>
        <v>4333</v>
      </c>
      <c r="N54" s="281">
        <f t="shared" si="0"/>
        <v>5632.9000000000005</v>
      </c>
    </row>
    <row r="55" spans="1:14" ht="15.75" thickBot="1">
      <c r="B55" s="49"/>
      <c r="C55" s="319"/>
      <c r="D55" s="319"/>
      <c r="E55" s="319"/>
      <c r="F55" s="319"/>
      <c r="G55" s="319"/>
      <c r="H55" s="319"/>
      <c r="I55" s="319"/>
      <c r="J55" s="444"/>
      <c r="K55" s="132"/>
      <c r="L55" s="334"/>
      <c r="M55" s="411"/>
      <c r="N55" s="281"/>
    </row>
    <row r="56" spans="1:14" ht="15.75" thickBot="1">
      <c r="B56" s="818" t="s">
        <v>1037</v>
      </c>
      <c r="C56" s="819"/>
      <c r="D56" s="819"/>
      <c r="E56" s="819"/>
      <c r="F56" s="819"/>
      <c r="G56" s="819"/>
      <c r="H56" s="819"/>
      <c r="I56" s="819"/>
      <c r="J56" s="819"/>
      <c r="K56" s="819"/>
      <c r="L56" s="819"/>
      <c r="M56" s="820"/>
      <c r="N56" s="403">
        <f>SUM(N48:N55)</f>
        <v>22235.5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4" t="s">
        <v>1045</v>
      </c>
      <c r="M60" s="883"/>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05">
        <f>VLOOKUP(A61,TRANSPORTE!A5:D117,4,FALSE)</f>
        <v>1010</v>
      </c>
      <c r="M61" s="906"/>
      <c r="N61" s="296">
        <f>K61*L61</f>
        <v>1313</v>
      </c>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320"/>
      <c r="I64" s="288"/>
      <c r="J64" s="295"/>
      <c r="K64" s="288"/>
      <c r="L64" s="905"/>
      <c r="M64" s="90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f>N61+N62+N63+N64+N65</f>
        <v>1313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4"/>
      <c r="C77" s="895"/>
      <c r="D77" s="895"/>
      <c r="E77" s="895"/>
      <c r="F77" s="895"/>
      <c r="G77" s="895"/>
      <c r="H77" s="895"/>
      <c r="I77" s="132"/>
      <c r="J77" s="132"/>
      <c r="K77" s="132"/>
      <c r="L77" s="908"/>
      <c r="M77" s="908"/>
      <c r="N77" s="51"/>
    </row>
    <row r="78" spans="1:15" ht="15.75" thickBot="1">
      <c r="B78" s="907" t="s">
        <v>1037</v>
      </c>
      <c r="C78" s="861"/>
      <c r="D78" s="861"/>
      <c r="E78" s="861"/>
      <c r="F78" s="861"/>
      <c r="G78" s="861"/>
      <c r="H78" s="861"/>
      <c r="I78" s="861"/>
      <c r="J78" s="861"/>
      <c r="K78" s="861"/>
      <c r="L78" s="861"/>
      <c r="M78" s="862"/>
      <c r="N78" s="310">
        <f>SUM(N72:N77)</f>
        <v>20426.882082439999</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103139.17335068488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3"/>
      <c r="J84" s="343"/>
      <c r="K84" s="311" t="s">
        <v>1054</v>
      </c>
      <c r="L84" s="865" t="s">
        <v>1055</v>
      </c>
      <c r="M84" s="866"/>
      <c r="N84" s="312"/>
    </row>
    <row r="85" spans="1:14">
      <c r="B85" s="851" t="s">
        <v>1056</v>
      </c>
      <c r="C85" s="852"/>
      <c r="D85" s="852"/>
      <c r="E85" s="852"/>
      <c r="F85" s="852"/>
      <c r="G85" s="852"/>
      <c r="H85" s="852"/>
      <c r="I85" s="93"/>
      <c r="J85" s="94"/>
      <c r="K85" s="313">
        <v>0.2</v>
      </c>
      <c r="L85" s="853">
        <f>N80*K85</f>
        <v>20627.834670136977</v>
      </c>
      <c r="M85" s="854"/>
      <c r="N85" s="57"/>
    </row>
    <row r="86" spans="1:14">
      <c r="B86" s="95" t="s">
        <v>1057</v>
      </c>
      <c r="C86" s="96"/>
      <c r="D86" s="96"/>
      <c r="E86" s="96"/>
      <c r="F86" s="96"/>
      <c r="G86" s="96"/>
      <c r="H86" s="96"/>
      <c r="I86" s="93"/>
      <c r="J86" s="94"/>
      <c r="K86" s="313">
        <v>0.05</v>
      </c>
      <c r="L86" s="853">
        <f>N80*K86</f>
        <v>5156.9586675342443</v>
      </c>
      <c r="M86" s="854"/>
      <c r="N86" s="57"/>
    </row>
    <row r="87" spans="1:14" ht="15.75" thickBot="1">
      <c r="B87" s="97" t="s">
        <v>1058</v>
      </c>
      <c r="C87" s="98"/>
      <c r="D87" s="98"/>
      <c r="E87" s="98"/>
      <c r="F87" s="98"/>
      <c r="G87" s="98"/>
      <c r="H87" s="98"/>
      <c r="I87" s="99"/>
      <c r="J87" s="100"/>
      <c r="K87" s="314">
        <v>0.05</v>
      </c>
      <c r="L87" s="855">
        <f>N80*K87</f>
        <v>5156.9586675342443</v>
      </c>
      <c r="M87" s="856"/>
      <c r="N87" s="57"/>
    </row>
    <row r="88" spans="1:14" ht="15.75" thickBot="1">
      <c r="B88" s="818" t="s">
        <v>1037</v>
      </c>
      <c r="C88" s="819"/>
      <c r="D88" s="819"/>
      <c r="E88" s="819"/>
      <c r="F88" s="819"/>
      <c r="G88" s="819"/>
      <c r="H88" s="819"/>
      <c r="I88" s="819"/>
      <c r="J88" s="819"/>
      <c r="K88" s="819"/>
      <c r="L88" s="819"/>
      <c r="M88" s="820"/>
      <c r="N88" s="58">
        <f>L85+L86+L87</f>
        <v>30941.752005205464</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134080.92535589036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2.2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129</v>
      </c>
      <c r="B36" s="867" t="str">
        <f>VLOOKUP(A36,EQUIPOS!A6:D154,3,FALSE)</f>
        <v xml:space="preserve">Buldozer, Potencia al volante de 140 HP, motor de 2200 RPM, longitud de hoja 4,80m. </v>
      </c>
      <c r="C36" s="868"/>
      <c r="D36" s="868"/>
      <c r="E36" s="868"/>
      <c r="F36" s="868"/>
      <c r="G36" s="868"/>
      <c r="H36" s="869"/>
      <c r="I36" s="276"/>
      <c r="J36" s="277"/>
      <c r="K36" s="278">
        <f>VLOOKUP(A36,EQUIPOS!A6:D163,4,FALSE)</f>
        <v>169658.73882503196</v>
      </c>
      <c r="L36" s="279"/>
      <c r="M36" s="345">
        <v>100</v>
      </c>
      <c r="N36" s="281">
        <f>K36/M36</f>
        <v>1696.5873882503197</v>
      </c>
    </row>
    <row r="37" spans="1:14">
      <c r="A37" s="119" t="s">
        <v>312</v>
      </c>
      <c r="B37" s="867" t="str">
        <f>VLOOKUP(A37,EQUIPOS!A7:D154,3,FALSE)</f>
        <v>Retroexcavadora sobre oruga, potencia 138 HP, balde de 1,5 m3.</v>
      </c>
      <c r="C37" s="868"/>
      <c r="D37" s="868"/>
      <c r="E37" s="868"/>
      <c r="F37" s="868"/>
      <c r="G37" s="868"/>
      <c r="H37" s="869"/>
      <c r="I37" s="430"/>
      <c r="J37" s="431"/>
      <c r="K37" s="278">
        <f>VLOOKUP(A37,EQUIPOS!A7:D164,4,FALSE)</f>
        <v>141102.59684972331</v>
      </c>
      <c r="L37" s="344"/>
      <c r="M37" s="345">
        <v>35</v>
      </c>
      <c r="N37" s="281">
        <f>K37/M37</f>
        <v>4031.5027671349517</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7.2953150294428575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5735.3854704147134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52" t="s">
        <v>448</v>
      </c>
      <c r="B48" s="49" t="str">
        <f>VLOOKUP(A48,MATERIALES!A5:D372,3,FALSE)</f>
        <v xml:space="preserve">Derechos de explotación y/o disposición de materiales
</v>
      </c>
      <c r="C48" s="290"/>
      <c r="D48" s="290"/>
      <c r="E48" s="290"/>
      <c r="F48" s="290"/>
      <c r="G48" s="290"/>
      <c r="H48" s="290"/>
      <c r="I48" s="277"/>
      <c r="J48" s="233" t="str">
        <f>VLOOKUP(A48,MATERIALES!A4:D633,2,FALSE)</f>
        <v>m3</v>
      </c>
      <c r="K48" s="291">
        <v>1.3</v>
      </c>
      <c r="L48" s="276"/>
      <c r="M48" s="411">
        <f>VLOOKUP(A48,MATERIALES!A5:D389,4,FALSE)</f>
        <v>4333</v>
      </c>
      <c r="N48" s="281">
        <f>K48*M48</f>
        <v>5632.9000000000005</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f>K54*M54</f>
        <v>0</v>
      </c>
    </row>
    <row r="55" spans="1:14" ht="15.75" thickBot="1">
      <c r="B55" s="818" t="s">
        <v>1037</v>
      </c>
      <c r="C55" s="819"/>
      <c r="D55" s="819"/>
      <c r="E55" s="819"/>
      <c r="F55" s="819"/>
      <c r="G55" s="819"/>
      <c r="H55" s="819"/>
      <c r="I55" s="819"/>
      <c r="J55" s="819"/>
      <c r="K55" s="819"/>
      <c r="L55" s="819"/>
      <c r="M55" s="820"/>
      <c r="N55" s="403">
        <f>SUM(N48:N54)</f>
        <v>5632.9000000000005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05">
        <f>VLOOKUP(A60,TRANSPORTE!A5:D117,4,FALSE)</f>
        <v>1010</v>
      </c>
      <c r="M60" s="906"/>
      <c r="N60" s="296">
        <f>K60*L60</f>
        <v>1313</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1313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9">
        <f>SUM(N71:N76)</f>
        <v>729.53150294428576</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13410.816973359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2682.1633946718002</v>
      </c>
      <c r="M84" s="854"/>
      <c r="N84" s="57"/>
    </row>
    <row r="85" spans="1:14">
      <c r="B85" s="95" t="s">
        <v>1057</v>
      </c>
      <c r="C85" s="96"/>
      <c r="D85" s="96"/>
      <c r="E85" s="96"/>
      <c r="F85" s="96"/>
      <c r="G85" s="96"/>
      <c r="H85" s="96"/>
      <c r="I85" s="93"/>
      <c r="J85" s="94"/>
      <c r="K85" s="313">
        <v>0.05</v>
      </c>
      <c r="L85" s="853">
        <f>N79*K85</f>
        <v>670.54084866795006</v>
      </c>
      <c r="M85" s="854"/>
      <c r="N85" s="57"/>
    </row>
    <row r="86" spans="1:14" ht="15.75" thickBot="1">
      <c r="B86" s="97" t="s">
        <v>1058</v>
      </c>
      <c r="C86" s="98"/>
      <c r="D86" s="98"/>
      <c r="E86" s="98"/>
      <c r="F86" s="98"/>
      <c r="G86" s="98"/>
      <c r="H86" s="98"/>
      <c r="I86" s="99"/>
      <c r="J86" s="100"/>
      <c r="K86" s="314">
        <v>0.05</v>
      </c>
      <c r="L86" s="855">
        <f>N79*K86</f>
        <v>670.54084866795006</v>
      </c>
      <c r="M86" s="856"/>
      <c r="N86" s="57"/>
    </row>
    <row r="87" spans="1:14" ht="15.75" thickBot="1">
      <c r="B87" s="818" t="s">
        <v>1037</v>
      </c>
      <c r="C87" s="819"/>
      <c r="D87" s="819"/>
      <c r="E87" s="819"/>
      <c r="F87" s="819"/>
      <c r="G87" s="819"/>
      <c r="H87" s="819"/>
      <c r="I87" s="819"/>
      <c r="J87" s="819"/>
      <c r="K87" s="819"/>
      <c r="L87" s="819"/>
      <c r="M87" s="820"/>
      <c r="N87" s="58">
        <f>L84+L85+L86</f>
        <v>4023.2450920076999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17434.062065366699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7.75" customHeight="1" thickBot="1">
      <c r="B29" s="77" t="s">
        <v>1027</v>
      </c>
      <c r="C29" s="797" t="s">
        <v>1028</v>
      </c>
      <c r="D29" s="798"/>
      <c r="E29" s="798"/>
      <c r="F29" s="798"/>
      <c r="G29" s="798"/>
      <c r="H29" s="798"/>
      <c r="I29" s="798"/>
      <c r="J29" s="78"/>
      <c r="K29" s="351" t="s">
        <v>2321</v>
      </c>
      <c r="L29" s="794" t="s">
        <v>1029</v>
      </c>
      <c r="M29" s="795"/>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5"/>
      <c r="C33" s="67"/>
      <c r="D33" s="67"/>
      <c r="E33" s="67"/>
      <c r="F33" s="67"/>
      <c r="G33" s="67"/>
      <c r="H33" s="67"/>
      <c r="I33" s="68"/>
      <c r="J33" s="68"/>
      <c r="K33" s="67"/>
      <c r="L33" s="67"/>
      <c r="M33" s="67"/>
      <c r="N33" s="69"/>
    </row>
    <row r="34" spans="1:14">
      <c r="B34" s="888" t="s">
        <v>1028</v>
      </c>
      <c r="C34" s="889"/>
      <c r="D34" s="889"/>
      <c r="E34" s="889"/>
      <c r="F34" s="889"/>
      <c r="G34" s="889"/>
      <c r="H34" s="890"/>
      <c r="I34" s="891" t="s">
        <v>1032</v>
      </c>
      <c r="J34" s="892"/>
      <c r="K34" s="75" t="s">
        <v>1033</v>
      </c>
      <c r="L34" s="893" t="s">
        <v>1034</v>
      </c>
      <c r="M34" s="890"/>
      <c r="N34" s="76" t="s">
        <v>1035</v>
      </c>
    </row>
    <row r="35" spans="1:14">
      <c r="A35" s="119" t="s">
        <v>263</v>
      </c>
      <c r="B35" s="867" t="str">
        <f>VLOOKUP(A35,EQUIPOS!A6:D154,3,FALSE)</f>
        <v xml:space="preserve">Motobomba 4 pulgadas
</v>
      </c>
      <c r="C35" s="868"/>
      <c r="D35" s="868"/>
      <c r="E35" s="868"/>
      <c r="F35" s="868"/>
      <c r="G35" s="868"/>
      <c r="H35" s="869"/>
      <c r="I35" s="276"/>
      <c r="J35" s="277"/>
      <c r="K35" s="278">
        <f>VLOOKUP(A35,EQUIPOS!A6:D163,4,FALSE)</f>
        <v>11338.601532567052</v>
      </c>
      <c r="L35" s="279"/>
      <c r="M35" s="345">
        <v>21</v>
      </c>
      <c r="N35" s="281">
        <f>K35/M35</f>
        <v>539.93340631271678</v>
      </c>
    </row>
    <row r="36" spans="1:14">
      <c r="A36" s="119" t="s">
        <v>129</v>
      </c>
      <c r="B36" s="867" t="str">
        <f>VLOOKUP(A36,EQUIPOS!A7:D154,3,FALSE)</f>
        <v xml:space="preserve">Buldozer, Potencia al volante de 140 HP, motor de 2200 RPM, longitud de hoja 4,80m. </v>
      </c>
      <c r="C36" s="868"/>
      <c r="D36" s="868"/>
      <c r="E36" s="868"/>
      <c r="F36" s="868"/>
      <c r="G36" s="868"/>
      <c r="H36" s="869"/>
      <c r="I36" s="430"/>
      <c r="J36" s="431"/>
      <c r="K36" s="278">
        <f>VLOOKUP(A36,EQUIPOS!A7:D164,4,FALSE)</f>
        <v>169658.73882503196</v>
      </c>
      <c r="L36" s="344"/>
      <c r="M36" s="345">
        <v>100</v>
      </c>
      <c r="N36" s="281">
        <f>K36/M36</f>
        <v>1696.5873882503197</v>
      </c>
    </row>
    <row r="37" spans="1:14">
      <c r="A37" s="119" t="s">
        <v>312</v>
      </c>
      <c r="B37" s="867" t="str">
        <f>VLOOKUP(A37,EQUIPOS!A8:D154,3,FALSE)</f>
        <v>Retroexcavadora sobre oruga, potencia 138 HP, balde de 1,5 m3.</v>
      </c>
      <c r="C37" s="868"/>
      <c r="D37" s="868"/>
      <c r="E37" s="868"/>
      <c r="F37" s="868"/>
      <c r="G37" s="868"/>
      <c r="H37" s="869"/>
      <c r="I37" s="337"/>
      <c r="J37" s="339"/>
      <c r="K37" s="278">
        <f>VLOOKUP(A37,EQUIPOS!A8:D165,4,FALSE)</f>
        <v>141102.59684972331</v>
      </c>
      <c r="L37" s="432"/>
      <c r="M37" s="433">
        <v>21</v>
      </c>
      <c r="N37" s="281">
        <f>K37/M37</f>
        <v>6719.1712785582531</v>
      </c>
    </row>
    <row r="38" spans="1:14">
      <c r="B38" s="867"/>
      <c r="C38" s="868"/>
      <c r="D38" s="868"/>
      <c r="E38" s="868"/>
      <c r="F38" s="868"/>
      <c r="G38" s="868"/>
      <c r="H38" s="869"/>
      <c r="I38" s="42"/>
      <c r="J38" s="43"/>
      <c r="K38" s="278"/>
      <c r="L38" s="285"/>
      <c r="M38" s="345"/>
      <c r="N38" s="281"/>
    </row>
    <row r="39" spans="1:14">
      <c r="B39" s="329"/>
      <c r="C39" s="330"/>
      <c r="D39" s="330"/>
      <c r="E39" s="330"/>
      <c r="F39" s="332"/>
      <c r="G39" s="332"/>
      <c r="H39" s="131"/>
      <c r="I39" s="42"/>
      <c r="J39" s="43"/>
      <c r="K39" s="278"/>
      <c r="L39" s="285"/>
      <c r="M39" s="286"/>
      <c r="N39" s="282"/>
    </row>
    <row r="40" spans="1:14">
      <c r="B40" s="875" t="s">
        <v>1036</v>
      </c>
      <c r="C40" s="876"/>
      <c r="D40" s="876"/>
      <c r="E40" s="44"/>
      <c r="F40" s="45"/>
      <c r="G40" s="45"/>
      <c r="H40" s="46"/>
      <c r="I40" s="42"/>
      <c r="J40" s="43"/>
      <c r="K40" s="288"/>
      <c r="L40" s="285"/>
      <c r="M40" s="410">
        <v>0.01</v>
      </c>
      <c r="N40" s="353">
        <f>N76*M40</f>
        <v>12.158858382404762</v>
      </c>
    </row>
    <row r="41" spans="1:14" ht="15.75" thickBot="1">
      <c r="B41" s="867"/>
      <c r="C41" s="868"/>
      <c r="D41" s="868"/>
      <c r="E41" s="868"/>
      <c r="F41" s="868"/>
      <c r="G41" s="868"/>
      <c r="H41" s="869"/>
      <c r="I41" s="877"/>
      <c r="J41" s="878"/>
      <c r="K41" s="47"/>
      <c r="L41" s="879"/>
      <c r="M41" s="880"/>
      <c r="N41" s="111"/>
    </row>
    <row r="42" spans="1:14" ht="15.75" thickBot="1">
      <c r="B42" s="818" t="s">
        <v>1037</v>
      </c>
      <c r="C42" s="819"/>
      <c r="D42" s="819"/>
      <c r="E42" s="819"/>
      <c r="F42" s="819"/>
      <c r="G42" s="819"/>
      <c r="H42" s="819"/>
      <c r="I42" s="819"/>
      <c r="J42" s="819"/>
      <c r="K42" s="819"/>
      <c r="L42" s="819"/>
      <c r="M42" s="820"/>
      <c r="N42" s="403">
        <f>SUM(N35:N41)</f>
        <v>8967.8509315036936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3" t="s">
        <v>1028</v>
      </c>
      <c r="C46" s="864"/>
      <c r="D46" s="864"/>
      <c r="E46" s="864"/>
      <c r="F46" s="864"/>
      <c r="G46" s="864"/>
      <c r="H46" s="864"/>
      <c r="I46" s="898"/>
      <c r="J46" s="324" t="s">
        <v>1029</v>
      </c>
      <c r="K46" s="91" t="s">
        <v>1030</v>
      </c>
      <c r="L46" s="899" t="s">
        <v>1039</v>
      </c>
      <c r="M46" s="898"/>
      <c r="N46" s="92" t="s">
        <v>1035</v>
      </c>
    </row>
    <row r="47" spans="1:14">
      <c r="A47" s="152" t="s">
        <v>448</v>
      </c>
      <c r="B47" s="49" t="str">
        <f>VLOOKUP(A47,MATERIALES!A5:D372,3,FALSE)</f>
        <v xml:space="preserve">Derechos de explotación y/o disposición de materiales
</v>
      </c>
      <c r="C47" s="290"/>
      <c r="D47" s="290"/>
      <c r="E47" s="290"/>
      <c r="F47" s="290"/>
      <c r="G47" s="290"/>
      <c r="H47" s="290"/>
      <c r="I47" s="277"/>
      <c r="J47" s="233" t="str">
        <f>VLOOKUP(A47,MATERIALES!A4:D633,2,FALSE)</f>
        <v>m3</v>
      </c>
      <c r="K47" s="291">
        <v>1.3</v>
      </c>
      <c r="L47" s="276"/>
      <c r="M47" s="411">
        <f>VLOOKUP(A47,MATERIALES!A5:D389,4,FALSE)</f>
        <v>4333</v>
      </c>
      <c r="N47" s="281">
        <f>K47*M47</f>
        <v>5632.9000000000005</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8" t="s">
        <v>1037</v>
      </c>
      <c r="C54" s="819"/>
      <c r="D54" s="819"/>
      <c r="E54" s="819"/>
      <c r="F54" s="819"/>
      <c r="G54" s="819"/>
      <c r="H54" s="819"/>
      <c r="I54" s="819"/>
      <c r="J54" s="819"/>
      <c r="K54" s="819"/>
      <c r="L54" s="819"/>
      <c r="M54" s="820"/>
      <c r="N54" s="403">
        <f>SUM(N47:N53)</f>
        <v>5632.9000000000005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05">
        <f>VLOOKUP(A59,TRANSPORTE!A5:D117,4,FALSE)</f>
        <v>1010</v>
      </c>
      <c r="M59" s="906"/>
      <c r="N59" s="296">
        <f>K59*L59</f>
        <v>1313</v>
      </c>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1313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133"/>
    </row>
    <row r="76" spans="1:15" ht="15.75" thickBot="1">
      <c r="B76" s="907" t="s">
        <v>1037</v>
      </c>
      <c r="C76" s="861"/>
      <c r="D76" s="861"/>
      <c r="E76" s="861"/>
      <c r="F76" s="861"/>
      <c r="G76" s="861"/>
      <c r="H76" s="861"/>
      <c r="I76" s="861"/>
      <c r="J76" s="861"/>
      <c r="K76" s="861"/>
      <c r="L76" s="861"/>
      <c r="M76" s="862"/>
      <c r="N76" s="469">
        <f>SUM(N70:N75)</f>
        <v>1215.8858382404762</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N42+N54+N65+N76</f>
        <v>17129.636769744171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3425.9273539488345</v>
      </c>
      <c r="M83" s="854"/>
      <c r="N83" s="57"/>
    </row>
    <row r="84" spans="1:14">
      <c r="B84" s="95" t="s">
        <v>1057</v>
      </c>
      <c r="C84" s="96"/>
      <c r="D84" s="96"/>
      <c r="E84" s="96"/>
      <c r="F84" s="96"/>
      <c r="G84" s="96"/>
      <c r="H84" s="96"/>
      <c r="I84" s="93"/>
      <c r="J84" s="94"/>
      <c r="K84" s="313">
        <v>0.05</v>
      </c>
      <c r="L84" s="853">
        <f>N78*K84</f>
        <v>856.48183848720862</v>
      </c>
      <c r="M84" s="854"/>
      <c r="N84" s="57"/>
    </row>
    <row r="85" spans="1:14" ht="15.75" thickBot="1">
      <c r="B85" s="97" t="s">
        <v>1058</v>
      </c>
      <c r="C85" s="98"/>
      <c r="D85" s="98"/>
      <c r="E85" s="98"/>
      <c r="F85" s="98"/>
      <c r="G85" s="98"/>
      <c r="H85" s="98"/>
      <c r="I85" s="99"/>
      <c r="J85" s="100"/>
      <c r="K85" s="314">
        <v>0.05</v>
      </c>
      <c r="L85" s="855">
        <f>N78*K85</f>
        <v>856.48183848720862</v>
      </c>
      <c r="M85" s="856"/>
      <c r="N85" s="57"/>
    </row>
    <row r="86" spans="1:14" ht="15.75" thickBot="1">
      <c r="B86" s="818" t="s">
        <v>1037</v>
      </c>
      <c r="C86" s="819"/>
      <c r="D86" s="819"/>
      <c r="E86" s="819"/>
      <c r="F86" s="819"/>
      <c r="G86" s="819"/>
      <c r="H86" s="819"/>
      <c r="I86" s="819"/>
      <c r="J86" s="819"/>
      <c r="K86" s="819"/>
      <c r="L86" s="819"/>
      <c r="M86" s="820"/>
      <c r="N86" s="58">
        <f>L83+L84+L85</f>
        <v>5138.8910309232515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22268.527800667423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162</v>
      </c>
      <c r="B36" s="867" t="str">
        <f>VLOOKUP(A36,EQUIPOS!A6:D154,3,FALSE)</f>
        <v>Compactador manual (SALTARIN) Peso de operación (Kg.) 52, Fuerza de impacto por golpe (KN) 12.</v>
      </c>
      <c r="C36" s="868"/>
      <c r="D36" s="868"/>
      <c r="E36" s="868"/>
      <c r="F36" s="868"/>
      <c r="G36" s="868"/>
      <c r="H36" s="869"/>
      <c r="I36" s="276"/>
      <c r="J36" s="277"/>
      <c r="K36" s="278">
        <f>VLOOKUP(A36,EQUIPOS!A6:D163,4,FALSE)</f>
        <v>10305.52894848872</v>
      </c>
      <c r="L36" s="279"/>
      <c r="M36" s="345">
        <v>2.5</v>
      </c>
      <c r="N36" s="281">
        <f>K36/M36</f>
        <v>4122.2115793954881</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383.00403904575001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4505.2156184412379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4" t="s">
        <v>564</v>
      </c>
      <c r="B48" s="49" t="str">
        <f>VLOOKUP(A48,MATERIALES!A5:D372,3,FALSE)</f>
        <v xml:space="preserve">Material seleccionado para Relleno
</v>
      </c>
      <c r="C48" s="290"/>
      <c r="D48" s="290"/>
      <c r="E48" s="290"/>
      <c r="F48" s="290"/>
      <c r="G48" s="290"/>
      <c r="H48" s="290"/>
      <c r="I48" s="277"/>
      <c r="J48" s="233" t="str">
        <f>VLOOKUP(A48,MATERIALES!A4:D633,2,FALSE)</f>
        <v>m3</v>
      </c>
      <c r="K48" s="291">
        <v>1.3</v>
      </c>
      <c r="L48" s="276"/>
      <c r="M48" s="411">
        <f>VLOOKUP(A48,MATERIALES!A5:D389,4,FALSE)</f>
        <v>21420</v>
      </c>
      <c r="N48" s="281">
        <f>K48*M48</f>
        <v>27846</v>
      </c>
    </row>
    <row r="49" spans="1:14">
      <c r="A49" s="164" t="s">
        <v>845</v>
      </c>
      <c r="B49" s="49" t="str">
        <f>VLOOKUP(A49,MATERIALES!A6:D372,3,FALSE)</f>
        <v>Agua</v>
      </c>
      <c r="C49" s="434"/>
      <c r="D49" s="434"/>
      <c r="E49" s="434"/>
      <c r="F49" s="434"/>
      <c r="G49" s="434"/>
      <c r="H49" s="434"/>
      <c r="I49" s="434"/>
      <c r="J49" s="320" t="str">
        <f>VLOOKUP(A49,MATERIALES!A5:D634,2,FALSE)</f>
        <v>lt</v>
      </c>
      <c r="K49" s="406">
        <v>30</v>
      </c>
      <c r="L49" s="430"/>
      <c r="M49" s="411">
        <f>VLOOKUP(A49,MATERIALES!A6:D390,4,FALSE)</f>
        <v>60</v>
      </c>
      <c r="N49" s="281">
        <f>K49*M49</f>
        <v>1800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29646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5">
        <f>VLOOKUP(A60,TRANSPORTE!A5:D117,4,FALSE)</f>
        <v>1010</v>
      </c>
      <c r="M60" s="906"/>
      <c r="N60" s="296">
        <f>K60*L60</f>
        <v>1313</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1313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7660.0807809149992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43124.296399356237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8624.8592798712471</v>
      </c>
      <c r="M84" s="854"/>
      <c r="N84" s="57"/>
    </row>
    <row r="85" spans="1:14">
      <c r="B85" s="95" t="s">
        <v>1057</v>
      </c>
      <c r="C85" s="96"/>
      <c r="D85" s="96"/>
      <c r="E85" s="96"/>
      <c r="F85" s="96"/>
      <c r="G85" s="96"/>
      <c r="H85" s="96"/>
      <c r="I85" s="93"/>
      <c r="J85" s="94"/>
      <c r="K85" s="313">
        <v>0.05</v>
      </c>
      <c r="L85" s="853">
        <f>N79*K85</f>
        <v>2156.2148199678118</v>
      </c>
      <c r="M85" s="854"/>
      <c r="N85" s="57"/>
    </row>
    <row r="86" spans="1:14" ht="15.75" thickBot="1">
      <c r="B86" s="97" t="s">
        <v>1058</v>
      </c>
      <c r="C86" s="98"/>
      <c r="D86" s="98"/>
      <c r="E86" s="98"/>
      <c r="F86" s="98"/>
      <c r="G86" s="98"/>
      <c r="H86" s="98"/>
      <c r="I86" s="99"/>
      <c r="J86" s="100"/>
      <c r="K86" s="314">
        <v>0.05</v>
      </c>
      <c r="L86" s="855">
        <f>N79*K86</f>
        <v>2156.2148199678118</v>
      </c>
      <c r="M86" s="856"/>
      <c r="N86" s="57"/>
    </row>
    <row r="87" spans="1:14" ht="15.75" thickBot="1">
      <c r="B87" s="818" t="s">
        <v>1037</v>
      </c>
      <c r="C87" s="819"/>
      <c r="D87" s="819"/>
      <c r="E87" s="819"/>
      <c r="F87" s="819"/>
      <c r="G87" s="819"/>
      <c r="H87" s="819"/>
      <c r="I87" s="819"/>
      <c r="J87" s="819"/>
      <c r="K87" s="819"/>
      <c r="L87" s="819"/>
      <c r="M87" s="820"/>
      <c r="N87" s="58">
        <f>L84+L85+L86</f>
        <v>12937.288919806871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56061.58531916311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162</v>
      </c>
      <c r="B36" s="867" t="str">
        <f>VLOOKUP(A36,EQUIPOS!A6:D154,3,FALSE)</f>
        <v>Compactador manual (SALTARIN) Peso de operación (Kg.) 52, Fuerza de impacto por golpe (KN) 12.</v>
      </c>
      <c r="C36" s="868"/>
      <c r="D36" s="868"/>
      <c r="E36" s="868"/>
      <c r="F36" s="868"/>
      <c r="G36" s="868"/>
      <c r="H36" s="869"/>
      <c r="I36" s="276"/>
      <c r="J36" s="277"/>
      <c r="K36" s="278">
        <f>VLOOKUP(A36,EQUIPOS!A6:D163,4,FALSE)</f>
        <v>10305.52894848872</v>
      </c>
      <c r="L36" s="279"/>
      <c r="M36" s="345">
        <v>2.5</v>
      </c>
      <c r="N36" s="281">
        <f>K36/M36</f>
        <v>4122.2115793954881</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383.00403904575001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4505.2156184412379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4" t="s">
        <v>554</v>
      </c>
      <c r="B48" s="49" t="str">
        <f>VLOOKUP(A48,MATERIALES!A5:D372,3,FALSE)</f>
        <v>Material de Recebo Para Relleno</v>
      </c>
      <c r="C48" s="290"/>
      <c r="D48" s="290"/>
      <c r="E48" s="290"/>
      <c r="F48" s="290"/>
      <c r="G48" s="290"/>
      <c r="H48" s="290"/>
      <c r="I48" s="277"/>
      <c r="J48" s="233" t="str">
        <f>VLOOKUP(A48,MATERIALES!A4:D633,2,FALSE)</f>
        <v>m3</v>
      </c>
      <c r="K48" s="291">
        <v>1.3</v>
      </c>
      <c r="L48" s="276"/>
      <c r="M48" s="411">
        <f>VLOOKUP(A48,MATERIALES!A5:D389,4,FALSE)</f>
        <v>21614</v>
      </c>
      <c r="N48" s="281">
        <f>K48*M48</f>
        <v>28098.2</v>
      </c>
    </row>
    <row r="49" spans="1:14">
      <c r="A49" s="164" t="s">
        <v>845</v>
      </c>
      <c r="B49" s="49" t="str">
        <f>VLOOKUP(A49,MATERIALES!A6:D372,3,FALSE)</f>
        <v>Agua</v>
      </c>
      <c r="C49" s="434"/>
      <c r="D49" s="434"/>
      <c r="E49" s="434"/>
      <c r="F49" s="434"/>
      <c r="G49" s="434"/>
      <c r="H49" s="434"/>
      <c r="I49" s="434"/>
      <c r="J49" s="320" t="str">
        <f>VLOOKUP(A49,MATERIALES!A5:D634,2,FALSE)</f>
        <v>lt</v>
      </c>
      <c r="K49" s="406">
        <v>30</v>
      </c>
      <c r="L49" s="430"/>
      <c r="M49" s="411">
        <f>VLOOKUP(A49,MATERIALES!A6:D390,4,FALSE)</f>
        <v>60</v>
      </c>
      <c r="N49" s="281">
        <f>K49*M49</f>
        <v>1800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29898.2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5">
        <f>VLOOKUP(A60,TRANSPORTE!A5:D117,4,FALSE)</f>
        <v>1010</v>
      </c>
      <c r="M60" s="906"/>
      <c r="N60" s="296">
        <f>K60*L60</f>
        <v>1313</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51"/>
    </row>
    <row r="66" spans="1:15" ht="15.75" thickBot="1">
      <c r="B66" s="907" t="s">
        <v>1037</v>
      </c>
      <c r="C66" s="861"/>
      <c r="D66" s="861"/>
      <c r="E66" s="861"/>
      <c r="F66" s="861"/>
      <c r="G66" s="861"/>
      <c r="H66" s="861"/>
      <c r="I66" s="861"/>
      <c r="J66" s="861"/>
      <c r="K66" s="861"/>
      <c r="L66" s="861"/>
      <c r="M66" s="862"/>
      <c r="N66" s="110">
        <f>N60+N61+N62+N63+N64</f>
        <v>1313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7660.0807809149992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43376.496399356241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8675.2992798712494</v>
      </c>
      <c r="M84" s="854"/>
      <c r="N84" s="57"/>
    </row>
    <row r="85" spans="1:14">
      <c r="B85" s="95" t="s">
        <v>1057</v>
      </c>
      <c r="C85" s="96"/>
      <c r="D85" s="96"/>
      <c r="E85" s="96"/>
      <c r="F85" s="96"/>
      <c r="G85" s="96"/>
      <c r="H85" s="96"/>
      <c r="I85" s="93"/>
      <c r="J85" s="94"/>
      <c r="K85" s="313">
        <v>0.05</v>
      </c>
      <c r="L85" s="853">
        <f>N79*K85</f>
        <v>2168.8248199678123</v>
      </c>
      <c r="M85" s="854"/>
      <c r="N85" s="57"/>
    </row>
    <row r="86" spans="1:14" ht="15.75" thickBot="1">
      <c r="B86" s="97" t="s">
        <v>1058</v>
      </c>
      <c r="C86" s="98"/>
      <c r="D86" s="98"/>
      <c r="E86" s="98"/>
      <c r="F86" s="98"/>
      <c r="G86" s="98"/>
      <c r="H86" s="98"/>
      <c r="I86" s="99"/>
      <c r="J86" s="100"/>
      <c r="K86" s="314">
        <v>0.05</v>
      </c>
      <c r="L86" s="855">
        <f>N79*K86</f>
        <v>2168.8248199678123</v>
      </c>
      <c r="M86" s="856"/>
      <c r="N86" s="57"/>
    </row>
    <row r="87" spans="1:14" ht="15.75" thickBot="1">
      <c r="B87" s="818" t="s">
        <v>1037</v>
      </c>
      <c r="C87" s="819"/>
      <c r="D87" s="819"/>
      <c r="E87" s="819"/>
      <c r="F87" s="819"/>
      <c r="G87" s="819"/>
      <c r="H87" s="819"/>
      <c r="I87" s="819"/>
      <c r="J87" s="819"/>
      <c r="K87" s="819"/>
      <c r="L87" s="819"/>
      <c r="M87" s="820"/>
      <c r="N87" s="58">
        <f>L84+L85+L86</f>
        <v>13012.948919806875</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56389.445319163118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162</v>
      </c>
      <c r="B36" s="867" t="str">
        <f>VLOOKUP(A36,EQUIPOS!A6:D154,3,FALSE)</f>
        <v>Compactador manual (SALTARIN) Peso de operación (Kg.) 52, Fuerza de impacto por golpe (KN) 12.</v>
      </c>
      <c r="C36" s="868"/>
      <c r="D36" s="868"/>
      <c r="E36" s="868"/>
      <c r="F36" s="868"/>
      <c r="G36" s="868"/>
      <c r="H36" s="869"/>
      <c r="I36" s="276"/>
      <c r="J36" s="277"/>
      <c r="K36" s="278">
        <f>VLOOKUP(A36,EQUIPOS!A6:D163,4,FALSE)</f>
        <v>10305.52894848872</v>
      </c>
      <c r="L36" s="279"/>
      <c r="M36" s="345">
        <v>2.5</v>
      </c>
      <c r="N36" s="281">
        <f>K36/M36</f>
        <v>4122.2115793954881</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383.00403904575001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4505.2156184412379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4" t="s">
        <v>525</v>
      </c>
      <c r="B48" s="49" t="str">
        <f>VLOOKUP(A48,MATERIALES!A5:D372,3,FALSE)</f>
        <v>Material  Granular Tipo SBG</v>
      </c>
      <c r="C48" s="290"/>
      <c r="D48" s="290"/>
      <c r="E48" s="290"/>
      <c r="F48" s="290"/>
      <c r="G48" s="290"/>
      <c r="H48" s="290"/>
      <c r="I48" s="277"/>
      <c r="J48" s="233" t="str">
        <f>VLOOKUP(A48,MATERIALES!A4:D633,2,FALSE)</f>
        <v>m3</v>
      </c>
      <c r="K48" s="291">
        <v>1.3</v>
      </c>
      <c r="L48" s="276"/>
      <c r="M48" s="411">
        <f>VLOOKUP(A48,MATERIALES!A5:D389,4,FALSE)</f>
        <v>30130</v>
      </c>
      <c r="N48" s="281">
        <f>K48*M48</f>
        <v>39169</v>
      </c>
    </row>
    <row r="49" spans="1:14">
      <c r="A49" s="164" t="s">
        <v>845</v>
      </c>
      <c r="B49" s="49" t="str">
        <f>VLOOKUP(A49,MATERIALES!A6:D372,3,FALSE)</f>
        <v>Agua</v>
      </c>
      <c r="C49" s="434"/>
      <c r="D49" s="434"/>
      <c r="E49" s="434"/>
      <c r="F49" s="434"/>
      <c r="G49" s="434"/>
      <c r="H49" s="434"/>
      <c r="I49" s="434"/>
      <c r="J49" s="320" t="str">
        <f>VLOOKUP(A49,MATERIALES!A5:D634,2,FALSE)</f>
        <v>lt</v>
      </c>
      <c r="K49" s="406">
        <v>30</v>
      </c>
      <c r="L49" s="430"/>
      <c r="M49" s="411">
        <f>VLOOKUP(A49,MATERIALES!A6:D390,4,FALSE)</f>
        <v>60</v>
      </c>
      <c r="N49" s="281">
        <f>K49*M49</f>
        <v>1800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40969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5">
        <f>VLOOKUP(A60,TRANSPORTE!A5:D117,4,FALSE)</f>
        <v>1010</v>
      </c>
      <c r="M60" s="906"/>
      <c r="N60" s="296">
        <f>K60*L60</f>
        <v>1313</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1313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9">
        <f>SUM(N71:N76)</f>
        <v>7660.0807809149992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54447.296399356237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10889.459279871247</v>
      </c>
      <c r="M84" s="854"/>
      <c r="N84" s="57"/>
    </row>
    <row r="85" spans="1:14">
      <c r="B85" s="95" t="s">
        <v>1057</v>
      </c>
      <c r="C85" s="96"/>
      <c r="D85" s="96"/>
      <c r="E85" s="96"/>
      <c r="F85" s="96"/>
      <c r="G85" s="96"/>
      <c r="H85" s="96"/>
      <c r="I85" s="93"/>
      <c r="J85" s="94"/>
      <c r="K85" s="313">
        <v>0.05</v>
      </c>
      <c r="L85" s="853">
        <f>N79*K85</f>
        <v>2722.3648199678119</v>
      </c>
      <c r="M85" s="854"/>
      <c r="N85" s="57"/>
    </row>
    <row r="86" spans="1:14" ht="15.75" thickBot="1">
      <c r="B86" s="97" t="s">
        <v>1058</v>
      </c>
      <c r="C86" s="98"/>
      <c r="D86" s="98"/>
      <c r="E86" s="98"/>
      <c r="F86" s="98"/>
      <c r="G86" s="98"/>
      <c r="H86" s="98"/>
      <c r="I86" s="99"/>
      <c r="J86" s="100"/>
      <c r="K86" s="314">
        <v>0.05</v>
      </c>
      <c r="L86" s="855">
        <f>N79*K86</f>
        <v>2722.3648199678119</v>
      </c>
      <c r="M86" s="856"/>
      <c r="N86" s="57"/>
    </row>
    <row r="87" spans="1:14" ht="15.75" thickBot="1">
      <c r="B87" s="818" t="s">
        <v>1037</v>
      </c>
      <c r="C87" s="819"/>
      <c r="D87" s="819"/>
      <c r="E87" s="819"/>
      <c r="F87" s="819"/>
      <c r="G87" s="819"/>
      <c r="H87" s="819"/>
      <c r="I87" s="819"/>
      <c r="J87" s="819"/>
      <c r="K87" s="819"/>
      <c r="L87" s="819"/>
      <c r="M87" s="820"/>
      <c r="N87" s="58">
        <f>L84+L85+L86</f>
        <v>16334.188919806871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70781.485319163112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162</v>
      </c>
      <c r="B36" s="867" t="str">
        <f>VLOOKUP(A36,EQUIPOS!A6:D154,3,FALSE)</f>
        <v>Compactador manual (SALTARIN) Peso de operación (Kg.) 52, Fuerza de impacto por golpe (KN) 12.</v>
      </c>
      <c r="C36" s="868"/>
      <c r="D36" s="868"/>
      <c r="E36" s="868"/>
      <c r="F36" s="868"/>
      <c r="G36" s="868"/>
      <c r="H36" s="869"/>
      <c r="I36" s="276"/>
      <c r="J36" s="277"/>
      <c r="K36" s="278">
        <f>VLOOKUP(A36,EQUIPOS!A6:D163,4,FALSE)</f>
        <v>10305.52894848872</v>
      </c>
      <c r="L36" s="279"/>
      <c r="M36" s="345">
        <v>2.5</v>
      </c>
      <c r="N36" s="281">
        <f>K36/M36</f>
        <v>4122.2115793954881</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383.00403904575001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4505.2156184412379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4" t="s">
        <v>527</v>
      </c>
      <c r="B48" s="49" t="str">
        <f>VLOOKUP(A48,MATERIALES!A5:D372,3,FALSE)</f>
        <v>Material Granular Tipo  BG</v>
      </c>
      <c r="C48" s="290"/>
      <c r="D48" s="290"/>
      <c r="E48" s="290"/>
      <c r="F48" s="290"/>
      <c r="G48" s="290"/>
      <c r="H48" s="290"/>
      <c r="I48" s="277"/>
      <c r="J48" s="233" t="str">
        <f>VLOOKUP(A48,MATERIALES!A4:D633,2,FALSE)</f>
        <v>m3</v>
      </c>
      <c r="K48" s="291">
        <v>1.3</v>
      </c>
      <c r="L48" s="276"/>
      <c r="M48" s="411">
        <f>VLOOKUP(A48,MATERIALES!A5:D389,4,FALSE)</f>
        <v>44070</v>
      </c>
      <c r="N48" s="281">
        <f>K48*M48</f>
        <v>57291</v>
      </c>
    </row>
    <row r="49" spans="1:14">
      <c r="A49" s="164" t="s">
        <v>845</v>
      </c>
      <c r="B49" s="49" t="str">
        <f>VLOOKUP(A49,MATERIALES!A6:D372,3,FALSE)</f>
        <v>Agua</v>
      </c>
      <c r="C49" s="434"/>
      <c r="D49" s="434"/>
      <c r="E49" s="434"/>
      <c r="F49" s="434"/>
      <c r="G49" s="434"/>
      <c r="H49" s="434"/>
      <c r="I49" s="434"/>
      <c r="J49" s="320" t="str">
        <f>VLOOKUP(A49,MATERIALES!A5:D634,2,FALSE)</f>
        <v>lt</v>
      </c>
      <c r="K49" s="406">
        <v>30</v>
      </c>
      <c r="L49" s="430"/>
      <c r="M49" s="411">
        <f>VLOOKUP(A49,MATERIALES!A6:D390,4,FALSE)</f>
        <v>60</v>
      </c>
      <c r="N49" s="281">
        <f>K49*M49</f>
        <v>1800</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59091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5">
        <f>VLOOKUP(A60,TRANSPORTE!A5:D117,4,FALSE)</f>
        <v>1010</v>
      </c>
      <c r="M60" s="906"/>
      <c r="N60" s="296">
        <f>K60*L60</f>
        <v>1313</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1313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9">
        <f>SUM(N71:N76)</f>
        <v>7660.0807809149992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72569.296399356244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14513.859279871249</v>
      </c>
      <c r="M84" s="854"/>
      <c r="N84" s="57"/>
    </row>
    <row r="85" spans="1:14">
      <c r="B85" s="95" t="s">
        <v>1057</v>
      </c>
      <c r="C85" s="96"/>
      <c r="D85" s="96"/>
      <c r="E85" s="96"/>
      <c r="F85" s="96"/>
      <c r="G85" s="96"/>
      <c r="H85" s="96"/>
      <c r="I85" s="93"/>
      <c r="J85" s="94"/>
      <c r="K85" s="313">
        <v>0.05</v>
      </c>
      <c r="L85" s="853">
        <f>N79*K85</f>
        <v>3628.4648199678122</v>
      </c>
      <c r="M85" s="854"/>
      <c r="N85" s="57"/>
    </row>
    <row r="86" spans="1:14" ht="15.75" thickBot="1">
      <c r="B86" s="97" t="s">
        <v>1058</v>
      </c>
      <c r="C86" s="98"/>
      <c r="D86" s="98"/>
      <c r="E86" s="98"/>
      <c r="F86" s="98"/>
      <c r="G86" s="98"/>
      <c r="H86" s="98"/>
      <c r="I86" s="99"/>
      <c r="J86" s="100"/>
      <c r="K86" s="314">
        <v>0.05</v>
      </c>
      <c r="L86" s="855">
        <f>N79*K86</f>
        <v>3628.4648199678122</v>
      </c>
      <c r="M86" s="856"/>
      <c r="N86" s="57"/>
    </row>
    <row r="87" spans="1:14" ht="15.75" thickBot="1">
      <c r="B87" s="818" t="s">
        <v>1037</v>
      </c>
      <c r="C87" s="819"/>
      <c r="D87" s="819"/>
      <c r="E87" s="819"/>
      <c r="F87" s="819"/>
      <c r="G87" s="819"/>
      <c r="H87" s="819"/>
      <c r="I87" s="819"/>
      <c r="J87" s="819"/>
      <c r="K87" s="819"/>
      <c r="L87" s="819"/>
      <c r="M87" s="820"/>
      <c r="N87" s="58">
        <f>L84+L85+L86</f>
        <v>21770.788919806873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94340.085319163118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119"/>
      <c r="B36" s="867"/>
      <c r="C36" s="868"/>
      <c r="D36" s="868"/>
      <c r="E36" s="868"/>
      <c r="F36" s="868"/>
      <c r="G36" s="868"/>
      <c r="H36" s="869"/>
      <c r="I36" s="276"/>
      <c r="J36" s="277"/>
      <c r="K36" s="278"/>
      <c r="L36" s="279"/>
      <c r="M36" s="345"/>
      <c r="N36" s="281"/>
      <c r="P36" s="112"/>
    </row>
    <row r="37" spans="1:16">
      <c r="A37" s="119"/>
      <c r="B37" s="867"/>
      <c r="C37" s="868"/>
      <c r="D37" s="868"/>
      <c r="E37" s="868"/>
      <c r="F37" s="868"/>
      <c r="G37" s="868"/>
      <c r="H37" s="869"/>
      <c r="I37" s="430"/>
      <c r="J37" s="431"/>
      <c r="K37" s="278"/>
      <c r="L37" s="344"/>
      <c r="M37" s="345"/>
      <c r="N37" s="281"/>
      <c r="P37" s="109"/>
    </row>
    <row r="38" spans="1:16">
      <c r="A38" s="119"/>
      <c r="B38" s="867"/>
      <c r="C38" s="868"/>
      <c r="D38" s="868"/>
      <c r="E38" s="868"/>
      <c r="F38" s="868"/>
      <c r="G38" s="868"/>
      <c r="H38" s="869"/>
      <c r="I38" s="337"/>
      <c r="J38" s="339"/>
      <c r="K38" s="278"/>
      <c r="L38" s="432"/>
      <c r="M38" s="433"/>
      <c r="N38" s="281"/>
      <c r="P38" s="112"/>
    </row>
    <row r="39" spans="1:16">
      <c r="B39" s="867"/>
      <c r="C39" s="868"/>
      <c r="D39" s="868"/>
      <c r="E39" s="868"/>
      <c r="F39" s="868"/>
      <c r="G39" s="868"/>
      <c r="H39" s="869"/>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5" t="s">
        <v>1036</v>
      </c>
      <c r="C41" s="876"/>
      <c r="D41" s="876"/>
      <c r="E41" s="44"/>
      <c r="F41" s="45"/>
      <c r="G41" s="45"/>
      <c r="H41" s="46"/>
      <c r="I41" s="42"/>
      <c r="J41" s="43"/>
      <c r="K41" s="288"/>
      <c r="L41" s="285"/>
      <c r="M41" s="410">
        <v>0.05</v>
      </c>
      <c r="N41" s="353">
        <f>N77*M41</f>
        <v>383.00403904575001</v>
      </c>
      <c r="P41" s="112"/>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4" t="s">
        <v>1029</v>
      </c>
      <c r="K47" s="91" t="s">
        <v>1030</v>
      </c>
      <c r="L47" s="899" t="s">
        <v>1039</v>
      </c>
      <c r="M47" s="898"/>
      <c r="N47" s="92" t="s">
        <v>1035</v>
      </c>
    </row>
    <row r="48" spans="1:16">
      <c r="A48" s="164" t="s">
        <v>558</v>
      </c>
      <c r="B48" s="49" t="str">
        <f>VLOOKUP(A48,MATERIALES!A5:D372,3,FALSE)</f>
        <v>Material filtrante (6´´)</v>
      </c>
      <c r="C48" s="290"/>
      <c r="D48" s="290"/>
      <c r="E48" s="290"/>
      <c r="F48" s="290"/>
      <c r="G48" s="290"/>
      <c r="H48" s="290"/>
      <c r="I48" s="277"/>
      <c r="J48" s="233" t="str">
        <f>VLOOKUP(A48,MATERIALES!A4:D633,2,FALSE)</f>
        <v>m3</v>
      </c>
      <c r="K48" s="291">
        <v>1.3</v>
      </c>
      <c r="L48" s="276"/>
      <c r="M48" s="411">
        <f>VLOOKUP(A48,MATERIALES!A5:D389,4,FALSE)</f>
        <v>39220</v>
      </c>
      <c r="N48" s="281">
        <f>K48*M48</f>
        <v>50986</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50986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5">
        <f>VLOOKUP(A60,TRANSPORTE!A5:D117,4,FALSE)</f>
        <v>1010</v>
      </c>
      <c r="M60" s="906"/>
      <c r="N60" s="296">
        <f>K60*L60</f>
        <v>1313</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1313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7660.0807809149992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60342.08481996075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12068.416963992151</v>
      </c>
      <c r="M84" s="854"/>
      <c r="N84" s="57"/>
    </row>
    <row r="85" spans="1:14">
      <c r="B85" s="95" t="s">
        <v>1057</v>
      </c>
      <c r="C85" s="96"/>
      <c r="D85" s="96"/>
      <c r="E85" s="96"/>
      <c r="F85" s="96"/>
      <c r="G85" s="96"/>
      <c r="H85" s="96"/>
      <c r="I85" s="93"/>
      <c r="J85" s="94"/>
      <c r="K85" s="313">
        <v>0.05</v>
      </c>
      <c r="L85" s="853">
        <f>N79*K85</f>
        <v>3017.1042409980378</v>
      </c>
      <c r="M85" s="854"/>
      <c r="N85" s="57"/>
    </row>
    <row r="86" spans="1:14" ht="15.75" thickBot="1">
      <c r="B86" s="97" t="s">
        <v>1058</v>
      </c>
      <c r="C86" s="98"/>
      <c r="D86" s="98"/>
      <c r="E86" s="98"/>
      <c r="F86" s="98"/>
      <c r="G86" s="98"/>
      <c r="H86" s="98"/>
      <c r="I86" s="99"/>
      <c r="J86" s="100"/>
      <c r="K86" s="314">
        <v>0.05</v>
      </c>
      <c r="L86" s="855">
        <f>N79*K86</f>
        <v>3017.1042409980378</v>
      </c>
      <c r="M86" s="856"/>
      <c r="N86" s="57"/>
    </row>
    <row r="87" spans="1:14" ht="15.75" thickBot="1">
      <c r="B87" s="818" t="s">
        <v>1037</v>
      </c>
      <c r="C87" s="819"/>
      <c r="D87" s="819"/>
      <c r="E87" s="819"/>
      <c r="F87" s="819"/>
      <c r="G87" s="819"/>
      <c r="H87" s="819"/>
      <c r="I87" s="819"/>
      <c r="J87" s="819"/>
      <c r="K87" s="819"/>
      <c r="L87" s="819"/>
      <c r="M87" s="820"/>
      <c r="N87" s="58">
        <f>L84+L85+L86</f>
        <v>18102.625445988226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78444.710265948976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119"/>
      <c r="B36" s="867"/>
      <c r="C36" s="868"/>
      <c r="D36" s="868"/>
      <c r="E36" s="868"/>
      <c r="F36" s="868"/>
      <c r="G36" s="868"/>
      <c r="H36" s="869"/>
      <c r="I36" s="276"/>
      <c r="J36" s="277"/>
      <c r="K36" s="278"/>
      <c r="L36" s="279"/>
      <c r="M36" s="345"/>
      <c r="N36" s="281"/>
      <c r="P36" s="112"/>
    </row>
    <row r="37" spans="1:16">
      <c r="A37" s="119"/>
      <c r="B37" s="867"/>
      <c r="C37" s="868"/>
      <c r="D37" s="868"/>
      <c r="E37" s="868"/>
      <c r="F37" s="868"/>
      <c r="G37" s="868"/>
      <c r="H37" s="869"/>
      <c r="I37" s="430"/>
      <c r="J37" s="431"/>
      <c r="K37" s="278"/>
      <c r="L37" s="344"/>
      <c r="M37" s="345"/>
      <c r="N37" s="281"/>
      <c r="P37" s="109"/>
    </row>
    <row r="38" spans="1:16">
      <c r="A38" s="119"/>
      <c r="B38" s="867"/>
      <c r="C38" s="868"/>
      <c r="D38" s="868"/>
      <c r="E38" s="868"/>
      <c r="F38" s="868"/>
      <c r="G38" s="868"/>
      <c r="H38" s="869"/>
      <c r="I38" s="337"/>
      <c r="J38" s="339"/>
      <c r="K38" s="278"/>
      <c r="L38" s="432"/>
      <c r="M38" s="433"/>
      <c r="N38" s="281"/>
      <c r="P38" s="112"/>
    </row>
    <row r="39" spans="1:16">
      <c r="B39" s="867"/>
      <c r="C39" s="868"/>
      <c r="D39" s="868"/>
      <c r="E39" s="868"/>
      <c r="F39" s="868"/>
      <c r="G39" s="868"/>
      <c r="H39" s="869"/>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5" t="s">
        <v>1036</v>
      </c>
      <c r="C41" s="876"/>
      <c r="D41" s="876"/>
      <c r="E41" s="44"/>
      <c r="F41" s="45"/>
      <c r="G41" s="45"/>
      <c r="H41" s="46"/>
      <c r="I41" s="42"/>
      <c r="J41" s="43"/>
      <c r="K41" s="288"/>
      <c r="L41" s="285"/>
      <c r="M41" s="410">
        <v>0.05</v>
      </c>
      <c r="N41" s="353">
        <f>N77*M41</f>
        <v>383.00403904575001</v>
      </c>
      <c r="P41" s="112"/>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4" t="s">
        <v>1029</v>
      </c>
      <c r="K47" s="91" t="s">
        <v>1030</v>
      </c>
      <c r="L47" s="899" t="s">
        <v>1039</v>
      </c>
      <c r="M47" s="898"/>
      <c r="N47" s="92" t="s">
        <v>1035</v>
      </c>
    </row>
    <row r="48" spans="1:16">
      <c r="A48" s="164" t="s">
        <v>483</v>
      </c>
      <c r="B48" s="49" t="str">
        <f>VLOOKUP(A48,MATERIALES!A5:D372,3,FALSE)</f>
        <v>Gravilla</v>
      </c>
      <c r="C48" s="290"/>
      <c r="D48" s="290"/>
      <c r="E48" s="290"/>
      <c r="F48" s="290"/>
      <c r="G48" s="290"/>
      <c r="H48" s="290"/>
      <c r="I48" s="277"/>
      <c r="J48" s="233" t="str">
        <f>VLOOKUP(A48,MATERIALES!A4:D633,2,FALSE)</f>
        <v>m3</v>
      </c>
      <c r="K48" s="291">
        <v>1.3</v>
      </c>
      <c r="L48" s="276"/>
      <c r="M48" s="411">
        <f>VLOOKUP(A48,MATERIALES!A5:D389,4,FALSE)</f>
        <v>23800</v>
      </c>
      <c r="N48" s="281">
        <f>K48*M48</f>
        <v>30940</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30940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5">
        <f>VLOOKUP(A60,TRANSPORTE!A5:D117,4,FALSE)</f>
        <v>1010</v>
      </c>
      <c r="M60" s="906"/>
      <c r="N60" s="296">
        <f>K60*L60</f>
        <v>1313</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1313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9">
        <f>SUM(N71:N76)</f>
        <v>7660.0807809149992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40296.08481996075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8059.2169639921503</v>
      </c>
      <c r="M84" s="854"/>
      <c r="N84" s="57"/>
    </row>
    <row r="85" spans="1:14">
      <c r="B85" s="95" t="s">
        <v>1057</v>
      </c>
      <c r="C85" s="96"/>
      <c r="D85" s="96"/>
      <c r="E85" s="96"/>
      <c r="F85" s="96"/>
      <c r="G85" s="96"/>
      <c r="H85" s="96"/>
      <c r="I85" s="93"/>
      <c r="J85" s="94"/>
      <c r="K85" s="313">
        <v>0.05</v>
      </c>
      <c r="L85" s="853">
        <f>N79*K85</f>
        <v>2014.8042409980376</v>
      </c>
      <c r="M85" s="854"/>
      <c r="N85" s="57"/>
    </row>
    <row r="86" spans="1:14" ht="15.75" thickBot="1">
      <c r="B86" s="97" t="s">
        <v>1058</v>
      </c>
      <c r="C86" s="98"/>
      <c r="D86" s="98"/>
      <c r="E86" s="98"/>
      <c r="F86" s="98"/>
      <c r="G86" s="98"/>
      <c r="H86" s="98"/>
      <c r="I86" s="99"/>
      <c r="J86" s="100"/>
      <c r="K86" s="314">
        <v>0.05</v>
      </c>
      <c r="L86" s="855">
        <f>N79*K86</f>
        <v>2014.8042409980376</v>
      </c>
      <c r="M86" s="856"/>
      <c r="N86" s="57"/>
    </row>
    <row r="87" spans="1:14" ht="15.75" thickBot="1">
      <c r="B87" s="818" t="s">
        <v>1037</v>
      </c>
      <c r="C87" s="819"/>
      <c r="D87" s="819"/>
      <c r="E87" s="819"/>
      <c r="F87" s="819"/>
      <c r="G87" s="819"/>
      <c r="H87" s="819"/>
      <c r="I87" s="819"/>
      <c r="J87" s="819"/>
      <c r="K87" s="819"/>
      <c r="L87" s="819"/>
      <c r="M87" s="820"/>
      <c r="N87" s="58">
        <f>L84+L85+L86</f>
        <v>12088.825445988225</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52384.910265948973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119"/>
      <c r="B36" s="867"/>
      <c r="C36" s="868"/>
      <c r="D36" s="868"/>
      <c r="E36" s="868"/>
      <c r="F36" s="868"/>
      <c r="G36" s="868"/>
      <c r="H36" s="869"/>
      <c r="I36" s="276"/>
      <c r="J36" s="277"/>
      <c r="K36" s="278"/>
      <c r="L36" s="279"/>
      <c r="M36" s="345"/>
      <c r="N36" s="281"/>
      <c r="P36" s="112"/>
    </row>
    <row r="37" spans="1:16">
      <c r="A37" s="119"/>
      <c r="B37" s="867"/>
      <c r="C37" s="868"/>
      <c r="D37" s="868"/>
      <c r="E37" s="868"/>
      <c r="F37" s="868"/>
      <c r="G37" s="868"/>
      <c r="H37" s="869"/>
      <c r="I37" s="430"/>
      <c r="J37" s="431"/>
      <c r="K37" s="278"/>
      <c r="L37" s="344"/>
      <c r="M37" s="345"/>
      <c r="N37" s="281"/>
      <c r="P37" s="109"/>
    </row>
    <row r="38" spans="1:16">
      <c r="A38" s="119"/>
      <c r="B38" s="867"/>
      <c r="C38" s="868"/>
      <c r="D38" s="868"/>
      <c r="E38" s="868"/>
      <c r="F38" s="868"/>
      <c r="G38" s="868"/>
      <c r="H38" s="869"/>
      <c r="I38" s="337"/>
      <c r="J38" s="339"/>
      <c r="K38" s="278"/>
      <c r="L38" s="432"/>
      <c r="M38" s="433"/>
      <c r="N38" s="281"/>
      <c r="P38" s="112"/>
    </row>
    <row r="39" spans="1:16">
      <c r="B39" s="867"/>
      <c r="C39" s="868"/>
      <c r="D39" s="868"/>
      <c r="E39" s="868"/>
      <c r="F39" s="868"/>
      <c r="G39" s="868"/>
      <c r="H39" s="869"/>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75" t="s">
        <v>1036</v>
      </c>
      <c r="C41" s="876"/>
      <c r="D41" s="876"/>
      <c r="E41" s="44"/>
      <c r="F41" s="45"/>
      <c r="G41" s="45"/>
      <c r="H41" s="46"/>
      <c r="I41" s="42"/>
      <c r="J41" s="43"/>
      <c r="K41" s="288"/>
      <c r="L41" s="285"/>
      <c r="M41" s="410">
        <v>0.05</v>
      </c>
      <c r="N41" s="353">
        <f>N77*M41</f>
        <v>255.33602603049999</v>
      </c>
      <c r="P41" s="112"/>
    </row>
    <row r="42" spans="1:16" ht="15.75" thickBot="1">
      <c r="B42" s="867"/>
      <c r="C42" s="868"/>
      <c r="D42" s="868"/>
      <c r="E42" s="868"/>
      <c r="F42" s="868"/>
      <c r="G42" s="868"/>
      <c r="H42" s="869"/>
      <c r="I42" s="877"/>
      <c r="J42" s="878"/>
      <c r="K42" s="47"/>
      <c r="L42" s="879"/>
      <c r="M42" s="880"/>
      <c r="N42" s="111"/>
    </row>
    <row r="43" spans="1:16" ht="15.75" thickBot="1">
      <c r="B43" s="818" t="s">
        <v>1037</v>
      </c>
      <c r="C43" s="819"/>
      <c r="D43" s="819"/>
      <c r="E43" s="819"/>
      <c r="F43" s="819"/>
      <c r="G43" s="819"/>
      <c r="H43" s="819"/>
      <c r="I43" s="819"/>
      <c r="J43" s="819"/>
      <c r="K43" s="819"/>
      <c r="L43" s="819"/>
      <c r="M43" s="820"/>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3" t="s">
        <v>1028</v>
      </c>
      <c r="C47" s="864"/>
      <c r="D47" s="864"/>
      <c r="E47" s="864"/>
      <c r="F47" s="864"/>
      <c r="G47" s="864"/>
      <c r="H47" s="864"/>
      <c r="I47" s="898"/>
      <c r="J47" s="324" t="s">
        <v>1029</v>
      </c>
      <c r="K47" s="91" t="s">
        <v>1030</v>
      </c>
      <c r="L47" s="899" t="s">
        <v>1039</v>
      </c>
      <c r="M47" s="898"/>
      <c r="N47" s="92" t="s">
        <v>1035</v>
      </c>
    </row>
    <row r="48" spans="1:16">
      <c r="A48" s="167" t="s">
        <v>873</v>
      </c>
      <c r="B48" s="49" t="str">
        <f>VLOOKUP(A48,MATERIALES!A5:D372,3,FALSE)</f>
        <v>Arena lavada</v>
      </c>
      <c r="C48" s="290"/>
      <c r="D48" s="290"/>
      <c r="E48" s="290"/>
      <c r="F48" s="290"/>
      <c r="G48" s="290"/>
      <c r="H48" s="290"/>
      <c r="I48" s="277"/>
      <c r="J48" s="233" t="str">
        <f>VLOOKUP(A48,MATERIALES!A4:D633,2,FALSE)</f>
        <v>m3</v>
      </c>
      <c r="K48" s="291">
        <v>1.3</v>
      </c>
      <c r="L48" s="276"/>
      <c r="M48" s="411">
        <f>VLOOKUP(A48,MATERIALES!A5:D389,4,FALSE)</f>
        <v>45220</v>
      </c>
      <c r="N48" s="281">
        <f>K48*M48</f>
        <v>58786</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58786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05">
        <f>VLOOKUP(A60,TRANSPORTE!A5:D117,4,FALSE)</f>
        <v>1010</v>
      </c>
      <c r="M60" s="906"/>
      <c r="N60" s="296">
        <f>K60*L60</f>
        <v>1313</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1313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5106.7205206099998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65461.056546640495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13092.2113093281</v>
      </c>
      <c r="M84" s="854"/>
      <c r="N84" s="57"/>
    </row>
    <row r="85" spans="1:14">
      <c r="B85" s="95" t="s">
        <v>1057</v>
      </c>
      <c r="C85" s="96"/>
      <c r="D85" s="96"/>
      <c r="E85" s="96"/>
      <c r="F85" s="96"/>
      <c r="G85" s="96"/>
      <c r="H85" s="96"/>
      <c r="I85" s="93"/>
      <c r="J85" s="94"/>
      <c r="K85" s="313">
        <v>0.05</v>
      </c>
      <c r="L85" s="853">
        <f>N79*K85</f>
        <v>3273.0528273320251</v>
      </c>
      <c r="M85" s="854"/>
      <c r="N85" s="57"/>
    </row>
    <row r="86" spans="1:14" ht="15.75" thickBot="1">
      <c r="B86" s="97" t="s">
        <v>1058</v>
      </c>
      <c r="C86" s="98"/>
      <c r="D86" s="98"/>
      <c r="E86" s="98"/>
      <c r="F86" s="98"/>
      <c r="G86" s="98"/>
      <c r="H86" s="98"/>
      <c r="I86" s="99"/>
      <c r="J86" s="100"/>
      <c r="K86" s="314">
        <v>0.05</v>
      </c>
      <c r="L86" s="855">
        <f>N79*K86</f>
        <v>3273.0528273320251</v>
      </c>
      <c r="M86" s="856"/>
      <c r="N86" s="57"/>
    </row>
    <row r="87" spans="1:14" ht="15.75" thickBot="1">
      <c r="B87" s="818" t="s">
        <v>1037</v>
      </c>
      <c r="C87" s="819"/>
      <c r="D87" s="819"/>
      <c r="E87" s="819"/>
      <c r="F87" s="819"/>
      <c r="G87" s="819"/>
      <c r="H87" s="819"/>
      <c r="I87" s="819"/>
      <c r="J87" s="819"/>
      <c r="K87" s="819"/>
      <c r="L87" s="819"/>
      <c r="M87" s="820"/>
      <c r="N87" s="58">
        <f>L84+L85+L86</f>
        <v>19638.316963992151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85099.373510632649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228</v>
      </c>
      <c r="B36" s="867" t="str">
        <f>VLOOKUP(A36,EQUIPOS!A6:D154,3,FALSE)</f>
        <v xml:space="preserve">Formaleta metálica (concreto hidráulico)
</v>
      </c>
      <c r="C36" s="868"/>
      <c r="D36" s="868"/>
      <c r="E36" s="868"/>
      <c r="F36" s="868"/>
      <c r="G36" s="868"/>
      <c r="H36" s="869"/>
      <c r="I36" s="276"/>
      <c r="J36" s="277"/>
      <c r="K36" s="278">
        <f>VLOOKUP(A36,EQUIPOS!A6:D163,4,FALSE)</f>
        <v>3846.8240379851272</v>
      </c>
      <c r="L36" s="279"/>
      <c r="M36" s="280">
        <v>2</v>
      </c>
      <c r="N36" s="281">
        <f>K36/M36</f>
        <v>1923.4120189925636</v>
      </c>
    </row>
    <row r="37" spans="1:14">
      <c r="A37" s="119" t="s">
        <v>282</v>
      </c>
      <c r="B37" s="867" t="str">
        <f>VLOOKUP(A37,EQUIPOS!A7:D154,3,FALSE)</f>
        <v>Piloteadora potencia 250KW, RPM 1800, fuerza elevadora 200KN</v>
      </c>
      <c r="C37" s="868"/>
      <c r="D37" s="868"/>
      <c r="E37" s="868"/>
      <c r="F37" s="868"/>
      <c r="G37" s="868"/>
      <c r="H37" s="869"/>
      <c r="I37" s="430"/>
      <c r="J37" s="431"/>
      <c r="K37" s="278">
        <f>VLOOKUP(A37,EQUIPOS!A7:D164,4,FALSE)</f>
        <v>657829.75396033586</v>
      </c>
      <c r="L37" s="344"/>
      <c r="M37" s="345">
        <v>4</v>
      </c>
      <c r="N37" s="281">
        <f>K37/M37</f>
        <v>164457.43849008397</v>
      </c>
    </row>
    <row r="38" spans="1:14">
      <c r="A38" s="119" t="s">
        <v>363</v>
      </c>
      <c r="B38" s="867" t="str">
        <f>VLOOKUP(A38,EQUIPOS!A8:D154,3,FALSE)</f>
        <v>Vibrador de concreto, Motor de 3 hp a 18.000 rpm Mangueras de 4 mt</v>
      </c>
      <c r="C38" s="868"/>
      <c r="D38" s="868"/>
      <c r="E38" s="868"/>
      <c r="F38" s="868"/>
      <c r="G38" s="868"/>
      <c r="H38" s="869"/>
      <c r="I38" s="337"/>
      <c r="J38" s="339"/>
      <c r="K38" s="278">
        <f>VLOOKUP(A38,EQUIPOS!A8:D165,4,FALSE)</f>
        <v>4742.0551298424871</v>
      </c>
      <c r="L38" s="432"/>
      <c r="M38" s="433">
        <v>2</v>
      </c>
      <c r="N38" s="281">
        <f>K38/M38</f>
        <v>2371.0275649212435</v>
      </c>
    </row>
    <row r="39" spans="1:14">
      <c r="B39" s="867"/>
      <c r="C39" s="868"/>
      <c r="D39" s="868"/>
      <c r="E39" s="874"/>
      <c r="F39" s="868"/>
      <c r="G39" s="868"/>
      <c r="H39" s="869"/>
      <c r="I39" s="42"/>
      <c r="J39" s="43"/>
      <c r="K39" s="283"/>
      <c r="L39" s="285"/>
      <c r="M39" s="286"/>
      <c r="N39" s="287"/>
    </row>
    <row r="40" spans="1:14">
      <c r="B40" s="875" t="s">
        <v>1036</v>
      </c>
      <c r="C40" s="876"/>
      <c r="D40" s="876"/>
      <c r="E40" s="44"/>
      <c r="F40" s="45"/>
      <c r="G40" s="45"/>
      <c r="H40" s="46"/>
      <c r="I40" s="42"/>
      <c r="J40" s="43"/>
      <c r="K40" s="288"/>
      <c r="L40" s="285"/>
      <c r="M40" s="410">
        <v>0.1</v>
      </c>
      <c r="N40" s="353">
        <f>N76*M40</f>
        <v>1174.5457360179728</v>
      </c>
    </row>
    <row r="41" spans="1:14" ht="15.75" thickBot="1">
      <c r="B41" s="867"/>
      <c r="C41" s="868"/>
      <c r="D41" s="868"/>
      <c r="E41" s="868"/>
      <c r="F41" s="868"/>
      <c r="G41" s="868"/>
      <c r="H41" s="869"/>
      <c r="I41" s="877"/>
      <c r="J41" s="878"/>
      <c r="K41" s="47"/>
      <c r="L41" s="879"/>
      <c r="M41" s="880"/>
      <c r="N41" s="111"/>
    </row>
    <row r="42" spans="1:14" ht="15.75" thickBot="1">
      <c r="B42" s="818" t="s">
        <v>1037</v>
      </c>
      <c r="C42" s="819"/>
      <c r="D42" s="819"/>
      <c r="E42" s="819"/>
      <c r="F42" s="819"/>
      <c r="G42" s="819"/>
      <c r="H42" s="819"/>
      <c r="I42" s="819"/>
      <c r="J42" s="819"/>
      <c r="K42" s="819"/>
      <c r="L42" s="819"/>
      <c r="M42" s="820"/>
      <c r="N42" s="403">
        <f>SUM(N36:N41)</f>
        <v>169926.42381001575</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3" t="s">
        <v>1028</v>
      </c>
      <c r="C46" s="864"/>
      <c r="D46" s="864"/>
      <c r="E46" s="864"/>
      <c r="F46" s="864"/>
      <c r="G46" s="864"/>
      <c r="H46" s="864"/>
      <c r="I46" s="898"/>
      <c r="J46" s="324" t="s">
        <v>1029</v>
      </c>
      <c r="K46" s="91" t="s">
        <v>1030</v>
      </c>
      <c r="L46" s="899" t="s">
        <v>1039</v>
      </c>
      <c r="M46" s="898"/>
      <c r="N46" s="92" t="s">
        <v>1035</v>
      </c>
    </row>
    <row r="47" spans="1:14">
      <c r="A47" s="167" t="s">
        <v>812</v>
      </c>
      <c r="B47" s="49" t="str">
        <f>VLOOKUP(A47,MATERIALES!A5:D372,3,FALSE)</f>
        <v>Acero PDR-60</v>
      </c>
      <c r="C47" s="290"/>
      <c r="D47" s="290"/>
      <c r="E47" s="290"/>
      <c r="F47" s="290"/>
      <c r="G47" s="290"/>
      <c r="H47" s="290"/>
      <c r="I47" s="277"/>
      <c r="J47" s="233" t="str">
        <f>VLOOKUP(A47,MATERIALES!A3:D632,2,FALSE)</f>
        <v>kg</v>
      </c>
      <c r="K47" s="416">
        <v>11.875220230569418</v>
      </c>
      <c r="L47" s="276"/>
      <c r="M47" s="411">
        <f>VLOOKUP(A47,MATERIALES!A5:D389,4,FALSE)</f>
        <v>3284</v>
      </c>
      <c r="N47" s="281">
        <f>K47*M47</f>
        <v>38998.223237189966</v>
      </c>
    </row>
    <row r="48" spans="1:14">
      <c r="A48" s="167" t="s">
        <v>816</v>
      </c>
      <c r="B48" s="49" t="str">
        <f>VLOOKUP(A48,MATERIALES!A6:D372,3,FALSE)</f>
        <v>Aditivo curador</v>
      </c>
      <c r="C48" s="434"/>
      <c r="D48" s="434"/>
      <c r="E48" s="434"/>
      <c r="F48" s="434"/>
      <c r="G48" s="434"/>
      <c r="H48" s="434"/>
      <c r="I48" s="434"/>
      <c r="J48" s="320" t="str">
        <f>VLOOKUP(A48,MATERIALES!A4:D633,2,FALSE)</f>
        <v>kg</v>
      </c>
      <c r="K48" s="406">
        <v>0.5</v>
      </c>
      <c r="L48" s="430"/>
      <c r="M48" s="411">
        <f>VLOOKUP(A48,MATERIALES!A6:D390,4,FALSE)</f>
        <v>5179.0325000000003</v>
      </c>
      <c r="N48" s="281">
        <f>K48*M48</f>
        <v>2589.5162500000001</v>
      </c>
    </row>
    <row r="49" spans="1:14">
      <c r="A49" s="167" t="s">
        <v>859</v>
      </c>
      <c r="B49" s="49" t="str">
        <f>VLOOKUP(A49,MATERIALES!A6:D372,3,FALSE)</f>
        <v>Alambre negro para amarre calibre 18</v>
      </c>
      <c r="C49" s="434"/>
      <c r="D49" s="434"/>
      <c r="E49" s="434"/>
      <c r="F49" s="434"/>
      <c r="G49" s="434"/>
      <c r="H49" s="434"/>
      <c r="I49" s="434"/>
      <c r="J49" s="321" t="str">
        <f>VLOOKUP(A49,MATERIALES!A5:D634,2,FALSE)</f>
        <v>kg</v>
      </c>
      <c r="K49" s="406">
        <v>0.5</v>
      </c>
      <c r="L49" s="430"/>
      <c r="M49" s="411">
        <f>VLOOKUP(A49,MATERIALES!A6:D391,4,FALSE)</f>
        <v>4475</v>
      </c>
      <c r="N49" s="281">
        <f>K49*M49</f>
        <v>2237.5</v>
      </c>
    </row>
    <row r="50" spans="1:14">
      <c r="A50" s="167" t="s">
        <v>901</v>
      </c>
      <c r="B50" s="49" t="str">
        <f>VLOOKUP(A50,MATERIALES!A6:D372,3,FALSE)</f>
        <v>Concreto Resistencia  28 (Mpa)</v>
      </c>
      <c r="C50" s="434"/>
      <c r="D50" s="434"/>
      <c r="E50" s="434"/>
      <c r="F50" s="434"/>
      <c r="G50" s="434"/>
      <c r="H50" s="434"/>
      <c r="I50" s="434"/>
      <c r="J50" s="321" t="str">
        <f>VLOOKUP(A50,MATERIALES!A6:D635,2,FALSE)</f>
        <v>m3</v>
      </c>
      <c r="K50" s="445">
        <v>0.13194689145077132</v>
      </c>
      <c r="L50" s="430"/>
      <c r="M50" s="411">
        <f>VLOOKUP(A50,MATERIALES!A6:D392,4,FALSE)</f>
        <v>285000</v>
      </c>
      <c r="N50" s="281">
        <f>K50*M50</f>
        <v>37604.864063469824</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8" t="s">
        <v>1037</v>
      </c>
      <c r="C54" s="819"/>
      <c r="D54" s="819"/>
      <c r="E54" s="819"/>
      <c r="F54" s="819"/>
      <c r="G54" s="819"/>
      <c r="H54" s="819"/>
      <c r="I54" s="819"/>
      <c r="J54" s="819"/>
      <c r="K54" s="819"/>
      <c r="L54" s="819"/>
      <c r="M54" s="820"/>
      <c r="N54" s="403">
        <f>SUM(N47:N53)</f>
        <v>81430.103550659784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5">
        <f>VLOOKUP(A59,TRANSPORTE!A5:D117,4,FALSE)</f>
        <v>1349.0999999999997</v>
      </c>
      <c r="M59" s="906"/>
      <c r="N59" s="296">
        <f>K59*L59</f>
        <v>67.454999999999984</v>
      </c>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67.454999999999984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11745.457360179727</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N42+N54+N65+N76</f>
        <v>263169.43972085527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52633.88794417106</v>
      </c>
      <c r="M83" s="854"/>
      <c r="N83" s="57"/>
    </row>
    <row r="84" spans="1:14">
      <c r="B84" s="95" t="s">
        <v>1057</v>
      </c>
      <c r="C84" s="96"/>
      <c r="D84" s="96"/>
      <c r="E84" s="96"/>
      <c r="F84" s="96"/>
      <c r="G84" s="96"/>
      <c r="H84" s="96"/>
      <c r="I84" s="93"/>
      <c r="J84" s="94"/>
      <c r="K84" s="313">
        <v>0.05</v>
      </c>
      <c r="L84" s="853">
        <f>N78*K84</f>
        <v>13158.471986042765</v>
      </c>
      <c r="M84" s="854"/>
      <c r="N84" s="57"/>
    </row>
    <row r="85" spans="1:14" ht="15.75" thickBot="1">
      <c r="B85" s="97" t="s">
        <v>1058</v>
      </c>
      <c r="C85" s="98"/>
      <c r="D85" s="98"/>
      <c r="E85" s="98"/>
      <c r="F85" s="98"/>
      <c r="G85" s="98"/>
      <c r="H85" s="98"/>
      <c r="I85" s="99"/>
      <c r="J85" s="100"/>
      <c r="K85" s="314">
        <v>0.05</v>
      </c>
      <c r="L85" s="855">
        <f>N78*K85</f>
        <v>13158.471986042765</v>
      </c>
      <c r="M85" s="856"/>
      <c r="N85" s="57"/>
    </row>
    <row r="86" spans="1:14" ht="15.75" thickBot="1">
      <c r="B86" s="818" t="s">
        <v>1037</v>
      </c>
      <c r="C86" s="819"/>
      <c r="D86" s="819"/>
      <c r="E86" s="819"/>
      <c r="F86" s="819"/>
      <c r="G86" s="819"/>
      <c r="H86" s="819"/>
      <c r="I86" s="819"/>
      <c r="J86" s="819"/>
      <c r="K86" s="819"/>
      <c r="L86" s="819"/>
      <c r="M86" s="820"/>
      <c r="N86" s="58">
        <f>L83+L84+L85</f>
        <v>78950.831916256604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342120.2716371119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15" customHeight="1">
      <c r="B107" s="965" t="s">
        <v>2325</v>
      </c>
      <c r="C107" s="966"/>
      <c r="D107" s="966"/>
      <c r="E107" s="966"/>
      <c r="F107" s="966"/>
      <c r="G107" s="966"/>
      <c r="H107" s="966"/>
      <c r="I107" s="966"/>
      <c r="J107" s="966"/>
      <c r="K107" s="966"/>
      <c r="L107" s="966"/>
      <c r="M107" s="966"/>
      <c r="N107" s="967"/>
    </row>
    <row r="108" spans="2:14" ht="30.75" customHeight="1">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228</v>
      </c>
      <c r="B36" s="867" t="str">
        <f>VLOOKUP(A36,EQUIPOS!A6:D154,3,FALSE)</f>
        <v xml:space="preserve">Formaleta metálica (concreto hidráulico)
</v>
      </c>
      <c r="C36" s="868"/>
      <c r="D36" s="868"/>
      <c r="E36" s="868"/>
      <c r="F36" s="868"/>
      <c r="G36" s="868"/>
      <c r="H36" s="869"/>
      <c r="I36" s="276"/>
      <c r="J36" s="277"/>
      <c r="K36" s="278">
        <f>VLOOKUP(A36,EQUIPOS!A6:D163,4,FALSE)</f>
        <v>3846.8240379851272</v>
      </c>
      <c r="L36" s="279"/>
      <c r="M36" s="280">
        <v>2</v>
      </c>
      <c r="N36" s="281">
        <f>K36/M36</f>
        <v>1923.4120189925636</v>
      </c>
    </row>
    <row r="37" spans="1:14">
      <c r="A37" s="119" t="s">
        <v>282</v>
      </c>
      <c r="B37" s="867" t="str">
        <f>VLOOKUP(A37,EQUIPOS!A7:D154,3,FALSE)</f>
        <v>Piloteadora potencia 250KW, RPM 1800, fuerza elevadora 200KN</v>
      </c>
      <c r="C37" s="868"/>
      <c r="D37" s="868"/>
      <c r="E37" s="868"/>
      <c r="F37" s="868"/>
      <c r="G37" s="868"/>
      <c r="H37" s="869"/>
      <c r="I37" s="430"/>
      <c r="J37" s="431"/>
      <c r="K37" s="278">
        <f>VLOOKUP(A37,EQUIPOS!A7:D164,4,FALSE)</f>
        <v>657829.75396033586</v>
      </c>
      <c r="L37" s="344"/>
      <c r="M37" s="345">
        <v>4</v>
      </c>
      <c r="N37" s="281">
        <f>K37/M37</f>
        <v>164457.43849008397</v>
      </c>
    </row>
    <row r="38" spans="1:14">
      <c r="A38" s="119" t="s">
        <v>363</v>
      </c>
      <c r="B38" s="867" t="str">
        <f>VLOOKUP(A38,EQUIPOS!A8:D154,3,FALSE)</f>
        <v>Vibrador de concreto, Motor de 3 hp a 18.000 rpm Mangueras de 4 mt</v>
      </c>
      <c r="C38" s="868"/>
      <c r="D38" s="868"/>
      <c r="E38" s="868"/>
      <c r="F38" s="868"/>
      <c r="G38" s="868"/>
      <c r="H38" s="869"/>
      <c r="I38" s="337"/>
      <c r="J38" s="339"/>
      <c r="K38" s="278">
        <f>VLOOKUP(A38,EQUIPOS!A8:D165,4,FALSE)</f>
        <v>4742.0551298424871</v>
      </c>
      <c r="L38" s="432"/>
      <c r="M38" s="433">
        <v>2</v>
      </c>
      <c r="N38" s="281">
        <f>K38/M38</f>
        <v>2371.0275649212435</v>
      </c>
    </row>
    <row r="39" spans="1:14">
      <c r="B39" s="867"/>
      <c r="C39" s="868"/>
      <c r="D39" s="868"/>
      <c r="E39" s="874"/>
      <c r="F39" s="868"/>
      <c r="G39" s="868"/>
      <c r="H39" s="869"/>
      <c r="I39" s="42"/>
      <c r="J39" s="43"/>
      <c r="K39" s="283"/>
      <c r="L39" s="285"/>
      <c r="M39" s="286"/>
      <c r="N39" s="287"/>
    </row>
    <row r="40" spans="1:14">
      <c r="B40" s="875" t="s">
        <v>1036</v>
      </c>
      <c r="C40" s="876"/>
      <c r="D40" s="876"/>
      <c r="E40" s="44"/>
      <c r="F40" s="45"/>
      <c r="G40" s="45"/>
      <c r="H40" s="46"/>
      <c r="I40" s="42"/>
      <c r="J40" s="43"/>
      <c r="K40" s="288"/>
      <c r="L40" s="285"/>
      <c r="M40" s="410">
        <v>0.1</v>
      </c>
      <c r="N40" s="353">
        <f>N76*M40</f>
        <v>1174.5457360179728</v>
      </c>
    </row>
    <row r="41" spans="1:14" ht="15.75" thickBot="1">
      <c r="B41" s="867"/>
      <c r="C41" s="868"/>
      <c r="D41" s="868"/>
      <c r="E41" s="868"/>
      <c r="F41" s="868"/>
      <c r="G41" s="868"/>
      <c r="H41" s="869"/>
      <c r="I41" s="877"/>
      <c r="J41" s="878"/>
      <c r="K41" s="47"/>
      <c r="L41" s="879"/>
      <c r="M41" s="880"/>
      <c r="N41" s="111"/>
    </row>
    <row r="42" spans="1:14" ht="15.75" thickBot="1">
      <c r="B42" s="818" t="s">
        <v>1037</v>
      </c>
      <c r="C42" s="819"/>
      <c r="D42" s="819"/>
      <c r="E42" s="819"/>
      <c r="F42" s="819"/>
      <c r="G42" s="819"/>
      <c r="H42" s="819"/>
      <c r="I42" s="819"/>
      <c r="J42" s="819"/>
      <c r="K42" s="819"/>
      <c r="L42" s="819"/>
      <c r="M42" s="820"/>
      <c r="N42" s="403">
        <f>SUM(N36:N41)</f>
        <v>169926.42381001575</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3" t="s">
        <v>1028</v>
      </c>
      <c r="C46" s="864"/>
      <c r="D46" s="864"/>
      <c r="E46" s="864"/>
      <c r="F46" s="864"/>
      <c r="G46" s="864"/>
      <c r="H46" s="864"/>
      <c r="I46" s="898"/>
      <c r="J46" s="324" t="s">
        <v>1029</v>
      </c>
      <c r="K46" s="91" t="s">
        <v>1030</v>
      </c>
      <c r="L46" s="899" t="s">
        <v>1039</v>
      </c>
      <c r="M46" s="898"/>
      <c r="N46" s="92" t="s">
        <v>1035</v>
      </c>
    </row>
    <row r="47" spans="1:14">
      <c r="A47" s="167" t="s">
        <v>812</v>
      </c>
      <c r="B47" s="49" t="str">
        <f>VLOOKUP(A47,MATERIALES!A5:D372,3,FALSE)</f>
        <v>Acero PDR-60</v>
      </c>
      <c r="C47" s="290"/>
      <c r="D47" s="290"/>
      <c r="E47" s="290"/>
      <c r="F47" s="290"/>
      <c r="G47" s="290"/>
      <c r="H47" s="290"/>
      <c r="I47" s="277"/>
      <c r="J47" s="233" t="str">
        <f>VLOOKUP(A47,MATERIALES!A3:D632,2,FALSE)</f>
        <v>kg</v>
      </c>
      <c r="K47" s="416">
        <v>11.875220230569418</v>
      </c>
      <c r="L47" s="276"/>
      <c r="M47" s="411">
        <f>VLOOKUP(A47,MATERIALES!A5:D389,4,FALSE)</f>
        <v>3284</v>
      </c>
      <c r="N47" s="281">
        <f>K47*M47</f>
        <v>38998.223237189966</v>
      </c>
    </row>
    <row r="48" spans="1:14">
      <c r="A48" s="167" t="s">
        <v>816</v>
      </c>
      <c r="B48" s="49" t="str">
        <f>VLOOKUP(A48,MATERIALES!A6:D372,3,FALSE)</f>
        <v>Aditivo curador</v>
      </c>
      <c r="C48" s="434"/>
      <c r="D48" s="434"/>
      <c r="E48" s="434"/>
      <c r="F48" s="434"/>
      <c r="G48" s="434"/>
      <c r="H48" s="434"/>
      <c r="I48" s="434"/>
      <c r="J48" s="320" t="str">
        <f>VLOOKUP(A48,MATERIALES!A4:D633,2,FALSE)</f>
        <v>kg</v>
      </c>
      <c r="K48" s="406">
        <v>0.5</v>
      </c>
      <c r="L48" s="430"/>
      <c r="M48" s="411">
        <f>VLOOKUP(A48,MATERIALES!A6:D390,4,FALSE)</f>
        <v>5179.0325000000003</v>
      </c>
      <c r="N48" s="281">
        <f>K48*M48</f>
        <v>2589.5162500000001</v>
      </c>
    </row>
    <row r="49" spans="1:14">
      <c r="A49" s="167" t="s">
        <v>859</v>
      </c>
      <c r="B49" s="49" t="str">
        <f>VLOOKUP(A49,MATERIALES!A6:D372,3,FALSE)</f>
        <v>Alambre negro para amarre calibre 18</v>
      </c>
      <c r="C49" s="434"/>
      <c r="D49" s="434"/>
      <c r="E49" s="434"/>
      <c r="F49" s="434"/>
      <c r="G49" s="434"/>
      <c r="H49" s="434"/>
      <c r="I49" s="434"/>
      <c r="J49" s="321" t="str">
        <f>VLOOKUP(A49,MATERIALES!A5:D634,2,FALSE)</f>
        <v>kg</v>
      </c>
      <c r="K49" s="406">
        <v>0.5</v>
      </c>
      <c r="L49" s="430"/>
      <c r="M49" s="411">
        <f>VLOOKUP(A49,MATERIALES!A6:D391,4,FALSE)</f>
        <v>4475</v>
      </c>
      <c r="N49" s="281">
        <f>K49*M49</f>
        <v>2237.5</v>
      </c>
    </row>
    <row r="50" spans="1:14">
      <c r="A50" s="167" t="s">
        <v>901</v>
      </c>
      <c r="B50" s="49" t="str">
        <f>VLOOKUP(A50,MATERIALES!A6:D372,3,FALSE)</f>
        <v>Concreto Resistencia  28 (Mpa)</v>
      </c>
      <c r="C50" s="434"/>
      <c r="D50" s="434"/>
      <c r="E50" s="434"/>
      <c r="F50" s="434"/>
      <c r="G50" s="434"/>
      <c r="H50" s="434"/>
      <c r="I50" s="434"/>
      <c r="J50" s="321" t="str">
        <f>VLOOKUP(A50,MATERIALES!A6:D635,2,FALSE)</f>
        <v>m3</v>
      </c>
      <c r="K50" s="445">
        <v>0.13194689145077132</v>
      </c>
      <c r="L50" s="430"/>
      <c r="M50" s="411">
        <f>VLOOKUP(A50,MATERIALES!A6:D392,4,FALSE)</f>
        <v>285000</v>
      </c>
      <c r="N50" s="281">
        <f>K50*M50</f>
        <v>37604.864063469824</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8" t="s">
        <v>1037</v>
      </c>
      <c r="C54" s="819"/>
      <c r="D54" s="819"/>
      <c r="E54" s="819"/>
      <c r="F54" s="819"/>
      <c r="G54" s="819"/>
      <c r="H54" s="819"/>
      <c r="I54" s="819"/>
      <c r="J54" s="819"/>
      <c r="K54" s="819"/>
      <c r="L54" s="819"/>
      <c r="M54" s="820"/>
      <c r="N54" s="403">
        <f>SUM(N47:N53)</f>
        <v>81430.103550659784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05">
        <f>VLOOKUP(A59,TRANSPORTE!A5:D117,4,FALSE)</f>
        <v>1349.0999999999997</v>
      </c>
      <c r="M59" s="906"/>
      <c r="N59" s="296">
        <f>K59*L59</f>
        <v>67.454999999999984</v>
      </c>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96"/>
      <c r="M64" s="897"/>
      <c r="N64" s="133"/>
    </row>
    <row r="65" spans="1:15" ht="15.75" thickBot="1">
      <c r="B65" s="907" t="s">
        <v>1037</v>
      </c>
      <c r="C65" s="861"/>
      <c r="D65" s="861"/>
      <c r="E65" s="861"/>
      <c r="F65" s="861"/>
      <c r="G65" s="861"/>
      <c r="H65" s="861"/>
      <c r="I65" s="861"/>
      <c r="J65" s="861"/>
      <c r="K65" s="861"/>
      <c r="L65" s="861"/>
      <c r="M65" s="862"/>
      <c r="N65" s="110">
        <f>N59+N60+N61+N62+N63</f>
        <v>67.454999999999984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860"/>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94"/>
      <c r="C75" s="895"/>
      <c r="D75" s="895"/>
      <c r="E75" s="895"/>
      <c r="F75" s="895"/>
      <c r="G75" s="895"/>
      <c r="H75" s="895"/>
      <c r="I75" s="132"/>
      <c r="J75" s="132"/>
      <c r="K75" s="132"/>
      <c r="L75" s="908"/>
      <c r="M75" s="908"/>
      <c r="N75" s="51"/>
    </row>
    <row r="76" spans="1:15" ht="15.75" thickBot="1">
      <c r="B76" s="907" t="s">
        <v>1037</v>
      </c>
      <c r="C76" s="861"/>
      <c r="D76" s="861"/>
      <c r="E76" s="861"/>
      <c r="F76" s="861"/>
      <c r="G76" s="861"/>
      <c r="H76" s="861"/>
      <c r="I76" s="861"/>
      <c r="J76" s="861"/>
      <c r="K76" s="861"/>
      <c r="L76" s="861"/>
      <c r="M76" s="862"/>
      <c r="N76" s="310">
        <f>SUM(N70:N75)</f>
        <v>11745.457360179727</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N42+N54+N65+N76</f>
        <v>263169.43972085527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52633.88794417106</v>
      </c>
      <c r="M83" s="854"/>
      <c r="N83" s="57"/>
    </row>
    <row r="84" spans="1:14">
      <c r="B84" s="95" t="s">
        <v>1057</v>
      </c>
      <c r="C84" s="96"/>
      <c r="D84" s="96"/>
      <c r="E84" s="96"/>
      <c r="F84" s="96"/>
      <c r="G84" s="96"/>
      <c r="H84" s="96"/>
      <c r="I84" s="93"/>
      <c r="J84" s="94"/>
      <c r="K84" s="313">
        <v>0.05</v>
      </c>
      <c r="L84" s="853">
        <f>N78*K84</f>
        <v>13158.471986042765</v>
      </c>
      <c r="M84" s="854"/>
      <c r="N84" s="57"/>
    </row>
    <row r="85" spans="1:14" ht="15.75" thickBot="1">
      <c r="B85" s="97" t="s">
        <v>1058</v>
      </c>
      <c r="C85" s="98"/>
      <c r="D85" s="98"/>
      <c r="E85" s="98"/>
      <c r="F85" s="98"/>
      <c r="G85" s="98"/>
      <c r="H85" s="98"/>
      <c r="I85" s="99"/>
      <c r="J85" s="100"/>
      <c r="K85" s="314">
        <v>0.05</v>
      </c>
      <c r="L85" s="855">
        <f>N78*K85</f>
        <v>13158.471986042765</v>
      </c>
      <c r="M85" s="856"/>
      <c r="N85" s="57"/>
    </row>
    <row r="86" spans="1:14" ht="15.75" thickBot="1">
      <c r="B86" s="818" t="s">
        <v>1037</v>
      </c>
      <c r="C86" s="819"/>
      <c r="D86" s="819"/>
      <c r="E86" s="819"/>
      <c r="F86" s="819"/>
      <c r="G86" s="819"/>
      <c r="H86" s="819"/>
      <c r="I86" s="819"/>
      <c r="J86" s="819"/>
      <c r="K86" s="819"/>
      <c r="L86" s="819"/>
      <c r="M86" s="820"/>
      <c r="N86" s="58">
        <f>L83+L84+L85</f>
        <v>78950.831916256604</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342120.2716371119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P124"/>
  <sheetViews>
    <sheetView topLeftCell="A73" zoomScale="77" zoomScaleNormal="77" workbookViewId="0">
      <selection activeCell="P76" sqref="P76:P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5.7109375"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119" t="s">
        <v>243</v>
      </c>
      <c r="B36" s="867" t="str">
        <f>VLOOKUP(A36,EQUIPOS!A6:D154,3,FALSE)</f>
        <v>Grúa 10 ton</v>
      </c>
      <c r="C36" s="868"/>
      <c r="D36" s="868"/>
      <c r="E36" s="868"/>
      <c r="F36" s="868"/>
      <c r="G36" s="868"/>
      <c r="H36" s="869"/>
      <c r="I36" s="276"/>
      <c r="J36" s="277"/>
      <c r="K36" s="278">
        <f>VLOOKUP(A36,EQUIPOS!A6:D163,4,FALSE)</f>
        <v>191305.95270072177</v>
      </c>
      <c r="L36" s="279"/>
      <c r="M36" s="280">
        <v>0.158</v>
      </c>
      <c r="N36" s="281">
        <f t="shared" ref="N36:N44" si="0">K36/M36</f>
        <v>1210797.1689919098</v>
      </c>
      <c r="O36">
        <v>185966.40742753449</v>
      </c>
      <c r="P36">
        <f>+K36/O36</f>
        <v>1.0287124182644005</v>
      </c>
    </row>
    <row r="37" spans="1:16">
      <c r="A37" s="119" t="s">
        <v>121</v>
      </c>
      <c r="B37" s="867" t="str">
        <f>VLOOKUP(A37,EQUIPOS!A7:D154,3,FALSE)</f>
        <v>Bomba eléctrica para accionar la celda</v>
      </c>
      <c r="C37" s="868"/>
      <c r="D37" s="868"/>
      <c r="E37" s="868"/>
      <c r="F37" s="868"/>
      <c r="G37" s="868"/>
      <c r="H37" s="869"/>
      <c r="I37" s="430"/>
      <c r="J37" s="431"/>
      <c r="K37" s="278">
        <f>VLOOKUP(A37,EQUIPOS!A7:D164,4,FALSE)</f>
        <v>72513.203502741613</v>
      </c>
      <c r="L37" s="344"/>
      <c r="M37" s="345">
        <v>0.158</v>
      </c>
      <c r="N37" s="281">
        <f t="shared" si="0"/>
        <v>458944.32596671907</v>
      </c>
      <c r="O37">
        <v>70489.285650000005</v>
      </c>
      <c r="P37">
        <f t="shared" ref="P37:P44" si="1">+K37/O37</f>
        <v>1.0287124182644005</v>
      </c>
    </row>
    <row r="38" spans="1:16">
      <c r="A38" s="119" t="s">
        <v>217</v>
      </c>
      <c r="B38" s="867" t="str">
        <f>VLOOKUP(A38,EQUIPOS!A8:D154,3,FALSE)</f>
        <v>Equipo de soldadura y de acetileno (incluye soldadura)</v>
      </c>
      <c r="C38" s="868"/>
      <c r="D38" s="868"/>
      <c r="E38" s="868"/>
      <c r="F38" s="868"/>
      <c r="G38" s="868"/>
      <c r="H38" s="869"/>
      <c r="I38" s="430"/>
      <c r="J38" s="431"/>
      <c r="K38" s="447">
        <f>VLOOKUP(A38,EQUIPOS!A8:D165,4,FALSE)</f>
        <v>34469.178627082292</v>
      </c>
      <c r="L38" s="344"/>
      <c r="M38" s="345">
        <v>0.158</v>
      </c>
      <c r="N38" s="281">
        <f t="shared" si="0"/>
        <v>218159.358399255</v>
      </c>
      <c r="O38">
        <v>33507.108512636805</v>
      </c>
      <c r="P38">
        <f t="shared" si="1"/>
        <v>1.0287124182644007</v>
      </c>
    </row>
    <row r="39" spans="1:16">
      <c r="A39" s="119" t="s">
        <v>255</v>
      </c>
      <c r="B39" s="867" t="str">
        <f>VLOOKUP(A39,EQUIPOS!A9:D154,3,FALSE)</f>
        <v>Manómetro cable de acero para bajar la celda</v>
      </c>
      <c r="C39" s="868"/>
      <c r="D39" s="868"/>
      <c r="E39" s="868"/>
      <c r="F39" s="868"/>
      <c r="G39" s="868"/>
      <c r="H39" s="869"/>
      <c r="I39" s="430"/>
      <c r="J39" s="431"/>
      <c r="K39" s="447">
        <f>VLOOKUP(A39,EQUIPOS!A9:D166,4,FALSE)</f>
        <v>2017758.7143929438</v>
      </c>
      <c r="L39" s="344"/>
      <c r="M39" s="345">
        <v>0.158</v>
      </c>
      <c r="N39" s="281">
        <f t="shared" si="0"/>
        <v>12770624.774638884</v>
      </c>
      <c r="O39">
        <v>1961441</v>
      </c>
      <c r="P39">
        <f t="shared" si="1"/>
        <v>1.0287124182644003</v>
      </c>
    </row>
    <row r="40" spans="1:16">
      <c r="A40" s="119" t="s">
        <v>1732</v>
      </c>
      <c r="B40" s="867" t="str">
        <f>VLOOKUP(A40,EQUIPOS!A10:D154,3,FALSE)</f>
        <v xml:space="preserve">Retroexcavadora sobre llantas 
</v>
      </c>
      <c r="C40" s="868"/>
      <c r="D40" s="868"/>
      <c r="E40" s="868"/>
      <c r="F40" s="868"/>
      <c r="G40" s="868"/>
      <c r="H40" s="869"/>
      <c r="I40" s="430"/>
      <c r="J40" s="431"/>
      <c r="K40" s="447">
        <f>VLOOKUP(A40,EQUIPOS!A10:D167,4,FALSE)</f>
        <v>129620.87696892297</v>
      </c>
      <c r="L40" s="344"/>
      <c r="M40" s="345">
        <v>0.158</v>
      </c>
      <c r="N40" s="281">
        <f t="shared" si="0"/>
        <v>820385.29727166437</v>
      </c>
      <c r="O40">
        <v>115410</v>
      </c>
      <c r="P40">
        <f t="shared" si="1"/>
        <v>1.123133844284923</v>
      </c>
    </row>
    <row r="41" spans="1:16">
      <c r="A41" s="119" t="s">
        <v>115</v>
      </c>
      <c r="B41" s="867" t="str">
        <f>VLOOKUP(A41,EQUIPOS!A6:D154,3,FALSE)</f>
        <v>Andamiaje para Aplicar la Carga (Equipos Sustituto de la Tara)</v>
      </c>
      <c r="C41" s="868"/>
      <c r="D41" s="868"/>
      <c r="E41" s="868"/>
      <c r="F41" s="868"/>
      <c r="G41" s="868"/>
      <c r="H41" s="869"/>
      <c r="I41" s="430"/>
      <c r="J41" s="431"/>
      <c r="K41" s="447">
        <f>VLOOKUP(A41,EQUIPOS!A6:D154,4,FALSE)</f>
        <v>73374.970657544894</v>
      </c>
      <c r="L41" s="344"/>
      <c r="M41" s="345">
        <v>0.158</v>
      </c>
      <c r="N41" s="281">
        <f t="shared" si="0"/>
        <v>464398.54846547398</v>
      </c>
      <c r="O41">
        <v>71327</v>
      </c>
      <c r="P41">
        <f t="shared" si="1"/>
        <v>1.0287124182644005</v>
      </c>
    </row>
    <row r="42" spans="1:16">
      <c r="A42" s="119" t="s">
        <v>224</v>
      </c>
      <c r="B42" s="867" t="str">
        <f>VLOOKUP(A42,EQUIPOS!A12:D156,3,FALSE)</f>
        <v>Equipo de Medición (Deformimetros Eléctricos, Mecánicos, Celdas de Carga,  Etc.)</v>
      </c>
      <c r="C42" s="868"/>
      <c r="D42" s="868"/>
      <c r="E42" s="868"/>
      <c r="F42" s="868"/>
      <c r="G42" s="868"/>
      <c r="H42" s="869"/>
      <c r="I42" s="337"/>
      <c r="J42" s="339"/>
      <c r="K42" s="447">
        <f>VLOOKUP(A42,EQUIPOS!A12:D169,4,FALSE)</f>
        <v>167393.46068208895</v>
      </c>
      <c r="L42" s="432"/>
      <c r="M42" s="433">
        <v>0.158</v>
      </c>
      <c r="N42" s="281">
        <f t="shared" si="0"/>
        <v>1059452.2827980313</v>
      </c>
      <c r="O42">
        <v>162721.33757703446</v>
      </c>
      <c r="P42">
        <f t="shared" si="1"/>
        <v>1.0287124182644003</v>
      </c>
    </row>
    <row r="43" spans="1:16">
      <c r="A43" t="s">
        <v>335</v>
      </c>
      <c r="B43" s="867" t="str">
        <f>VLOOKUP(A43,EQUIPOS!A13:D157,3,FALSE)</f>
        <v>Tara (Recebo, Agua, Etc.)</v>
      </c>
      <c r="C43" s="868"/>
      <c r="D43" s="868"/>
      <c r="E43" s="868"/>
      <c r="F43" s="868"/>
      <c r="G43" s="868"/>
      <c r="H43" s="869"/>
      <c r="I43" s="42"/>
      <c r="J43" s="43"/>
      <c r="K43" s="447">
        <f>VLOOKUP(A43,EQUIPOS!A13:D170,4,FALSE)</f>
        <v>263866.18484515243</v>
      </c>
      <c r="L43" s="285"/>
      <c r="M43" s="286">
        <v>2.8000000000000001E-2</v>
      </c>
      <c r="N43" s="281">
        <f t="shared" si="0"/>
        <v>9423792.3158983011</v>
      </c>
      <c r="O43">
        <v>256501.40910161869</v>
      </c>
      <c r="P43">
        <f t="shared" si="1"/>
        <v>1.0287124182644003</v>
      </c>
    </row>
    <row r="44" spans="1:16">
      <c r="A44" t="s">
        <v>216</v>
      </c>
      <c r="B44" s="867" t="str">
        <f>VLOOKUP(A44,EQUIPOS!A14:D158,3,FALSE)</f>
        <v xml:space="preserve">Equipo de topografía Teodolito electrónico con abertura de anteojo de 42 mm. Aumento del anteojo: 30x.Distancia mínima de enfoque: 1.0 m. Precisión: 5´´. Compensador con rango de trabajo ±3´. </v>
      </c>
      <c r="C44" s="868"/>
      <c r="D44" s="868"/>
      <c r="E44" s="868"/>
      <c r="F44" s="868"/>
      <c r="G44" s="868"/>
      <c r="H44" s="869"/>
      <c r="I44" s="42"/>
      <c r="J44" s="43"/>
      <c r="K44" s="447">
        <f>VLOOKUP(A44,EQUIPOS!A14:D171,4,FALSE)</f>
        <v>69291.453810131978</v>
      </c>
      <c r="L44" s="285"/>
      <c r="M44" s="286">
        <v>0.158</v>
      </c>
      <c r="N44" s="282">
        <f t="shared" si="0"/>
        <v>438553.50512741756</v>
      </c>
      <c r="O44">
        <v>18361</v>
      </c>
      <c r="P44">
        <f t="shared" si="1"/>
        <v>3.7738387783961644</v>
      </c>
    </row>
    <row r="45" spans="1:16">
      <c r="B45" s="875" t="s">
        <v>1036</v>
      </c>
      <c r="C45" s="876"/>
      <c r="D45" s="876"/>
      <c r="E45" s="44"/>
      <c r="F45" s="45"/>
      <c r="G45" s="45"/>
      <c r="H45" s="46"/>
      <c r="I45" s="42"/>
      <c r="J45" s="43"/>
      <c r="K45" s="288"/>
      <c r="L45" s="285"/>
      <c r="M45" s="410">
        <v>0.02</v>
      </c>
      <c r="N45" s="353">
        <f>N81*M45</f>
        <v>23612.235743728568</v>
      </c>
    </row>
    <row r="46" spans="1:16" ht="15.75" thickBot="1">
      <c r="B46" s="867"/>
      <c r="C46" s="868"/>
      <c r="D46" s="868"/>
      <c r="E46" s="868"/>
      <c r="F46" s="868"/>
      <c r="G46" s="868"/>
      <c r="H46" s="869"/>
      <c r="I46" s="877"/>
      <c r="J46" s="878"/>
      <c r="K46" s="47"/>
      <c r="L46" s="879"/>
      <c r="M46" s="880"/>
      <c r="N46" s="111"/>
    </row>
    <row r="47" spans="1:16" ht="15.75" thickBot="1">
      <c r="B47" s="818" t="s">
        <v>1037</v>
      </c>
      <c r="C47" s="819"/>
      <c r="D47" s="819"/>
      <c r="E47" s="819"/>
      <c r="F47" s="819"/>
      <c r="G47" s="819"/>
      <c r="H47" s="819"/>
      <c r="I47" s="819"/>
      <c r="J47" s="819"/>
      <c r="K47" s="819"/>
      <c r="L47" s="819"/>
      <c r="M47" s="820"/>
      <c r="N47" s="403">
        <f>SUM(N36:N46)</f>
        <v>26888719.813301384</v>
      </c>
    </row>
    <row r="48" spans="1:16">
      <c r="B48" s="289"/>
      <c r="C48" s="40"/>
      <c r="D48" s="40"/>
      <c r="E48" s="40"/>
      <c r="F48" s="40"/>
      <c r="G48" s="40"/>
      <c r="H48" s="40"/>
      <c r="I48" s="40"/>
      <c r="J48" s="40"/>
      <c r="K48" s="40"/>
      <c r="L48" s="40"/>
      <c r="M48" s="40"/>
      <c r="N48" s="41"/>
    </row>
    <row r="49" spans="1:16">
      <c r="B49" s="70" t="s">
        <v>1038</v>
      </c>
      <c r="C49" s="71"/>
      <c r="D49" s="71"/>
      <c r="E49" s="71"/>
      <c r="F49" s="71"/>
      <c r="G49" s="71"/>
      <c r="H49" s="71"/>
      <c r="I49" s="71"/>
      <c r="J49" s="71"/>
      <c r="K49" s="71"/>
      <c r="L49" s="71"/>
      <c r="M49" s="71"/>
      <c r="N49" s="72"/>
    </row>
    <row r="50" spans="1:16" ht="15.75" thickBot="1">
      <c r="B50" s="73"/>
      <c r="C50" s="68"/>
      <c r="D50" s="68"/>
      <c r="E50" s="68"/>
      <c r="F50" s="68"/>
      <c r="G50" s="68"/>
      <c r="H50" s="68"/>
      <c r="I50" s="68"/>
      <c r="J50" s="67"/>
      <c r="K50" s="67"/>
      <c r="L50" s="67"/>
      <c r="M50" s="67"/>
      <c r="N50" s="69"/>
    </row>
    <row r="51" spans="1:16">
      <c r="B51" s="863" t="s">
        <v>1028</v>
      </c>
      <c r="C51" s="864"/>
      <c r="D51" s="864"/>
      <c r="E51" s="864"/>
      <c r="F51" s="864"/>
      <c r="G51" s="864"/>
      <c r="H51" s="864"/>
      <c r="I51" s="898"/>
      <c r="J51" s="324" t="s">
        <v>1029</v>
      </c>
      <c r="K51" s="91" t="s">
        <v>1030</v>
      </c>
      <c r="L51" s="899" t="s">
        <v>1039</v>
      </c>
      <c r="M51" s="898"/>
      <c r="N51" s="92" t="s">
        <v>1035</v>
      </c>
    </row>
    <row r="52" spans="1:16">
      <c r="A52" s="167" t="s">
        <v>412</v>
      </c>
      <c r="B52" s="49" t="str">
        <f>VLOOKUP(A52,MATERIALES!A5:D372,3,FALSE)</f>
        <v>Celda especial de carga</v>
      </c>
      <c r="C52" s="290"/>
      <c r="D52" s="290"/>
      <c r="E52" s="290"/>
      <c r="F52" s="290"/>
      <c r="G52" s="290"/>
      <c r="H52" s="290"/>
      <c r="I52" s="277"/>
      <c r="J52" s="233" t="str">
        <f>VLOOKUP(A52,MATERIALES!A6:D637,2,FALSE)</f>
        <v>u</v>
      </c>
      <c r="K52" s="291">
        <v>1</v>
      </c>
      <c r="L52" s="276"/>
      <c r="M52" s="411">
        <f>VLOOKUP(A52,MATERIALES!A5:D389,4,FALSE)</f>
        <v>16134788</v>
      </c>
      <c r="N52" s="281">
        <f t="shared" ref="N52:N58" si="2">K52*M52</f>
        <v>16134788</v>
      </c>
      <c r="O52">
        <v>14812858.26</v>
      </c>
      <c r="P52">
        <f>+M52/O52</f>
        <v>1.0892420434191072</v>
      </c>
    </row>
    <row r="53" spans="1:16">
      <c r="A53" s="167" t="s">
        <v>515</v>
      </c>
      <c r="B53" s="49" t="str">
        <f>VLOOKUP(A53,MATERIALES!A6:D372,3,FALSE)</f>
        <v>Manguera de alta presión</v>
      </c>
      <c r="C53" s="434"/>
      <c r="D53" s="434"/>
      <c r="E53" s="434"/>
      <c r="F53" s="434"/>
      <c r="G53" s="434"/>
      <c r="H53" s="434"/>
      <c r="I53" s="434"/>
      <c r="J53" s="320" t="str">
        <f>VLOOKUP(A53,MATERIALES!A7:D638,2,FALSE)</f>
        <v>m</v>
      </c>
      <c r="K53" s="406">
        <v>30</v>
      </c>
      <c r="L53" s="430"/>
      <c r="M53" s="411">
        <f>VLOOKUP(A53,MATERIALES!A6:D390,4,FALSE)</f>
        <v>103043</v>
      </c>
      <c r="N53" s="281">
        <f t="shared" si="2"/>
        <v>3091290</v>
      </c>
      <c r="O53">
        <v>94600.09</v>
      </c>
      <c r="P53">
        <f t="shared" ref="P53:P58" si="3">+M53/O53</f>
        <v>1.0892484351759073</v>
      </c>
    </row>
    <row r="54" spans="1:16">
      <c r="A54" s="167" t="s">
        <v>792</v>
      </c>
      <c r="B54" s="49" t="str">
        <f>VLOOKUP(A54,MATERIALES!A6:D372,3,FALSE)</f>
        <v>Tubo Metálico De Alta Resistencia</v>
      </c>
      <c r="C54" s="434"/>
      <c r="D54" s="434"/>
      <c r="E54" s="434"/>
      <c r="F54" s="434"/>
      <c r="G54" s="434"/>
      <c r="H54" s="434"/>
      <c r="I54" s="434"/>
      <c r="J54" s="321" t="str">
        <f>VLOOKUP(A54,MATERIALES!A8:D639,2,FALSE)</f>
        <v>m</v>
      </c>
      <c r="K54" s="406">
        <v>60</v>
      </c>
      <c r="L54" s="430"/>
      <c r="M54" s="411">
        <f>VLOOKUP(A54,MATERIALES!A6:D391,4,FALSE)</f>
        <v>62650</v>
      </c>
      <c r="N54" s="281">
        <f t="shared" si="2"/>
        <v>3759000</v>
      </c>
      <c r="O54">
        <v>57517</v>
      </c>
      <c r="P54">
        <f t="shared" si="3"/>
        <v>1.0892431802771354</v>
      </c>
    </row>
    <row r="55" spans="1:16">
      <c r="A55" s="167" t="s">
        <v>799</v>
      </c>
      <c r="B55" s="49" t="str">
        <f>VLOOKUP(A55,MATERIALES!A6:D372,3,FALSE)</f>
        <v>Uniones especiales de alta resistencia para tubería</v>
      </c>
      <c r="C55" s="434"/>
      <c r="D55" s="434"/>
      <c r="E55" s="434"/>
      <c r="F55" s="434"/>
      <c r="G55" s="434"/>
      <c r="H55" s="434"/>
      <c r="I55" s="434"/>
      <c r="J55" s="321" t="str">
        <f>VLOOKUP(A55,MATERIALES!A9:D640,2,FALSE)</f>
        <v>u</v>
      </c>
      <c r="K55" s="406">
        <v>12</v>
      </c>
      <c r="L55" s="430"/>
      <c r="M55" s="411">
        <f>VLOOKUP(A55,MATERIALES!A6:D392,4,FALSE)</f>
        <v>41140</v>
      </c>
      <c r="N55" s="281">
        <f t="shared" si="2"/>
        <v>493680</v>
      </c>
      <c r="O55">
        <v>37770</v>
      </c>
      <c r="P55">
        <f t="shared" si="3"/>
        <v>1.0892242520518931</v>
      </c>
    </row>
    <row r="56" spans="1:16">
      <c r="A56" s="167" t="s">
        <v>755</v>
      </c>
      <c r="B56" s="49" t="str">
        <f>VLOOKUP(A56,MATERIALES!A7:D372,3,FALSE)</f>
        <v>Transductores electrónicos (incluye cables, protección contra el concreto y panel de lectura)</v>
      </c>
      <c r="C56" s="434"/>
      <c r="D56" s="434"/>
      <c r="E56" s="434"/>
      <c r="F56" s="434"/>
      <c r="G56" s="434"/>
      <c r="H56" s="434"/>
      <c r="I56" s="434"/>
      <c r="J56" s="321" t="str">
        <f>VLOOKUP(A56,MATERIALES!A10:D641,2,FALSE)</f>
        <v>u</v>
      </c>
      <c r="K56" s="406">
        <v>2</v>
      </c>
      <c r="L56" s="430"/>
      <c r="M56" s="411">
        <f>VLOOKUP(A56,MATERIALES!A7:D393,4,FALSE)</f>
        <v>2203249</v>
      </c>
      <c r="N56" s="281">
        <f t="shared" si="2"/>
        <v>4406498</v>
      </c>
      <c r="O56">
        <v>2022736.03</v>
      </c>
      <c r="P56">
        <f t="shared" si="3"/>
        <v>1.0892419808233702</v>
      </c>
    </row>
    <row r="57" spans="1:16">
      <c r="A57" s="167" t="s">
        <v>757</v>
      </c>
      <c r="B57" s="49" t="str">
        <f>VLOOKUP(A57,MATERIALES!A8:D372,3,FALSE)</f>
        <v>Transductores mecánicos (incluye cables, protección contra el concreto y panel de lectura)</v>
      </c>
      <c r="C57" s="434"/>
      <c r="D57" s="434"/>
      <c r="E57" s="434"/>
      <c r="F57" s="434"/>
      <c r="G57" s="434"/>
      <c r="H57" s="434"/>
      <c r="I57" s="434"/>
      <c r="J57" s="321" t="str">
        <f>VLOOKUP(A57,MATERIALES!A11:D642,2,FALSE)</f>
        <v>u</v>
      </c>
      <c r="K57" s="406">
        <v>5</v>
      </c>
      <c r="L57" s="430"/>
      <c r="M57" s="411">
        <f>VLOOKUP(A57,MATERIALES!A8:D394,4,FALSE)</f>
        <v>953539</v>
      </c>
      <c r="N57" s="281">
        <f t="shared" si="2"/>
        <v>4767695</v>
      </c>
      <c r="O57">
        <v>875416</v>
      </c>
      <c r="P57">
        <f t="shared" si="3"/>
        <v>1.0892410008498816</v>
      </c>
    </row>
    <row r="58" spans="1:16" ht="15.75" thickBot="1">
      <c r="A58" s="214" t="s">
        <v>564</v>
      </c>
      <c r="B58" s="49" t="str">
        <f>VLOOKUP(A58,MATERIALES!A9:D373,3,FALSE)</f>
        <v xml:space="preserve">Material seleccionado para Relleno
</v>
      </c>
      <c r="C58" s="319"/>
      <c r="D58" s="319"/>
      <c r="E58" s="319"/>
      <c r="F58" s="319"/>
      <c r="G58" s="319"/>
      <c r="H58" s="319"/>
      <c r="I58" s="319"/>
      <c r="J58" s="444" t="str">
        <f>VLOOKUP(A58,MATERIALES!A12:D643,2,FALSE)</f>
        <v>m3</v>
      </c>
      <c r="K58" s="132">
        <v>70</v>
      </c>
      <c r="L58" s="334"/>
      <c r="M58" s="411">
        <f>VLOOKUP(A58,MATERIALES!A9:D395,4,FALSE)</f>
        <v>21420</v>
      </c>
      <c r="N58" s="281">
        <f t="shared" si="2"/>
        <v>1499400</v>
      </c>
      <c r="O58">
        <v>24451</v>
      </c>
      <c r="P58">
        <f t="shared" si="3"/>
        <v>0.87603778986544523</v>
      </c>
    </row>
    <row r="59" spans="1:16" ht="15.75" thickBot="1">
      <c r="B59" s="818" t="s">
        <v>1037</v>
      </c>
      <c r="C59" s="819"/>
      <c r="D59" s="819"/>
      <c r="E59" s="819"/>
      <c r="F59" s="819"/>
      <c r="G59" s="819"/>
      <c r="H59" s="819"/>
      <c r="I59" s="819"/>
      <c r="J59" s="819"/>
      <c r="K59" s="819"/>
      <c r="L59" s="819"/>
      <c r="M59" s="820"/>
      <c r="N59" s="403">
        <f>SUM(N52:N58)</f>
        <v>34152351</v>
      </c>
    </row>
    <row r="60" spans="1:16">
      <c r="B60" s="39"/>
      <c r="C60" s="40"/>
      <c r="D60" s="40"/>
      <c r="E60" s="40"/>
      <c r="F60" s="40"/>
      <c r="G60" s="40"/>
      <c r="H60" s="40"/>
      <c r="I60" s="40"/>
      <c r="J60" s="40"/>
      <c r="K60" s="40"/>
      <c r="L60" s="40"/>
      <c r="M60" s="40"/>
      <c r="N60" s="41"/>
    </row>
    <row r="61" spans="1:16">
      <c r="B61" s="70" t="s">
        <v>1040</v>
      </c>
      <c r="C61" s="71"/>
      <c r="D61" s="71"/>
      <c r="E61" s="71"/>
      <c r="F61" s="71"/>
      <c r="G61" s="71"/>
      <c r="H61" s="71"/>
      <c r="I61" s="71"/>
      <c r="J61" s="71"/>
      <c r="K61" s="71"/>
      <c r="L61" s="71"/>
      <c r="M61" s="71"/>
      <c r="N61" s="72"/>
    </row>
    <row r="62" spans="1:16" ht="15.75" thickBot="1">
      <c r="B62" s="74"/>
      <c r="C62" s="67"/>
      <c r="D62" s="67"/>
      <c r="E62" s="67"/>
      <c r="F62" s="67"/>
      <c r="G62" s="67"/>
      <c r="H62" s="67"/>
      <c r="I62" s="67"/>
      <c r="J62" s="67"/>
      <c r="K62" s="67"/>
      <c r="L62" s="67"/>
      <c r="M62" s="67"/>
      <c r="N62" s="69"/>
    </row>
    <row r="63" spans="1:16" ht="25.5">
      <c r="B63" s="322" t="s">
        <v>1041</v>
      </c>
      <c r="C63" s="323"/>
      <c r="D63" s="323"/>
      <c r="E63" s="323"/>
      <c r="F63" s="323"/>
      <c r="G63" s="323"/>
      <c r="H63" s="79" t="s">
        <v>1029</v>
      </c>
      <c r="I63" s="80" t="s">
        <v>1042</v>
      </c>
      <c r="J63" s="81" t="s">
        <v>1043</v>
      </c>
      <c r="K63" s="79" t="s">
        <v>1044</v>
      </c>
      <c r="L63" s="904" t="s">
        <v>1045</v>
      </c>
      <c r="M63" s="883"/>
      <c r="N63" s="82" t="s">
        <v>1035</v>
      </c>
    </row>
    <row r="64" spans="1:16">
      <c r="A64" t="s">
        <v>1479</v>
      </c>
      <c r="B64" s="52" t="str">
        <f>VLOOKUP(A64,TRANSPORTE!A5:D117,3,FALSE)</f>
        <v>Transporte de Equipos para Prueba (1)</v>
      </c>
      <c r="C64" s="326"/>
      <c r="D64" s="326"/>
      <c r="E64" s="326"/>
      <c r="F64" s="326"/>
      <c r="G64" s="326"/>
      <c r="H64" s="320" t="s">
        <v>1552</v>
      </c>
      <c r="I64" s="288">
        <v>0.05</v>
      </c>
      <c r="J64" s="295">
        <v>1</v>
      </c>
      <c r="K64" s="288">
        <f>I64*J64</f>
        <v>0.05</v>
      </c>
      <c r="L64" s="905">
        <f>VLOOKUP(A64,TRANSPORTE!A5:D117,4,FALSE)</f>
        <v>141484.99562294548</v>
      </c>
      <c r="M64" s="906"/>
      <c r="N64" s="296">
        <f>K64*L64</f>
        <v>7074.2497811472749</v>
      </c>
    </row>
    <row r="65" spans="1:16">
      <c r="B65" s="52"/>
      <c r="C65" s="53"/>
      <c r="D65" s="53"/>
      <c r="E65" s="53"/>
      <c r="F65" s="53"/>
      <c r="G65" s="53"/>
      <c r="H65" s="320"/>
      <c r="I65" s="288"/>
      <c r="J65" s="295"/>
      <c r="K65" s="288"/>
      <c r="L65" s="905"/>
      <c r="M65" s="906"/>
      <c r="N65" s="296"/>
    </row>
    <row r="66" spans="1:16">
      <c r="B66" s="52"/>
      <c r="C66" s="53"/>
      <c r="D66" s="53"/>
      <c r="E66" s="53"/>
      <c r="F66" s="53"/>
      <c r="G66" s="53"/>
      <c r="H66" s="320"/>
      <c r="I66" s="288"/>
      <c r="J66" s="295"/>
      <c r="K66" s="288"/>
      <c r="L66" s="905"/>
      <c r="M66" s="906"/>
      <c r="N66" s="296"/>
    </row>
    <row r="67" spans="1:16">
      <c r="B67" s="52"/>
      <c r="C67" s="53"/>
      <c r="D67" s="53"/>
      <c r="E67" s="53"/>
      <c r="F67" s="53"/>
      <c r="G67" s="53"/>
      <c r="H67" s="320"/>
      <c r="I67" s="288"/>
      <c r="J67" s="295"/>
      <c r="K67" s="288"/>
      <c r="L67" s="905"/>
      <c r="M67" s="906"/>
      <c r="N67" s="296"/>
    </row>
    <row r="68" spans="1:16">
      <c r="B68" s="52"/>
      <c r="C68" s="53"/>
      <c r="D68" s="53"/>
      <c r="E68" s="53"/>
      <c r="F68" s="53"/>
      <c r="G68" s="53"/>
      <c r="H68" s="297"/>
      <c r="I68" s="288"/>
      <c r="J68" s="288"/>
      <c r="K68" s="288"/>
      <c r="L68" s="298"/>
      <c r="M68" s="299"/>
      <c r="N68" s="300"/>
    </row>
    <row r="69" spans="1:16" ht="15.75" thickBot="1">
      <c r="B69" s="456"/>
      <c r="C69" s="457"/>
      <c r="D69" s="457"/>
      <c r="E69" s="457"/>
      <c r="F69" s="457"/>
      <c r="G69" s="457"/>
      <c r="H69" s="54"/>
      <c r="I69" s="132"/>
      <c r="J69" s="132"/>
      <c r="K69" s="132"/>
      <c r="L69" s="896"/>
      <c r="M69" s="897"/>
      <c r="N69" s="133"/>
    </row>
    <row r="70" spans="1:16" ht="15.75" thickBot="1">
      <c r="B70" s="907" t="s">
        <v>1037</v>
      </c>
      <c r="C70" s="861"/>
      <c r="D70" s="861"/>
      <c r="E70" s="861"/>
      <c r="F70" s="861"/>
      <c r="G70" s="861"/>
      <c r="H70" s="861"/>
      <c r="I70" s="861"/>
      <c r="J70" s="861"/>
      <c r="K70" s="861"/>
      <c r="L70" s="861"/>
      <c r="M70" s="862"/>
      <c r="N70" s="110">
        <f>N64+N65+N66+N67+N68</f>
        <v>7074.2497811472749</v>
      </c>
    </row>
    <row r="71" spans="1:16">
      <c r="B71" s="39"/>
      <c r="C71" s="40"/>
      <c r="D71" s="40"/>
      <c r="E71" s="40"/>
      <c r="F71" s="40"/>
      <c r="G71" s="40"/>
      <c r="H71" s="40"/>
      <c r="I71" s="40"/>
      <c r="J71" s="40"/>
      <c r="K71" s="40"/>
      <c r="L71" s="40"/>
      <c r="M71" s="40"/>
      <c r="N71" s="41"/>
    </row>
    <row r="72" spans="1:16">
      <c r="B72" s="70" t="s">
        <v>1046</v>
      </c>
      <c r="C72" s="71"/>
      <c r="D72" s="71"/>
      <c r="E72" s="71"/>
      <c r="F72" s="71"/>
      <c r="G72" s="71"/>
      <c r="H72" s="71"/>
      <c r="I72" s="71"/>
      <c r="J72" s="71"/>
      <c r="K72" s="71"/>
      <c r="L72" s="71"/>
      <c r="M72" s="71"/>
      <c r="N72" s="72"/>
    </row>
    <row r="73" spans="1:16" ht="15.75" thickBot="1">
      <c r="B73" s="74"/>
      <c r="C73" s="67"/>
      <c r="D73" s="67"/>
      <c r="E73" s="67"/>
      <c r="F73" s="67"/>
      <c r="G73" s="67"/>
      <c r="H73" s="67"/>
      <c r="I73" s="67"/>
      <c r="J73" s="67"/>
      <c r="K73" s="67"/>
      <c r="L73" s="67"/>
      <c r="M73" s="67"/>
      <c r="N73" s="69"/>
    </row>
    <row r="74" spans="1:16" ht="25.5">
      <c r="B74" s="857" t="s">
        <v>1047</v>
      </c>
      <c r="C74" s="858"/>
      <c r="D74" s="858"/>
      <c r="E74" s="858"/>
      <c r="F74" s="858"/>
      <c r="G74" s="858"/>
      <c r="H74" s="858"/>
      <c r="I74" s="79" t="s">
        <v>1048</v>
      </c>
      <c r="J74" s="81" t="s">
        <v>1494</v>
      </c>
      <c r="K74" s="80" t="s">
        <v>1050</v>
      </c>
      <c r="L74" s="859" t="s">
        <v>1034</v>
      </c>
      <c r="M74" s="860"/>
      <c r="N74" s="104" t="s">
        <v>1035</v>
      </c>
    </row>
    <row r="75" spans="1:16">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v>147543.4</v>
      </c>
      <c r="P75" s="120">
        <f>+I75/O75</f>
        <v>1.1225399999999999</v>
      </c>
    </row>
    <row r="76" spans="1:16">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c r="O76">
        <v>49181.133333333331</v>
      </c>
      <c r="P76" s="120">
        <f t="shared" ref="P76:P79" si="4">+I76/O76</f>
        <v>1.1225400000000001</v>
      </c>
    </row>
    <row r="77" spans="1:16">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c r="O77">
        <v>181413.20000000004</v>
      </c>
      <c r="P77" s="120">
        <f t="shared" si="4"/>
        <v>1.3365545616305756</v>
      </c>
    </row>
    <row r="78" spans="1:16">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c r="O78">
        <v>224256.02000000005</v>
      </c>
      <c r="P78" s="120">
        <f t="shared" si="4"/>
        <v>1.396567458924848</v>
      </c>
    </row>
    <row r="79" spans="1:16">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c r="O79">
        <v>24590.566666666666</v>
      </c>
      <c r="P79" s="120">
        <f t="shared" si="4"/>
        <v>1.1225400000000001</v>
      </c>
    </row>
    <row r="80" spans="1:16"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1180611.7871864284</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N47+N59+N70+N81</f>
        <v>62228756.85026896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12445751.370053792</v>
      </c>
      <c r="M88" s="854"/>
      <c r="N88" s="57"/>
    </row>
    <row r="89" spans="1:14">
      <c r="B89" s="95" t="s">
        <v>1057</v>
      </c>
      <c r="C89" s="96"/>
      <c r="D89" s="96"/>
      <c r="E89" s="96"/>
      <c r="F89" s="96"/>
      <c r="G89" s="96"/>
      <c r="H89" s="96"/>
      <c r="I89" s="93"/>
      <c r="J89" s="94"/>
      <c r="K89" s="313">
        <v>0.05</v>
      </c>
      <c r="L89" s="853">
        <f>N83*K89</f>
        <v>3111437.8425134481</v>
      </c>
      <c r="M89" s="854"/>
      <c r="N89" s="57"/>
    </row>
    <row r="90" spans="1:14" ht="15.75" thickBot="1">
      <c r="B90" s="97" t="s">
        <v>1058</v>
      </c>
      <c r="C90" s="98"/>
      <c r="D90" s="98"/>
      <c r="E90" s="98"/>
      <c r="F90" s="98"/>
      <c r="G90" s="98"/>
      <c r="H90" s="98"/>
      <c r="I90" s="99"/>
      <c r="J90" s="100"/>
      <c r="K90" s="314">
        <v>0.05</v>
      </c>
      <c r="L90" s="855">
        <f>N83*K90</f>
        <v>3111437.8425134481</v>
      </c>
      <c r="M90" s="856"/>
      <c r="N90" s="57"/>
    </row>
    <row r="91" spans="1:14" ht="15.75" thickBot="1">
      <c r="B91" s="818" t="s">
        <v>1037</v>
      </c>
      <c r="C91" s="819"/>
      <c r="D91" s="819"/>
      <c r="E91" s="819"/>
      <c r="F91" s="819"/>
      <c r="G91" s="819"/>
      <c r="H91" s="819"/>
      <c r="I91" s="819"/>
      <c r="J91" s="819"/>
      <c r="K91" s="819"/>
      <c r="L91" s="819"/>
      <c r="M91" s="820"/>
      <c r="N91" s="58">
        <f>L88+L89+L90</f>
        <v>18668627.055080689</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80897383.905349642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140</v>
      </c>
      <c r="B36" s="867" t="str">
        <f>VLOOKUP(A36,EQUIPOS!A6:D154,3,FALSE)</f>
        <v>Camisa para Pilote D=1.20m</v>
      </c>
      <c r="C36" s="868"/>
      <c r="D36" s="868"/>
      <c r="E36" s="868"/>
      <c r="F36" s="868"/>
      <c r="G36" s="868"/>
      <c r="H36" s="869"/>
      <c r="I36" s="276"/>
      <c r="J36" s="277"/>
      <c r="K36" s="278">
        <f>VLOOKUP(A36,EQUIPOS!A6:D163,4,FALSE)</f>
        <v>28271.074678742254</v>
      </c>
      <c r="L36" s="279"/>
      <c r="M36" s="280">
        <v>1</v>
      </c>
      <c r="N36" s="281">
        <f t="shared" ref="N36:N42" si="0">K36/M36</f>
        <v>28271.074678742254</v>
      </c>
    </row>
    <row r="37" spans="1:14">
      <c r="A37" s="119" t="s">
        <v>206</v>
      </c>
      <c r="B37" s="867" t="str">
        <f>VLOOKUP(A37,EQUIPOS!A7:D154,3,FALSE)</f>
        <v>Equipo de Soldadura</v>
      </c>
      <c r="C37" s="868"/>
      <c r="D37" s="868"/>
      <c r="E37" s="868"/>
      <c r="F37" s="868"/>
      <c r="G37" s="868"/>
      <c r="H37" s="869"/>
      <c r="I37" s="430"/>
      <c r="J37" s="431"/>
      <c r="K37" s="278">
        <f>VLOOKUP(A37,EQUIPOS!A7:D164,4,FALSE)</f>
        <v>5164.3550446998734</v>
      </c>
      <c r="L37" s="344"/>
      <c r="M37" s="345">
        <v>1</v>
      </c>
      <c r="N37" s="281">
        <f t="shared" si="0"/>
        <v>5164.3550446998734</v>
      </c>
    </row>
    <row r="38" spans="1:14">
      <c r="A38" s="119" t="s">
        <v>242</v>
      </c>
      <c r="B38" s="867" t="str">
        <f>VLOOKUP(A38,EQUIPOS!A8:D154,3,FALSE)</f>
        <v>Grúa con torre capacidad 1 ton en la punta.</v>
      </c>
      <c r="C38" s="868"/>
      <c r="D38" s="868"/>
      <c r="E38" s="868"/>
      <c r="F38" s="868"/>
      <c r="G38" s="868"/>
      <c r="H38" s="869"/>
      <c r="I38" s="430"/>
      <c r="J38" s="431"/>
      <c r="K38" s="447">
        <f>VLOOKUP(A38,EQUIPOS!A8:D165,4,FALSE)</f>
        <v>221916.92900525127</v>
      </c>
      <c r="L38" s="344"/>
      <c r="M38" s="345">
        <v>2.5</v>
      </c>
      <c r="N38" s="281">
        <f t="shared" si="0"/>
        <v>88766.771602100504</v>
      </c>
    </row>
    <row r="39" spans="1:14">
      <c r="A39" s="119" t="s">
        <v>267</v>
      </c>
      <c r="B39" s="867" t="str">
        <f>VLOOKUP(A39,EQUIPOS!A9:D154,3,FALSE)</f>
        <v>Motobomba de concreto</v>
      </c>
      <c r="C39" s="868"/>
      <c r="D39" s="868"/>
      <c r="E39" s="868"/>
      <c r="F39" s="868"/>
      <c r="G39" s="868"/>
      <c r="H39" s="869"/>
      <c r="I39" s="430"/>
      <c r="J39" s="431"/>
      <c r="K39" s="447">
        <f>VLOOKUP(A39,EQUIPOS!A9:D166,4,FALSE)</f>
        <v>75969.335174788459</v>
      </c>
      <c r="L39" s="344"/>
      <c r="M39" s="345">
        <v>2.5499800000000001</v>
      </c>
      <c r="N39" s="281">
        <f t="shared" si="0"/>
        <v>29792.129810739087</v>
      </c>
    </row>
    <row r="40" spans="1:14">
      <c r="A40" s="119" t="s">
        <v>277</v>
      </c>
      <c r="B40" s="867" t="str">
        <f>VLOOKUP(A40,EQUIPOS!A10:D154,3,FALSE)</f>
        <v>Pala auxiliar de piloteadora</v>
      </c>
      <c r="C40" s="868"/>
      <c r="D40" s="868"/>
      <c r="E40" s="868"/>
      <c r="F40" s="868"/>
      <c r="G40" s="868"/>
      <c r="H40" s="869"/>
      <c r="I40" s="430"/>
      <c r="J40" s="431"/>
      <c r="K40" s="447">
        <f>VLOOKUP(A40,EQUIPOS!A10:D167,4,FALSE)</f>
        <v>424871.60200463486</v>
      </c>
      <c r="L40" s="344"/>
      <c r="M40" s="345">
        <v>2.5</v>
      </c>
      <c r="N40" s="281">
        <f t="shared" si="0"/>
        <v>169948.64080185394</v>
      </c>
    </row>
    <row r="41" spans="1:14">
      <c r="A41" s="119" t="s">
        <v>282</v>
      </c>
      <c r="B41" s="867" t="str">
        <f>VLOOKUP(A41,EQUIPOS!A6:D154,3,FALSE)</f>
        <v>Piloteadora potencia 250KW, RPM 1800, fuerza elevadora 200KN</v>
      </c>
      <c r="C41" s="868"/>
      <c r="D41" s="868"/>
      <c r="E41" s="868"/>
      <c r="F41" s="868"/>
      <c r="G41" s="868"/>
      <c r="H41" s="869"/>
      <c r="I41" s="430"/>
      <c r="J41" s="431"/>
      <c r="K41" s="447">
        <f>VLOOKUP(A41,EQUIPOS!A6:D154,4,FALSE)</f>
        <v>657829.75396033586</v>
      </c>
      <c r="L41" s="344"/>
      <c r="M41" s="345">
        <v>1</v>
      </c>
      <c r="N41" s="281">
        <f t="shared" si="0"/>
        <v>657829.75396033586</v>
      </c>
    </row>
    <row r="42" spans="1:14">
      <c r="A42" s="119" t="s">
        <v>310</v>
      </c>
      <c r="B42" s="867" t="str">
        <f>VLOOKUP(A42,EQUIPOS!A12:D156,3,FALSE)</f>
        <v>Retroexcavadora A25C</v>
      </c>
      <c r="C42" s="868"/>
      <c r="D42" s="868"/>
      <c r="E42" s="868"/>
      <c r="F42" s="868"/>
      <c r="G42" s="868"/>
      <c r="H42" s="869"/>
      <c r="I42" s="337"/>
      <c r="J42" s="339"/>
      <c r="K42" s="447">
        <f>VLOOKUP(A42,EQUIPOS!A12:D169,4,FALSE)</f>
        <v>192629.72777342028</v>
      </c>
      <c r="L42" s="432"/>
      <c r="M42" s="433">
        <v>2.5</v>
      </c>
      <c r="N42" s="281">
        <f t="shared" si="0"/>
        <v>77051.891109368109</v>
      </c>
    </row>
    <row r="43" spans="1:14">
      <c r="B43" s="867"/>
      <c r="C43" s="868"/>
      <c r="D43" s="868"/>
      <c r="E43" s="868"/>
      <c r="F43" s="868"/>
      <c r="G43" s="868"/>
      <c r="H43" s="869"/>
      <c r="I43" s="42"/>
      <c r="J43" s="43"/>
      <c r="K43" s="447"/>
      <c r="L43" s="285"/>
      <c r="M43" s="286"/>
      <c r="N43" s="281"/>
    </row>
    <row r="44" spans="1:14">
      <c r="B44" s="329"/>
      <c r="C44" s="330"/>
      <c r="D44" s="330"/>
      <c r="E44" s="330"/>
      <c r="F44" s="332"/>
      <c r="G44" s="332"/>
      <c r="H44" s="131"/>
      <c r="I44" s="42"/>
      <c r="J44" s="43"/>
      <c r="K44" s="447"/>
      <c r="L44" s="285"/>
      <c r="M44" s="286"/>
      <c r="N44" s="282"/>
    </row>
    <row r="45" spans="1:14">
      <c r="B45" s="875" t="s">
        <v>1036</v>
      </c>
      <c r="C45" s="876"/>
      <c r="D45" s="876"/>
      <c r="E45" s="44"/>
      <c r="F45" s="45"/>
      <c r="G45" s="45"/>
      <c r="H45" s="46"/>
      <c r="I45" s="42"/>
      <c r="J45" s="43"/>
      <c r="K45" s="288"/>
      <c r="L45" s="285"/>
      <c r="M45" s="410">
        <v>0.1</v>
      </c>
      <c r="N45" s="353">
        <f>N83*M45</f>
        <v>8511.2008676833339</v>
      </c>
    </row>
    <row r="46" spans="1:14" ht="15.75" thickBot="1">
      <c r="B46" s="867"/>
      <c r="C46" s="868"/>
      <c r="D46" s="868"/>
      <c r="E46" s="868"/>
      <c r="F46" s="868"/>
      <c r="G46" s="868"/>
      <c r="H46" s="869"/>
      <c r="I46" s="877"/>
      <c r="J46" s="878"/>
      <c r="K46" s="47"/>
      <c r="L46" s="879"/>
      <c r="M46" s="880"/>
      <c r="N46" s="111"/>
    </row>
    <row r="47" spans="1:14" ht="15.75" thickBot="1">
      <c r="B47" s="818" t="s">
        <v>1037</v>
      </c>
      <c r="C47" s="819"/>
      <c r="D47" s="819"/>
      <c r="E47" s="819"/>
      <c r="F47" s="819"/>
      <c r="G47" s="819"/>
      <c r="H47" s="819"/>
      <c r="I47" s="819"/>
      <c r="J47" s="819"/>
      <c r="K47" s="819"/>
      <c r="L47" s="819"/>
      <c r="M47" s="820"/>
      <c r="N47" s="403">
        <f>SUM(N36:N46)</f>
        <v>1065335.8178755231</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3" t="s">
        <v>1028</v>
      </c>
      <c r="C51" s="864"/>
      <c r="D51" s="864"/>
      <c r="E51" s="864"/>
      <c r="F51" s="864"/>
      <c r="G51" s="864"/>
      <c r="H51" s="864"/>
      <c r="I51" s="898"/>
      <c r="J51" s="324" t="s">
        <v>1029</v>
      </c>
      <c r="K51" s="91" t="s">
        <v>1030</v>
      </c>
      <c r="L51" s="899" t="s">
        <v>1039</v>
      </c>
      <c r="M51" s="898"/>
      <c r="N51" s="92" t="s">
        <v>1035</v>
      </c>
    </row>
    <row r="52" spans="1:14">
      <c r="A52" s="167" t="s">
        <v>390</v>
      </c>
      <c r="B52" s="49" t="str">
        <f>VLOOKUP(A52,MATERIALES!A5:D372,3,FALSE)</f>
        <v>Bentonita</v>
      </c>
      <c r="C52" s="290"/>
      <c r="D52" s="290"/>
      <c r="E52" s="290"/>
      <c r="F52" s="290"/>
      <c r="G52" s="290"/>
      <c r="H52" s="290"/>
      <c r="I52" s="290"/>
      <c r="J52" s="320" t="str">
        <f>VLOOKUP(A52,MATERIALES!A6:D637,2,FALSE)</f>
        <v>kg</v>
      </c>
      <c r="K52" s="291">
        <v>2.355</v>
      </c>
      <c r="L52" s="276"/>
      <c r="M52" s="411">
        <f>VLOOKUP(A52,MATERIALES!A5:D389,4,FALSE)</f>
        <v>1067</v>
      </c>
      <c r="N52" s="281">
        <f>K52*M52</f>
        <v>2512.7849999999999</v>
      </c>
    </row>
    <row r="53" spans="1:14">
      <c r="A53" s="167" t="s">
        <v>812</v>
      </c>
      <c r="B53" s="49" t="str">
        <f>VLOOKUP(A53,MATERIALES!A6:D372,3,FALSE)</f>
        <v>Acero PDR-60</v>
      </c>
      <c r="C53" s="434"/>
      <c r="D53" s="434"/>
      <c r="E53" s="434"/>
      <c r="F53" s="434"/>
      <c r="G53" s="434"/>
      <c r="H53" s="434"/>
      <c r="I53" s="434"/>
      <c r="J53" s="321" t="str">
        <f>VLOOKUP(A53,MATERIALES!A7:D638,2,FALSE)</f>
        <v>kg</v>
      </c>
      <c r="K53" s="406">
        <v>123.70021073509811</v>
      </c>
      <c r="L53" s="430"/>
      <c r="M53" s="411">
        <f>VLOOKUP(A53,MATERIALES!A6:D390,4,FALSE)</f>
        <v>3284</v>
      </c>
      <c r="N53" s="281">
        <f>K53*M53</f>
        <v>406231.4920540622</v>
      </c>
    </row>
    <row r="54" spans="1:14">
      <c r="A54" s="167" t="s">
        <v>901</v>
      </c>
      <c r="B54" s="49" t="str">
        <f>VLOOKUP(A54,MATERIALES!A6:D372,3,FALSE)</f>
        <v>Concreto Resistencia  28 (Mpa)</v>
      </c>
      <c r="C54" s="434"/>
      <c r="D54" s="434"/>
      <c r="E54" s="434"/>
      <c r="F54" s="434"/>
      <c r="G54" s="434"/>
      <c r="H54" s="434"/>
      <c r="I54" s="434"/>
      <c r="J54" s="321" t="str">
        <f>VLOOKUP(A54,MATERIALES!A8:D639,2,FALSE)</f>
        <v>m3</v>
      </c>
      <c r="K54" s="406">
        <v>0.82466807156732069</v>
      </c>
      <c r="L54" s="430"/>
      <c r="M54" s="411">
        <f>VLOOKUP(A54,MATERIALES!A6:D391,4,FALSE)</f>
        <v>285000</v>
      </c>
      <c r="N54" s="281">
        <f>K54*M54</f>
        <v>235030.4003966864</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8" t="s">
        <v>1037</v>
      </c>
      <c r="C59" s="819"/>
      <c r="D59" s="819"/>
      <c r="E59" s="819"/>
      <c r="F59" s="819"/>
      <c r="G59" s="819"/>
      <c r="H59" s="819"/>
      <c r="I59" s="819"/>
      <c r="J59" s="819"/>
      <c r="K59" s="819"/>
      <c r="L59" s="819"/>
      <c r="M59" s="820"/>
      <c r="N59" s="403">
        <f>SUM(N52:N58)</f>
        <v>643774.67745074863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05">
        <f>VLOOKUP(A64,TRANSPORTE!A5:D117,4,FALSE)</f>
        <v>1010</v>
      </c>
      <c r="M64" s="906"/>
      <c r="N64" s="296">
        <f>K64*L64</f>
        <v>1313</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05">
        <f>VLOOKUP(A65,TRANSPORTE!A6:D117,4,FALSE)</f>
        <v>1349.0999999999997</v>
      </c>
      <c r="M65" s="906"/>
      <c r="N65" s="296">
        <f>K65*L65</f>
        <v>67.454999999999984</v>
      </c>
    </row>
    <row r="66" spans="1:15">
      <c r="B66" s="52"/>
      <c r="C66" s="53"/>
      <c r="D66" s="53"/>
      <c r="E66" s="53"/>
      <c r="F66" s="53"/>
      <c r="G66" s="53"/>
      <c r="H66" s="320"/>
      <c r="I66" s="288"/>
      <c r="J66" s="295"/>
      <c r="K66" s="288"/>
      <c r="L66" s="905"/>
      <c r="M66" s="906"/>
      <c r="N66" s="296"/>
    </row>
    <row r="67" spans="1:15">
      <c r="B67" s="52"/>
      <c r="C67" s="53"/>
      <c r="D67" s="53"/>
      <c r="E67" s="53"/>
      <c r="F67" s="53"/>
      <c r="G67" s="53"/>
      <c r="H67" s="320"/>
      <c r="I67" s="288"/>
      <c r="J67" s="295"/>
      <c r="K67" s="288"/>
      <c r="L67" s="905"/>
      <c r="M67" s="906"/>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1380.4549999999999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972"/>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75" thickBot="1">
      <c r="B82" s="894"/>
      <c r="C82" s="895"/>
      <c r="D82" s="895"/>
      <c r="E82" s="895"/>
      <c r="F82" s="895"/>
      <c r="G82" s="895"/>
      <c r="H82" s="895"/>
      <c r="I82" s="132"/>
      <c r="J82" s="132"/>
      <c r="K82" s="132"/>
      <c r="L82" s="908"/>
      <c r="M82" s="908"/>
      <c r="N82" s="133"/>
    </row>
    <row r="83" spans="1:14" ht="15.75" thickBot="1">
      <c r="B83" s="907" t="s">
        <v>1037</v>
      </c>
      <c r="C83" s="861"/>
      <c r="D83" s="861"/>
      <c r="E83" s="861"/>
      <c r="F83" s="861"/>
      <c r="G83" s="861"/>
      <c r="H83" s="861"/>
      <c r="I83" s="861"/>
      <c r="J83" s="861"/>
      <c r="K83" s="861"/>
      <c r="L83" s="861"/>
      <c r="M83" s="862"/>
      <c r="N83" s="469">
        <f>SUM(N76:N82)</f>
        <v>85112.008676833328</v>
      </c>
    </row>
    <row r="84" spans="1:14" ht="15.75" thickBot="1">
      <c r="B84" s="39"/>
      <c r="C84" s="40"/>
      <c r="D84" s="40"/>
      <c r="E84" s="40"/>
      <c r="F84" s="40"/>
      <c r="G84" s="40"/>
      <c r="H84" s="40"/>
      <c r="I84" s="40"/>
      <c r="J84" s="40"/>
      <c r="K84" s="40"/>
      <c r="L84" s="40"/>
      <c r="M84" s="40"/>
      <c r="N84" s="41"/>
    </row>
    <row r="85" spans="1:14" ht="15.75" thickBot="1">
      <c r="B85" s="818" t="s">
        <v>1051</v>
      </c>
      <c r="C85" s="819"/>
      <c r="D85" s="819"/>
      <c r="E85" s="819"/>
      <c r="F85" s="819"/>
      <c r="G85" s="819"/>
      <c r="H85" s="819"/>
      <c r="I85" s="819"/>
      <c r="J85" s="819"/>
      <c r="K85" s="819"/>
      <c r="L85" s="819"/>
      <c r="M85" s="820"/>
      <c r="N85" s="105">
        <f>N47+N59+N70+N83</f>
        <v>1795602.9590031051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3" t="s">
        <v>1053</v>
      </c>
      <c r="C89" s="864"/>
      <c r="D89" s="864"/>
      <c r="E89" s="864"/>
      <c r="F89" s="864"/>
      <c r="G89" s="864"/>
      <c r="H89" s="864"/>
      <c r="I89" s="323"/>
      <c r="J89" s="343"/>
      <c r="K89" s="311" t="s">
        <v>1054</v>
      </c>
      <c r="L89" s="865" t="s">
        <v>1055</v>
      </c>
      <c r="M89" s="866"/>
      <c r="N89" s="312"/>
    </row>
    <row r="90" spans="1:14">
      <c r="B90" s="851" t="s">
        <v>1056</v>
      </c>
      <c r="C90" s="852"/>
      <c r="D90" s="852"/>
      <c r="E90" s="852"/>
      <c r="F90" s="852"/>
      <c r="G90" s="852"/>
      <c r="H90" s="852"/>
      <c r="I90" s="93"/>
      <c r="J90" s="94"/>
      <c r="K90" s="313">
        <v>0.2</v>
      </c>
      <c r="L90" s="853">
        <f>N85*K90</f>
        <v>359120.59180062101</v>
      </c>
      <c r="M90" s="854"/>
      <c r="N90" s="57"/>
    </row>
    <row r="91" spans="1:14">
      <c r="B91" s="95" t="s">
        <v>1057</v>
      </c>
      <c r="C91" s="96"/>
      <c r="D91" s="96"/>
      <c r="E91" s="96"/>
      <c r="F91" s="96"/>
      <c r="G91" s="96"/>
      <c r="H91" s="96"/>
      <c r="I91" s="93"/>
      <c r="J91" s="94"/>
      <c r="K91" s="313">
        <v>0.05</v>
      </c>
      <c r="L91" s="853">
        <f>N85*K91</f>
        <v>89780.147950155253</v>
      </c>
      <c r="M91" s="854"/>
      <c r="N91" s="57"/>
    </row>
    <row r="92" spans="1:14" ht="15.75" thickBot="1">
      <c r="B92" s="97" t="s">
        <v>1058</v>
      </c>
      <c r="C92" s="98"/>
      <c r="D92" s="98"/>
      <c r="E92" s="98"/>
      <c r="F92" s="98"/>
      <c r="G92" s="98"/>
      <c r="H92" s="98"/>
      <c r="I92" s="99"/>
      <c r="J92" s="100"/>
      <c r="K92" s="314">
        <v>0.05</v>
      </c>
      <c r="L92" s="855">
        <f>N85*K92</f>
        <v>89780.147950155253</v>
      </c>
      <c r="M92" s="856"/>
      <c r="N92" s="57"/>
    </row>
    <row r="93" spans="1:14" ht="15.75" thickBot="1">
      <c r="B93" s="818" t="s">
        <v>1037</v>
      </c>
      <c r="C93" s="819"/>
      <c r="D93" s="819"/>
      <c r="E93" s="819"/>
      <c r="F93" s="819"/>
      <c r="G93" s="819"/>
      <c r="H93" s="819"/>
      <c r="I93" s="819"/>
      <c r="J93" s="819"/>
      <c r="K93" s="819"/>
      <c r="L93" s="819"/>
      <c r="M93" s="820"/>
      <c r="N93" s="58">
        <f>L90+L91+L92</f>
        <v>538680.88770093152</v>
      </c>
    </row>
    <row r="94" spans="1:14" ht="15.75" thickBot="1">
      <c r="B94" s="39"/>
      <c r="C94" s="40"/>
      <c r="D94" s="40"/>
      <c r="E94" s="40"/>
      <c r="F94" s="40"/>
      <c r="G94" s="40"/>
      <c r="H94" s="40"/>
      <c r="I94" s="40"/>
      <c r="J94" s="40"/>
      <c r="K94" s="40"/>
      <c r="L94" s="40"/>
      <c r="M94" s="40"/>
      <c r="N94" s="41"/>
    </row>
    <row r="95" spans="1:14" ht="15.75" thickBot="1">
      <c r="A95" t="s">
        <v>2122</v>
      </c>
      <c r="B95" s="818" t="s">
        <v>1059</v>
      </c>
      <c r="C95" s="819"/>
      <c r="D95" s="819"/>
      <c r="E95" s="819"/>
      <c r="F95" s="819"/>
      <c r="G95" s="819"/>
      <c r="H95" s="819"/>
      <c r="I95" s="819"/>
      <c r="J95" s="819"/>
      <c r="K95" s="819"/>
      <c r="L95" s="819"/>
      <c r="M95" s="820"/>
      <c r="N95" s="196">
        <f>N85+N93</f>
        <v>2334283.8467040365</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2" t="s">
        <v>2324</v>
      </c>
      <c r="C112" s="963"/>
      <c r="D112" s="963"/>
      <c r="E112" s="963"/>
      <c r="F112" s="963"/>
      <c r="G112" s="963"/>
      <c r="H112" s="963"/>
      <c r="I112" s="963"/>
      <c r="J112" s="963"/>
      <c r="K112" s="963"/>
      <c r="L112" s="963"/>
      <c r="M112" s="963"/>
      <c r="N112" s="964"/>
    </row>
    <row r="113" spans="2:14" ht="15" customHeight="1">
      <c r="B113" s="962"/>
      <c r="C113" s="963"/>
      <c r="D113" s="963"/>
      <c r="E113" s="963"/>
      <c r="F113" s="963"/>
      <c r="G113" s="963"/>
      <c r="H113" s="963"/>
      <c r="I113" s="963"/>
      <c r="J113" s="963"/>
      <c r="K113" s="963"/>
      <c r="L113" s="963"/>
      <c r="M113" s="963"/>
      <c r="N113" s="964"/>
    </row>
    <row r="114" spans="2:14" ht="30" customHeight="1">
      <c r="B114" s="965" t="s">
        <v>2325</v>
      </c>
      <c r="C114" s="966"/>
      <c r="D114" s="966"/>
      <c r="E114" s="966"/>
      <c r="F114" s="966"/>
      <c r="G114" s="966"/>
      <c r="H114" s="966"/>
      <c r="I114" s="966"/>
      <c r="J114" s="966"/>
      <c r="K114" s="966"/>
      <c r="L114" s="966"/>
      <c r="M114" s="966"/>
      <c r="N114" s="967"/>
    </row>
    <row r="115" spans="2:14">
      <c r="B115" s="965"/>
      <c r="C115" s="966"/>
      <c r="D115" s="966"/>
      <c r="E115" s="966"/>
      <c r="F115" s="966"/>
      <c r="G115" s="966"/>
      <c r="H115" s="966"/>
      <c r="I115" s="966"/>
      <c r="J115" s="966"/>
      <c r="K115" s="966"/>
      <c r="L115" s="966"/>
      <c r="M115" s="966"/>
      <c r="N115" s="967"/>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8"/>
      <c r="K125" s="968"/>
      <c r="L125" s="968"/>
      <c r="M125" s="968"/>
      <c r="N125" s="969"/>
    </row>
    <row r="126" spans="2:14" ht="15.75" thickBot="1">
      <c r="B126" s="428" t="s">
        <v>2327</v>
      </c>
      <c r="C126" s="429"/>
      <c r="D126" s="429"/>
      <c r="E126" s="268"/>
      <c r="F126" s="268"/>
      <c r="G126" s="268"/>
      <c r="H126" s="268"/>
      <c r="I126" s="268"/>
      <c r="J126" s="970"/>
      <c r="K126" s="970"/>
      <c r="L126" s="970"/>
      <c r="M126" s="970"/>
      <c r="N126" s="971"/>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182</v>
      </c>
      <c r="B36" s="867" t="str">
        <f>VLOOKUP(A36,EQUIPOS!A6:D154,3,FALSE)</f>
        <v xml:space="preserve">Compresor para penetrar roca
</v>
      </c>
      <c r="C36" s="868"/>
      <c r="D36" s="868"/>
      <c r="E36" s="868"/>
      <c r="F36" s="868"/>
      <c r="G36" s="868"/>
      <c r="H36" s="869"/>
      <c r="I36" s="276"/>
      <c r="J36" s="277"/>
      <c r="K36" s="278">
        <f>VLOOKUP(A36,EQUIPOS!A6:D163,4,FALSE)</f>
        <v>72490.827833290474</v>
      </c>
      <c r="L36" s="279"/>
      <c r="M36" s="280">
        <v>0.125</v>
      </c>
      <c r="N36" s="281">
        <f>K36/M36</f>
        <v>579926.62266632379</v>
      </c>
    </row>
    <row r="37" spans="1:14">
      <c r="A37" s="119" t="s">
        <v>242</v>
      </c>
      <c r="B37" s="867" t="str">
        <f>VLOOKUP(A37,EQUIPOS!A7:D154,3,FALSE)</f>
        <v>Grúa con torre capacidad 1 ton en la punta.</v>
      </c>
      <c r="C37" s="868"/>
      <c r="D37" s="868"/>
      <c r="E37" s="868"/>
      <c r="F37" s="868"/>
      <c r="G37" s="868"/>
      <c r="H37" s="869"/>
      <c r="I37" s="430"/>
      <c r="J37" s="431"/>
      <c r="K37" s="278">
        <f>VLOOKUP(A37,EQUIPOS!A7:D164,4,FALSE)</f>
        <v>221916.92900525127</v>
      </c>
      <c r="L37" s="344"/>
      <c r="M37" s="345">
        <v>2.5</v>
      </c>
      <c r="N37" s="281">
        <f>K37/M37</f>
        <v>88766.771602100504</v>
      </c>
    </row>
    <row r="38" spans="1:14">
      <c r="A38" s="119" t="s">
        <v>267</v>
      </c>
      <c r="B38" s="867" t="str">
        <f>VLOOKUP(A38,EQUIPOS!A8:D154,3,FALSE)</f>
        <v>Motobomba de concreto</v>
      </c>
      <c r="C38" s="868"/>
      <c r="D38" s="868"/>
      <c r="E38" s="868"/>
      <c r="F38" s="868"/>
      <c r="G38" s="868"/>
      <c r="H38" s="869"/>
      <c r="I38" s="430"/>
      <c r="J38" s="431"/>
      <c r="K38" s="447">
        <f>VLOOKUP(A38,EQUIPOS!A8:D165,4,FALSE)</f>
        <v>75969.335174788459</v>
      </c>
      <c r="L38" s="344"/>
      <c r="M38" s="345">
        <v>0.65</v>
      </c>
      <c r="N38" s="281">
        <f>K38/M38</f>
        <v>116875.90026890532</v>
      </c>
    </row>
    <row r="39" spans="1:14">
      <c r="A39" s="119" t="s">
        <v>310</v>
      </c>
      <c r="B39" s="867" t="str">
        <f>VLOOKUP(A39,EQUIPOS!A9:D154,3,FALSE)</f>
        <v>Retroexcavadora A25C</v>
      </c>
      <c r="C39" s="868"/>
      <c r="D39" s="868"/>
      <c r="E39" s="868"/>
      <c r="F39" s="868"/>
      <c r="G39" s="868"/>
      <c r="H39" s="869"/>
      <c r="I39" s="430"/>
      <c r="J39" s="431"/>
      <c r="K39" s="447">
        <f>VLOOKUP(A39,EQUIPOS!A9:D166,4,FALSE)</f>
        <v>192629.72777342028</v>
      </c>
      <c r="L39" s="344"/>
      <c r="M39" s="345">
        <v>0.65</v>
      </c>
      <c r="N39" s="281">
        <f>K39/M39</f>
        <v>296353.42734372348</v>
      </c>
    </row>
    <row r="40" spans="1:14">
      <c r="A40" s="119"/>
      <c r="B40" s="867"/>
      <c r="C40" s="868"/>
      <c r="D40" s="868"/>
      <c r="E40" s="868"/>
      <c r="F40" s="868"/>
      <c r="G40" s="868"/>
      <c r="H40" s="869"/>
      <c r="I40" s="430"/>
      <c r="J40" s="431"/>
      <c r="K40" s="447"/>
      <c r="L40" s="344"/>
      <c r="M40" s="345"/>
      <c r="N40" s="281"/>
    </row>
    <row r="41" spans="1:14">
      <c r="A41" s="119"/>
      <c r="B41" s="867"/>
      <c r="C41" s="868"/>
      <c r="D41" s="868"/>
      <c r="E41" s="868"/>
      <c r="F41" s="868"/>
      <c r="G41" s="868"/>
      <c r="H41" s="869"/>
      <c r="I41" s="430"/>
      <c r="J41" s="431"/>
      <c r="K41" s="447"/>
      <c r="L41" s="344"/>
      <c r="M41" s="345"/>
      <c r="N41" s="281"/>
    </row>
    <row r="42" spans="1:14">
      <c r="A42" s="119"/>
      <c r="B42" s="867"/>
      <c r="C42" s="868"/>
      <c r="D42" s="868"/>
      <c r="E42" s="868"/>
      <c r="F42" s="868"/>
      <c r="G42" s="868"/>
      <c r="H42" s="869"/>
      <c r="I42" s="337"/>
      <c r="J42" s="339"/>
      <c r="K42" s="447"/>
      <c r="L42" s="432"/>
      <c r="M42" s="433"/>
      <c r="N42" s="281"/>
    </row>
    <row r="43" spans="1:14">
      <c r="B43" s="867"/>
      <c r="C43" s="868"/>
      <c r="D43" s="868"/>
      <c r="E43" s="868"/>
      <c r="F43" s="868"/>
      <c r="G43" s="868"/>
      <c r="H43" s="869"/>
      <c r="I43" s="42"/>
      <c r="J43" s="43"/>
      <c r="K43" s="447"/>
      <c r="L43" s="285"/>
      <c r="M43" s="286"/>
      <c r="N43" s="281"/>
    </row>
    <row r="44" spans="1:14">
      <c r="B44" s="329"/>
      <c r="C44" s="330"/>
      <c r="D44" s="330"/>
      <c r="E44" s="330"/>
      <c r="F44" s="332"/>
      <c r="G44" s="332"/>
      <c r="H44" s="131"/>
      <c r="I44" s="42"/>
      <c r="J44" s="43"/>
      <c r="K44" s="447"/>
      <c r="L44" s="285"/>
      <c r="M44" s="286"/>
      <c r="N44" s="282"/>
    </row>
    <row r="45" spans="1:14">
      <c r="B45" s="875" t="s">
        <v>1036</v>
      </c>
      <c r="C45" s="876"/>
      <c r="D45" s="876"/>
      <c r="E45" s="44"/>
      <c r="F45" s="45"/>
      <c r="G45" s="45"/>
      <c r="H45" s="46"/>
      <c r="I45" s="42"/>
      <c r="J45" s="43"/>
      <c r="K45" s="288"/>
      <c r="L45" s="285"/>
      <c r="M45" s="410">
        <v>0.1</v>
      </c>
      <c r="N45" s="353">
        <f>N87*M45</f>
        <v>44258.244511953337</v>
      </c>
    </row>
    <row r="46" spans="1:14" ht="15.75" thickBot="1">
      <c r="B46" s="867"/>
      <c r="C46" s="868"/>
      <c r="D46" s="868"/>
      <c r="E46" s="868"/>
      <c r="F46" s="868"/>
      <c r="G46" s="868"/>
      <c r="H46" s="869"/>
      <c r="I46" s="877"/>
      <c r="J46" s="878"/>
      <c r="K46" s="47"/>
      <c r="L46" s="879"/>
      <c r="M46" s="880"/>
      <c r="N46" s="111"/>
    </row>
    <row r="47" spans="1:14" ht="15.75" thickBot="1">
      <c r="B47" s="818" t="s">
        <v>1037</v>
      </c>
      <c r="C47" s="819"/>
      <c r="D47" s="819"/>
      <c r="E47" s="819"/>
      <c r="F47" s="819"/>
      <c r="G47" s="819"/>
      <c r="H47" s="819"/>
      <c r="I47" s="819"/>
      <c r="J47" s="819"/>
      <c r="K47" s="819"/>
      <c r="L47" s="819"/>
      <c r="M47" s="820"/>
      <c r="N47" s="403">
        <f>SUM(N36:N46)</f>
        <v>1126180.9663930063</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3" t="s">
        <v>1028</v>
      </c>
      <c r="C51" s="864"/>
      <c r="D51" s="864"/>
      <c r="E51" s="864"/>
      <c r="F51" s="864"/>
      <c r="G51" s="864"/>
      <c r="H51" s="864"/>
      <c r="I51" s="898"/>
      <c r="J51" s="324" t="s">
        <v>1029</v>
      </c>
      <c r="K51" s="91" t="s">
        <v>1030</v>
      </c>
      <c r="L51" s="899" t="s">
        <v>1039</v>
      </c>
      <c r="M51" s="898"/>
      <c r="N51" s="92" t="s">
        <v>1035</v>
      </c>
    </row>
    <row r="52" spans="1:14">
      <c r="A52" s="167" t="s">
        <v>812</v>
      </c>
      <c r="B52" s="49" t="str">
        <f>VLOOKUP(A52,MATERIALES!A5:D372,3,FALSE)</f>
        <v>Acero PDR-60</v>
      </c>
      <c r="C52" s="290"/>
      <c r="D52" s="290"/>
      <c r="E52" s="290"/>
      <c r="F52" s="290"/>
      <c r="G52" s="290"/>
      <c r="H52" s="290"/>
      <c r="I52" s="290"/>
      <c r="J52" s="320" t="str">
        <f>VLOOKUP(A52,MATERIALES!A6:D637,2,FALSE)</f>
        <v>kg</v>
      </c>
      <c r="K52" s="291">
        <v>178.12830345854127</v>
      </c>
      <c r="L52" s="276"/>
      <c r="M52" s="411">
        <f>VLOOKUP(A52,MATERIALES!A5:D389,4,FALSE)</f>
        <v>3284</v>
      </c>
      <c r="N52" s="281">
        <f>K52*M52</f>
        <v>584973.34855784953</v>
      </c>
    </row>
    <row r="53" spans="1:14">
      <c r="A53" s="167" t="s">
        <v>901</v>
      </c>
      <c r="B53" s="49" t="str">
        <f>VLOOKUP(A53,MATERIALES!A6:D372,3,FALSE)</f>
        <v>Concreto Resistencia  28 (Mpa)</v>
      </c>
      <c r="C53" s="434"/>
      <c r="D53" s="434"/>
      <c r="E53" s="434"/>
      <c r="F53" s="434"/>
      <c r="G53" s="434"/>
      <c r="H53" s="434"/>
      <c r="I53" s="434"/>
      <c r="J53" s="321" t="str">
        <f>VLOOKUP(A53,MATERIALES!A7:D638,2,FALSE)</f>
        <v>m3</v>
      </c>
      <c r="K53" s="406">
        <v>1.1875220230569419</v>
      </c>
      <c r="L53" s="430"/>
      <c r="M53" s="411">
        <f>VLOOKUP(A53,MATERIALES!A6:D390,4,FALSE)</f>
        <v>285000</v>
      </c>
      <c r="N53" s="281">
        <f t="shared" ref="N53:N59" si="0">K53*M53</f>
        <v>338443.77657122846</v>
      </c>
    </row>
    <row r="54" spans="1:14">
      <c r="A54" s="167" t="s">
        <v>376</v>
      </c>
      <c r="B54" s="49" t="str">
        <f>VLOOKUP(A54,MATERIALES!A6:D372,3,FALSE)</f>
        <v>Anfo</v>
      </c>
      <c r="C54" s="434"/>
      <c r="D54" s="434"/>
      <c r="E54" s="434"/>
      <c r="F54" s="434"/>
      <c r="G54" s="434"/>
      <c r="H54" s="434"/>
      <c r="I54" s="434"/>
      <c r="J54" s="321" t="s">
        <v>377</v>
      </c>
      <c r="K54" s="406">
        <v>0.3</v>
      </c>
      <c r="L54" s="430"/>
      <c r="M54" s="411">
        <f>VLOOKUP(A54,MATERIALES!A6:D391,4,FALSE)</f>
        <v>5500</v>
      </c>
      <c r="N54" s="281">
        <f t="shared" si="0"/>
        <v>1650</v>
      </c>
    </row>
    <row r="55" spans="1:14">
      <c r="A55" s="167" t="s">
        <v>427</v>
      </c>
      <c r="B55" s="49" t="str">
        <f>VLOOKUP(A55,MATERIALES!A6:D372,3,FALSE)</f>
        <v>Cordón detonante</v>
      </c>
      <c r="C55" s="434"/>
      <c r="D55" s="434"/>
      <c r="E55" s="434"/>
      <c r="F55" s="434"/>
      <c r="G55" s="434"/>
      <c r="H55" s="434"/>
      <c r="I55" s="434"/>
      <c r="J55" s="321" t="str">
        <f>VLOOKUP(A55,MATERIALES!A9:D640,2,FALSE)</f>
        <v>m</v>
      </c>
      <c r="K55" s="406">
        <v>3</v>
      </c>
      <c r="L55" s="430"/>
      <c r="M55" s="411">
        <f>VLOOKUP(A55,MATERIALES!A6:D392,4,FALSE)</f>
        <v>2352</v>
      </c>
      <c r="N55" s="281">
        <f t="shared" si="0"/>
        <v>7056</v>
      </c>
    </row>
    <row r="56" spans="1:14">
      <c r="A56" s="167" t="s">
        <v>462</v>
      </c>
      <c r="B56" s="49" t="str">
        <f>VLOOKUP(A56,MATERIALES!A7:D372,3,FALSE)</f>
        <v>Explosivos  75% (INDUGEL)</v>
      </c>
      <c r="C56" s="434"/>
      <c r="D56" s="434"/>
      <c r="E56" s="434"/>
      <c r="F56" s="434"/>
      <c r="G56" s="434"/>
      <c r="H56" s="434"/>
      <c r="I56" s="434"/>
      <c r="J56" s="321" t="str">
        <f>VLOOKUP(A56,MATERIALES!A10:D641,2,FALSE)</f>
        <v>lb</v>
      </c>
      <c r="K56" s="406">
        <v>0.25</v>
      </c>
      <c r="L56" s="430"/>
      <c r="M56" s="411">
        <f>VLOOKUP(A56,MATERIALES!A7:D393,4,FALSE)</f>
        <v>11238</v>
      </c>
      <c r="N56" s="281">
        <f t="shared" si="0"/>
        <v>2809.5</v>
      </c>
    </row>
    <row r="57" spans="1:14">
      <c r="A57" s="167" t="s">
        <v>467</v>
      </c>
      <c r="B57" s="49" t="str">
        <f>VLOOKUP(A57,MATERIALES!A8:D372,3,FALSE)</f>
        <v>Fulminantes</v>
      </c>
      <c r="C57" s="434"/>
      <c r="D57" s="434"/>
      <c r="E57" s="434"/>
      <c r="F57" s="434"/>
      <c r="G57" s="434"/>
      <c r="H57" s="434"/>
      <c r="I57" s="434"/>
      <c r="J57" s="321" t="str">
        <f>VLOOKUP(A57,MATERIALES!A11:D642,2,FALSE)</f>
        <v>u</v>
      </c>
      <c r="K57" s="406">
        <v>1</v>
      </c>
      <c r="L57" s="430"/>
      <c r="M57" s="411">
        <f>VLOOKUP(A57,MATERIALES!A8:D394,4,FALSE)</f>
        <v>1126</v>
      </c>
      <c r="N57" s="281">
        <f t="shared" si="0"/>
        <v>1126</v>
      </c>
    </row>
    <row r="58" spans="1:14">
      <c r="A58" s="167" t="s">
        <v>567</v>
      </c>
      <c r="B58" s="49" t="str">
        <f>VLOOKUP(A58,MATERIALES!A9:D372,3,FALSE)</f>
        <v>Mecha Lenta</v>
      </c>
      <c r="C58" s="434"/>
      <c r="D58" s="434"/>
      <c r="E58" s="434"/>
      <c r="F58" s="434"/>
      <c r="G58" s="434"/>
      <c r="H58" s="434"/>
      <c r="I58" s="434"/>
      <c r="J58" s="321" t="str">
        <f>VLOOKUP(A58,MATERIALES!A11:D643,2,FALSE)</f>
        <v>m</v>
      </c>
      <c r="K58" s="406">
        <v>1</v>
      </c>
      <c r="L58" s="430"/>
      <c r="M58" s="411">
        <f>VLOOKUP(A58,MATERIALES!A9:D395,4,FALSE)</f>
        <v>1007</v>
      </c>
      <c r="N58" s="281">
        <f t="shared" si="0"/>
        <v>1007</v>
      </c>
    </row>
    <row r="59" spans="1:14">
      <c r="A59" s="167" t="s">
        <v>918</v>
      </c>
      <c r="B59" s="49" t="str">
        <f>VLOOKUP(A59,MATERIALES!A10:D372,3,FALSE)</f>
        <v xml:space="preserve">Escolta y transporte (una tarifa por cada m3 escoltado y transportado)
</v>
      </c>
      <c r="C59" s="434"/>
      <c r="D59" s="434"/>
      <c r="E59" s="434"/>
      <c r="F59" s="434"/>
      <c r="G59" s="434"/>
      <c r="H59" s="434"/>
      <c r="I59" s="434"/>
      <c r="J59" s="321" t="str">
        <f>VLOOKUP(A59,MATERIALES!A12:D644,2,FALSE)</f>
        <v>kg</v>
      </c>
      <c r="K59" s="406">
        <v>0.45800000000000002</v>
      </c>
      <c r="L59" s="430"/>
      <c r="M59" s="411">
        <f>VLOOKUP(A59,MATERIALES!A10:D396,4,FALSE)</f>
        <v>6450</v>
      </c>
      <c r="N59" s="281">
        <f t="shared" si="0"/>
        <v>2954.1</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75" thickBot="1">
      <c r="B62" s="49"/>
      <c r="C62" s="319"/>
      <c r="D62" s="319"/>
      <c r="E62" s="319"/>
      <c r="F62" s="319"/>
      <c r="G62" s="319"/>
      <c r="H62" s="319"/>
      <c r="I62" s="319"/>
      <c r="J62" s="444"/>
      <c r="K62" s="132"/>
      <c r="L62" s="334"/>
      <c r="M62" s="411"/>
      <c r="N62" s="281"/>
    </row>
    <row r="63" spans="1:14" ht="15.75" thickBot="1">
      <c r="B63" s="818" t="s">
        <v>1037</v>
      </c>
      <c r="C63" s="819"/>
      <c r="D63" s="819"/>
      <c r="E63" s="819"/>
      <c r="F63" s="819"/>
      <c r="G63" s="819"/>
      <c r="H63" s="819"/>
      <c r="I63" s="819"/>
      <c r="J63" s="819"/>
      <c r="K63" s="819"/>
      <c r="L63" s="819"/>
      <c r="M63" s="820"/>
      <c r="N63" s="403">
        <f>SUM(N52:N62)</f>
        <v>940019.72512907803</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904" t="s">
        <v>1045</v>
      </c>
      <c r="M67" s="883"/>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05">
        <f>VLOOKUP(A68,TRANSPORTE!A5:D117,4,FALSE)</f>
        <v>1010</v>
      </c>
      <c r="M68" s="906"/>
      <c r="N68" s="296">
        <f>K68*L68</f>
        <v>1313</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05">
        <f>VLOOKUP(A69,TRANSPORTE!A6:D117,4,FALSE)</f>
        <v>1349.0999999999997</v>
      </c>
      <c r="M69" s="906"/>
      <c r="N69" s="296">
        <f>K69*L69</f>
        <v>67.454999999999984</v>
      </c>
    </row>
    <row r="70" spans="1:15">
      <c r="B70" s="52"/>
      <c r="C70" s="53"/>
      <c r="D70" s="53"/>
      <c r="E70" s="53"/>
      <c r="F70" s="53"/>
      <c r="G70" s="53"/>
      <c r="H70" s="320"/>
      <c r="I70" s="288"/>
      <c r="J70" s="295"/>
      <c r="K70" s="288"/>
      <c r="L70" s="905"/>
      <c r="M70" s="906"/>
      <c r="N70" s="296"/>
    </row>
    <row r="71" spans="1:15">
      <c r="B71" s="52"/>
      <c r="C71" s="53"/>
      <c r="D71" s="53"/>
      <c r="E71" s="53"/>
      <c r="F71" s="53"/>
      <c r="G71" s="53"/>
      <c r="H71" s="320"/>
      <c r="I71" s="288"/>
      <c r="J71" s="295"/>
      <c r="K71" s="288"/>
      <c r="L71" s="905"/>
      <c r="M71" s="906"/>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96"/>
      <c r="M73" s="897"/>
      <c r="N73" s="133"/>
    </row>
    <row r="74" spans="1:15" ht="15.75" thickBot="1">
      <c r="B74" s="907" t="s">
        <v>1037</v>
      </c>
      <c r="C74" s="861"/>
      <c r="D74" s="861"/>
      <c r="E74" s="861"/>
      <c r="F74" s="861"/>
      <c r="G74" s="861"/>
      <c r="H74" s="861"/>
      <c r="I74" s="861"/>
      <c r="J74" s="861"/>
      <c r="K74" s="861"/>
      <c r="L74" s="861"/>
      <c r="M74" s="862"/>
      <c r="N74" s="110">
        <f>N68+N69+N70+N71+N72</f>
        <v>1380.4549999999999</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7" t="s">
        <v>1047</v>
      </c>
      <c r="C78" s="858"/>
      <c r="D78" s="858"/>
      <c r="E78" s="858"/>
      <c r="F78" s="858"/>
      <c r="G78" s="858"/>
      <c r="H78" s="858"/>
      <c r="I78" s="79" t="s">
        <v>1048</v>
      </c>
      <c r="J78" s="81" t="s">
        <v>1494</v>
      </c>
      <c r="K78" s="80" t="s">
        <v>1050</v>
      </c>
      <c r="L78" s="859" t="s">
        <v>1034</v>
      </c>
      <c r="M78" s="972"/>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75" thickBot="1">
      <c r="B86" s="894"/>
      <c r="C86" s="895"/>
      <c r="D86" s="895"/>
      <c r="E86" s="895"/>
      <c r="F86" s="895"/>
      <c r="G86" s="895"/>
      <c r="H86" s="895"/>
      <c r="I86" s="132"/>
      <c r="J86" s="132"/>
      <c r="K86" s="132"/>
      <c r="L86" s="908"/>
      <c r="M86" s="908"/>
      <c r="N86" s="51"/>
    </row>
    <row r="87" spans="1:14" ht="15.75" thickBot="1">
      <c r="B87" s="907" t="s">
        <v>1037</v>
      </c>
      <c r="C87" s="861"/>
      <c r="D87" s="861"/>
      <c r="E87" s="861"/>
      <c r="F87" s="861"/>
      <c r="G87" s="861"/>
      <c r="H87" s="861"/>
      <c r="I87" s="861"/>
      <c r="J87" s="861"/>
      <c r="K87" s="861"/>
      <c r="L87" s="861"/>
      <c r="M87" s="862"/>
      <c r="N87" s="310">
        <f>SUM(N80:N86)</f>
        <v>442582.44511953334</v>
      </c>
    </row>
    <row r="88" spans="1:14" ht="15.75" thickBot="1">
      <c r="B88" s="39"/>
      <c r="C88" s="40"/>
      <c r="D88" s="40"/>
      <c r="E88" s="40"/>
      <c r="F88" s="40"/>
      <c r="G88" s="40"/>
      <c r="H88" s="40"/>
      <c r="I88" s="40"/>
      <c r="J88" s="40"/>
      <c r="K88" s="40"/>
      <c r="L88" s="40"/>
      <c r="M88" s="40"/>
      <c r="N88" s="41"/>
    </row>
    <row r="89" spans="1:14" ht="15.75" thickBot="1">
      <c r="B89" s="818" t="s">
        <v>1051</v>
      </c>
      <c r="C89" s="819"/>
      <c r="D89" s="819"/>
      <c r="E89" s="819"/>
      <c r="F89" s="819"/>
      <c r="G89" s="819"/>
      <c r="H89" s="819"/>
      <c r="I89" s="819"/>
      <c r="J89" s="819"/>
      <c r="K89" s="819"/>
      <c r="L89" s="819"/>
      <c r="M89" s="820"/>
      <c r="N89" s="105">
        <f>N47+N63+N74+N87</f>
        <v>2510163.5916416175</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63" t="s">
        <v>1053</v>
      </c>
      <c r="C93" s="864"/>
      <c r="D93" s="864"/>
      <c r="E93" s="864"/>
      <c r="F93" s="864"/>
      <c r="G93" s="864"/>
      <c r="H93" s="864"/>
      <c r="I93" s="323"/>
      <c r="J93" s="343"/>
      <c r="K93" s="311" t="s">
        <v>1054</v>
      </c>
      <c r="L93" s="865" t="s">
        <v>1055</v>
      </c>
      <c r="M93" s="866"/>
      <c r="N93" s="312"/>
    </row>
    <row r="94" spans="1:14">
      <c r="B94" s="851" t="s">
        <v>1056</v>
      </c>
      <c r="C94" s="852"/>
      <c r="D94" s="852"/>
      <c r="E94" s="852"/>
      <c r="F94" s="852"/>
      <c r="G94" s="852"/>
      <c r="H94" s="852"/>
      <c r="I94" s="93"/>
      <c r="J94" s="94"/>
      <c r="K94" s="313">
        <v>0.2</v>
      </c>
      <c r="L94" s="853">
        <f>N89*K94</f>
        <v>502032.71832832351</v>
      </c>
      <c r="M94" s="854"/>
      <c r="N94" s="57"/>
    </row>
    <row r="95" spans="1:14">
      <c r="B95" s="95" t="s">
        <v>1057</v>
      </c>
      <c r="C95" s="96"/>
      <c r="D95" s="96"/>
      <c r="E95" s="96"/>
      <c r="F95" s="96"/>
      <c r="G95" s="96"/>
      <c r="H95" s="96"/>
      <c r="I95" s="93"/>
      <c r="J95" s="94"/>
      <c r="K95" s="313">
        <v>0.05</v>
      </c>
      <c r="L95" s="853">
        <f>N89*K95</f>
        <v>125508.17958208088</v>
      </c>
      <c r="M95" s="854"/>
      <c r="N95" s="57"/>
    </row>
    <row r="96" spans="1:14" ht="15.75" thickBot="1">
      <c r="B96" s="97" t="s">
        <v>1058</v>
      </c>
      <c r="C96" s="98"/>
      <c r="D96" s="98"/>
      <c r="E96" s="98"/>
      <c r="F96" s="98"/>
      <c r="G96" s="98"/>
      <c r="H96" s="98"/>
      <c r="I96" s="99"/>
      <c r="J96" s="100"/>
      <c r="K96" s="314">
        <v>0.05</v>
      </c>
      <c r="L96" s="855">
        <f>N89*K96</f>
        <v>125508.17958208088</v>
      </c>
      <c r="M96" s="856"/>
      <c r="N96" s="57"/>
    </row>
    <row r="97" spans="1:14" ht="15.75" thickBot="1">
      <c r="B97" s="818" t="s">
        <v>1037</v>
      </c>
      <c r="C97" s="819"/>
      <c r="D97" s="819"/>
      <c r="E97" s="819"/>
      <c r="F97" s="819"/>
      <c r="G97" s="819"/>
      <c r="H97" s="819"/>
      <c r="I97" s="819"/>
      <c r="J97" s="819"/>
      <c r="K97" s="819"/>
      <c r="L97" s="819"/>
      <c r="M97" s="820"/>
      <c r="N97" s="58">
        <f>L94+L95+L96</f>
        <v>753049.07749248529</v>
      </c>
    </row>
    <row r="98" spans="1:14" ht="15.75" thickBot="1">
      <c r="B98" s="39"/>
      <c r="C98" s="40"/>
      <c r="D98" s="40"/>
      <c r="E98" s="40"/>
      <c r="F98" s="40"/>
      <c r="G98" s="40"/>
      <c r="H98" s="40"/>
      <c r="I98" s="40"/>
      <c r="J98" s="40"/>
      <c r="K98" s="40"/>
      <c r="L98" s="40"/>
      <c r="M98" s="40"/>
      <c r="N98" s="41"/>
    </row>
    <row r="99" spans="1:14" ht="15.75" thickBot="1">
      <c r="A99" t="s">
        <v>2122</v>
      </c>
      <c r="B99" s="818" t="s">
        <v>1059</v>
      </c>
      <c r="C99" s="819"/>
      <c r="D99" s="819"/>
      <c r="E99" s="819"/>
      <c r="F99" s="819"/>
      <c r="G99" s="819"/>
      <c r="H99" s="819"/>
      <c r="I99" s="819"/>
      <c r="J99" s="819"/>
      <c r="K99" s="819"/>
      <c r="L99" s="819"/>
      <c r="M99" s="820"/>
      <c r="N99" s="196">
        <f>N89+N97</f>
        <v>3263212.6691341028</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7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7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2" t="s">
        <v>2324</v>
      </c>
      <c r="C116" s="963"/>
      <c r="D116" s="963"/>
      <c r="E116" s="963"/>
      <c r="F116" s="963"/>
      <c r="G116" s="963"/>
      <c r="H116" s="963"/>
      <c r="I116" s="963"/>
      <c r="J116" s="963"/>
      <c r="K116" s="963"/>
      <c r="L116" s="963"/>
      <c r="M116" s="963"/>
      <c r="N116" s="964"/>
    </row>
    <row r="117" spans="2:14" ht="15" customHeight="1">
      <c r="B117" s="962"/>
      <c r="C117" s="963"/>
      <c r="D117" s="963"/>
      <c r="E117" s="963"/>
      <c r="F117" s="963"/>
      <c r="G117" s="963"/>
      <c r="H117" s="963"/>
      <c r="I117" s="963"/>
      <c r="J117" s="963"/>
      <c r="K117" s="963"/>
      <c r="L117" s="963"/>
      <c r="M117" s="963"/>
      <c r="N117" s="964"/>
    </row>
    <row r="118" spans="2:14" ht="30" customHeight="1">
      <c r="B118" s="965" t="s">
        <v>2325</v>
      </c>
      <c r="C118" s="966"/>
      <c r="D118" s="966"/>
      <c r="E118" s="966"/>
      <c r="F118" s="966"/>
      <c r="G118" s="966"/>
      <c r="H118" s="966"/>
      <c r="I118" s="966"/>
      <c r="J118" s="966"/>
      <c r="K118" s="966"/>
      <c r="L118" s="966"/>
      <c r="M118" s="966"/>
      <c r="N118" s="967"/>
    </row>
    <row r="119" spans="2:14">
      <c r="B119" s="965"/>
      <c r="C119" s="966"/>
      <c r="D119" s="966"/>
      <c r="E119" s="966"/>
      <c r="F119" s="966"/>
      <c r="G119" s="966"/>
      <c r="H119" s="966"/>
      <c r="I119" s="966"/>
      <c r="J119" s="966"/>
      <c r="K119" s="966"/>
      <c r="L119" s="966"/>
      <c r="M119" s="966"/>
      <c r="N119" s="967"/>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8"/>
      <c r="K129" s="968"/>
      <c r="L129" s="968"/>
      <c r="M129" s="968"/>
      <c r="N129" s="969"/>
    </row>
    <row r="130" spans="2:14" ht="15.75" thickBot="1">
      <c r="B130" s="428" t="s">
        <v>2327</v>
      </c>
      <c r="C130" s="429"/>
      <c r="D130" s="429"/>
      <c r="E130" s="268"/>
      <c r="F130" s="268"/>
      <c r="G130" s="268"/>
      <c r="H130" s="268"/>
      <c r="I130" s="268"/>
      <c r="J130" s="970"/>
      <c r="K130" s="970"/>
      <c r="L130" s="970"/>
      <c r="M130" s="970"/>
      <c r="N130" s="971"/>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1017</v>
      </c>
      <c r="L1" s="929" t="s">
        <v>2304</v>
      </c>
      <c r="M1" s="930"/>
      <c r="N1" s="931"/>
    </row>
    <row r="2" spans="2:14" ht="40.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2" hidden="1" customHeight="1" thickBot="1">
      <c r="B30" s="77" t="s">
        <v>1027</v>
      </c>
      <c r="C30" s="797" t="s">
        <v>1028</v>
      </c>
      <c r="D30" s="798"/>
      <c r="E30" s="798"/>
      <c r="F30" s="798"/>
      <c r="G30" s="798"/>
      <c r="H30" s="798"/>
      <c r="I30" s="798"/>
      <c r="J30" s="78"/>
      <c r="K30" s="316"/>
      <c r="L30" s="794" t="s">
        <v>1029</v>
      </c>
      <c r="M30" s="795"/>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180</v>
      </c>
      <c r="B36" s="867" t="str">
        <f>VLOOKUP(A36,EQUIPOS!A6:D154,3,FALSE)</f>
        <v>Compresor 120 HP, con martillo.</v>
      </c>
      <c r="C36" s="868"/>
      <c r="D36" s="868"/>
      <c r="E36" s="868"/>
      <c r="F36" s="868"/>
      <c r="G36" s="868"/>
      <c r="H36" s="869"/>
      <c r="I36" s="276"/>
      <c r="J36" s="277"/>
      <c r="K36" s="278">
        <f>VLOOKUP(A36,EQUIPOS!A6:D163,4,FALSE)</f>
        <v>96875.276132386876</v>
      </c>
      <c r="L36" s="279"/>
      <c r="M36" s="280">
        <v>0.16</v>
      </c>
      <c r="N36" s="281">
        <f>K36/M36</f>
        <v>605470.47582741792</v>
      </c>
    </row>
    <row r="37" spans="1:14">
      <c r="A37" s="119" t="s">
        <v>261</v>
      </c>
      <c r="B37" s="867" t="str">
        <f>VLOOKUP(A37,EQUIPOS!A7:D154,3,FALSE)</f>
        <v xml:space="preserve">Motobomba 3 PULGADAS (incluye operario)
</v>
      </c>
      <c r="C37" s="868"/>
      <c r="D37" s="868"/>
      <c r="E37" s="868"/>
      <c r="F37" s="868"/>
      <c r="G37" s="868"/>
      <c r="H37" s="869"/>
      <c r="I37" s="430"/>
      <c r="J37" s="431"/>
      <c r="K37" s="278">
        <f>VLOOKUP(A37,EQUIPOS!A7:D164,4,FALSE)</f>
        <v>7000</v>
      </c>
      <c r="L37" s="344"/>
      <c r="M37" s="345">
        <v>0.16</v>
      </c>
      <c r="N37" s="281">
        <f>K37/M37</f>
        <v>43750</v>
      </c>
    </row>
    <row r="38" spans="1:14">
      <c r="A38" s="119"/>
      <c r="B38" s="867"/>
      <c r="C38" s="868"/>
      <c r="D38" s="868"/>
      <c r="E38" s="868"/>
      <c r="F38" s="868"/>
      <c r="G38" s="868"/>
      <c r="H38" s="869"/>
      <c r="I38" s="430"/>
      <c r="J38" s="431"/>
      <c r="K38" s="447"/>
      <c r="L38" s="344"/>
      <c r="M38" s="345"/>
      <c r="N38" s="281"/>
    </row>
    <row r="39" spans="1:14">
      <c r="A39" s="119"/>
      <c r="B39" s="867"/>
      <c r="C39" s="868"/>
      <c r="D39" s="868"/>
      <c r="E39" s="868"/>
      <c r="F39" s="868"/>
      <c r="G39" s="868"/>
      <c r="H39" s="869"/>
      <c r="I39" s="430"/>
      <c r="J39" s="431"/>
      <c r="K39" s="447"/>
      <c r="L39" s="344"/>
      <c r="M39" s="345"/>
      <c r="N39" s="281"/>
    </row>
    <row r="40" spans="1:14">
      <c r="A40" s="119"/>
      <c r="B40" s="867"/>
      <c r="C40" s="868"/>
      <c r="D40" s="868"/>
      <c r="E40" s="868"/>
      <c r="F40" s="868"/>
      <c r="G40" s="868"/>
      <c r="H40" s="869"/>
      <c r="I40" s="337"/>
      <c r="J40" s="339"/>
      <c r="K40" s="447"/>
      <c r="L40" s="432"/>
      <c r="M40" s="433"/>
      <c r="N40" s="281"/>
    </row>
    <row r="41" spans="1:14">
      <c r="B41" s="867"/>
      <c r="C41" s="868"/>
      <c r="D41" s="868"/>
      <c r="E41" s="868"/>
      <c r="F41" s="868"/>
      <c r="G41" s="868"/>
      <c r="H41" s="869"/>
      <c r="I41" s="42"/>
      <c r="J41" s="43"/>
      <c r="K41" s="447"/>
      <c r="L41" s="285"/>
      <c r="M41" s="286"/>
      <c r="N41" s="281"/>
    </row>
    <row r="42" spans="1:14">
      <c r="B42" s="329"/>
      <c r="C42" s="330"/>
      <c r="D42" s="330"/>
      <c r="E42" s="330"/>
      <c r="F42" s="332"/>
      <c r="G42" s="332"/>
      <c r="H42" s="131"/>
      <c r="I42" s="42"/>
      <c r="J42" s="43"/>
      <c r="K42" s="447"/>
      <c r="L42" s="285"/>
      <c r="M42" s="286"/>
      <c r="N42" s="282"/>
    </row>
    <row r="43" spans="1:14">
      <c r="B43" s="875" t="s">
        <v>1036</v>
      </c>
      <c r="C43" s="876"/>
      <c r="D43" s="876"/>
      <c r="E43" s="44"/>
      <c r="F43" s="45"/>
      <c r="G43" s="45"/>
      <c r="H43" s="46"/>
      <c r="I43" s="42"/>
      <c r="J43" s="43"/>
      <c r="K43" s="288"/>
      <c r="L43" s="285"/>
      <c r="M43" s="410">
        <v>0.05</v>
      </c>
      <c r="N43" s="353">
        <f>N77*M43</f>
        <v>11968.876220179687</v>
      </c>
    </row>
    <row r="44" spans="1:14" ht="15.75" thickBot="1">
      <c r="B44" s="867"/>
      <c r="C44" s="868"/>
      <c r="D44" s="868"/>
      <c r="E44" s="868"/>
      <c r="F44" s="868"/>
      <c r="G44" s="868"/>
      <c r="H44" s="869"/>
      <c r="I44" s="877"/>
      <c r="J44" s="878"/>
      <c r="K44" s="47"/>
      <c r="L44" s="879"/>
      <c r="M44" s="880"/>
      <c r="N44" s="111"/>
    </row>
    <row r="45" spans="1:14" ht="15.75" thickBot="1">
      <c r="B45" s="818" t="s">
        <v>1037</v>
      </c>
      <c r="C45" s="819"/>
      <c r="D45" s="819"/>
      <c r="E45" s="819"/>
      <c r="F45" s="819"/>
      <c r="G45" s="819"/>
      <c r="H45" s="819"/>
      <c r="I45" s="819"/>
      <c r="J45" s="819"/>
      <c r="K45" s="819"/>
      <c r="L45" s="819"/>
      <c r="M45" s="820"/>
      <c r="N45" s="403">
        <f>SUM(N36:N44)</f>
        <v>661189.35204759764</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3" t="s">
        <v>1028</v>
      </c>
      <c r="C49" s="864"/>
      <c r="D49" s="864"/>
      <c r="E49" s="864"/>
      <c r="F49" s="864"/>
      <c r="G49" s="864"/>
      <c r="H49" s="864"/>
      <c r="I49" s="898"/>
      <c r="J49" s="324" t="s">
        <v>1029</v>
      </c>
      <c r="K49" s="91" t="s">
        <v>1030</v>
      </c>
      <c r="L49" s="899" t="s">
        <v>1039</v>
      </c>
      <c r="M49" s="898"/>
      <c r="N49" s="92" t="s">
        <v>1035</v>
      </c>
    </row>
    <row r="50" spans="1:14">
      <c r="A50" s="167" t="s">
        <v>462</v>
      </c>
      <c r="B50" s="49" t="str">
        <f>VLOOKUP(A50,MATERIALES!A5:D372,3,FALSE)</f>
        <v>Explosivos  75% (INDUGEL)</v>
      </c>
      <c r="C50" s="290"/>
      <c r="D50" s="290"/>
      <c r="E50" s="290"/>
      <c r="F50" s="290"/>
      <c r="G50" s="290"/>
      <c r="H50" s="290"/>
      <c r="I50" s="290"/>
      <c r="J50" s="320" t="str">
        <f>VLOOKUP(A50,MATERIALES!A6:D635,2,FALSE)</f>
        <v>lb</v>
      </c>
      <c r="K50" s="291">
        <v>0.2</v>
      </c>
      <c r="L50" s="276"/>
      <c r="M50" s="411">
        <f>VLOOKUP(A50,MATERIALES!A5:D389,4,FALSE)</f>
        <v>11238</v>
      </c>
      <c r="N50" s="281">
        <f>K50*M50</f>
        <v>2247.6</v>
      </c>
    </row>
    <row r="51" spans="1:14">
      <c r="A51" s="167" t="s">
        <v>467</v>
      </c>
      <c r="B51" s="49" t="str">
        <f>VLOOKUP(A51,MATERIALES!A6:D372,3,FALSE)</f>
        <v>Fulminantes</v>
      </c>
      <c r="C51" s="434"/>
      <c r="D51" s="434"/>
      <c r="E51" s="434"/>
      <c r="F51" s="434"/>
      <c r="G51" s="434"/>
      <c r="H51" s="434"/>
      <c r="I51" s="434"/>
      <c r="J51" s="321" t="str">
        <f>VLOOKUP(A51,MATERIALES!A6:D636,2,FALSE)</f>
        <v>u</v>
      </c>
      <c r="K51" s="406">
        <v>1</v>
      </c>
      <c r="L51" s="430"/>
      <c r="M51" s="411">
        <f>VLOOKUP(A51,MATERIALES!A6:D390,4,FALSE)</f>
        <v>1126</v>
      </c>
      <c r="N51" s="281">
        <f>K51*M51</f>
        <v>1126</v>
      </c>
    </row>
    <row r="52" spans="1:14">
      <c r="A52" s="167" t="s">
        <v>567</v>
      </c>
      <c r="B52" s="49" t="str">
        <f>VLOOKUP(A52,MATERIALES!A6:D372,3,FALSE)</f>
        <v>Mecha Lenta</v>
      </c>
      <c r="C52" s="434"/>
      <c r="D52" s="434"/>
      <c r="E52" s="434"/>
      <c r="F52" s="434"/>
      <c r="G52" s="434"/>
      <c r="H52" s="434"/>
      <c r="I52" s="434"/>
      <c r="J52" s="321" t="str">
        <f>VLOOKUP(A52,MATERIALES!A6:D637,2,FALSE)</f>
        <v>m</v>
      </c>
      <c r="K52" s="406">
        <v>0.5</v>
      </c>
      <c r="L52" s="430"/>
      <c r="M52" s="411">
        <f>VLOOKUP(A52,MATERIALES!A6:D391,4,FALSE)</f>
        <v>1007</v>
      </c>
      <c r="N52" s="281">
        <f>K52*M52</f>
        <v>503.5</v>
      </c>
    </row>
    <row r="53" spans="1:14">
      <c r="A53" s="167" t="s">
        <v>814</v>
      </c>
      <c r="B53" s="49" t="str">
        <f>VLOOKUP(A53,MATERIALES!A6:D372,3,FALSE)</f>
        <v>Acero A-37</v>
      </c>
      <c r="C53" s="434"/>
      <c r="D53" s="434"/>
      <c r="E53" s="434"/>
      <c r="F53" s="434"/>
      <c r="G53" s="434"/>
      <c r="H53" s="434"/>
      <c r="I53" s="434"/>
      <c r="J53" s="321" t="str">
        <f>VLOOKUP(A53,MATERIALES!A7:D638,2,FALSE)</f>
        <v>kg</v>
      </c>
      <c r="K53" s="406">
        <v>150</v>
      </c>
      <c r="L53" s="430"/>
      <c r="M53" s="411">
        <f>VLOOKUP(A53,MATERIALES!A6:D392,4,FALSE)</f>
        <v>3044</v>
      </c>
      <c r="N53" s="281">
        <f>K53*M53</f>
        <v>456600</v>
      </c>
    </row>
    <row r="54" spans="1:14">
      <c r="A54" s="167" t="s">
        <v>903</v>
      </c>
      <c r="B54" s="49" t="str">
        <f>VLOOKUP(A54,MATERIALES!A7:D372,3,FALSE)</f>
        <v>Concreto Resistencia  32 (Mpa)</v>
      </c>
      <c r="C54" s="434"/>
      <c r="D54" s="434"/>
      <c r="E54" s="434"/>
      <c r="F54" s="434"/>
      <c r="G54" s="434"/>
      <c r="H54" s="434"/>
      <c r="I54" s="434"/>
      <c r="J54" s="321" t="str">
        <f>VLOOKUP(A54,MATERIALES!A8:D639,2,FALSE)</f>
        <v>m3</v>
      </c>
      <c r="K54" s="406">
        <v>1</v>
      </c>
      <c r="L54" s="430"/>
      <c r="M54" s="411">
        <f>VLOOKUP(A54,MATERIALES!A7:D393,4,FALSE)</f>
        <v>300000</v>
      </c>
      <c r="N54" s="281">
        <f>K54*M54</f>
        <v>300000</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8" t="s">
        <v>1037</v>
      </c>
      <c r="C58" s="819"/>
      <c r="D58" s="819"/>
      <c r="E58" s="819"/>
      <c r="F58" s="819"/>
      <c r="G58" s="819"/>
      <c r="H58" s="819"/>
      <c r="I58" s="819"/>
      <c r="J58" s="819"/>
      <c r="K58" s="819"/>
      <c r="L58" s="819"/>
      <c r="M58" s="820"/>
      <c r="N58" s="403">
        <f>SUM(N50:N57)</f>
        <v>760477.1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05">
        <f>VLOOKUP(A63,TRANSPORTE!A5:D117,4,FALSE)</f>
        <v>1010</v>
      </c>
      <c r="M63" s="906"/>
      <c r="N63" s="296">
        <f>K63*L63</f>
        <v>1010</v>
      </c>
    </row>
    <row r="64" spans="1:14">
      <c r="B64" s="52"/>
      <c r="C64" s="53"/>
      <c r="D64" s="53"/>
      <c r="E64" s="53"/>
      <c r="F64" s="53"/>
      <c r="G64" s="53"/>
      <c r="H64" s="320"/>
      <c r="I64" s="288"/>
      <c r="J64" s="295"/>
      <c r="K64" s="288"/>
      <c r="L64" s="905"/>
      <c r="M64" s="906"/>
      <c r="N64" s="296"/>
    </row>
    <row r="65" spans="1:15">
      <c r="B65" s="52"/>
      <c r="C65" s="53"/>
      <c r="D65" s="53"/>
      <c r="E65" s="53"/>
      <c r="F65" s="53"/>
      <c r="G65" s="53"/>
      <c r="H65" s="320"/>
      <c r="I65" s="288"/>
      <c r="J65" s="295"/>
      <c r="K65" s="288"/>
      <c r="L65" s="905"/>
      <c r="M65" s="906"/>
      <c r="N65" s="296"/>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96"/>
      <c r="M67" s="897"/>
      <c r="N67" s="133"/>
    </row>
    <row r="68" spans="1:15" ht="15.75" thickBot="1">
      <c r="B68" s="907" t="s">
        <v>1037</v>
      </c>
      <c r="C68" s="861"/>
      <c r="D68" s="861"/>
      <c r="E68" s="861"/>
      <c r="F68" s="861"/>
      <c r="G68" s="861"/>
      <c r="H68" s="861"/>
      <c r="I68" s="861"/>
      <c r="J68" s="861"/>
      <c r="K68" s="861"/>
      <c r="L68" s="861"/>
      <c r="M68" s="862"/>
      <c r="N68" s="110">
        <f>SUM(N63:N67)</f>
        <v>1010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7" t="s">
        <v>1047</v>
      </c>
      <c r="C72" s="858"/>
      <c r="D72" s="858"/>
      <c r="E72" s="858"/>
      <c r="F72" s="858"/>
      <c r="G72" s="858"/>
      <c r="H72" s="858"/>
      <c r="I72" s="79" t="s">
        <v>1048</v>
      </c>
      <c r="J72" s="81" t="s">
        <v>1494</v>
      </c>
      <c r="K72" s="80" t="s">
        <v>1050</v>
      </c>
      <c r="L72" s="859" t="s">
        <v>1034</v>
      </c>
      <c r="M72" s="860"/>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SUM(N73:N76)</f>
        <v>239377.52440359374</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N45+N58+N68+N77</f>
        <v>1662053.9764511914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332410.79529023828</v>
      </c>
      <c r="M84" s="854"/>
      <c r="N84" s="57"/>
    </row>
    <row r="85" spans="1:14">
      <c r="B85" s="95" t="s">
        <v>1057</v>
      </c>
      <c r="C85" s="96"/>
      <c r="D85" s="96"/>
      <c r="E85" s="96"/>
      <c r="F85" s="96"/>
      <c r="G85" s="96"/>
      <c r="H85" s="96"/>
      <c r="I85" s="93"/>
      <c r="J85" s="94"/>
      <c r="K85" s="313">
        <v>0.05</v>
      </c>
      <c r="L85" s="853">
        <f>N79*K85</f>
        <v>83102.698822559571</v>
      </c>
      <c r="M85" s="854"/>
      <c r="N85" s="57"/>
    </row>
    <row r="86" spans="1:14" ht="15.75" thickBot="1">
      <c r="B86" s="97" t="s">
        <v>1058</v>
      </c>
      <c r="C86" s="98"/>
      <c r="D86" s="98"/>
      <c r="E86" s="98"/>
      <c r="F86" s="98"/>
      <c r="G86" s="98"/>
      <c r="H86" s="98"/>
      <c r="I86" s="99"/>
      <c r="J86" s="100"/>
      <c r="K86" s="314">
        <v>0.05</v>
      </c>
      <c r="L86" s="855">
        <f>N79*K86</f>
        <v>83102.698822559571</v>
      </c>
      <c r="M86" s="856"/>
      <c r="N86" s="57"/>
    </row>
    <row r="87" spans="1:14" ht="15.75" thickBot="1">
      <c r="B87" s="818" t="s">
        <v>1037</v>
      </c>
      <c r="C87" s="819"/>
      <c r="D87" s="819"/>
      <c r="E87" s="819"/>
      <c r="F87" s="819"/>
      <c r="G87" s="819"/>
      <c r="H87" s="819"/>
      <c r="I87" s="819"/>
      <c r="J87" s="819"/>
      <c r="K87" s="819"/>
      <c r="L87" s="819"/>
      <c r="M87" s="820"/>
      <c r="N87" s="58">
        <f>L84+L85+L86</f>
        <v>498616.19293535739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2160670.1693865489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1017</v>
      </c>
      <c r="L1" s="929" t="s">
        <v>2304</v>
      </c>
      <c r="M1" s="930"/>
      <c r="N1" s="931"/>
    </row>
    <row r="2" spans="2:14" ht="38.2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461"/>
      <c r="L30" s="794" t="s">
        <v>1029</v>
      </c>
      <c r="M30" s="795"/>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121</v>
      </c>
      <c r="B36" s="867" t="str">
        <f>VLOOKUP(A36,EQUIPOS!A6:D154,3,FALSE)</f>
        <v>Bomba eléctrica para accionar la celda</v>
      </c>
      <c r="C36" s="868"/>
      <c r="D36" s="868"/>
      <c r="E36" s="868"/>
      <c r="F36" s="868"/>
      <c r="G36" s="868"/>
      <c r="H36" s="869"/>
      <c r="I36" s="276"/>
      <c r="J36" s="277"/>
      <c r="K36" s="278">
        <f>VLOOKUP(A36,EQUIPOS!A6:D163,4,FALSE)</f>
        <v>72513.203502741613</v>
      </c>
      <c r="L36" s="279"/>
      <c r="M36" s="280">
        <v>0.01</v>
      </c>
      <c r="N36" s="281">
        <f t="shared" ref="N36:N41" si="0">K36/M36</f>
        <v>7251320.3502741614</v>
      </c>
    </row>
    <row r="37" spans="1:14">
      <c r="A37" s="119" t="s">
        <v>192</v>
      </c>
      <c r="B37" s="867" t="str">
        <f>VLOOKUP(A37,EQUIPOS!A7:D154,3,FALSE)</f>
        <v>Equipo de acarreo interno</v>
      </c>
      <c r="C37" s="868"/>
      <c r="D37" s="868"/>
      <c r="E37" s="868"/>
      <c r="F37" s="868"/>
      <c r="G37" s="868"/>
      <c r="H37" s="869"/>
      <c r="I37" s="430"/>
      <c r="J37" s="431"/>
      <c r="K37" s="278">
        <f>VLOOKUP(A37,EQUIPOS!A7:D164,4,FALSE)</f>
        <v>39624.269801464638</v>
      </c>
      <c r="L37" s="344"/>
      <c r="M37" s="345">
        <v>0.05</v>
      </c>
      <c r="N37" s="281">
        <f t="shared" si="0"/>
        <v>792485.39602929272</v>
      </c>
    </row>
    <row r="38" spans="1:14">
      <c r="A38" s="119" t="s">
        <v>217</v>
      </c>
      <c r="B38" s="867" t="str">
        <f>VLOOKUP(A38,EQUIPOS!A8:D154,3,FALSE)</f>
        <v>Equipo de soldadura y de acetileno (incluye soldadura)</v>
      </c>
      <c r="C38" s="868"/>
      <c r="D38" s="868"/>
      <c r="E38" s="868"/>
      <c r="F38" s="868"/>
      <c r="G38" s="868"/>
      <c r="H38" s="869"/>
      <c r="I38" s="430"/>
      <c r="J38" s="431"/>
      <c r="K38" s="278">
        <f>VLOOKUP(A38,EQUIPOS!A8:D165,4,FALSE)</f>
        <v>34469.178627082292</v>
      </c>
      <c r="L38" s="344"/>
      <c r="M38" s="345">
        <v>0.01</v>
      </c>
      <c r="N38" s="281">
        <f t="shared" si="0"/>
        <v>3446917.8627082291</v>
      </c>
    </row>
    <row r="39" spans="1:14">
      <c r="A39" s="119" t="s">
        <v>242</v>
      </c>
      <c r="B39" s="867" t="str">
        <f>VLOOKUP(A39,EQUIPOS!A9:D154,3,FALSE)</f>
        <v>Grúa con torre capacidad 1 ton en la punta.</v>
      </c>
      <c r="C39" s="868"/>
      <c r="D39" s="868"/>
      <c r="E39" s="868"/>
      <c r="F39" s="868"/>
      <c r="G39" s="868"/>
      <c r="H39" s="869"/>
      <c r="I39" s="430"/>
      <c r="J39" s="431"/>
      <c r="K39" s="278">
        <f>VLOOKUP(A39,EQUIPOS!A9:D166,4,FALSE)</f>
        <v>221916.92900525127</v>
      </c>
      <c r="L39" s="344"/>
      <c r="M39" s="345">
        <v>0.04</v>
      </c>
      <c r="N39" s="281">
        <f t="shared" si="0"/>
        <v>5547923.2251312817</v>
      </c>
    </row>
    <row r="40" spans="1:14">
      <c r="A40" s="119" t="s">
        <v>255</v>
      </c>
      <c r="B40" s="867" t="str">
        <f>VLOOKUP(A40,EQUIPOS!A10:D154,3,FALSE)</f>
        <v>Manómetro cable de acero para bajar la celda</v>
      </c>
      <c r="C40" s="868"/>
      <c r="D40" s="868"/>
      <c r="E40" s="868"/>
      <c r="F40" s="868"/>
      <c r="G40" s="868"/>
      <c r="H40" s="869"/>
      <c r="I40" s="337"/>
      <c r="J40" s="339"/>
      <c r="K40" s="278">
        <f>VLOOKUP(A40,EQUIPOS!A10:D167,4,FALSE)</f>
        <v>2017758.7143929438</v>
      </c>
      <c r="L40" s="432"/>
      <c r="M40" s="433">
        <v>1</v>
      </c>
      <c r="N40" s="281">
        <f t="shared" si="0"/>
        <v>2017758.7143929438</v>
      </c>
    </row>
    <row r="41" spans="1:14">
      <c r="A41" t="s">
        <v>320</v>
      </c>
      <c r="B41" s="867" t="str">
        <f>VLOOKUP(A41,EQUIPOS!A11:D155,3,FALSE)</f>
        <v>Retroexcavadora sobre llantas, motor 62HP, Profundidad de excavación de 5.41 metros.</v>
      </c>
      <c r="C41" s="868"/>
      <c r="D41" s="868"/>
      <c r="E41" s="868"/>
      <c r="F41" s="868"/>
      <c r="G41" s="868"/>
      <c r="H41" s="869"/>
      <c r="I41" s="42"/>
      <c r="J41" s="43"/>
      <c r="K41" s="278">
        <f>VLOOKUP(A41,EQUIPOS!A11:D168,4,FALSE)</f>
        <v>141102.59684972331</v>
      </c>
      <c r="L41" s="285"/>
      <c r="M41" s="286">
        <v>0.2</v>
      </c>
      <c r="N41" s="281">
        <f t="shared" si="0"/>
        <v>705512.9842486165</v>
      </c>
    </row>
    <row r="42" spans="1:14">
      <c r="B42" s="329"/>
      <c r="C42" s="330"/>
      <c r="D42" s="330"/>
      <c r="E42" s="330"/>
      <c r="F42" s="332"/>
      <c r="G42" s="332"/>
      <c r="H42" s="131"/>
      <c r="I42" s="42"/>
      <c r="J42" s="43"/>
      <c r="K42" s="447"/>
      <c r="L42" s="285"/>
      <c r="M42" s="286"/>
      <c r="N42" s="282"/>
    </row>
    <row r="43" spans="1:14">
      <c r="B43" s="875" t="s">
        <v>1036</v>
      </c>
      <c r="C43" s="876"/>
      <c r="D43" s="876"/>
      <c r="E43" s="44"/>
      <c r="F43" s="45"/>
      <c r="G43" s="45"/>
      <c r="H43" s="46"/>
      <c r="I43" s="42"/>
      <c r="J43" s="43"/>
      <c r="K43" s="288"/>
      <c r="L43" s="285"/>
      <c r="M43" s="410">
        <v>0.01</v>
      </c>
      <c r="N43" s="353">
        <f>N81*M43</f>
        <v>40222.408211598995</v>
      </c>
    </row>
    <row r="44" spans="1:14" ht="15.75" thickBot="1">
      <c r="B44" s="867"/>
      <c r="C44" s="868"/>
      <c r="D44" s="868"/>
      <c r="E44" s="868"/>
      <c r="F44" s="868"/>
      <c r="G44" s="868"/>
      <c r="H44" s="869"/>
      <c r="I44" s="877"/>
      <c r="J44" s="878"/>
      <c r="K44" s="47"/>
      <c r="L44" s="879"/>
      <c r="M44" s="880"/>
      <c r="N44" s="111"/>
    </row>
    <row r="45" spans="1:14" ht="15.75" thickBot="1">
      <c r="B45" s="818" t="s">
        <v>1037</v>
      </c>
      <c r="C45" s="819"/>
      <c r="D45" s="819"/>
      <c r="E45" s="819"/>
      <c r="F45" s="819"/>
      <c r="G45" s="819"/>
      <c r="H45" s="819"/>
      <c r="I45" s="819"/>
      <c r="J45" s="819"/>
      <c r="K45" s="819"/>
      <c r="L45" s="819"/>
      <c r="M45" s="820"/>
      <c r="N45" s="403">
        <f>SUM(N36:N44)</f>
        <v>19802140.940996125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3" t="s">
        <v>1028</v>
      </c>
      <c r="C49" s="864"/>
      <c r="D49" s="864"/>
      <c r="E49" s="864"/>
      <c r="F49" s="864"/>
      <c r="G49" s="864"/>
      <c r="H49" s="864"/>
      <c r="I49" s="898"/>
      <c r="J49" s="324" t="s">
        <v>1029</v>
      </c>
      <c r="K49" s="91" t="s">
        <v>1030</v>
      </c>
      <c r="L49" s="899" t="s">
        <v>1039</v>
      </c>
      <c r="M49" s="898"/>
      <c r="N49" s="92" t="s">
        <v>1035</v>
      </c>
    </row>
    <row r="50" spans="1:14">
      <c r="A50" s="167" t="s">
        <v>412</v>
      </c>
      <c r="B50" s="49" t="str">
        <f>VLOOKUP(A50,MATERIALES!A5:D372,3,FALSE)</f>
        <v>Celda especial de carga</v>
      </c>
      <c r="C50" s="290"/>
      <c r="D50" s="290"/>
      <c r="E50" s="290"/>
      <c r="F50" s="290"/>
      <c r="G50" s="290"/>
      <c r="H50" s="290"/>
      <c r="I50" s="290"/>
      <c r="J50" s="320" t="str">
        <f>VLOOKUP(A50,MATERIALES!A6:D635,2,FALSE)</f>
        <v>u</v>
      </c>
      <c r="K50" s="291">
        <v>1</v>
      </c>
      <c r="L50" s="276"/>
      <c r="M50" s="411">
        <f>VLOOKUP(A50,MATERIALES!A5:D389,4,FALSE)</f>
        <v>16134788</v>
      </c>
      <c r="N50" s="281">
        <f t="shared" ref="N50:N55" si="1">K50*M50</f>
        <v>16134788</v>
      </c>
    </row>
    <row r="51" spans="1:14">
      <c r="A51" s="167" t="s">
        <v>515</v>
      </c>
      <c r="B51" s="49" t="str">
        <f>VLOOKUP(A51,MATERIALES!A6:D372,3,FALSE)</f>
        <v>Manguera de alta presión</v>
      </c>
      <c r="C51" s="434"/>
      <c r="D51" s="434"/>
      <c r="E51" s="434"/>
      <c r="F51" s="434"/>
      <c r="G51" s="434"/>
      <c r="H51" s="434"/>
      <c r="I51" s="434"/>
      <c r="J51" s="321" t="str">
        <f>VLOOKUP(A51,MATERIALES!A6:D636,2,FALSE)</f>
        <v>m</v>
      </c>
      <c r="K51" s="406">
        <v>30</v>
      </c>
      <c r="L51" s="430"/>
      <c r="M51" s="411">
        <f>VLOOKUP(A51,MATERIALES!A6:D390,4,FALSE)</f>
        <v>103043</v>
      </c>
      <c r="N51" s="281">
        <f t="shared" si="1"/>
        <v>3091290</v>
      </c>
    </row>
    <row r="52" spans="1:14">
      <c r="A52" s="167" t="s">
        <v>755</v>
      </c>
      <c r="B52" s="49" t="str">
        <f>VLOOKUP(A52,MATERIALES!A6:D372,3,FALSE)</f>
        <v>Transductores electrónicos (incluye cables, protección contra el concreto y panel de lectura)</v>
      </c>
      <c r="C52" s="434"/>
      <c r="D52" s="434"/>
      <c r="E52" s="434"/>
      <c r="F52" s="434"/>
      <c r="G52" s="434"/>
      <c r="H52" s="434"/>
      <c r="I52" s="434"/>
      <c r="J52" s="321" t="str">
        <f>VLOOKUP(A52,MATERIALES!A6:D637,2,FALSE)</f>
        <v>u</v>
      </c>
      <c r="K52" s="406">
        <v>2</v>
      </c>
      <c r="L52" s="430"/>
      <c r="M52" s="411">
        <f>VLOOKUP(A52,MATERIALES!A6:D391,4,FALSE)</f>
        <v>2203249</v>
      </c>
      <c r="N52" s="281">
        <f t="shared" si="1"/>
        <v>4406498</v>
      </c>
    </row>
    <row r="53" spans="1:14">
      <c r="A53" s="167" t="s">
        <v>757</v>
      </c>
      <c r="B53" s="49" t="str">
        <f>VLOOKUP(A53,MATERIALES!A6:D372,3,FALSE)</f>
        <v>Transductores mecánicos (incluye cables, protección contra el concreto y panel de lectura)</v>
      </c>
      <c r="C53" s="434"/>
      <c r="D53" s="434"/>
      <c r="E53" s="434"/>
      <c r="F53" s="434"/>
      <c r="G53" s="434"/>
      <c r="H53" s="434"/>
      <c r="I53" s="434"/>
      <c r="J53" s="321" t="str">
        <f>VLOOKUP(A53,MATERIALES!A7:D638,2,FALSE)</f>
        <v>u</v>
      </c>
      <c r="K53" s="406">
        <v>5</v>
      </c>
      <c r="L53" s="430"/>
      <c r="M53" s="411">
        <f>VLOOKUP(A53,MATERIALES!A6:D392,4,FALSE)</f>
        <v>953539</v>
      </c>
      <c r="N53" s="281">
        <f t="shared" si="1"/>
        <v>4767695</v>
      </c>
    </row>
    <row r="54" spans="1:14">
      <c r="A54" s="167" t="s">
        <v>792</v>
      </c>
      <c r="B54" s="49" t="str">
        <f>VLOOKUP(A54,MATERIALES!A7:D372,3,FALSE)</f>
        <v>Tubo Metálico De Alta Resistencia</v>
      </c>
      <c r="C54" s="434"/>
      <c r="D54" s="434"/>
      <c r="E54" s="434"/>
      <c r="F54" s="434"/>
      <c r="G54" s="434"/>
      <c r="H54" s="434"/>
      <c r="I54" s="434"/>
      <c r="J54" s="321" t="str">
        <f>VLOOKUP(A54,MATERIALES!A8:D639,2,FALSE)</f>
        <v>m</v>
      </c>
      <c r="K54" s="406">
        <v>60</v>
      </c>
      <c r="L54" s="430"/>
      <c r="M54" s="411">
        <f>VLOOKUP(A54,MATERIALES!A7:D393,4,FALSE)</f>
        <v>62650</v>
      </c>
      <c r="N54" s="281">
        <f t="shared" si="1"/>
        <v>3759000</v>
      </c>
    </row>
    <row r="55" spans="1:14">
      <c r="A55" s="167" t="s">
        <v>799</v>
      </c>
      <c r="B55" s="49" t="str">
        <f>VLOOKUP(A55,MATERIALES!A7:D372,3,FALSE)</f>
        <v>Uniones especiales de alta resistencia para tubería</v>
      </c>
      <c r="C55" s="434"/>
      <c r="D55" s="434"/>
      <c r="E55" s="434"/>
      <c r="F55" s="434"/>
      <c r="G55" s="434"/>
      <c r="H55" s="434"/>
      <c r="I55" s="434"/>
      <c r="J55" s="321" t="str">
        <f>VLOOKUP(A55,MATERIALES!A9:D640,2,FALSE)</f>
        <v>u</v>
      </c>
      <c r="K55" s="406">
        <v>12</v>
      </c>
      <c r="L55" s="430"/>
      <c r="M55" s="411">
        <f>VLOOKUP(A55,MATERIALES!A8:D394,4,FALSE)</f>
        <v>41140</v>
      </c>
      <c r="N55" s="281">
        <f t="shared" si="1"/>
        <v>493680</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8" t="s">
        <v>1037</v>
      </c>
      <c r="C58" s="819"/>
      <c r="D58" s="819"/>
      <c r="E58" s="819"/>
      <c r="F58" s="819"/>
      <c r="G58" s="819"/>
      <c r="H58" s="819"/>
      <c r="I58" s="819"/>
      <c r="J58" s="819"/>
      <c r="K58" s="819"/>
      <c r="L58" s="819"/>
      <c r="M58" s="820"/>
      <c r="N58" s="403">
        <f>SUM(N50:N57)</f>
        <v>32652951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05">
        <f>VLOOKUP(A63,TRANSPORTE!A5:D117,4,FALSE)</f>
        <v>1158005.8426736325</v>
      </c>
      <c r="M63" s="906"/>
      <c r="N63" s="296">
        <f>K63*L63</f>
        <v>1158005.8426736325</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05">
        <f>VLOOKUP(A64,TRANSPORTE!A6:D117,4,FALSE)</f>
        <v>133895.30140766996</v>
      </c>
      <c r="M64" s="906"/>
      <c r="N64" s="296">
        <f>K64*L64</f>
        <v>1071162.4112613597</v>
      </c>
    </row>
    <row r="65" spans="1:15">
      <c r="A65" t="s">
        <v>1483</v>
      </c>
      <c r="B65" s="52" t="str">
        <f>VLOOKUP(A65,TRANSPORTE!A6:D117,3,FALSE)</f>
        <v>Pasajes aéreos</v>
      </c>
      <c r="C65" s="53"/>
      <c r="D65" s="53"/>
      <c r="E65" s="53"/>
      <c r="F65" s="53"/>
      <c r="G65" s="53"/>
      <c r="H65" s="320" t="s">
        <v>1029</v>
      </c>
      <c r="I65" s="288">
        <v>3</v>
      </c>
      <c r="J65" s="295">
        <v>1</v>
      </c>
      <c r="K65" s="288">
        <f>I65*J65</f>
        <v>3</v>
      </c>
      <c r="L65" s="905">
        <f>VLOOKUP(A65,TRANSPORTE!A6:D117,4,FALSE)</f>
        <v>369712.28205653449</v>
      </c>
      <c r="M65" s="906"/>
      <c r="N65" s="296">
        <f>K65*L65</f>
        <v>1109136.8461696035</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96"/>
      <c r="M67" s="897"/>
      <c r="N67" s="133"/>
    </row>
    <row r="68" spans="1:15" ht="15.75" thickBot="1">
      <c r="B68" s="907" t="s">
        <v>1037</v>
      </c>
      <c r="C68" s="861"/>
      <c r="D68" s="861"/>
      <c r="E68" s="861"/>
      <c r="F68" s="861"/>
      <c r="G68" s="861"/>
      <c r="H68" s="861"/>
      <c r="I68" s="861"/>
      <c r="J68" s="861"/>
      <c r="K68" s="861"/>
      <c r="L68" s="861"/>
      <c r="M68" s="862"/>
      <c r="N68" s="110">
        <f>SUM(N63:N67)</f>
        <v>3338305.100104596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7" t="s">
        <v>1047</v>
      </c>
      <c r="C72" s="858"/>
      <c r="D72" s="858"/>
      <c r="E72" s="858"/>
      <c r="F72" s="858"/>
      <c r="G72" s="858"/>
      <c r="H72" s="858"/>
      <c r="I72" s="79" t="s">
        <v>1048</v>
      </c>
      <c r="J72" s="81" t="s">
        <v>1494</v>
      </c>
      <c r="K72" s="80" t="s">
        <v>1050</v>
      </c>
      <c r="L72" s="859" t="s">
        <v>1034</v>
      </c>
      <c r="M72" s="860"/>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SUM(N73:N80)</f>
        <v>4022240.8211598997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N45+N58+N68+N81</f>
        <v>59815637.862260617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11963127.572452124</v>
      </c>
      <c r="M88" s="854"/>
      <c r="N88" s="57"/>
    </row>
    <row r="89" spans="1:14">
      <c r="B89" s="95" t="s">
        <v>1057</v>
      </c>
      <c r="C89" s="96"/>
      <c r="D89" s="96"/>
      <c r="E89" s="96"/>
      <c r="F89" s="96"/>
      <c r="G89" s="96"/>
      <c r="H89" s="96"/>
      <c r="I89" s="93"/>
      <c r="J89" s="94"/>
      <c r="K89" s="313">
        <v>0.05</v>
      </c>
      <c r="L89" s="853">
        <f>N83*K89</f>
        <v>2990781.8931130311</v>
      </c>
      <c r="M89" s="854"/>
      <c r="N89" s="57"/>
    </row>
    <row r="90" spans="1:14" ht="15.75" thickBot="1">
      <c r="B90" s="97" t="s">
        <v>1058</v>
      </c>
      <c r="C90" s="98"/>
      <c r="D90" s="98"/>
      <c r="E90" s="98"/>
      <c r="F90" s="98"/>
      <c r="G90" s="98"/>
      <c r="H90" s="98"/>
      <c r="I90" s="99"/>
      <c r="J90" s="100"/>
      <c r="K90" s="314">
        <v>0.05</v>
      </c>
      <c r="L90" s="855">
        <f>N83*K90</f>
        <v>2990781.8931130311</v>
      </c>
      <c r="M90" s="856"/>
      <c r="N90" s="57"/>
    </row>
    <row r="91" spans="1:14" ht="15.75" thickBot="1">
      <c r="B91" s="818" t="s">
        <v>1037</v>
      </c>
      <c r="C91" s="819"/>
      <c r="D91" s="819"/>
      <c r="E91" s="819"/>
      <c r="F91" s="819"/>
      <c r="G91" s="819"/>
      <c r="H91" s="819"/>
      <c r="I91" s="819"/>
      <c r="J91" s="819"/>
      <c r="K91" s="819"/>
      <c r="L91" s="819"/>
      <c r="M91" s="820"/>
      <c r="N91" s="58">
        <f>L88+L89+L90</f>
        <v>17944691.358678188</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77760329.220938802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2"/>
      <c r="C1" s="924"/>
      <c r="D1" s="925"/>
      <c r="E1" s="925"/>
      <c r="F1" s="925"/>
      <c r="G1" s="925"/>
      <c r="H1" s="925"/>
      <c r="I1" s="925"/>
      <c r="J1" s="926"/>
      <c r="K1" s="927" t="s">
        <v>1017</v>
      </c>
      <c r="L1" s="929" t="s">
        <v>2304</v>
      </c>
      <c r="M1" s="930"/>
      <c r="N1" s="931"/>
    </row>
    <row r="2" spans="2:14" ht="27"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88" t="s">
        <v>1028</v>
      </c>
      <c r="C35" s="889"/>
      <c r="D35" s="889"/>
      <c r="E35" s="889"/>
      <c r="F35" s="889"/>
      <c r="G35" s="889"/>
      <c r="H35" s="890"/>
      <c r="I35" s="891" t="s">
        <v>1032</v>
      </c>
      <c r="J35" s="892"/>
      <c r="K35" s="75" t="s">
        <v>1033</v>
      </c>
      <c r="L35" s="893" t="s">
        <v>1034</v>
      </c>
      <c r="M35" s="890"/>
      <c r="N35" s="76" t="s">
        <v>1035</v>
      </c>
    </row>
    <row r="36" spans="1:16">
      <c r="A36" s="119" t="s">
        <v>121</v>
      </c>
      <c r="B36" s="867" t="str">
        <f>VLOOKUP(A36,EQUIPOS!A6:D154,3,FALSE)</f>
        <v>Bomba eléctrica para accionar la celda</v>
      </c>
      <c r="C36" s="868"/>
      <c r="D36" s="868"/>
      <c r="E36" s="868"/>
      <c r="F36" s="868"/>
      <c r="G36" s="868"/>
      <c r="H36" s="869"/>
      <c r="I36" s="276"/>
      <c r="J36" s="277"/>
      <c r="K36" s="278">
        <f>VLOOKUP(A36,EQUIPOS!A6:D163,4,FALSE)</f>
        <v>72513.203502741613</v>
      </c>
      <c r="L36" s="279"/>
      <c r="M36" s="280">
        <v>0.01</v>
      </c>
      <c r="N36" s="281">
        <f>K36/M36</f>
        <v>7251320.3502741614</v>
      </c>
    </row>
    <row r="37" spans="1:16">
      <c r="A37" s="119" t="s">
        <v>217</v>
      </c>
      <c r="B37" s="867" t="str">
        <f>VLOOKUP(A37,EQUIPOS!A7:D154,3,FALSE)</f>
        <v>Equipo de soldadura y de acetileno (incluye soldadura)</v>
      </c>
      <c r="C37" s="868"/>
      <c r="D37" s="868"/>
      <c r="E37" s="868"/>
      <c r="F37" s="868"/>
      <c r="G37" s="868"/>
      <c r="H37" s="869"/>
      <c r="I37" s="430"/>
      <c r="J37" s="431"/>
      <c r="K37" s="278">
        <f>VLOOKUP(A37,EQUIPOS!A7:D164,4,FALSE)</f>
        <v>34469.178627082292</v>
      </c>
      <c r="L37" s="344"/>
      <c r="M37" s="345">
        <v>0.01</v>
      </c>
      <c r="N37" s="281">
        <f>K37/M37</f>
        <v>3446917.8627082291</v>
      </c>
    </row>
    <row r="38" spans="1:16">
      <c r="A38" s="119" t="s">
        <v>255</v>
      </c>
      <c r="B38" s="867" t="str">
        <f>VLOOKUP(A38,EQUIPOS!A8:D154,3,FALSE)</f>
        <v>Manómetro cable de acero para bajar la celda</v>
      </c>
      <c r="C38" s="868"/>
      <c r="D38" s="868"/>
      <c r="E38" s="868"/>
      <c r="F38" s="868"/>
      <c r="G38" s="868"/>
      <c r="H38" s="869"/>
      <c r="I38" s="430"/>
      <c r="J38" s="431"/>
      <c r="K38" s="278">
        <f>VLOOKUP(A38,EQUIPOS!A8:D165,4,FALSE)</f>
        <v>2017758.7143929438</v>
      </c>
      <c r="L38" s="344"/>
      <c r="M38" s="345">
        <v>1</v>
      </c>
      <c r="N38" s="281">
        <f>K38/M38</f>
        <v>2017758.7143929438</v>
      </c>
    </row>
    <row r="39" spans="1:16">
      <c r="A39" s="119"/>
      <c r="B39" s="867"/>
      <c r="C39" s="868"/>
      <c r="D39" s="868"/>
      <c r="E39" s="868"/>
      <c r="F39" s="868"/>
      <c r="G39" s="868"/>
      <c r="H39" s="869"/>
      <c r="I39" s="430"/>
      <c r="J39" s="431"/>
      <c r="K39" s="278"/>
      <c r="L39" s="344"/>
      <c r="M39" s="345"/>
      <c r="N39" s="281"/>
    </row>
    <row r="40" spans="1:16">
      <c r="A40" s="119"/>
      <c r="B40" s="867"/>
      <c r="C40" s="868"/>
      <c r="D40" s="868"/>
      <c r="E40" s="868"/>
      <c r="F40" s="868"/>
      <c r="G40" s="868"/>
      <c r="H40" s="869"/>
      <c r="I40" s="337"/>
      <c r="J40" s="339"/>
      <c r="K40" s="278"/>
      <c r="L40" s="432"/>
      <c r="M40" s="433"/>
      <c r="N40" s="281"/>
    </row>
    <row r="41" spans="1:16">
      <c r="B41" s="867"/>
      <c r="C41" s="868"/>
      <c r="D41" s="868"/>
      <c r="E41" s="868"/>
      <c r="F41" s="868"/>
      <c r="G41" s="868"/>
      <c r="H41" s="869"/>
      <c r="I41" s="42"/>
      <c r="J41" s="43"/>
      <c r="K41" s="278"/>
      <c r="L41" s="285"/>
      <c r="M41" s="286"/>
      <c r="N41" s="281"/>
    </row>
    <row r="42" spans="1:16">
      <c r="B42" s="329"/>
      <c r="C42" s="330"/>
      <c r="D42" s="330"/>
      <c r="E42" s="330"/>
      <c r="F42" s="332"/>
      <c r="G42" s="332"/>
      <c r="H42" s="131"/>
      <c r="I42" s="42"/>
      <c r="J42" s="43"/>
      <c r="K42" s="447"/>
      <c r="L42" s="285"/>
      <c r="M42" s="286"/>
      <c r="N42" s="282"/>
    </row>
    <row r="43" spans="1:16">
      <c r="B43" s="875" t="s">
        <v>1036</v>
      </c>
      <c r="C43" s="876"/>
      <c r="D43" s="876"/>
      <c r="E43" s="44"/>
      <c r="F43" s="45"/>
      <c r="G43" s="45"/>
      <c r="H43" s="46"/>
      <c r="I43" s="42"/>
      <c r="J43" s="43"/>
      <c r="K43" s="288"/>
      <c r="L43" s="285"/>
      <c r="M43" s="410">
        <v>0.01</v>
      </c>
      <c r="N43" s="353">
        <f>N81*M43</f>
        <v>40222.408211598995</v>
      </c>
    </row>
    <row r="44" spans="1:16" ht="15.75" thickBot="1">
      <c r="B44" s="867"/>
      <c r="C44" s="868"/>
      <c r="D44" s="868"/>
      <c r="E44" s="868"/>
      <c r="F44" s="868"/>
      <c r="G44" s="868"/>
      <c r="H44" s="869"/>
      <c r="I44" s="877"/>
      <c r="J44" s="878"/>
      <c r="K44" s="47"/>
      <c r="L44" s="879"/>
      <c r="M44" s="880"/>
      <c r="N44" s="111"/>
    </row>
    <row r="45" spans="1:16" ht="15.75" thickBot="1">
      <c r="B45" s="818" t="s">
        <v>1037</v>
      </c>
      <c r="C45" s="819"/>
      <c r="D45" s="819"/>
      <c r="E45" s="819"/>
      <c r="F45" s="819"/>
      <c r="G45" s="819"/>
      <c r="H45" s="819"/>
      <c r="I45" s="819"/>
      <c r="J45" s="819"/>
      <c r="K45" s="819"/>
      <c r="L45" s="819"/>
      <c r="M45" s="820"/>
      <c r="N45" s="403">
        <f>SUM(N36:N44)</f>
        <v>12756219.335586932</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63" t="s">
        <v>1028</v>
      </c>
      <c r="C49" s="864"/>
      <c r="D49" s="864"/>
      <c r="E49" s="864"/>
      <c r="F49" s="864"/>
      <c r="G49" s="864"/>
      <c r="H49" s="864"/>
      <c r="I49" s="898"/>
      <c r="J49" s="324" t="s">
        <v>1029</v>
      </c>
      <c r="K49" s="91" t="s">
        <v>1030</v>
      </c>
      <c r="L49" s="899" t="s">
        <v>1039</v>
      </c>
      <c r="M49" s="898"/>
      <c r="N49" s="92" t="s">
        <v>1035</v>
      </c>
    </row>
    <row r="50" spans="1:14">
      <c r="A50" s="167" t="s">
        <v>412</v>
      </c>
      <c r="B50" s="49" t="str">
        <f>VLOOKUP(A50,MATERIALES!A5:D372,3,FALSE)</f>
        <v>Celda especial de carga</v>
      </c>
      <c r="C50" s="290"/>
      <c r="D50" s="290"/>
      <c r="E50" s="290"/>
      <c r="F50" s="290"/>
      <c r="G50" s="290"/>
      <c r="H50" s="290"/>
      <c r="I50" s="290"/>
      <c r="J50" s="320" t="str">
        <f>VLOOKUP(A50,MATERIALES!A6:D635,2,FALSE)</f>
        <v>u</v>
      </c>
      <c r="K50" s="291">
        <v>1</v>
      </c>
      <c r="L50" s="276"/>
      <c r="M50" s="411">
        <f>VLOOKUP(A50,MATERIALES!A5:D389,4,FALSE)</f>
        <v>16134788</v>
      </c>
      <c r="N50" s="281">
        <f t="shared" ref="N50:N55" si="0">K50*M50</f>
        <v>16134788</v>
      </c>
    </row>
    <row r="51" spans="1:14">
      <c r="A51" s="167" t="s">
        <v>515</v>
      </c>
      <c r="B51" s="49" t="str">
        <f>VLOOKUP(A51,MATERIALES!A6:D372,3,FALSE)</f>
        <v>Manguera de alta presión</v>
      </c>
      <c r="C51" s="434"/>
      <c r="D51" s="434"/>
      <c r="E51" s="434"/>
      <c r="F51" s="434"/>
      <c r="G51" s="434"/>
      <c r="H51" s="434"/>
      <c r="I51" s="434"/>
      <c r="J51" s="321" t="str">
        <f>VLOOKUP(A51,MATERIALES!A6:D636,2,FALSE)</f>
        <v>m</v>
      </c>
      <c r="K51" s="406">
        <v>30</v>
      </c>
      <c r="L51" s="430"/>
      <c r="M51" s="411">
        <f>VLOOKUP(A51,MATERIALES!A6:D390,4,FALSE)</f>
        <v>103043</v>
      </c>
      <c r="N51" s="281">
        <f t="shared" si="0"/>
        <v>3091290</v>
      </c>
    </row>
    <row r="52" spans="1:14">
      <c r="A52" s="167" t="s">
        <v>755</v>
      </c>
      <c r="B52" s="49" t="str">
        <f>VLOOKUP(A52,MATERIALES!A6:D372,3,FALSE)</f>
        <v>Transductores electrónicos (incluye cables, protección contra el concreto y panel de lectura)</v>
      </c>
      <c r="C52" s="434"/>
      <c r="D52" s="434"/>
      <c r="E52" s="434"/>
      <c r="F52" s="434"/>
      <c r="G52" s="434"/>
      <c r="H52" s="434"/>
      <c r="I52" s="434"/>
      <c r="J52" s="321" t="str">
        <f>VLOOKUP(A52,MATERIALES!A6:D637,2,FALSE)</f>
        <v>u</v>
      </c>
      <c r="K52" s="406">
        <v>2</v>
      </c>
      <c r="L52" s="430"/>
      <c r="M52" s="411">
        <f>VLOOKUP(A52,MATERIALES!A6:D391,4,FALSE)</f>
        <v>2203249</v>
      </c>
      <c r="N52" s="281">
        <f t="shared" si="0"/>
        <v>4406498</v>
      </c>
    </row>
    <row r="53" spans="1:14">
      <c r="A53" s="167" t="s">
        <v>757</v>
      </c>
      <c r="B53" s="49" t="str">
        <f>VLOOKUP(A53,MATERIALES!A6:D372,3,FALSE)</f>
        <v>Transductores mecánicos (incluye cables, protección contra el concreto y panel de lectura)</v>
      </c>
      <c r="C53" s="434"/>
      <c r="D53" s="434"/>
      <c r="E53" s="434"/>
      <c r="F53" s="434"/>
      <c r="G53" s="434"/>
      <c r="H53" s="434"/>
      <c r="I53" s="434"/>
      <c r="J53" s="321" t="str">
        <f>VLOOKUP(A53,MATERIALES!A7:D638,2,FALSE)</f>
        <v>u</v>
      </c>
      <c r="K53" s="406">
        <v>5</v>
      </c>
      <c r="L53" s="430"/>
      <c r="M53" s="411">
        <f>VLOOKUP(A53,MATERIALES!A6:D392,4,FALSE)</f>
        <v>953539</v>
      </c>
      <c r="N53" s="281">
        <f t="shared" si="0"/>
        <v>4767695</v>
      </c>
    </row>
    <row r="54" spans="1:14">
      <c r="A54" s="167" t="s">
        <v>792</v>
      </c>
      <c r="B54" s="49" t="str">
        <f>VLOOKUP(A54,MATERIALES!A7:D372,3,FALSE)</f>
        <v>Tubo Metálico De Alta Resistencia</v>
      </c>
      <c r="C54" s="434"/>
      <c r="D54" s="434"/>
      <c r="E54" s="434"/>
      <c r="F54" s="434"/>
      <c r="G54" s="434"/>
      <c r="H54" s="434"/>
      <c r="I54" s="434"/>
      <c r="J54" s="321" t="str">
        <f>VLOOKUP(A54,MATERIALES!A8:D639,2,FALSE)</f>
        <v>m</v>
      </c>
      <c r="K54" s="406">
        <v>60</v>
      </c>
      <c r="L54" s="430"/>
      <c r="M54" s="411">
        <f>VLOOKUP(A54,MATERIALES!A7:D393,4,FALSE)</f>
        <v>62650</v>
      </c>
      <c r="N54" s="281">
        <f t="shared" si="0"/>
        <v>3759000</v>
      </c>
    </row>
    <row r="55" spans="1:14">
      <c r="A55" s="167" t="s">
        <v>799</v>
      </c>
      <c r="B55" s="49" t="str">
        <f>VLOOKUP(A55,MATERIALES!A8:D372,3,FALSE)</f>
        <v>Uniones especiales de alta resistencia para tubería</v>
      </c>
      <c r="C55" s="434"/>
      <c r="D55" s="434"/>
      <c r="E55" s="434"/>
      <c r="F55" s="434"/>
      <c r="G55" s="434"/>
      <c r="H55" s="434"/>
      <c r="I55" s="434"/>
      <c r="J55" s="321" t="str">
        <f>VLOOKUP(A55,MATERIALES!A9:D640,2,FALSE)</f>
        <v>u</v>
      </c>
      <c r="K55" s="406">
        <v>12</v>
      </c>
      <c r="L55" s="430"/>
      <c r="M55" s="411">
        <f>VLOOKUP(A55,MATERIALES!A8:D394,4,FALSE)</f>
        <v>41140</v>
      </c>
      <c r="N55" s="281">
        <f t="shared" si="0"/>
        <v>493680</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8" t="s">
        <v>1037</v>
      </c>
      <c r="C58" s="819"/>
      <c r="D58" s="819"/>
      <c r="E58" s="819"/>
      <c r="F58" s="819"/>
      <c r="G58" s="819"/>
      <c r="H58" s="819"/>
      <c r="I58" s="819"/>
      <c r="J58" s="819"/>
      <c r="K58" s="819"/>
      <c r="L58" s="819"/>
      <c r="M58" s="820"/>
      <c r="N58" s="403">
        <f>SUM(N50:N57)</f>
        <v>32652951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904" t="s">
        <v>1045</v>
      </c>
      <c r="M62" s="883"/>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05">
        <f>VLOOKUP(A63,TRANSPORTE!A5:D117,4,FALSE)</f>
        <v>369712.28205653449</v>
      </c>
      <c r="M63" s="906"/>
      <c r="N63" s="296">
        <f>K63*L63</f>
        <v>1109136.8461696035</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05">
        <f>VLOOKUP(A64,TRANSPORTE!A6:D117,4,FALSE)</f>
        <v>1158005.8426736325</v>
      </c>
      <c r="M64" s="906"/>
      <c r="N64" s="296">
        <f>K64*L64</f>
        <v>1158005.8426736325</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05">
        <f>VLOOKUP(A65,TRANSPORTE!A6:D117,4,FALSE)</f>
        <v>133895.30140766996</v>
      </c>
      <c r="M65" s="906"/>
      <c r="N65" s="296">
        <f>K65*L65</f>
        <v>1071162.4112613597</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96"/>
      <c r="M67" s="897"/>
      <c r="N67" s="133"/>
    </row>
    <row r="68" spans="1:15" ht="15.75" thickBot="1">
      <c r="B68" s="907" t="s">
        <v>1037</v>
      </c>
      <c r="C68" s="861"/>
      <c r="D68" s="861"/>
      <c r="E68" s="861"/>
      <c r="F68" s="861"/>
      <c r="G68" s="861"/>
      <c r="H68" s="861"/>
      <c r="I68" s="861"/>
      <c r="J68" s="861"/>
      <c r="K68" s="861"/>
      <c r="L68" s="861"/>
      <c r="M68" s="862"/>
      <c r="N68" s="110">
        <f>SUM(N63:N67)</f>
        <v>3338305.100104596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57" t="s">
        <v>1047</v>
      </c>
      <c r="C72" s="858"/>
      <c r="D72" s="858"/>
      <c r="E72" s="858"/>
      <c r="F72" s="858"/>
      <c r="G72" s="858"/>
      <c r="H72" s="858"/>
      <c r="I72" s="79" t="s">
        <v>1048</v>
      </c>
      <c r="J72" s="81" t="s">
        <v>1494</v>
      </c>
      <c r="K72" s="80" t="s">
        <v>1050</v>
      </c>
      <c r="L72" s="859" t="s">
        <v>1034</v>
      </c>
      <c r="M72" s="860"/>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75" thickBot="1">
      <c r="B80" s="894"/>
      <c r="C80" s="895"/>
      <c r="D80" s="895"/>
      <c r="E80" s="895"/>
      <c r="F80" s="895"/>
      <c r="G80" s="895"/>
      <c r="H80" s="895"/>
      <c r="I80" s="50"/>
      <c r="J80" s="50"/>
      <c r="K80" s="50"/>
      <c r="L80" s="973"/>
      <c r="M80" s="974"/>
      <c r="N80" s="51"/>
    </row>
    <row r="81" spans="1:14" ht="15.75" thickBot="1">
      <c r="B81" s="818" t="s">
        <v>1037</v>
      </c>
      <c r="C81" s="819"/>
      <c r="D81" s="819"/>
      <c r="E81" s="819"/>
      <c r="F81" s="819"/>
      <c r="G81" s="819"/>
      <c r="H81" s="819"/>
      <c r="I81" s="861"/>
      <c r="J81" s="861"/>
      <c r="K81" s="861"/>
      <c r="L81" s="861"/>
      <c r="M81" s="862"/>
      <c r="N81" s="310">
        <f>SUM(N73:N80)</f>
        <v>4022240.8211598997</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N45+N58+N68+N81</f>
        <v>52769716.256851427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10553943.251370287</v>
      </c>
      <c r="M88" s="854"/>
      <c r="N88" s="57"/>
    </row>
    <row r="89" spans="1:14">
      <c r="B89" s="95" t="s">
        <v>1057</v>
      </c>
      <c r="C89" s="96"/>
      <c r="D89" s="96"/>
      <c r="E89" s="96"/>
      <c r="F89" s="96"/>
      <c r="G89" s="96"/>
      <c r="H89" s="96"/>
      <c r="I89" s="93"/>
      <c r="J89" s="94"/>
      <c r="K89" s="313">
        <v>0.05</v>
      </c>
      <c r="L89" s="853">
        <f>N83*K89</f>
        <v>2638485.8128425716</v>
      </c>
      <c r="M89" s="854"/>
      <c r="N89" s="57"/>
    </row>
    <row r="90" spans="1:14" ht="15.75" thickBot="1">
      <c r="B90" s="97" t="s">
        <v>1058</v>
      </c>
      <c r="C90" s="98"/>
      <c r="D90" s="98"/>
      <c r="E90" s="98"/>
      <c r="F90" s="98"/>
      <c r="G90" s="98"/>
      <c r="H90" s="98"/>
      <c r="I90" s="99"/>
      <c r="J90" s="100"/>
      <c r="K90" s="314">
        <v>0.05</v>
      </c>
      <c r="L90" s="855">
        <f>N83*K90</f>
        <v>2638485.8128425716</v>
      </c>
      <c r="M90" s="856"/>
      <c r="N90" s="57"/>
    </row>
    <row r="91" spans="1:14" ht="15.75" thickBot="1">
      <c r="B91" s="818" t="s">
        <v>1037</v>
      </c>
      <c r="C91" s="819"/>
      <c r="D91" s="819"/>
      <c r="E91" s="819"/>
      <c r="F91" s="819"/>
      <c r="G91" s="819"/>
      <c r="H91" s="819"/>
      <c r="I91" s="819"/>
      <c r="J91" s="819"/>
      <c r="K91" s="819"/>
      <c r="L91" s="819"/>
      <c r="M91" s="820"/>
      <c r="N91" s="58">
        <f>L88+L89+L90</f>
        <v>15830914.877055431</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68600631.133906856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2"/>
      <c r="C1" s="924"/>
      <c r="D1" s="925"/>
      <c r="E1" s="925"/>
      <c r="F1" s="925"/>
      <c r="G1" s="925"/>
      <c r="H1" s="925"/>
      <c r="I1" s="925"/>
      <c r="J1" s="926"/>
      <c r="K1" s="927" t="s">
        <v>1017</v>
      </c>
      <c r="L1" s="929" t="s">
        <v>2304</v>
      </c>
      <c r="M1" s="930"/>
      <c r="N1" s="931"/>
    </row>
    <row r="2" spans="2:14" ht="22.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259</v>
      </c>
      <c r="B36" s="867" t="str">
        <f>VLOOKUP(A36,EQUIPOS!A6:D154,3,FALSE)</f>
        <v>Montacargas</v>
      </c>
      <c r="C36" s="868"/>
      <c r="D36" s="868"/>
      <c r="E36" s="868"/>
      <c r="F36" s="868"/>
      <c r="G36" s="868"/>
      <c r="H36" s="869"/>
      <c r="I36" s="276"/>
      <c r="J36" s="277"/>
      <c r="K36" s="278">
        <f>VLOOKUP(A36,EQUIPOS!A6:D163,4,FALSE)</f>
        <v>82296.993461152029</v>
      </c>
      <c r="L36" s="279"/>
      <c r="M36" s="345">
        <v>1.5</v>
      </c>
      <c r="N36" s="281">
        <f>K36/M36</f>
        <v>54864.662307434686</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2553.3602603050003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57418.022567739688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406</v>
      </c>
      <c r="B48" s="49" t="str">
        <f>VLOOKUP(A48,MATERIALES!A5:D372,3,FALSE)</f>
        <v>Camisa metálica en acero A-37</v>
      </c>
      <c r="C48" s="290"/>
      <c r="D48" s="290"/>
      <c r="E48" s="290"/>
      <c r="F48" s="290"/>
      <c r="G48" s="290"/>
      <c r="H48" s="290"/>
      <c r="I48" s="277"/>
      <c r="J48" s="233" t="str">
        <f>VLOOKUP(A48,MATERIALES!A4:D633,2,FALSE)</f>
        <v>kg</v>
      </c>
      <c r="K48" s="291">
        <v>313.2010795996344</v>
      </c>
      <c r="L48" s="276"/>
      <c r="M48" s="411">
        <f>VLOOKUP(A48,MATERIALES!A5:D389,4,FALSE)</f>
        <v>9216</v>
      </c>
      <c r="N48" s="281">
        <f>K48*M48</f>
        <v>2886461.1495902305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2886461.1495902305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51067.205206099999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2994946.3773640702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598989.2754728141</v>
      </c>
      <c r="M84" s="854"/>
      <c r="N84" s="57"/>
    </row>
    <row r="85" spans="1:14">
      <c r="B85" s="95" t="s">
        <v>1057</v>
      </c>
      <c r="C85" s="96"/>
      <c r="D85" s="96"/>
      <c r="E85" s="96"/>
      <c r="F85" s="96"/>
      <c r="G85" s="96"/>
      <c r="H85" s="96"/>
      <c r="I85" s="93"/>
      <c r="J85" s="94"/>
      <c r="K85" s="313">
        <v>0.05</v>
      </c>
      <c r="L85" s="853">
        <f>N79*K85</f>
        <v>149747.31886820353</v>
      </c>
      <c r="M85" s="854"/>
      <c r="N85" s="57"/>
    </row>
    <row r="86" spans="1:14" ht="15.75" thickBot="1">
      <c r="B86" s="97" t="s">
        <v>1058</v>
      </c>
      <c r="C86" s="98"/>
      <c r="D86" s="98"/>
      <c r="E86" s="98"/>
      <c r="F86" s="98"/>
      <c r="G86" s="98"/>
      <c r="H86" s="98"/>
      <c r="I86" s="99"/>
      <c r="J86" s="100"/>
      <c r="K86" s="314">
        <v>0.05</v>
      </c>
      <c r="L86" s="855">
        <f>N79*K86</f>
        <v>149747.31886820353</v>
      </c>
      <c r="M86" s="856"/>
      <c r="N86" s="57"/>
    </row>
    <row r="87" spans="1:14" ht="15.75" thickBot="1">
      <c r="B87" s="818" t="s">
        <v>1037</v>
      </c>
      <c r="C87" s="819"/>
      <c r="D87" s="819"/>
      <c r="E87" s="819"/>
      <c r="F87" s="819"/>
      <c r="G87" s="819"/>
      <c r="H87" s="819"/>
      <c r="I87" s="819"/>
      <c r="J87" s="819"/>
      <c r="K87" s="819"/>
      <c r="L87" s="819"/>
      <c r="M87" s="820"/>
      <c r="N87" s="58">
        <f>L84+L85+L86</f>
        <v>898483.91320922121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3893430.2905732915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267</v>
      </c>
      <c r="B36" s="867" t="str">
        <f>VLOOKUP(A36,EQUIPOS!A6:D154,3,FALSE)</f>
        <v>Motobomba de concreto</v>
      </c>
      <c r="C36" s="868"/>
      <c r="D36" s="868"/>
      <c r="E36" s="868"/>
      <c r="F36" s="868"/>
      <c r="G36" s="868"/>
      <c r="H36" s="869"/>
      <c r="I36" s="276"/>
      <c r="J36" s="277"/>
      <c r="K36" s="278">
        <f>VLOOKUP(A36,EQUIPOS!A6:D163,4,FALSE)</f>
        <v>75969.335174788459</v>
      </c>
      <c r="L36" s="279"/>
      <c r="M36" s="345">
        <v>2.5</v>
      </c>
      <c r="N36" s="281">
        <f>K36/M36</f>
        <v>30387.734069915383</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30387.734069915383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812</v>
      </c>
      <c r="B48" s="49" t="str">
        <f>VLOOKUP(A48,MATERIALES!A5:D372,3,FALSE)</f>
        <v>Acero PDR-60</v>
      </c>
      <c r="C48" s="290"/>
      <c r="D48" s="290"/>
      <c r="E48" s="290"/>
      <c r="F48" s="290"/>
      <c r="G48" s="290"/>
      <c r="H48" s="290"/>
      <c r="I48" s="277"/>
      <c r="J48" s="233" t="str">
        <f>VLOOKUP(A48,MATERIALES!A4:D633,2,FALSE)</f>
        <v>kg</v>
      </c>
      <c r="K48" s="291">
        <v>46.758679657867084</v>
      </c>
      <c r="L48" s="276"/>
      <c r="M48" s="411">
        <f>VLOOKUP(A48,MATERIALES!A5:D389,4,FALSE)</f>
        <v>3284</v>
      </c>
      <c r="N48" s="281">
        <f>K48*M48</f>
        <v>153555.50399643549</v>
      </c>
    </row>
    <row r="49" spans="1:14">
      <c r="A49" s="167" t="s">
        <v>904</v>
      </c>
      <c r="B49" s="49" t="str">
        <f>VLOOKUP(A49,MATERIALES!A6:D372,3,FALSE)</f>
        <v>Concreto Resistencia  21 (Mpa)</v>
      </c>
      <c r="C49" s="434"/>
      <c r="D49" s="434"/>
      <c r="E49" s="434"/>
      <c r="F49" s="434"/>
      <c r="G49" s="434"/>
      <c r="H49" s="434"/>
      <c r="I49" s="431"/>
      <c r="J49" s="233" t="str">
        <f>VLOOKUP(A49,MATERIALES!A5:D634,2,FALSE)</f>
        <v>m3</v>
      </c>
      <c r="K49" s="291">
        <v>0.66798113796952974</v>
      </c>
      <c r="L49" s="430"/>
      <c r="M49" s="411">
        <f>VLOOKUP(A49,MATERIALES!A6:D390,4,FALSE)</f>
        <v>270000</v>
      </c>
      <c r="N49" s="281">
        <f>K49*M49</f>
        <v>180354.90725177302</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333910.41124820849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05">
        <f>VLOOKUP(A60,TRANSPORTE!A2:D117,4,FALSE)</f>
        <v>1010</v>
      </c>
      <c r="M60" s="906"/>
      <c r="N60" s="296">
        <f>K60*L60</f>
        <v>877.05923415399263</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877.05923415399263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9"/>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365175.20455227786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73035.040910455573</v>
      </c>
      <c r="M84" s="854"/>
      <c r="N84" s="57"/>
    </row>
    <row r="85" spans="1:14">
      <c r="B85" s="95" t="s">
        <v>1057</v>
      </c>
      <c r="C85" s="96"/>
      <c r="D85" s="96"/>
      <c r="E85" s="96"/>
      <c r="F85" s="96"/>
      <c r="G85" s="96"/>
      <c r="H85" s="96"/>
      <c r="I85" s="93"/>
      <c r="J85" s="94"/>
      <c r="K85" s="313">
        <v>0.05</v>
      </c>
      <c r="L85" s="853">
        <f>N79*K85</f>
        <v>18258.760227613893</v>
      </c>
      <c r="M85" s="854"/>
      <c r="N85" s="57"/>
    </row>
    <row r="86" spans="1:14" ht="15.75" thickBot="1">
      <c r="B86" s="97" t="s">
        <v>1058</v>
      </c>
      <c r="C86" s="98"/>
      <c r="D86" s="98"/>
      <c r="E86" s="98"/>
      <c r="F86" s="98"/>
      <c r="G86" s="98"/>
      <c r="H86" s="98"/>
      <c r="I86" s="99"/>
      <c r="J86" s="100"/>
      <c r="K86" s="314">
        <v>0.05</v>
      </c>
      <c r="L86" s="855">
        <f>N79*K86</f>
        <v>18258.760227613893</v>
      </c>
      <c r="M86" s="856"/>
      <c r="N86" s="57"/>
    </row>
    <row r="87" spans="1:14" ht="15.75" thickBot="1">
      <c r="B87" s="818" t="s">
        <v>1037</v>
      </c>
      <c r="C87" s="819"/>
      <c r="D87" s="819"/>
      <c r="E87" s="819"/>
      <c r="F87" s="819"/>
      <c r="G87" s="819"/>
      <c r="H87" s="819"/>
      <c r="I87" s="819"/>
      <c r="J87" s="819"/>
      <c r="K87" s="819"/>
      <c r="L87" s="819"/>
      <c r="M87" s="820"/>
      <c r="N87" s="58">
        <f>L84+L85+L86</f>
        <v>109552.56136568336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474727.76591796125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121</v>
      </c>
      <c r="B36" s="867" t="str">
        <f>VLOOKUP(A36,EQUIPOS!A6:D154,3,FALSE)</f>
        <v>Bomba eléctrica para accionar la celda</v>
      </c>
      <c r="C36" s="868"/>
      <c r="D36" s="868"/>
      <c r="E36" s="868"/>
      <c r="F36" s="868"/>
      <c r="G36" s="868"/>
      <c r="H36" s="869"/>
      <c r="I36" s="276"/>
      <c r="J36" s="277"/>
      <c r="K36" s="278">
        <f>VLOOKUP(A36,EQUIPOS!A6:D163,4,FALSE)</f>
        <v>72513.203502741613</v>
      </c>
      <c r="L36" s="279"/>
      <c r="M36" s="280">
        <v>0.01</v>
      </c>
      <c r="N36" s="281">
        <f t="shared" ref="N36:N41" si="0">K36/M36</f>
        <v>7251320.3502741614</v>
      </c>
    </row>
    <row r="37" spans="1:14">
      <c r="A37" s="119" t="s">
        <v>192</v>
      </c>
      <c r="B37" s="867" t="str">
        <f>VLOOKUP(A37,EQUIPOS!A7:D154,3,FALSE)</f>
        <v>Equipo de acarreo interno</v>
      </c>
      <c r="C37" s="868"/>
      <c r="D37" s="868"/>
      <c r="E37" s="868"/>
      <c r="F37" s="868"/>
      <c r="G37" s="868"/>
      <c r="H37" s="869"/>
      <c r="I37" s="430"/>
      <c r="J37" s="431"/>
      <c r="K37" s="278">
        <f>VLOOKUP(A37,EQUIPOS!A7:D164,4,FALSE)</f>
        <v>39624.269801464638</v>
      </c>
      <c r="L37" s="344"/>
      <c r="M37" s="345">
        <v>0.05</v>
      </c>
      <c r="N37" s="281">
        <f t="shared" si="0"/>
        <v>792485.39602929272</v>
      </c>
    </row>
    <row r="38" spans="1:14">
      <c r="A38" s="119" t="s">
        <v>214</v>
      </c>
      <c r="B38" s="867" t="str">
        <f>VLOOKUP(A38,EQUIPOS!A8:D154,3,FALSE)</f>
        <v>Equipo de oxigeno y soldadura</v>
      </c>
      <c r="C38" s="868"/>
      <c r="D38" s="868"/>
      <c r="E38" s="868"/>
      <c r="F38" s="868"/>
      <c r="G38" s="868"/>
      <c r="H38" s="869"/>
      <c r="I38" s="430"/>
      <c r="J38" s="431"/>
      <c r="K38" s="447">
        <f>VLOOKUP(A38,EQUIPOS!A8:D165,4,FALSE)</f>
        <v>3905.5183056619844</v>
      </c>
      <c r="L38" s="344"/>
      <c r="M38" s="345">
        <v>0.01</v>
      </c>
      <c r="N38" s="281">
        <f t="shared" si="0"/>
        <v>390551.83056619845</v>
      </c>
    </row>
    <row r="39" spans="1:14">
      <c r="A39" s="119" t="s">
        <v>248</v>
      </c>
      <c r="B39" s="867" t="str">
        <f>VLOOKUP(A39,EQUIPOS!A9:D154,3,FALSE)</f>
        <v>Grúa telescópica de 50 Ton.</v>
      </c>
      <c r="C39" s="868"/>
      <c r="D39" s="868"/>
      <c r="E39" s="868"/>
      <c r="F39" s="868"/>
      <c r="G39" s="868"/>
      <c r="H39" s="869"/>
      <c r="I39" s="430"/>
      <c r="J39" s="431"/>
      <c r="K39" s="447">
        <f>VLOOKUP(A39,EQUIPOS!A9:D166,4,FALSE)</f>
        <v>326166.71562366968</v>
      </c>
      <c r="L39" s="344"/>
      <c r="M39" s="345">
        <v>0.04</v>
      </c>
      <c r="N39" s="281">
        <f t="shared" si="0"/>
        <v>8154167.8905917415</v>
      </c>
    </row>
    <row r="40" spans="1:14">
      <c r="A40" s="119" t="s">
        <v>255</v>
      </c>
      <c r="B40" s="867" t="str">
        <f>VLOOKUP(A40,EQUIPOS!A10:D154,3,FALSE)</f>
        <v>Manómetro cable de acero para bajar la celda</v>
      </c>
      <c r="C40" s="868"/>
      <c r="D40" s="868"/>
      <c r="E40" s="868"/>
      <c r="F40" s="868"/>
      <c r="G40" s="868"/>
      <c r="H40" s="869"/>
      <c r="I40" s="430"/>
      <c r="J40" s="431"/>
      <c r="K40" s="447">
        <f>VLOOKUP(A40,EQUIPOS!A10:D167,4,FALSE)</f>
        <v>2017758.7143929438</v>
      </c>
      <c r="L40" s="344"/>
      <c r="M40" s="345">
        <v>1</v>
      </c>
      <c r="N40" s="281">
        <f t="shared" si="0"/>
        <v>2017758.7143929438</v>
      </c>
    </row>
    <row r="41" spans="1:14">
      <c r="A41" s="119" t="s">
        <v>322</v>
      </c>
      <c r="B41" s="867" t="str">
        <f>VLOOKUP(A41,EQUIPOS!A11:D155,3,FALSE)</f>
        <v xml:space="preserve">Retroexcavadora sobre llantas JD 410
</v>
      </c>
      <c r="C41" s="868"/>
      <c r="D41" s="868"/>
      <c r="E41" s="868"/>
      <c r="F41" s="868"/>
      <c r="G41" s="868"/>
      <c r="H41" s="869"/>
      <c r="I41" s="430"/>
      <c r="J41" s="431"/>
      <c r="K41" s="447">
        <f>VLOOKUP(A41,EQUIPOS!A11:D168,4,FALSE)</f>
        <v>121603.22584078333</v>
      </c>
      <c r="L41" s="344"/>
      <c r="M41" s="345">
        <v>0.2</v>
      </c>
      <c r="N41" s="281">
        <f t="shared" si="0"/>
        <v>608016.12920391664</v>
      </c>
    </row>
    <row r="42" spans="1:14">
      <c r="A42" s="119"/>
      <c r="B42" s="867"/>
      <c r="C42" s="868"/>
      <c r="D42" s="868"/>
      <c r="E42" s="868"/>
      <c r="F42" s="868"/>
      <c r="G42" s="868"/>
      <c r="H42" s="869"/>
      <c r="I42" s="337"/>
      <c r="J42" s="339"/>
      <c r="K42" s="447"/>
      <c r="L42" s="432"/>
      <c r="M42" s="433"/>
      <c r="N42" s="281"/>
    </row>
    <row r="43" spans="1:14">
      <c r="B43" s="867"/>
      <c r="C43" s="868"/>
      <c r="D43" s="868"/>
      <c r="E43" s="868"/>
      <c r="F43" s="868"/>
      <c r="G43" s="868"/>
      <c r="H43" s="869"/>
      <c r="I43" s="42"/>
      <c r="J43" s="43"/>
      <c r="K43" s="447"/>
      <c r="L43" s="285"/>
      <c r="M43" s="286"/>
      <c r="N43" s="281"/>
    </row>
    <row r="44" spans="1:14">
      <c r="B44" s="329"/>
      <c r="C44" s="330"/>
      <c r="D44" s="330"/>
      <c r="E44" s="330"/>
      <c r="F44" s="332"/>
      <c r="G44" s="332"/>
      <c r="H44" s="131"/>
      <c r="I44" s="42"/>
      <c r="J44" s="43"/>
      <c r="K44" s="447"/>
      <c r="L44" s="285"/>
      <c r="M44" s="286"/>
      <c r="N44" s="282"/>
    </row>
    <row r="45" spans="1:14">
      <c r="B45" s="875" t="s">
        <v>1036</v>
      </c>
      <c r="C45" s="876"/>
      <c r="D45" s="876"/>
      <c r="E45" s="44"/>
      <c r="F45" s="45"/>
      <c r="G45" s="45"/>
      <c r="H45" s="46"/>
      <c r="I45" s="42"/>
      <c r="J45" s="43"/>
      <c r="K45" s="288"/>
      <c r="L45" s="285"/>
      <c r="M45" s="410">
        <v>0.1</v>
      </c>
      <c r="N45" s="353">
        <f>N86*M45</f>
        <v>402224.08211598999</v>
      </c>
    </row>
    <row r="46" spans="1:14" ht="15.75" thickBot="1">
      <c r="B46" s="867"/>
      <c r="C46" s="868"/>
      <c r="D46" s="868"/>
      <c r="E46" s="868"/>
      <c r="F46" s="868"/>
      <c r="G46" s="868"/>
      <c r="H46" s="869"/>
      <c r="I46" s="877"/>
      <c r="J46" s="878"/>
      <c r="K46" s="47"/>
      <c r="L46" s="879"/>
      <c r="M46" s="880"/>
      <c r="N46" s="111"/>
    </row>
    <row r="47" spans="1:14" ht="15.75" thickBot="1">
      <c r="B47" s="818" t="s">
        <v>1037</v>
      </c>
      <c r="C47" s="819"/>
      <c r="D47" s="819"/>
      <c r="E47" s="819"/>
      <c r="F47" s="819"/>
      <c r="G47" s="819"/>
      <c r="H47" s="819"/>
      <c r="I47" s="819"/>
      <c r="J47" s="819"/>
      <c r="K47" s="819"/>
      <c r="L47" s="819"/>
      <c r="M47" s="820"/>
      <c r="N47" s="420">
        <f>SUM(N36:N45)</f>
        <v>19616524.393174242</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63" t="s">
        <v>1028</v>
      </c>
      <c r="C51" s="864"/>
      <c r="D51" s="864"/>
      <c r="E51" s="864"/>
      <c r="F51" s="864"/>
      <c r="G51" s="864"/>
      <c r="H51" s="864"/>
      <c r="I51" s="898"/>
      <c r="J51" s="324" t="s">
        <v>1029</v>
      </c>
      <c r="K51" s="91" t="s">
        <v>1030</v>
      </c>
      <c r="L51" s="899" t="s">
        <v>1039</v>
      </c>
      <c r="M51" s="898"/>
      <c r="N51" s="92" t="s">
        <v>1035</v>
      </c>
    </row>
    <row r="52" spans="1:17">
      <c r="A52" s="167" t="s">
        <v>412</v>
      </c>
      <c r="B52" s="49" t="str">
        <f>VLOOKUP(A52,MATERIALES!A5:D372,3,FALSE)</f>
        <v>Celda especial de carga</v>
      </c>
      <c r="C52" s="290"/>
      <c r="D52" s="290"/>
      <c r="E52" s="290"/>
      <c r="F52" s="290"/>
      <c r="G52" s="290"/>
      <c r="H52" s="290"/>
      <c r="I52" s="290"/>
      <c r="J52" s="320" t="str">
        <f>VLOOKUP(A52,MATERIALES!A6:D637,2,FALSE)</f>
        <v>u</v>
      </c>
      <c r="K52" s="291">
        <v>1</v>
      </c>
      <c r="L52" s="276"/>
      <c r="M52" s="411">
        <f>VLOOKUP(A52,MATERIALES!A5:D389,4,FALSE)</f>
        <v>16134788</v>
      </c>
      <c r="N52" s="281">
        <f t="shared" ref="N52:N57" si="1">K52*M52</f>
        <v>16134788</v>
      </c>
    </row>
    <row r="53" spans="1:17">
      <c r="A53" s="167" t="s">
        <v>515</v>
      </c>
      <c r="B53" s="49" t="str">
        <f>VLOOKUP(A53,MATERIALES!A6:D372,3,FALSE)</f>
        <v>Manguera de alta presión</v>
      </c>
      <c r="C53" s="434"/>
      <c r="D53" s="434"/>
      <c r="E53" s="434"/>
      <c r="F53" s="434"/>
      <c r="G53" s="434"/>
      <c r="H53" s="434"/>
      <c r="I53" s="434"/>
      <c r="J53" s="321" t="str">
        <f>VLOOKUP(A53,MATERIALES!A7:D638,2,FALSE)</f>
        <v>m</v>
      </c>
      <c r="K53" s="406">
        <v>30</v>
      </c>
      <c r="L53" s="430"/>
      <c r="M53" s="411">
        <f>VLOOKUP(A53,MATERIALES!A6:D390,4,FALSE)</f>
        <v>103043</v>
      </c>
      <c r="N53" s="281">
        <f t="shared" si="1"/>
        <v>3091290</v>
      </c>
    </row>
    <row r="54" spans="1:17">
      <c r="A54" s="167" t="s">
        <v>755</v>
      </c>
      <c r="B54" s="49" t="str">
        <f>VLOOKUP(A54,MATERIALES!A6:D372,3,FALSE)</f>
        <v>Transductores electrónicos (incluye cables, protección contra el concreto y panel de lectura)</v>
      </c>
      <c r="C54" s="434"/>
      <c r="D54" s="434"/>
      <c r="E54" s="434"/>
      <c r="F54" s="434"/>
      <c r="G54" s="434"/>
      <c r="H54" s="434"/>
      <c r="I54" s="434"/>
      <c r="J54" s="321" t="str">
        <f>VLOOKUP(A54,MATERIALES!A8:D639,2,FALSE)</f>
        <v>u</v>
      </c>
      <c r="K54" s="406">
        <v>2</v>
      </c>
      <c r="L54" s="430"/>
      <c r="M54" s="411">
        <f>VLOOKUP(A54,MATERIALES!A6:D391,4,FALSE)</f>
        <v>2203249</v>
      </c>
      <c r="N54" s="281">
        <f t="shared" si="1"/>
        <v>4406498</v>
      </c>
      <c r="Q54" s="112"/>
    </row>
    <row r="55" spans="1:17">
      <c r="A55" s="167" t="s">
        <v>757</v>
      </c>
      <c r="B55" s="49" t="str">
        <f>VLOOKUP(A55,MATERIALES!A6:D372,3,FALSE)</f>
        <v>Transductores mecánicos (incluye cables, protección contra el concreto y panel de lectura)</v>
      </c>
      <c r="C55" s="434"/>
      <c r="D55" s="434"/>
      <c r="E55" s="434"/>
      <c r="F55" s="434"/>
      <c r="G55" s="434"/>
      <c r="H55" s="434"/>
      <c r="I55" s="434"/>
      <c r="J55" s="321" t="str">
        <f>VLOOKUP(A55,MATERIALES!A9:D640,2,FALSE)</f>
        <v>u</v>
      </c>
      <c r="K55" s="406">
        <v>5</v>
      </c>
      <c r="L55" s="430"/>
      <c r="M55" s="411">
        <f>VLOOKUP(A55,MATERIALES!A6:D392,4,FALSE)</f>
        <v>953539</v>
      </c>
      <c r="N55" s="281">
        <f t="shared" si="1"/>
        <v>4767695</v>
      </c>
    </row>
    <row r="56" spans="1:17">
      <c r="A56" s="167" t="s">
        <v>790</v>
      </c>
      <c r="B56" s="49" t="str">
        <f>VLOOKUP(A56,MATERIALES!A7:D372,3,FALSE)</f>
        <v>Tubo metálico de alta resistencia</v>
      </c>
      <c r="C56" s="434"/>
      <c r="D56" s="434"/>
      <c r="E56" s="434"/>
      <c r="F56" s="434"/>
      <c r="G56" s="434"/>
      <c r="H56" s="434"/>
      <c r="I56" s="434"/>
      <c r="J56" s="321" t="str">
        <f>VLOOKUP(A56,MATERIALES!A10:D641,2,FALSE)</f>
        <v>m</v>
      </c>
      <c r="K56" s="406">
        <v>60</v>
      </c>
      <c r="L56" s="430"/>
      <c r="M56" s="411">
        <f>VLOOKUP(A56,MATERIALES!A7:D393,4,FALSE)</f>
        <v>82095</v>
      </c>
      <c r="N56" s="281">
        <f t="shared" si="1"/>
        <v>4925700</v>
      </c>
    </row>
    <row r="57" spans="1:17">
      <c r="A57" s="167" t="s">
        <v>799</v>
      </c>
      <c r="B57" s="49" t="str">
        <f>VLOOKUP(A57,MATERIALES!A8:D372,3,FALSE)</f>
        <v>Uniones especiales de alta resistencia para tubería</v>
      </c>
      <c r="C57" s="434"/>
      <c r="D57" s="434"/>
      <c r="E57" s="434"/>
      <c r="F57" s="434"/>
      <c r="G57" s="434"/>
      <c r="H57" s="434"/>
      <c r="I57" s="434"/>
      <c r="J57" s="321" t="str">
        <f>VLOOKUP(A57,MATERIALES!A11:D642,2,FALSE)</f>
        <v>u</v>
      </c>
      <c r="K57" s="406">
        <v>12</v>
      </c>
      <c r="L57" s="430"/>
      <c r="M57" s="411">
        <f>VLOOKUP(A57,MATERIALES!A8:D394,4,FALSE)</f>
        <v>41140</v>
      </c>
      <c r="N57" s="281">
        <f t="shared" si="1"/>
        <v>493680</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75" thickBot="1">
      <c r="B62" s="49"/>
      <c r="C62" s="319"/>
      <c r="D62" s="319"/>
      <c r="E62" s="319"/>
      <c r="F62" s="319"/>
      <c r="G62" s="319"/>
      <c r="H62" s="319"/>
      <c r="I62" s="319"/>
      <c r="J62" s="444"/>
      <c r="K62" s="132"/>
      <c r="L62" s="334"/>
      <c r="M62" s="411"/>
      <c r="N62" s="281"/>
    </row>
    <row r="63" spans="1:17" ht="15.75" thickBot="1">
      <c r="B63" s="818" t="s">
        <v>1037</v>
      </c>
      <c r="C63" s="819"/>
      <c r="D63" s="819"/>
      <c r="E63" s="819"/>
      <c r="F63" s="819"/>
      <c r="G63" s="819"/>
      <c r="H63" s="819"/>
      <c r="I63" s="819"/>
      <c r="J63" s="819"/>
      <c r="K63" s="819"/>
      <c r="L63" s="819"/>
      <c r="M63" s="820"/>
      <c r="N63" s="403">
        <f>SUM(N52:N62)</f>
        <v>33819651</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904" t="s">
        <v>1045</v>
      </c>
      <c r="M67" s="883"/>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05">
        <f>VLOOKUP(A68,TRANSPORTE!A5:D117,4,FALSE)</f>
        <v>1158005.8426736325</v>
      </c>
      <c r="M68" s="906"/>
      <c r="N68" s="296">
        <f>K68*L68</f>
        <v>1158005.8426736325</v>
      </c>
    </row>
    <row r="69" spans="1:15">
      <c r="A69" t="s">
        <v>1483</v>
      </c>
      <c r="B69" s="52" t="str">
        <f>VLOOKUP(A69,TRANSPORTE!A5:D117,3,FALSE)</f>
        <v>Pasajes aéreos</v>
      </c>
      <c r="C69" s="53"/>
      <c r="D69" s="53"/>
      <c r="E69" s="53"/>
      <c r="F69" s="53"/>
      <c r="G69" s="53"/>
      <c r="H69" s="320" t="s">
        <v>1029</v>
      </c>
      <c r="I69" s="288">
        <v>3</v>
      </c>
      <c r="J69" s="295">
        <v>1</v>
      </c>
      <c r="K69" s="288">
        <f>I69*J69</f>
        <v>3</v>
      </c>
      <c r="L69" s="905">
        <f>VLOOKUP(A69,TRANSPORTE!A5:D117,4,FALSE)</f>
        <v>369712.28205653449</v>
      </c>
      <c r="M69" s="906"/>
      <c r="N69" s="296">
        <f>K69*L69</f>
        <v>1109136.8461696035</v>
      </c>
    </row>
    <row r="70" spans="1:15">
      <c r="B70" s="52"/>
      <c r="C70" s="53"/>
      <c r="D70" s="53"/>
      <c r="E70" s="53"/>
      <c r="F70" s="53"/>
      <c r="G70" s="53"/>
      <c r="H70" s="320"/>
      <c r="I70" s="288"/>
      <c r="J70" s="295"/>
      <c r="K70" s="288"/>
      <c r="L70" s="905"/>
      <c r="M70" s="906"/>
      <c r="N70" s="296"/>
    </row>
    <row r="71" spans="1:15">
      <c r="B71" s="52"/>
      <c r="C71" s="53"/>
      <c r="D71" s="53"/>
      <c r="E71" s="53"/>
      <c r="F71" s="53"/>
      <c r="G71" s="53"/>
      <c r="H71" s="320"/>
      <c r="I71" s="288"/>
      <c r="J71" s="295"/>
      <c r="K71" s="288"/>
      <c r="L71" s="905"/>
      <c r="M71" s="906"/>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96"/>
      <c r="M73" s="897"/>
      <c r="N73" s="133"/>
    </row>
    <row r="74" spans="1:15" ht="15.75" thickBot="1">
      <c r="B74" s="907" t="s">
        <v>1037</v>
      </c>
      <c r="C74" s="861"/>
      <c r="D74" s="861"/>
      <c r="E74" s="861"/>
      <c r="F74" s="861"/>
      <c r="G74" s="861"/>
      <c r="H74" s="861"/>
      <c r="I74" s="861"/>
      <c r="J74" s="861"/>
      <c r="K74" s="861"/>
      <c r="L74" s="861"/>
      <c r="M74" s="862"/>
      <c r="N74" s="110">
        <f>N68+N69+N70+N71+N72</f>
        <v>2267142.6888432363</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57" t="s">
        <v>1047</v>
      </c>
      <c r="C78" s="858"/>
      <c r="D78" s="858"/>
      <c r="E78" s="858"/>
      <c r="F78" s="858"/>
      <c r="G78" s="858"/>
      <c r="H78" s="858"/>
      <c r="I78" s="79" t="s">
        <v>1048</v>
      </c>
      <c r="J78" s="81" t="s">
        <v>1494</v>
      </c>
      <c r="K78" s="80" t="s">
        <v>1050</v>
      </c>
      <c r="L78" s="859" t="s">
        <v>1034</v>
      </c>
      <c r="M78" s="860"/>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75" thickBot="1">
      <c r="A85" t="s">
        <v>96</v>
      </c>
      <c r="B85" s="894" t="str">
        <f>VLOOKUP(A85,'MANO DE OBRA'!A12:D73,3,FALSE)</f>
        <v>Estudios, análisis e informes</v>
      </c>
      <c r="C85" s="895" t="e">
        <f>VLOOKUP(B85,'MANO DE OBRA'!B12:E73,3,FALSE)</f>
        <v>#N/A</v>
      </c>
      <c r="D85" s="895" t="e">
        <f>VLOOKUP(C85,'MANO DE OBRA'!C12:F73,3,FALSE)</f>
        <v>#N/A</v>
      </c>
      <c r="E85" s="895" t="e">
        <f>VLOOKUP(D85,'MANO DE OBRA'!D12:G73,3,FALSE)</f>
        <v>#N/A</v>
      </c>
      <c r="F85" s="895" t="e">
        <f>VLOOKUP(E85,'MANO DE OBRA'!E12:H73,3,FALSE)</f>
        <v>#N/A</v>
      </c>
      <c r="G85" s="895" t="e">
        <f>VLOOKUP(F85,'MANO DE OBRA'!F12:I73,3,FALSE)</f>
        <v>#N/A</v>
      </c>
      <c r="H85" s="895" t="e">
        <f>VLOOKUP(G85,'MANO DE OBRA'!G12:J73,3,FALSE)</f>
        <v>#N/A</v>
      </c>
      <c r="I85" s="479"/>
      <c r="J85" s="480"/>
      <c r="K85" s="481">
        <f>VLOOKUP(A85,'MANO DE OBRA'!A12:D104,4,FALSE)</f>
        <v>2042688.2082439999</v>
      </c>
      <c r="L85" s="975">
        <v>1</v>
      </c>
      <c r="M85" s="975"/>
      <c r="N85" s="482">
        <f>K85*L85</f>
        <v>2042688.2082439999</v>
      </c>
    </row>
    <row r="86" spans="1:14" ht="15.75" thickBot="1">
      <c r="B86" s="907" t="s">
        <v>1037</v>
      </c>
      <c r="C86" s="861"/>
      <c r="D86" s="861"/>
      <c r="E86" s="861"/>
      <c r="F86" s="861"/>
      <c r="G86" s="861"/>
      <c r="H86" s="861"/>
      <c r="I86" s="861"/>
      <c r="J86" s="861"/>
      <c r="K86" s="861"/>
      <c r="L86" s="861"/>
      <c r="M86" s="862"/>
      <c r="N86" s="469">
        <f>SUM(N79:N85)</f>
        <v>4022240.8211598997</v>
      </c>
    </row>
    <row r="87" spans="1:14" ht="15.75" thickBot="1">
      <c r="B87" s="39"/>
      <c r="C87" s="40"/>
      <c r="D87" s="40"/>
      <c r="E87" s="40"/>
      <c r="F87" s="40"/>
      <c r="G87" s="40"/>
      <c r="H87" s="40"/>
      <c r="I87" s="40"/>
      <c r="J87" s="40"/>
      <c r="K87" s="40"/>
      <c r="L87" s="40"/>
      <c r="M87" s="40"/>
      <c r="N87" s="41"/>
    </row>
    <row r="88" spans="1:14" ht="15.75" thickBot="1">
      <c r="B88" s="818" t="s">
        <v>1051</v>
      </c>
      <c r="C88" s="819"/>
      <c r="D88" s="819"/>
      <c r="E88" s="819"/>
      <c r="F88" s="819"/>
      <c r="G88" s="819"/>
      <c r="H88" s="819"/>
      <c r="I88" s="819"/>
      <c r="J88" s="819"/>
      <c r="K88" s="819"/>
      <c r="L88" s="819"/>
      <c r="M88" s="820"/>
      <c r="N88" s="105">
        <f>N86+N74+N63+N47</f>
        <v>59725558.903177381</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63" t="s">
        <v>1053</v>
      </c>
      <c r="C92" s="864"/>
      <c r="D92" s="864"/>
      <c r="E92" s="864"/>
      <c r="F92" s="864"/>
      <c r="G92" s="864"/>
      <c r="H92" s="864"/>
      <c r="I92" s="323"/>
      <c r="J92" s="343"/>
      <c r="K92" s="311" t="s">
        <v>1054</v>
      </c>
      <c r="L92" s="865" t="s">
        <v>1055</v>
      </c>
      <c r="M92" s="866"/>
      <c r="N92" s="312"/>
    </row>
    <row r="93" spans="1:14">
      <c r="B93" s="851" t="s">
        <v>1056</v>
      </c>
      <c r="C93" s="852"/>
      <c r="D93" s="852"/>
      <c r="E93" s="852"/>
      <c r="F93" s="852"/>
      <c r="G93" s="852"/>
      <c r="H93" s="852"/>
      <c r="I93" s="93"/>
      <c r="J93" s="94"/>
      <c r="K93" s="313">
        <v>0.2</v>
      </c>
      <c r="L93" s="853">
        <f>N88*K93</f>
        <v>11945111.780635476</v>
      </c>
      <c r="M93" s="854"/>
      <c r="N93" s="57"/>
    </row>
    <row r="94" spans="1:14">
      <c r="B94" s="95" t="s">
        <v>1057</v>
      </c>
      <c r="C94" s="96"/>
      <c r="D94" s="96"/>
      <c r="E94" s="96"/>
      <c r="F94" s="96"/>
      <c r="G94" s="96"/>
      <c r="H94" s="96"/>
      <c r="I94" s="93"/>
      <c r="J94" s="94"/>
      <c r="K94" s="313">
        <v>0.05</v>
      </c>
      <c r="L94" s="853">
        <f>N88*K94</f>
        <v>2986277.945158869</v>
      </c>
      <c r="M94" s="854"/>
      <c r="N94" s="57"/>
    </row>
    <row r="95" spans="1:14" ht="15.75" thickBot="1">
      <c r="B95" s="97" t="s">
        <v>1058</v>
      </c>
      <c r="C95" s="98"/>
      <c r="D95" s="98"/>
      <c r="E95" s="98"/>
      <c r="F95" s="98"/>
      <c r="G95" s="98"/>
      <c r="H95" s="98"/>
      <c r="I95" s="99"/>
      <c r="J95" s="100"/>
      <c r="K95" s="314">
        <v>0.05</v>
      </c>
      <c r="L95" s="855">
        <f>N88*K95</f>
        <v>2986277.945158869</v>
      </c>
      <c r="M95" s="856"/>
      <c r="N95" s="57"/>
    </row>
    <row r="96" spans="1:14" ht="15.75" thickBot="1">
      <c r="B96" s="818" t="s">
        <v>1037</v>
      </c>
      <c r="C96" s="819"/>
      <c r="D96" s="819"/>
      <c r="E96" s="819"/>
      <c r="F96" s="819"/>
      <c r="G96" s="819"/>
      <c r="H96" s="819"/>
      <c r="I96" s="819"/>
      <c r="J96" s="819"/>
      <c r="K96" s="819"/>
      <c r="L96" s="819"/>
      <c r="M96" s="820"/>
      <c r="N96" s="58">
        <f>L93+L94+L95</f>
        <v>17917667.670953214</v>
      </c>
    </row>
    <row r="97" spans="1:14" ht="15.75" thickBot="1">
      <c r="B97" s="39"/>
      <c r="C97" s="40"/>
      <c r="D97" s="40"/>
      <c r="E97" s="40"/>
      <c r="F97" s="40"/>
      <c r="G97" s="40"/>
      <c r="H97" s="40"/>
      <c r="I97" s="40"/>
      <c r="J97" s="40"/>
      <c r="K97" s="40"/>
      <c r="L97" s="40"/>
      <c r="M97" s="40"/>
      <c r="N97" s="41"/>
    </row>
    <row r="98" spans="1:14" ht="15.75" thickBot="1">
      <c r="A98" t="s">
        <v>2122</v>
      </c>
      <c r="B98" s="818" t="s">
        <v>1059</v>
      </c>
      <c r="C98" s="819"/>
      <c r="D98" s="819"/>
      <c r="E98" s="819"/>
      <c r="F98" s="819"/>
      <c r="G98" s="819"/>
      <c r="H98" s="819"/>
      <c r="I98" s="819"/>
      <c r="J98" s="819"/>
      <c r="K98" s="819"/>
      <c r="L98" s="819"/>
      <c r="M98" s="820"/>
      <c r="N98" s="196">
        <f>N88+N96</f>
        <v>77643226.574130595</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7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7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2" t="s">
        <v>2324</v>
      </c>
      <c r="C115" s="963"/>
      <c r="D115" s="963"/>
      <c r="E115" s="963"/>
      <c r="F115" s="963"/>
      <c r="G115" s="963"/>
      <c r="H115" s="963"/>
      <c r="I115" s="963"/>
      <c r="J115" s="963"/>
      <c r="K115" s="963"/>
      <c r="L115" s="963"/>
      <c r="M115" s="963"/>
      <c r="N115" s="964"/>
    </row>
    <row r="116" spans="2:14" ht="15" customHeight="1">
      <c r="B116" s="962"/>
      <c r="C116" s="963"/>
      <c r="D116" s="963"/>
      <c r="E116" s="963"/>
      <c r="F116" s="963"/>
      <c r="G116" s="963"/>
      <c r="H116" s="963"/>
      <c r="I116" s="963"/>
      <c r="J116" s="963"/>
      <c r="K116" s="963"/>
      <c r="L116" s="963"/>
      <c r="M116" s="963"/>
      <c r="N116" s="964"/>
    </row>
    <row r="117" spans="2:14" ht="30" customHeight="1">
      <c r="B117" s="965" t="s">
        <v>2325</v>
      </c>
      <c r="C117" s="966"/>
      <c r="D117" s="966"/>
      <c r="E117" s="966"/>
      <c r="F117" s="966"/>
      <c r="G117" s="966"/>
      <c r="H117" s="966"/>
      <c r="I117" s="966"/>
      <c r="J117" s="966"/>
      <c r="K117" s="966"/>
      <c r="L117" s="966"/>
      <c r="M117" s="966"/>
      <c r="N117" s="967"/>
    </row>
    <row r="118" spans="2:14">
      <c r="B118" s="965"/>
      <c r="C118" s="966"/>
      <c r="D118" s="966"/>
      <c r="E118" s="966"/>
      <c r="F118" s="966"/>
      <c r="G118" s="966"/>
      <c r="H118" s="966"/>
      <c r="I118" s="966"/>
      <c r="J118" s="966"/>
      <c r="K118" s="966"/>
      <c r="L118" s="966"/>
      <c r="M118" s="966"/>
      <c r="N118" s="967"/>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8"/>
      <c r="K128" s="968"/>
      <c r="L128" s="968"/>
      <c r="M128" s="968"/>
      <c r="N128" s="969"/>
    </row>
    <row r="129" spans="2:14" ht="15.75" thickBot="1">
      <c r="B129" s="428" t="s">
        <v>2327</v>
      </c>
      <c r="C129" s="429"/>
      <c r="D129" s="429"/>
      <c r="E129" s="268"/>
      <c r="F129" s="268"/>
      <c r="G129" s="268"/>
      <c r="H129" s="268"/>
      <c r="I129" s="268"/>
      <c r="J129" s="970"/>
      <c r="K129" s="970"/>
      <c r="L129" s="970"/>
      <c r="M129" s="970"/>
      <c r="N129" s="971"/>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326</v>
      </c>
      <c r="B36" s="867" t="str">
        <f>VLOOKUP(A36,EQUIPOS!A6:D154,3,FALSE)</f>
        <v>Sensor de Impacto para prueba de integridad tipo</v>
      </c>
      <c r="C36" s="868"/>
      <c r="D36" s="868"/>
      <c r="E36" s="868"/>
      <c r="F36" s="868"/>
      <c r="G36" s="868"/>
      <c r="H36" s="869"/>
      <c r="I36" s="276"/>
      <c r="J36" s="277"/>
      <c r="K36" s="278">
        <f>VLOOKUP(A36,EQUIPOS!A6:D163,4,FALSE)</f>
        <v>94945.012643712835</v>
      </c>
      <c r="L36" s="279"/>
      <c r="M36" s="345">
        <v>1</v>
      </c>
      <c r="N36" s="281">
        <f>K36/M36</f>
        <v>94945.012643712835</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94945.012643712835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1946758.4055133341</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2041703.4181570469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408340.68363140943</v>
      </c>
      <c r="M84" s="854"/>
      <c r="N84" s="57"/>
    </row>
    <row r="85" spans="1:14">
      <c r="B85" s="95" t="s">
        <v>1057</v>
      </c>
      <c r="C85" s="96"/>
      <c r="D85" s="96"/>
      <c r="E85" s="96"/>
      <c r="F85" s="96"/>
      <c r="G85" s="96"/>
      <c r="H85" s="96"/>
      <c r="I85" s="93"/>
      <c r="J85" s="94"/>
      <c r="K85" s="313">
        <v>0.05</v>
      </c>
      <c r="L85" s="853">
        <f>N79*K85</f>
        <v>102085.17090785236</v>
      </c>
      <c r="M85" s="854"/>
      <c r="N85" s="57"/>
    </row>
    <row r="86" spans="1:14" ht="15.75" thickBot="1">
      <c r="B86" s="97" t="s">
        <v>1058</v>
      </c>
      <c r="C86" s="98"/>
      <c r="D86" s="98"/>
      <c r="E86" s="98"/>
      <c r="F86" s="98"/>
      <c r="G86" s="98"/>
      <c r="H86" s="98"/>
      <c r="I86" s="99"/>
      <c r="J86" s="100"/>
      <c r="K86" s="314">
        <v>0.05</v>
      </c>
      <c r="L86" s="855">
        <f>N79*K86</f>
        <v>102085.17090785236</v>
      </c>
      <c r="M86" s="856"/>
      <c r="N86" s="57"/>
    </row>
    <row r="87" spans="1:14" ht="15.75" thickBot="1">
      <c r="B87" s="818" t="s">
        <v>1037</v>
      </c>
      <c r="C87" s="819"/>
      <c r="D87" s="819"/>
      <c r="E87" s="819"/>
      <c r="F87" s="819"/>
      <c r="G87" s="819"/>
      <c r="H87" s="819"/>
      <c r="I87" s="819"/>
      <c r="J87" s="819"/>
      <c r="K87" s="819"/>
      <c r="L87" s="819"/>
      <c r="M87" s="820"/>
      <c r="N87" s="58">
        <f>L84+L85+L86</f>
        <v>612511.02544711414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2654214.443604161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320</v>
      </c>
      <c r="B36" s="867" t="str">
        <f>VLOOKUP(A36,EQUIPOS!A6:D154,3,FALSE)</f>
        <v>Retroexcavadora sobre llantas, motor 62HP, Profundidad de excavación de 5.41 metros.</v>
      </c>
      <c r="C36" s="868"/>
      <c r="D36" s="868"/>
      <c r="E36" s="868"/>
      <c r="F36" s="868"/>
      <c r="G36" s="868"/>
      <c r="H36" s="869"/>
      <c r="I36" s="276"/>
      <c r="J36" s="277"/>
      <c r="K36" s="278">
        <f>VLOOKUP(A36,EQUIPOS!A6:D163,4,FALSE)</f>
        <v>141102.59684972331</v>
      </c>
      <c r="L36" s="279"/>
      <c r="M36" s="345">
        <v>10</v>
      </c>
      <c r="N36" s="281">
        <f>K36/M36</f>
        <v>14110.25968497233</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N77*M41</f>
        <v>319.17003253812504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14429.429717510455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617</v>
      </c>
      <c r="B48" s="49" t="str">
        <f>VLOOKUP(A48,MATERIALES!A5:D372,3,FALSE)</f>
        <v xml:space="preserve">Paral en madera rolliza de 5´´ y 4,5m de longitud (tablestacados)
</v>
      </c>
      <c r="C48" s="290"/>
      <c r="D48" s="290"/>
      <c r="E48" s="290"/>
      <c r="F48" s="290"/>
      <c r="G48" s="290"/>
      <c r="H48" s="290"/>
      <c r="I48" s="277"/>
      <c r="J48" s="233" t="str">
        <f>VLOOKUP(A48,MATERIALES!A4:D633,2,FALSE)</f>
        <v>u</v>
      </c>
      <c r="K48" s="291">
        <v>0.48888888888888893</v>
      </c>
      <c r="L48" s="276"/>
      <c r="M48" s="411">
        <f>VLOOKUP(A48,MATERIALES!A5:D389,4,FALSE)</f>
        <v>20758</v>
      </c>
      <c r="N48" s="281">
        <f>K48*M48</f>
        <v>10148.355555555556</v>
      </c>
    </row>
    <row r="49" spans="1:14">
      <c r="A49" s="167" t="s">
        <v>718</v>
      </c>
      <c r="B49" s="49" t="str">
        <f>VLOOKUP(A49,MATERIALES!A6:D372,3,FALSE)</f>
        <v xml:space="preserve">Tablestaca en madera aserrada (0,25*0,05*3)
</v>
      </c>
      <c r="C49" s="434"/>
      <c r="D49" s="434"/>
      <c r="E49" s="434"/>
      <c r="F49" s="434"/>
      <c r="G49" s="434"/>
      <c r="H49" s="434"/>
      <c r="I49" s="434"/>
      <c r="J49" s="320" t="str">
        <f>VLOOKUP(A49,MATERIALES!A5:D634,2,FALSE)</f>
        <v>u</v>
      </c>
      <c r="K49" s="406">
        <v>1.3333333333333333</v>
      </c>
      <c r="L49" s="430"/>
      <c r="M49" s="411">
        <f>VLOOKUP(A49,MATERIALES!A6:D390,4,FALSE)</f>
        <v>24910</v>
      </c>
      <c r="N49" s="281">
        <f>K49*M49</f>
        <v>33213.333333333328</v>
      </c>
    </row>
    <row r="50" spans="1:14">
      <c r="A50" s="167" t="s">
        <v>976</v>
      </c>
      <c r="B50" s="49" t="str">
        <f>VLOOKUP(A50,MATERIALES!A6:D372,3,FALSE)</f>
        <v>Alambre Negro Para Amarre</v>
      </c>
      <c r="C50" s="434"/>
      <c r="D50" s="434"/>
      <c r="E50" s="434"/>
      <c r="F50" s="434"/>
      <c r="G50" s="434"/>
      <c r="H50" s="434"/>
      <c r="I50" s="434"/>
      <c r="J50" s="320" t="str">
        <f>VLOOKUP(A50,MATERIALES!A6:D635,2,FALSE)</f>
        <v>kg</v>
      </c>
      <c r="K50" s="406">
        <v>1.5</v>
      </c>
      <c r="L50" s="430"/>
      <c r="M50" s="411">
        <f>VLOOKUP(A50,MATERIALES!A6:D391,4,FALSE)</f>
        <v>4950</v>
      </c>
      <c r="N50" s="281">
        <f>K50*M50</f>
        <v>7425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50786.688888888886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3191.70032538125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68407.818931780581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13681.563786356117</v>
      </c>
      <c r="M84" s="854"/>
      <c r="N84" s="57"/>
    </row>
    <row r="85" spans="1:14">
      <c r="B85" s="95" t="s">
        <v>1057</v>
      </c>
      <c r="C85" s="96"/>
      <c r="D85" s="96"/>
      <c r="E85" s="96"/>
      <c r="F85" s="96"/>
      <c r="G85" s="96"/>
      <c r="H85" s="96"/>
      <c r="I85" s="93"/>
      <c r="J85" s="94"/>
      <c r="K85" s="313">
        <v>0.05</v>
      </c>
      <c r="L85" s="853">
        <f>N79*K85</f>
        <v>3420.3909465890292</v>
      </c>
      <c r="M85" s="854"/>
      <c r="N85" s="57"/>
    </row>
    <row r="86" spans="1:14" ht="15.75" thickBot="1">
      <c r="B86" s="97" t="s">
        <v>1058</v>
      </c>
      <c r="C86" s="98"/>
      <c r="D86" s="98"/>
      <c r="E86" s="98"/>
      <c r="F86" s="98"/>
      <c r="G86" s="98"/>
      <c r="H86" s="98"/>
      <c r="I86" s="99"/>
      <c r="J86" s="100"/>
      <c r="K86" s="314">
        <v>0.05</v>
      </c>
      <c r="L86" s="855">
        <f>N79*K86</f>
        <v>3420.3909465890292</v>
      </c>
      <c r="M86" s="856"/>
      <c r="N86" s="57"/>
    </row>
    <row r="87" spans="1:14" ht="15.75" thickBot="1">
      <c r="B87" s="818" t="s">
        <v>1037</v>
      </c>
      <c r="C87" s="819"/>
      <c r="D87" s="819"/>
      <c r="E87" s="819"/>
      <c r="F87" s="819"/>
      <c r="G87" s="819"/>
      <c r="H87" s="819"/>
      <c r="I87" s="819"/>
      <c r="J87" s="819"/>
      <c r="K87" s="819"/>
      <c r="L87" s="819"/>
      <c r="M87" s="820"/>
      <c r="N87" s="58">
        <f>L84+L85+L86</f>
        <v>20522.345679534174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88930.164611314758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ht="27"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204</v>
      </c>
      <c r="B36" s="867" t="str">
        <f>VLOOKUP(A36,EQUIPOS!A6:D154,3,FALSE)</f>
        <v xml:space="preserve">Equipo de soldadura 250 AMP
</v>
      </c>
      <c r="C36" s="868"/>
      <c r="D36" s="868"/>
      <c r="E36" s="868"/>
      <c r="F36" s="868"/>
      <c r="G36" s="868"/>
      <c r="H36" s="869"/>
      <c r="I36" s="276"/>
      <c r="J36" s="277"/>
      <c r="K36" s="278">
        <f>VLOOKUP(A36,EQUIPOS!A6:D163,4,FALSE)</f>
        <v>3822.8724989357179</v>
      </c>
      <c r="L36" s="279"/>
      <c r="M36" s="345">
        <v>10</v>
      </c>
      <c r="N36" s="281">
        <f>K36/M36</f>
        <v>382.28724989357181</v>
      </c>
    </row>
    <row r="37" spans="1:14">
      <c r="A37" s="119" t="s">
        <v>320</v>
      </c>
      <c r="B37" s="867" t="str">
        <f>VLOOKUP(A37,EQUIPOS!A7:D154,3,FALSE)</f>
        <v>Retroexcavadora sobre llantas, motor 62HP, Profundidad de excavación de 5.41 metros.</v>
      </c>
      <c r="C37" s="868"/>
      <c r="D37" s="868"/>
      <c r="E37" s="868"/>
      <c r="F37" s="868"/>
      <c r="G37" s="868"/>
      <c r="H37" s="869"/>
      <c r="I37" s="430"/>
      <c r="J37" s="431"/>
      <c r="K37" s="278">
        <f>VLOOKUP(A37,EQUIPOS!A7:D164,4,FALSE)</f>
        <v>141102.59684972331</v>
      </c>
      <c r="L37" s="344"/>
      <c r="M37" s="345">
        <v>10</v>
      </c>
      <c r="N37" s="281">
        <f>K37/M37</f>
        <v>14110.25968497233</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N77*M41</f>
        <v>383.00403904575001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14875.550973911653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706</v>
      </c>
      <c r="B48" s="49" t="str">
        <f>VLOOKUP(A48,MATERIALES!A5:D372,3,FALSE)</f>
        <v>Soldadura 7018</v>
      </c>
      <c r="C48" s="290"/>
      <c r="D48" s="290"/>
      <c r="E48" s="290"/>
      <c r="F48" s="290"/>
      <c r="G48" s="290"/>
      <c r="H48" s="290"/>
      <c r="I48" s="290"/>
      <c r="J48" s="320" t="str">
        <f>VLOOKUP(A48,MATERIALES!A4:D633,2,FALSE)</f>
        <v>kg</v>
      </c>
      <c r="K48" s="291">
        <v>3.3000000000000002E-2</v>
      </c>
      <c r="L48" s="276"/>
      <c r="M48" s="411">
        <f>VLOOKUP(A48,MATERIALES!A5:D389,4,FALSE)</f>
        <v>12700</v>
      </c>
      <c r="N48" s="281">
        <f>K48*M48</f>
        <v>419.1</v>
      </c>
    </row>
    <row r="49" spans="1:14">
      <c r="A49" s="167" t="s">
        <v>734</v>
      </c>
      <c r="B49" s="49" t="str">
        <f>VLOOKUP(A49,MATERIALES!A6:D372,3,FALSE)</f>
        <v xml:space="preserve">Tablestaca metálica (riel de 70 lb/yarda)
</v>
      </c>
      <c r="C49" s="434"/>
      <c r="D49" s="434"/>
      <c r="E49" s="434"/>
      <c r="F49" s="434"/>
      <c r="G49" s="434"/>
      <c r="H49" s="434"/>
      <c r="I49" s="434"/>
      <c r="J49" s="321" t="str">
        <f>VLOOKUP(A49,MATERIALES!A5:D634,2,FALSE)</f>
        <v>u</v>
      </c>
      <c r="K49" s="406">
        <v>3</v>
      </c>
      <c r="L49" s="430"/>
      <c r="M49" s="411">
        <f>VLOOKUP(A49,MATERIALES!A6:D390,4,FALSE)</f>
        <v>83657</v>
      </c>
      <c r="N49" s="281">
        <f>K49*M49</f>
        <v>250971</v>
      </c>
    </row>
    <row r="50" spans="1:14">
      <c r="A50" s="167" t="s">
        <v>747</v>
      </c>
      <c r="B50" s="49" t="str">
        <f>VLOOKUP(A50,MATERIALES!A6:D372,3,FALSE)</f>
        <v>Tornillos de Unión de D= 12 mm</v>
      </c>
      <c r="C50" s="434"/>
      <c r="D50" s="434"/>
      <c r="E50" s="434"/>
      <c r="F50" s="434"/>
      <c r="G50" s="434"/>
      <c r="H50" s="434"/>
      <c r="I50" s="434"/>
      <c r="J50" s="321" t="str">
        <f>VLOOKUP(A50,MATERIALES!A6:D635,2,FALSE)</f>
        <v>u</v>
      </c>
      <c r="K50" s="406">
        <v>10</v>
      </c>
      <c r="L50" s="430"/>
      <c r="M50" s="411">
        <f>VLOOKUP(A50,MATERIALES!A6:D391,4,FALSE)</f>
        <v>3770</v>
      </c>
      <c r="N50" s="281">
        <f>K50*M50</f>
        <v>37700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289090.09999999998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3830.0403904574996</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307795.69136436912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61559.138272873824</v>
      </c>
      <c r="M84" s="854"/>
      <c r="N84" s="57"/>
    </row>
    <row r="85" spans="1:14">
      <c r="B85" s="95" t="s">
        <v>1057</v>
      </c>
      <c r="C85" s="96"/>
      <c r="D85" s="96"/>
      <c r="E85" s="96"/>
      <c r="F85" s="96"/>
      <c r="G85" s="96"/>
      <c r="H85" s="96"/>
      <c r="I85" s="93"/>
      <c r="J85" s="94"/>
      <c r="K85" s="313">
        <v>0.05</v>
      </c>
      <c r="L85" s="853">
        <f>N79*K85</f>
        <v>15389.784568218456</v>
      </c>
      <c r="M85" s="854"/>
      <c r="N85" s="57"/>
    </row>
    <row r="86" spans="1:14" ht="15.75" thickBot="1">
      <c r="B86" s="97" t="s">
        <v>1058</v>
      </c>
      <c r="C86" s="98"/>
      <c r="D86" s="98"/>
      <c r="E86" s="98"/>
      <c r="F86" s="98"/>
      <c r="G86" s="98"/>
      <c r="H86" s="98"/>
      <c r="I86" s="99"/>
      <c r="J86" s="100"/>
      <c r="K86" s="314">
        <v>0.05</v>
      </c>
      <c r="L86" s="855">
        <f>N79*K86</f>
        <v>15389.784568218456</v>
      </c>
      <c r="M86" s="856"/>
      <c r="N86" s="57"/>
    </row>
    <row r="87" spans="1:14" ht="15.75" thickBot="1">
      <c r="B87" s="818" t="s">
        <v>1037</v>
      </c>
      <c r="C87" s="819"/>
      <c r="D87" s="819"/>
      <c r="E87" s="819"/>
      <c r="F87" s="819"/>
      <c r="G87" s="819"/>
      <c r="H87" s="819"/>
      <c r="I87" s="819"/>
      <c r="J87" s="819"/>
      <c r="K87" s="819"/>
      <c r="L87" s="819"/>
      <c r="M87" s="820"/>
      <c r="N87" s="58">
        <f>L84+L85+L86</f>
        <v>92338.707409310737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400134.39877367986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ht="22.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282</v>
      </c>
      <c r="B36" s="867" t="str">
        <f>VLOOKUP(A36,EQUIPOS!A6:D154,3,FALSE)</f>
        <v>Piloteadora potencia 250KW, RPM 1800, fuerza elevadora 200KN</v>
      </c>
      <c r="C36" s="868"/>
      <c r="D36" s="868"/>
      <c r="E36" s="868"/>
      <c r="F36" s="868"/>
      <c r="G36" s="868"/>
      <c r="H36" s="869"/>
      <c r="I36" s="276"/>
      <c r="J36" s="277"/>
      <c r="K36" s="278">
        <f>VLOOKUP(A36,EQUIPOS!A6:D163,4,FALSE)</f>
        <v>657829.75396033586</v>
      </c>
      <c r="L36" s="279"/>
      <c r="M36" s="345">
        <v>2</v>
      </c>
      <c r="N36" s="281">
        <f>K36/M36</f>
        <v>328914.87698016793</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N77*M41</f>
        <v>4468.3804555337501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333383.25743570167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812</v>
      </c>
      <c r="B48" s="49" t="str">
        <f>VLOOKUP(A48,MATERIALES!A5:D372,3,FALSE)</f>
        <v>Acero PDR-60</v>
      </c>
      <c r="C48" s="290"/>
      <c r="D48" s="290"/>
      <c r="E48" s="290"/>
      <c r="F48" s="290"/>
      <c r="G48" s="290"/>
      <c r="H48" s="290"/>
      <c r="I48" s="277"/>
      <c r="J48" s="233" t="str">
        <f>VLOOKUP(A48,MATERIALES!A4:D633,2,FALSE)</f>
        <v>kg</v>
      </c>
      <c r="K48" s="291">
        <v>28</v>
      </c>
      <c r="L48" s="276"/>
      <c r="M48" s="411">
        <f>VLOOKUP(A48,MATERIALES!A5:D389,4,FALSE)</f>
        <v>3284</v>
      </c>
      <c r="N48" s="281">
        <f>K48*M48</f>
        <v>91952</v>
      </c>
    </row>
    <row r="49" spans="1:14">
      <c r="A49" s="167" t="s">
        <v>901</v>
      </c>
      <c r="B49" s="49" t="str">
        <f>VLOOKUP(A49,MATERIALES!A6:D372,3,FALSE)</f>
        <v>Concreto Resistencia  28 (Mpa)</v>
      </c>
      <c r="C49" s="434"/>
      <c r="D49" s="434"/>
      <c r="E49" s="434"/>
      <c r="F49" s="434"/>
      <c r="G49" s="434"/>
      <c r="H49" s="434"/>
      <c r="I49" s="434"/>
      <c r="J49" s="320" t="str">
        <f>VLOOKUP(A49,MATERIALES!A5:D634,2,FALSE)</f>
        <v>m3</v>
      </c>
      <c r="K49" s="406">
        <v>0.35</v>
      </c>
      <c r="L49" s="430"/>
      <c r="M49" s="411">
        <f>VLOOKUP(A49,MATERIALES!A6:D390,4,FALSE)</f>
        <v>285000</v>
      </c>
      <c r="N49" s="281">
        <f>K49*M49</f>
        <v>99750</v>
      </c>
    </row>
    <row r="50" spans="1:14">
      <c r="A50" s="167" t="s">
        <v>943</v>
      </c>
      <c r="B50" s="49" t="str">
        <f>VLOOKUP(A50,MATERIALES!A6:D372,3,FALSE)</f>
        <v xml:space="preserve">Formaleta concreto clase A,B y C
</v>
      </c>
      <c r="C50" s="434"/>
      <c r="D50" s="434"/>
      <c r="E50" s="434"/>
      <c r="F50" s="434"/>
      <c r="G50" s="434"/>
      <c r="H50" s="434"/>
      <c r="I50" s="434"/>
      <c r="J50" s="321" t="str">
        <f>VLOOKUP(A50,MATERIALES!A6:D635,2,FALSE)</f>
        <v>m2</v>
      </c>
      <c r="K50" s="406">
        <v>3</v>
      </c>
      <c r="L50" s="430"/>
      <c r="M50" s="411">
        <f>VLOOKUP(A50,MATERIALES!A6:D391,4,FALSE)</f>
        <v>25676</v>
      </c>
      <c r="N50" s="281">
        <f>K50*M50</f>
        <v>77028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268730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5">
        <f>VLOOKUP(A60,TRANSPORTE!A2:D117,4,FALSE)</f>
        <v>1800</v>
      </c>
      <c r="M60" s="906"/>
      <c r="N60" s="296">
        <f>K60*L60</f>
        <v>630</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630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44683.804555337498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647427.0619910392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129485.41239820785</v>
      </c>
      <c r="M84" s="854"/>
      <c r="N84" s="57"/>
    </row>
    <row r="85" spans="1:14">
      <c r="B85" s="95" t="s">
        <v>1057</v>
      </c>
      <c r="C85" s="96"/>
      <c r="D85" s="96"/>
      <c r="E85" s="96"/>
      <c r="F85" s="96"/>
      <c r="G85" s="96"/>
      <c r="H85" s="96"/>
      <c r="I85" s="93"/>
      <c r="J85" s="94"/>
      <c r="K85" s="313">
        <v>0.05</v>
      </c>
      <c r="L85" s="853">
        <f>N79*K85</f>
        <v>32371.353099551961</v>
      </c>
      <c r="M85" s="854"/>
      <c r="N85" s="57"/>
    </row>
    <row r="86" spans="1:14" ht="15.75" thickBot="1">
      <c r="B86" s="97" t="s">
        <v>1058</v>
      </c>
      <c r="C86" s="98"/>
      <c r="D86" s="98"/>
      <c r="E86" s="98"/>
      <c r="F86" s="98"/>
      <c r="G86" s="98"/>
      <c r="H86" s="98"/>
      <c r="I86" s="99"/>
      <c r="J86" s="100"/>
      <c r="K86" s="314">
        <v>0.05</v>
      </c>
      <c r="L86" s="855">
        <f>N79*K86</f>
        <v>32371.353099551961</v>
      </c>
      <c r="M86" s="856"/>
      <c r="N86" s="57"/>
    </row>
    <row r="87" spans="1:14" ht="15.75" thickBot="1">
      <c r="B87" s="818" t="s">
        <v>1037</v>
      </c>
      <c r="C87" s="819"/>
      <c r="D87" s="819"/>
      <c r="E87" s="819"/>
      <c r="F87" s="819"/>
      <c r="G87" s="819"/>
      <c r="H87" s="819"/>
      <c r="I87" s="819"/>
      <c r="J87" s="819"/>
      <c r="K87" s="819"/>
      <c r="L87" s="819"/>
      <c r="M87" s="820"/>
      <c r="N87" s="58">
        <f>L84+L85+L86</f>
        <v>194228.11859731175</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841655.18058835098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282</v>
      </c>
      <c r="B36" s="867" t="str">
        <f>VLOOKUP(A36,EQUIPOS!A6:D154,3,FALSE)</f>
        <v>Piloteadora potencia 250KW, RPM 1800, fuerza elevadora 200KN</v>
      </c>
      <c r="C36" s="868"/>
      <c r="D36" s="868"/>
      <c r="E36" s="868"/>
      <c r="F36" s="868"/>
      <c r="G36" s="868"/>
      <c r="H36" s="869"/>
      <c r="I36" s="276"/>
      <c r="J36" s="277"/>
      <c r="K36" s="278">
        <f>VLOOKUP(A36,EQUIPOS!A6:D163,4,FALSE)</f>
        <v>657829.75396033586</v>
      </c>
      <c r="L36" s="279"/>
      <c r="M36" s="345">
        <v>2</v>
      </c>
      <c r="N36" s="281">
        <f>K36/M36</f>
        <v>328914.87698016793</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N77*M41</f>
        <v>4468.3804555337501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333383.25743570167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812</v>
      </c>
      <c r="B48" s="49" t="str">
        <f>VLOOKUP(A48,MATERIALES!A5:D372,3,FALSE)</f>
        <v>Acero PDR-60</v>
      </c>
      <c r="C48" s="290"/>
      <c r="D48" s="290"/>
      <c r="E48" s="290"/>
      <c r="F48" s="290"/>
      <c r="G48" s="290"/>
      <c r="H48" s="290"/>
      <c r="I48" s="277"/>
      <c r="J48" s="233" t="str">
        <f>VLOOKUP(A48,MATERIALES!A4:D633,2,FALSE)</f>
        <v>kg</v>
      </c>
      <c r="K48" s="291">
        <v>28</v>
      </c>
      <c r="L48" s="276"/>
      <c r="M48" s="411">
        <f>VLOOKUP(A48,MATERIALES!A5:D389,4,FALSE)</f>
        <v>3284</v>
      </c>
      <c r="N48" s="281">
        <f>K48*M48</f>
        <v>91952</v>
      </c>
    </row>
    <row r="49" spans="1:14">
      <c r="A49" s="167" t="s">
        <v>902</v>
      </c>
      <c r="B49" s="49" t="str">
        <f>VLOOKUP(A49,MATERIALES!A6:D372,3,FALSE)</f>
        <v>Concreto Resistencia  35 (Mpa)</v>
      </c>
      <c r="C49" s="434"/>
      <c r="D49" s="434"/>
      <c r="E49" s="434"/>
      <c r="F49" s="434"/>
      <c r="G49" s="434"/>
      <c r="H49" s="434"/>
      <c r="I49" s="434"/>
      <c r="J49" s="320" t="str">
        <f>VLOOKUP(A49,MATERIALES!A5:D634,2,FALSE)</f>
        <v>m3</v>
      </c>
      <c r="K49" s="406">
        <v>0.35</v>
      </c>
      <c r="L49" s="430"/>
      <c r="M49" s="411">
        <f>VLOOKUP(A49,MATERIALES!A6:D390,4,FALSE)</f>
        <v>621385</v>
      </c>
      <c r="N49" s="281">
        <f>K49*M49</f>
        <v>217484.75</v>
      </c>
    </row>
    <row r="50" spans="1:14">
      <c r="A50" s="167" t="s">
        <v>943</v>
      </c>
      <c r="B50" s="49" t="str">
        <f>VLOOKUP(A50,MATERIALES!A6:D372,3,FALSE)</f>
        <v xml:space="preserve">Formaleta concreto clase A,B y C
</v>
      </c>
      <c r="C50" s="434"/>
      <c r="D50" s="434"/>
      <c r="E50" s="434"/>
      <c r="F50" s="434"/>
      <c r="G50" s="434"/>
      <c r="H50" s="434"/>
      <c r="I50" s="434"/>
      <c r="J50" s="321" t="str">
        <f>VLOOKUP(A50,MATERIALES!A6:D635,2,FALSE)</f>
        <v>m2</v>
      </c>
      <c r="K50" s="406">
        <v>2</v>
      </c>
      <c r="L50" s="430"/>
      <c r="M50" s="411">
        <f>VLOOKUP(A50,MATERIALES!A6:D391,4,FALSE)</f>
        <v>25676</v>
      </c>
      <c r="N50" s="281">
        <f>K50*M50</f>
        <v>51352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360788.75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05">
        <f>VLOOKUP(A60,TRANSPORTE!A2:D117,4,FALSE)</f>
        <v>1800</v>
      </c>
      <c r="M60" s="906"/>
      <c r="N60" s="296">
        <f>K60*L60</f>
        <v>630</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630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44683.804555337498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739485.8119910392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147897.16239820785</v>
      </c>
      <c r="M84" s="854"/>
      <c r="N84" s="57"/>
    </row>
    <row r="85" spans="1:14">
      <c r="B85" s="95" t="s">
        <v>1057</v>
      </c>
      <c r="C85" s="96"/>
      <c r="D85" s="96"/>
      <c r="E85" s="96"/>
      <c r="F85" s="96"/>
      <c r="G85" s="96"/>
      <c r="H85" s="96"/>
      <c r="I85" s="93"/>
      <c r="J85" s="94"/>
      <c r="K85" s="313">
        <v>0.05</v>
      </c>
      <c r="L85" s="853">
        <f>N79*K85</f>
        <v>36974.290599551961</v>
      </c>
      <c r="M85" s="854"/>
      <c r="N85" s="57"/>
    </row>
    <row r="86" spans="1:14" ht="15.75" thickBot="1">
      <c r="B86" s="97" t="s">
        <v>1058</v>
      </c>
      <c r="C86" s="98"/>
      <c r="D86" s="98"/>
      <c r="E86" s="98"/>
      <c r="F86" s="98"/>
      <c r="G86" s="98"/>
      <c r="H86" s="98"/>
      <c r="I86" s="99"/>
      <c r="J86" s="100"/>
      <c r="K86" s="314">
        <v>0.05</v>
      </c>
      <c r="L86" s="855">
        <f>N79*K86</f>
        <v>36974.290599551961</v>
      </c>
      <c r="M86" s="856"/>
      <c r="N86" s="57"/>
    </row>
    <row r="87" spans="1:14" ht="15.75" thickBot="1">
      <c r="B87" s="818" t="s">
        <v>1037</v>
      </c>
      <c r="C87" s="819"/>
      <c r="D87" s="819"/>
      <c r="E87" s="819"/>
      <c r="F87" s="819"/>
      <c r="G87" s="819"/>
      <c r="H87" s="819"/>
      <c r="I87" s="819"/>
      <c r="J87" s="819"/>
      <c r="K87" s="819"/>
      <c r="L87" s="819"/>
      <c r="M87" s="820"/>
      <c r="N87" s="58">
        <f>L84+L85+L86</f>
        <v>221845.74359731175</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961331.55558835098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195</v>
      </c>
      <c r="B36" s="867" t="str">
        <f>VLOOKUP(A36,EQUIPOS!A6:D154,3,FALSE)</f>
        <v xml:space="preserve">Equipo de oxicorte, Capacidad de corte: hasta 6´´ (152mm) </v>
      </c>
      <c r="C36" s="868"/>
      <c r="D36" s="868"/>
      <c r="E36" s="868"/>
      <c r="F36" s="868"/>
      <c r="G36" s="868"/>
      <c r="H36" s="869"/>
      <c r="I36" s="276"/>
      <c r="J36" s="277"/>
      <c r="K36" s="278">
        <f>VLOOKUP(A36,EQUIPOS!A6:D163,4,FALSE)</f>
        <v>6299.2230736483616</v>
      </c>
      <c r="L36" s="279"/>
      <c r="M36" s="345">
        <v>1.1299999999999999</v>
      </c>
      <c r="N36" s="281">
        <f>K36/M36</f>
        <v>5574.5336934941261</v>
      </c>
    </row>
    <row r="37" spans="1:14">
      <c r="A37" s="119" t="s">
        <v>332</v>
      </c>
      <c r="B37" s="867" t="str">
        <f>VLOOKUP(A37,EQUIPOS!A7:D154,3,FALSE)</f>
        <v xml:space="preserve">Taladro de 1/2´´, pulidora, lijadora y circular
</v>
      </c>
      <c r="C37" s="868"/>
      <c r="D37" s="868"/>
      <c r="E37" s="868"/>
      <c r="F37" s="868"/>
      <c r="G37" s="868"/>
      <c r="H37" s="869"/>
      <c r="I37" s="430"/>
      <c r="J37" s="431"/>
      <c r="K37" s="278">
        <f>VLOOKUP(A37,EQUIPOS!A7:D164,4,FALSE)</f>
        <v>3145.5800340570459</v>
      </c>
      <c r="L37" s="344"/>
      <c r="M37" s="345">
        <v>0.53</v>
      </c>
      <c r="N37" s="281">
        <f>K37/M37</f>
        <v>5935.0566680321617</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N77*M41</f>
        <v>2553.3602603050003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14062.950621831287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396</v>
      </c>
      <c r="B48" s="49" t="str">
        <f>VLOOKUP(A48,MATERIALES!A5:D372,3,FALSE)</f>
        <v>Botella de gas propano (40 lb) (5% de oxígeno)</v>
      </c>
      <c r="C48" s="290"/>
      <c r="D48" s="290"/>
      <c r="E48" s="290"/>
      <c r="F48" s="290"/>
      <c r="G48" s="290"/>
      <c r="H48" s="290"/>
      <c r="I48" s="290"/>
      <c r="J48" s="320" t="str">
        <f>VLOOKUP(A48,MATERIALES!A4:D633,2,FALSE)</f>
        <v>u</v>
      </c>
      <c r="K48" s="291">
        <v>0.02</v>
      </c>
      <c r="L48" s="276"/>
      <c r="M48" s="411">
        <f>VLOOKUP(A48,MATERIALES!A5:D389,4,FALSE)</f>
        <v>50000</v>
      </c>
      <c r="N48" s="281">
        <f>K48*M48</f>
        <v>1000</v>
      </c>
    </row>
    <row r="49" spans="1:14">
      <c r="A49" s="167" t="s">
        <v>485</v>
      </c>
      <c r="B49" s="49" t="str">
        <f>VLOOKUP(A49,MATERIALES!A6:D372,3,FALSE)</f>
        <v>Grata de limpieza</v>
      </c>
      <c r="C49" s="434"/>
      <c r="D49" s="434"/>
      <c r="E49" s="434"/>
      <c r="F49" s="434"/>
      <c r="G49" s="434"/>
      <c r="H49" s="434"/>
      <c r="I49" s="434"/>
      <c r="J49" s="321" t="str">
        <f>VLOOKUP(A49,MATERIALES!A5:D634,2,FALSE)</f>
        <v>u</v>
      </c>
      <c r="K49" s="406">
        <v>0.5</v>
      </c>
      <c r="L49" s="430"/>
      <c r="M49" s="411">
        <f>VLOOKUP(A49,MATERIALES!A6:D390,4,FALSE)</f>
        <v>7265</v>
      </c>
      <c r="N49" s="281">
        <f>K49*M49</f>
        <v>3632.5</v>
      </c>
    </row>
    <row r="50" spans="1:14">
      <c r="A50" s="167" t="s">
        <v>398</v>
      </c>
      <c r="B50" s="49" t="str">
        <f>VLOOKUP(A50,MATERIALES!A6:D372,3,FALSE)</f>
        <v>Botella de oxígeno (1800 lb)</v>
      </c>
      <c r="C50" s="434"/>
      <c r="D50" s="434"/>
      <c r="E50" s="434"/>
      <c r="F50" s="434"/>
      <c r="G50" s="434"/>
      <c r="H50" s="434"/>
      <c r="I50" s="434"/>
      <c r="J50" s="321" t="str">
        <f>VLOOKUP(A50,MATERIALES!A6:D635,2,FALSE)</f>
        <v>u</v>
      </c>
      <c r="K50" s="406">
        <v>0.08</v>
      </c>
      <c r="L50" s="430"/>
      <c r="M50" s="411">
        <f>VLOOKUP(A50,MATERIALES!A6:D391,4,FALSE)</f>
        <v>62170</v>
      </c>
      <c r="N50" s="281">
        <f>K50*M50</f>
        <v>4973.6000000000004</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9606.1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25533.60260305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49202.653224881287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9840.5306449762575</v>
      </c>
      <c r="M84" s="854"/>
      <c r="N84" s="57"/>
    </row>
    <row r="85" spans="1:14">
      <c r="B85" s="95" t="s">
        <v>1057</v>
      </c>
      <c r="C85" s="96"/>
      <c r="D85" s="96"/>
      <c r="E85" s="96"/>
      <c r="F85" s="96"/>
      <c r="G85" s="96"/>
      <c r="H85" s="96"/>
      <c r="I85" s="93"/>
      <c r="J85" s="94"/>
      <c r="K85" s="313">
        <v>0.05</v>
      </c>
      <c r="L85" s="853">
        <f>N79*K85</f>
        <v>2460.1326612440644</v>
      </c>
      <c r="M85" s="854"/>
      <c r="N85" s="57"/>
    </row>
    <row r="86" spans="1:14" ht="15.75" thickBot="1">
      <c r="B86" s="97" t="s">
        <v>1058</v>
      </c>
      <c r="C86" s="98"/>
      <c r="D86" s="98"/>
      <c r="E86" s="98"/>
      <c r="F86" s="98"/>
      <c r="G86" s="98"/>
      <c r="H86" s="98"/>
      <c r="I86" s="99"/>
      <c r="J86" s="100"/>
      <c r="K86" s="314">
        <v>0.05</v>
      </c>
      <c r="L86" s="855">
        <f>N79*K86</f>
        <v>2460.1326612440644</v>
      </c>
      <c r="M86" s="856"/>
      <c r="N86" s="57"/>
    </row>
    <row r="87" spans="1:14" ht="15.75" thickBot="1">
      <c r="B87" s="818" t="s">
        <v>1037</v>
      </c>
      <c r="C87" s="819"/>
      <c r="D87" s="819"/>
      <c r="E87" s="819"/>
      <c r="F87" s="819"/>
      <c r="G87" s="819"/>
      <c r="H87" s="819"/>
      <c r="I87" s="819"/>
      <c r="J87" s="819"/>
      <c r="K87" s="819"/>
      <c r="L87" s="819"/>
      <c r="M87" s="820"/>
      <c r="N87" s="58">
        <f>L84+L85+L86</f>
        <v>14760.795967464386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63963.449192345674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7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123</v>
      </c>
      <c r="B36" s="867" t="str">
        <f>VLOOKUP(A36,EQUIPOS!A6:D154,3,FALSE)</f>
        <v>Bomba de inyección de lechada</v>
      </c>
      <c r="C36" s="868"/>
      <c r="D36" s="868"/>
      <c r="E36" s="868"/>
      <c r="F36" s="868"/>
      <c r="G36" s="868"/>
      <c r="H36" s="869"/>
      <c r="I36" s="276"/>
      <c r="J36" s="277"/>
      <c r="K36" s="278">
        <f>VLOOKUP(A36,EQUIPOS!A6:D163,4,FALSE)</f>
        <v>22367.664950745711</v>
      </c>
      <c r="L36" s="279"/>
      <c r="M36" s="345">
        <v>12</v>
      </c>
      <c r="N36" s="281">
        <f t="shared" ref="N36:N42" si="0">K36/M36</f>
        <v>1863.9720792288092</v>
      </c>
    </row>
    <row r="37" spans="1:14">
      <c r="A37" s="119" t="s">
        <v>288</v>
      </c>
      <c r="B37" s="867" t="str">
        <f>VLOOKUP(A37,EQUIPOS!A7:D154,3,FALSE)</f>
        <v xml:space="preserve">Planta eléctrica </v>
      </c>
      <c r="C37" s="868"/>
      <c r="D37" s="868"/>
      <c r="E37" s="868"/>
      <c r="F37" s="868"/>
      <c r="G37" s="868"/>
      <c r="H37" s="869"/>
      <c r="I37" s="276"/>
      <c r="J37" s="277"/>
      <c r="K37" s="278">
        <f>VLOOKUP(A37,EQUIPOS!A7:D164,4,FALSE)</f>
        <v>10179.544487015753</v>
      </c>
      <c r="L37" s="279"/>
      <c r="M37" s="345">
        <v>1.3</v>
      </c>
      <c r="N37" s="281">
        <f t="shared" si="0"/>
        <v>7830.4188361659635</v>
      </c>
    </row>
    <row r="38" spans="1:14">
      <c r="A38" s="119" t="s">
        <v>125</v>
      </c>
      <c r="B38" s="867" t="str">
        <f>VLOOKUP(A38,EQUIPOS!A8:D154,3,FALSE)</f>
        <v>Bomba para gato de tensionamiento</v>
      </c>
      <c r="C38" s="868"/>
      <c r="D38" s="868"/>
      <c r="E38" s="868"/>
      <c r="F38" s="868"/>
      <c r="G38" s="868"/>
      <c r="H38" s="869"/>
      <c r="I38" s="276"/>
      <c r="J38" s="277"/>
      <c r="K38" s="278">
        <f>VLOOKUP(A38,EQUIPOS!A8:D165,4,FALSE)</f>
        <v>54216.230579788702</v>
      </c>
      <c r="L38" s="279"/>
      <c r="M38" s="345">
        <v>12</v>
      </c>
      <c r="N38" s="281">
        <f t="shared" si="0"/>
        <v>4518.0192149823915</v>
      </c>
    </row>
    <row r="39" spans="1:14">
      <c r="A39" s="119" t="s">
        <v>180</v>
      </c>
      <c r="B39" s="867" t="str">
        <f>VLOOKUP(A39,EQUIPOS!A9:D154,3,FALSE)</f>
        <v>Compresor 120 HP, con martillo.</v>
      </c>
      <c r="C39" s="868"/>
      <c r="D39" s="868"/>
      <c r="E39" s="868"/>
      <c r="F39" s="868"/>
      <c r="G39" s="868"/>
      <c r="H39" s="869"/>
      <c r="I39" s="276"/>
      <c r="J39" s="277"/>
      <c r="K39" s="278">
        <f>VLOOKUP(A39,EQUIPOS!A9:D166,4,FALSE)</f>
        <v>96875.276132386876</v>
      </c>
      <c r="L39" s="279"/>
      <c r="M39" s="345">
        <v>1.3</v>
      </c>
      <c r="N39" s="281">
        <f t="shared" si="0"/>
        <v>74519.443178759131</v>
      </c>
    </row>
    <row r="40" spans="1:14">
      <c r="A40" s="119" t="s">
        <v>197</v>
      </c>
      <c r="B40" s="867" t="str">
        <f>VLOOKUP(A40,EQUIPOS!A10:D154,3,FALSE)</f>
        <v>Equipo de perforación (TRACKDRILL), potencia 40 HP, 2100 golpes / minuto</v>
      </c>
      <c r="C40" s="868"/>
      <c r="D40" s="868"/>
      <c r="E40" s="868"/>
      <c r="F40" s="868"/>
      <c r="G40" s="868"/>
      <c r="H40" s="869"/>
      <c r="I40" s="276"/>
      <c r="J40" s="277"/>
      <c r="K40" s="278">
        <f>VLOOKUP(A40,EQUIPOS!A10:D167,4,FALSE)</f>
        <v>247302.45849297577</v>
      </c>
      <c r="L40" s="279"/>
      <c r="M40" s="345">
        <v>1.3</v>
      </c>
      <c r="N40" s="281">
        <f t="shared" si="0"/>
        <v>190232.66037921212</v>
      </c>
    </row>
    <row r="41" spans="1:14">
      <c r="A41" s="119" t="s">
        <v>195</v>
      </c>
      <c r="B41" s="867" t="str">
        <f>VLOOKUP(A41,EQUIPOS!A11:D155,3,FALSE)</f>
        <v xml:space="preserve">Equipo de oxicorte, Capacidad de corte: hasta 6´´ (152mm) </v>
      </c>
      <c r="C41" s="868"/>
      <c r="D41" s="868"/>
      <c r="E41" s="868"/>
      <c r="F41" s="868"/>
      <c r="G41" s="868"/>
      <c r="H41" s="869"/>
      <c r="I41" s="276"/>
      <c r="J41" s="277"/>
      <c r="K41" s="278">
        <f>VLOOKUP(A41,EQUIPOS!A11:D168,4,FALSE)</f>
        <v>6299.2230736483616</v>
      </c>
      <c r="L41" s="279"/>
      <c r="M41" s="345">
        <v>15</v>
      </c>
      <c r="N41" s="281">
        <f t="shared" si="0"/>
        <v>419.94820490989076</v>
      </c>
    </row>
    <row r="42" spans="1:14">
      <c r="A42" s="119" t="s">
        <v>240</v>
      </c>
      <c r="B42" s="867" t="str">
        <f>VLOOKUP(A42,EQUIPOS!A12:D156,3,FALSE)</f>
        <v>Gato para tensionamiento, fuerza Max 200 ton, área de tensión 314 cm2.</v>
      </c>
      <c r="C42" s="868"/>
      <c r="D42" s="868"/>
      <c r="E42" s="868"/>
      <c r="F42" s="868"/>
      <c r="G42" s="868"/>
      <c r="H42" s="869"/>
      <c r="I42" s="276"/>
      <c r="J42" s="277"/>
      <c r="K42" s="278">
        <f>VLOOKUP(A42,EQUIPOS!A12:D169,4,FALSE)</f>
        <v>165757.4606673611</v>
      </c>
      <c r="L42" s="279"/>
      <c r="M42" s="345">
        <v>12</v>
      </c>
      <c r="N42" s="281">
        <f t="shared" si="0"/>
        <v>13813.121722280091</v>
      </c>
    </row>
    <row r="43" spans="1:14">
      <c r="A43" s="119"/>
      <c r="B43" s="867"/>
      <c r="C43" s="868"/>
      <c r="D43" s="868"/>
      <c r="E43" s="868"/>
      <c r="F43" s="868"/>
      <c r="G43" s="868"/>
      <c r="H43" s="869"/>
      <c r="I43" s="430"/>
      <c r="J43" s="431"/>
      <c r="K43" s="278"/>
      <c r="L43" s="344"/>
      <c r="M43" s="345"/>
      <c r="N43" s="281"/>
    </row>
    <row r="44" spans="1:14">
      <c r="A44" s="119"/>
      <c r="B44" s="867"/>
      <c r="C44" s="868"/>
      <c r="D44" s="868"/>
      <c r="E44" s="868"/>
      <c r="F44" s="868"/>
      <c r="G44" s="868"/>
      <c r="H44" s="869"/>
      <c r="I44" s="337"/>
      <c r="J44" s="339"/>
      <c r="K44" s="278"/>
      <c r="L44" s="432"/>
      <c r="M44" s="433"/>
      <c r="N44" s="281"/>
    </row>
    <row r="45" spans="1:14">
      <c r="B45" s="867"/>
      <c r="C45" s="868"/>
      <c r="D45" s="868"/>
      <c r="E45" s="868"/>
      <c r="F45" s="868"/>
      <c r="G45" s="868"/>
      <c r="H45" s="869"/>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75" thickBot="1">
      <c r="B48" s="867"/>
      <c r="C48" s="868"/>
      <c r="D48" s="868"/>
      <c r="E48" s="868"/>
      <c r="F48" s="868"/>
      <c r="G48" s="868"/>
      <c r="H48" s="869"/>
      <c r="I48" s="877"/>
      <c r="J48" s="878"/>
      <c r="K48" s="47"/>
      <c r="L48" s="879"/>
      <c r="M48" s="880"/>
      <c r="N48" s="111"/>
    </row>
    <row r="49" spans="1:14" ht="15.75" thickBot="1">
      <c r="B49" s="818" t="s">
        <v>1037</v>
      </c>
      <c r="C49" s="819"/>
      <c r="D49" s="819"/>
      <c r="E49" s="819"/>
      <c r="F49" s="819"/>
      <c r="G49" s="819"/>
      <c r="H49" s="819"/>
      <c r="I49" s="819"/>
      <c r="J49" s="819"/>
      <c r="K49" s="819"/>
      <c r="L49" s="819"/>
      <c r="M49" s="820"/>
      <c r="N49" s="403">
        <f>SUM(N36:N48)</f>
        <v>297125.83016985381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3" t="s">
        <v>1028</v>
      </c>
      <c r="C53" s="864"/>
      <c r="D53" s="864"/>
      <c r="E53" s="864"/>
      <c r="F53" s="864"/>
      <c r="G53" s="864"/>
      <c r="H53" s="864"/>
      <c r="I53" s="898"/>
      <c r="J53" s="324" t="s">
        <v>1029</v>
      </c>
      <c r="K53" s="91" t="s">
        <v>1030</v>
      </c>
      <c r="L53" s="899" t="s">
        <v>1039</v>
      </c>
      <c r="M53" s="898"/>
      <c r="N53" s="92" t="s">
        <v>1035</v>
      </c>
    </row>
    <row r="54" spans="1:14">
      <c r="A54" s="167" t="s">
        <v>859</v>
      </c>
      <c r="B54" s="49" t="str">
        <f>VLOOKUP(A54,MATERIALES!A5:D372,3,FALSE)</f>
        <v>Alambre negro para amarre calibre 18</v>
      </c>
      <c r="C54" s="290"/>
      <c r="D54" s="290"/>
      <c r="E54" s="290"/>
      <c r="F54" s="290"/>
      <c r="G54" s="290"/>
      <c r="H54" s="290"/>
      <c r="I54" s="290"/>
      <c r="J54" s="320" t="str">
        <f>VLOOKUP(A54,MATERIALES!A8:D639,2,FALSE)</f>
        <v>kg</v>
      </c>
      <c r="K54" s="291">
        <v>0.2</v>
      </c>
      <c r="L54" s="276"/>
      <c r="M54" s="411">
        <f>VLOOKUP(A54,MATERIALES!A5:D389,4,FALSE)</f>
        <v>4475</v>
      </c>
      <c r="N54" s="281">
        <f>K54*M54</f>
        <v>895</v>
      </c>
    </row>
    <row r="55" spans="1:14">
      <c r="A55" s="167" t="s">
        <v>748</v>
      </c>
      <c r="B55" s="49" t="str">
        <f>VLOOKUP(A55,MATERIALES!A6:D372,3,FALSE)</f>
        <v>Torón de tensionmiento 1/2´´ o 5/8´´</v>
      </c>
      <c r="C55" s="434"/>
      <c r="D55" s="434"/>
      <c r="E55" s="434"/>
      <c r="F55" s="434"/>
      <c r="G55" s="434"/>
      <c r="H55" s="434"/>
      <c r="I55" s="434"/>
      <c r="J55" s="321" t="str">
        <f>VLOOKUP(A55,MATERIALES!A9:D640,2,FALSE)</f>
        <v>kg</v>
      </c>
      <c r="K55" s="406">
        <v>5.53</v>
      </c>
      <c r="L55" s="430"/>
      <c r="M55" s="411">
        <f>VLOOKUP(A55,MATERIALES!A6:D390,4,FALSE)</f>
        <v>7222</v>
      </c>
      <c r="N55" s="281">
        <f t="shared" ref="N55:N67" si="1">K55*M55</f>
        <v>39937.660000000003</v>
      </c>
    </row>
    <row r="56" spans="1:14">
      <c r="A56" s="167" t="s">
        <v>494</v>
      </c>
      <c r="B56" s="49" t="str">
        <f>VLOOKUP(A56,MATERIALES!A6:D372,3,FALSE)</f>
        <v>Limpiador 1/4 de galón (anclajes)</v>
      </c>
      <c r="C56" s="434"/>
      <c r="D56" s="434"/>
      <c r="E56" s="434"/>
      <c r="F56" s="434"/>
      <c r="G56" s="434"/>
      <c r="H56" s="434"/>
      <c r="I56" s="434"/>
      <c r="J56" s="321" t="str">
        <f>VLOOKUP(A56,MATERIALES!A10:D641,2,FALSE)</f>
        <v>u</v>
      </c>
      <c r="K56" s="406">
        <v>8.0000000000000002E-3</v>
      </c>
      <c r="L56" s="430"/>
      <c r="M56" s="411">
        <f>VLOOKUP(A56,MATERIALES!A6:D391,4,FALSE)</f>
        <v>42495</v>
      </c>
      <c r="N56" s="281">
        <f t="shared" si="1"/>
        <v>339.96</v>
      </c>
    </row>
    <row r="57" spans="1:14">
      <c r="A57" s="167" t="s">
        <v>708</v>
      </c>
      <c r="B57" s="49" t="str">
        <f>VLOOKUP(A57,MATERIALES!A6:D372,3,FALSE)</f>
        <v xml:space="preserve">Soldadura en PVC 1/8 de galón (anclajes)
</v>
      </c>
      <c r="C57" s="434"/>
      <c r="D57" s="434"/>
      <c r="E57" s="434"/>
      <c r="F57" s="434"/>
      <c r="G57" s="434"/>
      <c r="H57" s="434"/>
      <c r="I57" s="434"/>
      <c r="J57" s="321" t="str">
        <f>VLOOKUP(A57,MATERIALES!A11:D642,2,FALSE)</f>
        <v>u</v>
      </c>
      <c r="K57" s="406">
        <v>2.1999999999999999E-2</v>
      </c>
      <c r="L57" s="430"/>
      <c r="M57" s="411">
        <f>VLOOKUP(A57,MATERIALES!A6:D392,4,FALSE)</f>
        <v>28000</v>
      </c>
      <c r="N57" s="281">
        <f t="shared" si="1"/>
        <v>616</v>
      </c>
    </row>
    <row r="58" spans="1:14">
      <c r="A58" s="167" t="s">
        <v>795</v>
      </c>
      <c r="B58" s="49" t="str">
        <f>VLOOKUP(A58,MATERIALES!A7:D372,3,FALSE)</f>
        <v xml:space="preserve">Unión en PVC RD21 de 1´´ (para anclajes)
</v>
      </c>
      <c r="C58" s="434"/>
      <c r="D58" s="434"/>
      <c r="E58" s="434"/>
      <c r="F58" s="434"/>
      <c r="G58" s="434"/>
      <c r="H58" s="434"/>
      <c r="I58" s="434"/>
      <c r="J58" s="321" t="str">
        <f>VLOOKUP(A58,MATERIALES!A11:D643,2,FALSE)</f>
        <v>u</v>
      </c>
      <c r="K58" s="406">
        <v>0.3</v>
      </c>
      <c r="L58" s="430"/>
      <c r="M58" s="411">
        <f>VLOOKUP(A58,MATERIALES!A7:D393,4,FALSE)</f>
        <v>1038</v>
      </c>
      <c r="N58" s="281">
        <f t="shared" si="1"/>
        <v>311.39999999999998</v>
      </c>
    </row>
    <row r="59" spans="1:14">
      <c r="A59" s="167" t="s">
        <v>740</v>
      </c>
      <c r="B59" s="49" t="str">
        <f>VLOOKUP(A59,MATERIALES!A8:D372,3,FALSE)</f>
        <v xml:space="preserve">Tapón en PVC RD21 de 1´´ (para anclaje)
</v>
      </c>
      <c r="C59" s="434"/>
      <c r="D59" s="434"/>
      <c r="E59" s="434"/>
      <c r="F59" s="434"/>
      <c r="G59" s="434"/>
      <c r="H59" s="434"/>
      <c r="I59" s="434"/>
      <c r="J59" s="321" t="str">
        <f>VLOOKUP(A59,MATERIALES!A12:D644,2,FALSE)</f>
        <v>u</v>
      </c>
      <c r="K59" s="406">
        <v>0.1</v>
      </c>
      <c r="L59" s="430"/>
      <c r="M59" s="411">
        <f>VLOOKUP(A59,MATERIALES!A8:D394,4,FALSE)</f>
        <v>1736</v>
      </c>
      <c r="N59" s="281">
        <f t="shared" si="1"/>
        <v>173.60000000000002</v>
      </c>
    </row>
    <row r="60" spans="1:14">
      <c r="A60" s="167" t="s">
        <v>437</v>
      </c>
      <c r="B60" s="49" t="str">
        <f>VLOOKUP(A60,MATERIALES!A9:D372,3,FALSE)</f>
        <v>Anclajes o Cuñas para el tensionamiento</v>
      </c>
      <c r="C60" s="434"/>
      <c r="D60" s="434"/>
      <c r="E60" s="434"/>
      <c r="F60" s="434"/>
      <c r="G60" s="434"/>
      <c r="H60" s="434"/>
      <c r="I60" s="434"/>
      <c r="J60" s="321" t="str">
        <f>VLOOKUP(A60,MATERIALES!A13:D645,2,FALSE)</f>
        <v>u</v>
      </c>
      <c r="K60" s="406">
        <v>0.5</v>
      </c>
      <c r="L60" s="430"/>
      <c r="M60" s="411">
        <f>VLOOKUP(A60,MATERIALES!A9:D395,4,FALSE)</f>
        <v>13455</v>
      </c>
      <c r="N60" s="281">
        <f t="shared" si="1"/>
        <v>6727.5</v>
      </c>
    </row>
    <row r="61" spans="1:14">
      <c r="A61" s="167" t="s">
        <v>759</v>
      </c>
      <c r="B61" s="49" t="str">
        <f>VLOOKUP(A61,MATERIALES!A10:D372,3,FALSE)</f>
        <v xml:space="preserve">Trompetas de 12 torones (tensionamiento)
</v>
      </c>
      <c r="C61" s="434"/>
      <c r="D61" s="434"/>
      <c r="E61" s="434"/>
      <c r="F61" s="434"/>
      <c r="G61" s="434"/>
      <c r="H61" s="434"/>
      <c r="I61" s="434"/>
      <c r="J61" s="321" t="s">
        <v>92</v>
      </c>
      <c r="K61" s="406">
        <v>0.1</v>
      </c>
      <c r="L61" s="430"/>
      <c r="M61" s="411">
        <f>VLOOKUP(A61,MATERIALES!A10:D396,4,FALSE)</f>
        <v>76129</v>
      </c>
      <c r="N61" s="281">
        <f t="shared" si="1"/>
        <v>7612.9000000000005</v>
      </c>
    </row>
    <row r="62" spans="1:14">
      <c r="A62" s="167" t="s">
        <v>502</v>
      </c>
      <c r="B62" s="49" t="str">
        <f>VLOOKUP(A62,MATERIALES!A11:D372,3,FALSE)</f>
        <v>Lechada Para Ductos (Acero De Preesfuerzo)</v>
      </c>
      <c r="C62" s="434"/>
      <c r="D62" s="434"/>
      <c r="E62" s="434"/>
      <c r="F62" s="434"/>
      <c r="G62" s="434"/>
      <c r="H62" s="434"/>
      <c r="I62" s="434"/>
      <c r="J62" s="321" t="s">
        <v>425</v>
      </c>
      <c r="K62" s="406">
        <v>10</v>
      </c>
      <c r="L62" s="430"/>
      <c r="M62" s="411">
        <f>VLOOKUP(A62,MATERIALES!A11:D397,4,FALSE)</f>
        <v>1145</v>
      </c>
      <c r="N62" s="281">
        <f t="shared" si="1"/>
        <v>11450</v>
      </c>
    </row>
    <row r="63" spans="1:14">
      <c r="A63" s="167" t="s">
        <v>452</v>
      </c>
      <c r="B63" s="49" t="str">
        <f>VLOOKUP(A63,MATERIALES!A11:D372,3,FALSE)</f>
        <v>Ductos para tensionimiento</v>
      </c>
      <c r="C63" s="434"/>
      <c r="D63" s="434"/>
      <c r="E63" s="434"/>
      <c r="F63" s="434"/>
      <c r="G63" s="434"/>
      <c r="H63" s="434"/>
      <c r="I63" s="434"/>
      <c r="J63" s="321" t="str">
        <f>VLOOKUP(A63,MATERIALES!A14:D648,2,FALSE)</f>
        <v>m</v>
      </c>
      <c r="K63" s="406">
        <v>1</v>
      </c>
      <c r="L63" s="430"/>
      <c r="M63" s="411">
        <f>VLOOKUP(A63,MATERIALES!A11:D398,4,FALSE)</f>
        <v>19256</v>
      </c>
      <c r="N63" s="281">
        <f t="shared" si="1"/>
        <v>19256</v>
      </c>
    </row>
    <row r="64" spans="1:14">
      <c r="A64" s="167" t="s">
        <v>613</v>
      </c>
      <c r="B64" s="49" t="str">
        <f>VLOOKUP(A64,MATERIALES!A12:D372,3,FALSE)</f>
        <v xml:space="preserve">Oxigeno industrial
</v>
      </c>
      <c r="C64" s="434"/>
      <c r="D64" s="434"/>
      <c r="E64" s="434"/>
      <c r="F64" s="434"/>
      <c r="G64" s="434"/>
      <c r="H64" s="434"/>
      <c r="I64" s="434"/>
      <c r="J64" s="321" t="str">
        <f>VLOOKUP(A64,MATERIALES!A15:D649,2,FALSE)</f>
        <v>kg</v>
      </c>
      <c r="K64" s="406">
        <v>0.5</v>
      </c>
      <c r="L64" s="430"/>
      <c r="M64" s="411">
        <f>VLOOKUP(A64,MATERIALES!A12:D399,4,FALSE)</f>
        <v>93411</v>
      </c>
      <c r="N64" s="281">
        <f t="shared" si="1"/>
        <v>46705.5</v>
      </c>
    </row>
    <row r="65" spans="1:14">
      <c r="A65" s="167" t="s">
        <v>517</v>
      </c>
      <c r="B65" s="49" t="str">
        <f>VLOOKUP(A65,MATERIALES!A13:D373,3,FALSE)</f>
        <v>Manguera de polietileno de 3´´</v>
      </c>
      <c r="C65" s="434"/>
      <c r="D65" s="434"/>
      <c r="E65" s="434"/>
      <c r="F65" s="434"/>
      <c r="G65" s="434"/>
      <c r="H65" s="434"/>
      <c r="I65" s="434"/>
      <c r="J65" s="321" t="str">
        <f>VLOOKUP(A65,MATERIALES!A16:D650,2,FALSE)</f>
        <v>m</v>
      </c>
      <c r="K65" s="406">
        <v>0.55000000000000004</v>
      </c>
      <c r="L65" s="430"/>
      <c r="M65" s="411">
        <f>VLOOKUP(A65,MATERIALES!A13:D400,4,FALSE)</f>
        <v>4270</v>
      </c>
      <c r="N65" s="281">
        <f t="shared" si="1"/>
        <v>2348.5</v>
      </c>
    </row>
    <row r="66" spans="1:14">
      <c r="A66" s="167" t="s">
        <v>976</v>
      </c>
      <c r="B66" s="49" t="str">
        <f>VLOOKUP(A66,MATERIALES!A13:D374,3,FALSE)</f>
        <v>Alambre Negro Para Amarre</v>
      </c>
      <c r="C66" s="434"/>
      <c r="D66" s="434"/>
      <c r="E66" s="434"/>
      <c r="F66" s="434"/>
      <c r="G66" s="434"/>
      <c r="H66" s="434"/>
      <c r="I66" s="434"/>
      <c r="J66" s="321" t="str">
        <f>VLOOKUP(A66,MATERIALES!A17:D651,2,FALSE)</f>
        <v>kg</v>
      </c>
      <c r="K66" s="406">
        <v>0.05</v>
      </c>
      <c r="L66" s="430"/>
      <c r="M66" s="411">
        <f>VLOOKUP(A66,MATERIALES!A13:D401,4,FALSE)</f>
        <v>4950</v>
      </c>
      <c r="N66" s="281">
        <f t="shared" si="1"/>
        <v>247.5</v>
      </c>
    </row>
    <row r="67" spans="1:14">
      <c r="A67" s="167" t="s">
        <v>766</v>
      </c>
      <c r="B67" s="49" t="str">
        <f>VLOOKUP(A67,MATERIALES!A13:D375,3,FALSE)</f>
        <v>Tubería PVC RD21 de 1´´ (para anclajes)</v>
      </c>
      <c r="C67" s="434"/>
      <c r="D67" s="434"/>
      <c r="E67" s="434"/>
      <c r="F67" s="434"/>
      <c r="G67" s="434"/>
      <c r="H67" s="434"/>
      <c r="I67" s="434"/>
      <c r="J67" s="321" t="str">
        <f>VLOOKUP(A67,MATERIALES!A18:D652,2,FALSE)</f>
        <v>m</v>
      </c>
      <c r="K67" s="406">
        <v>1</v>
      </c>
      <c r="L67" s="430"/>
      <c r="M67" s="411">
        <f>VLOOKUP(A67,MATERIALES!A13:D402,4,FALSE)</f>
        <v>13708.5</v>
      </c>
      <c r="N67" s="281">
        <f t="shared" si="1"/>
        <v>13708.5</v>
      </c>
    </row>
    <row r="68" spans="1:14" ht="15.75" thickBot="1">
      <c r="B68" s="49"/>
      <c r="C68" s="319"/>
      <c r="D68" s="319"/>
      <c r="E68" s="319"/>
      <c r="F68" s="319"/>
      <c r="G68" s="319"/>
      <c r="H68" s="319"/>
      <c r="I68" s="319"/>
      <c r="J68" s="444"/>
      <c r="K68" s="132"/>
      <c r="L68" s="334"/>
      <c r="M68" s="411"/>
      <c r="N68" s="281"/>
    </row>
    <row r="69" spans="1:14" ht="15.75" thickBot="1">
      <c r="B69" s="818" t="s">
        <v>1037</v>
      </c>
      <c r="C69" s="819"/>
      <c r="D69" s="819"/>
      <c r="E69" s="819"/>
      <c r="F69" s="819"/>
      <c r="G69" s="819"/>
      <c r="H69" s="819"/>
      <c r="I69" s="819"/>
      <c r="J69" s="819"/>
      <c r="K69" s="819"/>
      <c r="L69" s="819"/>
      <c r="M69" s="820"/>
      <c r="N69" s="403">
        <f>SUM(N54:N68)</f>
        <v>150330.02000000002</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2" t="s">
        <v>1041</v>
      </c>
      <c r="C73" s="323"/>
      <c r="D73" s="323"/>
      <c r="E73" s="323"/>
      <c r="F73" s="323"/>
      <c r="G73" s="323"/>
      <c r="H73" s="79" t="s">
        <v>1029</v>
      </c>
      <c r="I73" s="80" t="s">
        <v>1042</v>
      </c>
      <c r="J73" s="81" t="s">
        <v>1043</v>
      </c>
      <c r="K73" s="79" t="s">
        <v>1044</v>
      </c>
      <c r="L73" s="904" t="s">
        <v>1045</v>
      </c>
      <c r="M73" s="883"/>
      <c r="N73" s="82" t="s">
        <v>1035</v>
      </c>
    </row>
    <row r="74" spans="1:14">
      <c r="B74" s="52"/>
      <c r="C74" s="326"/>
      <c r="D74" s="326"/>
      <c r="E74" s="326"/>
      <c r="F74" s="326"/>
      <c r="G74" s="326"/>
      <c r="H74" s="320"/>
      <c r="I74" s="288"/>
      <c r="J74" s="295"/>
      <c r="K74" s="288"/>
      <c r="L74" s="905"/>
      <c r="M74" s="906"/>
      <c r="N74" s="296"/>
    </row>
    <row r="75" spans="1:14">
      <c r="B75" s="52"/>
      <c r="C75" s="53"/>
      <c r="D75" s="53"/>
      <c r="E75" s="53"/>
      <c r="F75" s="53"/>
      <c r="G75" s="53"/>
      <c r="H75" s="320"/>
      <c r="I75" s="288"/>
      <c r="J75" s="295"/>
      <c r="K75" s="288"/>
      <c r="L75" s="905"/>
      <c r="M75" s="906"/>
      <c r="N75" s="296"/>
    </row>
    <row r="76" spans="1:14">
      <c r="B76" s="52"/>
      <c r="C76" s="53"/>
      <c r="D76" s="53"/>
      <c r="E76" s="53"/>
      <c r="F76" s="53"/>
      <c r="G76" s="53"/>
      <c r="H76" s="320"/>
      <c r="I76" s="288"/>
      <c r="J76" s="295"/>
      <c r="K76" s="288"/>
      <c r="L76" s="905"/>
      <c r="M76" s="906"/>
      <c r="N76" s="296"/>
    </row>
    <row r="77" spans="1:14">
      <c r="B77" s="52"/>
      <c r="C77" s="53"/>
      <c r="D77" s="53"/>
      <c r="E77" s="53"/>
      <c r="F77" s="53"/>
      <c r="G77" s="53"/>
      <c r="H77" s="320"/>
      <c r="I77" s="288"/>
      <c r="J77" s="295"/>
      <c r="K77" s="288"/>
      <c r="L77" s="905"/>
      <c r="M77" s="906"/>
      <c r="N77" s="296"/>
    </row>
    <row r="78" spans="1:14">
      <c r="B78" s="52"/>
      <c r="C78" s="53"/>
      <c r="D78" s="53"/>
      <c r="E78" s="53"/>
      <c r="F78" s="53"/>
      <c r="G78" s="53"/>
      <c r="H78" s="297"/>
      <c r="I78" s="288"/>
      <c r="J78" s="288"/>
      <c r="K78" s="288"/>
      <c r="L78" s="298"/>
      <c r="M78" s="299"/>
      <c r="N78" s="300"/>
    </row>
    <row r="79" spans="1:14" ht="15.75" thickBot="1">
      <c r="B79" s="456"/>
      <c r="C79" s="457"/>
      <c r="D79" s="457"/>
      <c r="E79" s="457"/>
      <c r="F79" s="457"/>
      <c r="G79" s="457"/>
      <c r="H79" s="54"/>
      <c r="I79" s="132"/>
      <c r="J79" s="132"/>
      <c r="K79" s="132"/>
      <c r="L79" s="896"/>
      <c r="M79" s="897"/>
      <c r="N79" s="133"/>
    </row>
    <row r="80" spans="1:14" ht="15.75" thickBot="1">
      <c r="B80" s="907" t="s">
        <v>1037</v>
      </c>
      <c r="C80" s="861"/>
      <c r="D80" s="861"/>
      <c r="E80" s="861"/>
      <c r="F80" s="861"/>
      <c r="G80" s="861"/>
      <c r="H80" s="861"/>
      <c r="I80" s="861"/>
      <c r="J80" s="861"/>
      <c r="K80" s="861"/>
      <c r="L80" s="861"/>
      <c r="M80" s="862"/>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57" t="s">
        <v>1047</v>
      </c>
      <c r="C84" s="858"/>
      <c r="D84" s="858"/>
      <c r="E84" s="858"/>
      <c r="F84" s="858"/>
      <c r="G84" s="858"/>
      <c r="H84" s="858"/>
      <c r="I84" s="79" t="s">
        <v>1048</v>
      </c>
      <c r="J84" s="81" t="s">
        <v>1494</v>
      </c>
      <c r="K84" s="80" t="s">
        <v>1050</v>
      </c>
      <c r="L84" s="859" t="s">
        <v>1034</v>
      </c>
      <c r="M84" s="860"/>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75" thickBot="1">
      <c r="B90" s="894"/>
      <c r="C90" s="895"/>
      <c r="D90" s="895"/>
      <c r="E90" s="895"/>
      <c r="F90" s="895"/>
      <c r="G90" s="895"/>
      <c r="H90" s="895"/>
      <c r="I90" s="132"/>
      <c r="J90" s="132"/>
      <c r="K90" s="132"/>
      <c r="L90" s="908"/>
      <c r="M90" s="908"/>
      <c r="N90" s="51"/>
    </row>
    <row r="91" spans="1:15" ht="15.75" thickBot="1">
      <c r="B91" s="907" t="s">
        <v>1037</v>
      </c>
      <c r="C91" s="861"/>
      <c r="D91" s="861"/>
      <c r="E91" s="861"/>
      <c r="F91" s="861"/>
      <c r="G91" s="861"/>
      <c r="H91" s="861"/>
      <c r="I91" s="861"/>
      <c r="J91" s="861"/>
      <c r="K91" s="861"/>
      <c r="L91" s="861"/>
      <c r="M91" s="862"/>
      <c r="N91" s="310">
        <f>SUM(N85:N90)</f>
        <v>39282.465543153841</v>
      </c>
    </row>
    <row r="92" spans="1:15" ht="15.75" thickBot="1">
      <c r="B92" s="39"/>
      <c r="C92" s="40"/>
      <c r="D92" s="40"/>
      <c r="E92" s="40"/>
      <c r="F92" s="40"/>
      <c r="G92" s="40"/>
      <c r="H92" s="40"/>
      <c r="I92" s="40"/>
      <c r="J92" s="40"/>
      <c r="K92" s="40"/>
      <c r="L92" s="40"/>
      <c r="M92" s="40"/>
      <c r="N92" s="41"/>
    </row>
    <row r="93" spans="1:15" ht="15.75" thickBot="1">
      <c r="B93" s="818" t="s">
        <v>1051</v>
      </c>
      <c r="C93" s="819"/>
      <c r="D93" s="819"/>
      <c r="E93" s="819"/>
      <c r="F93" s="819"/>
      <c r="G93" s="819"/>
      <c r="H93" s="819"/>
      <c r="I93" s="819"/>
      <c r="J93" s="819"/>
      <c r="K93" s="819"/>
      <c r="L93" s="819"/>
      <c r="M93" s="820"/>
      <c r="N93" s="105">
        <f>N49+N69+N80+N91</f>
        <v>486738.3157130077</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63" t="s">
        <v>1053</v>
      </c>
      <c r="C97" s="864"/>
      <c r="D97" s="864"/>
      <c r="E97" s="864"/>
      <c r="F97" s="864"/>
      <c r="G97" s="864"/>
      <c r="H97" s="864"/>
      <c r="I97" s="323"/>
      <c r="J97" s="343"/>
      <c r="K97" s="311" t="s">
        <v>1054</v>
      </c>
      <c r="L97" s="865" t="s">
        <v>1055</v>
      </c>
      <c r="M97" s="866"/>
      <c r="N97" s="312"/>
    </row>
    <row r="98" spans="1:14">
      <c r="B98" s="851" t="s">
        <v>1056</v>
      </c>
      <c r="C98" s="852"/>
      <c r="D98" s="852"/>
      <c r="E98" s="852"/>
      <c r="F98" s="852"/>
      <c r="G98" s="852"/>
      <c r="H98" s="852"/>
      <c r="I98" s="93"/>
      <c r="J98" s="94"/>
      <c r="K98" s="313">
        <v>0.2</v>
      </c>
      <c r="L98" s="853">
        <f>N93*K98</f>
        <v>97347.663142601552</v>
      </c>
      <c r="M98" s="854"/>
      <c r="N98" s="57"/>
    </row>
    <row r="99" spans="1:14">
      <c r="B99" s="95" t="s">
        <v>1057</v>
      </c>
      <c r="C99" s="96"/>
      <c r="D99" s="96"/>
      <c r="E99" s="96"/>
      <c r="F99" s="96"/>
      <c r="G99" s="96"/>
      <c r="H99" s="96"/>
      <c r="I99" s="93"/>
      <c r="J99" s="94"/>
      <c r="K99" s="313">
        <v>0.05</v>
      </c>
      <c r="L99" s="853">
        <f>N93*K99</f>
        <v>24336.915785650388</v>
      </c>
      <c r="M99" s="854"/>
      <c r="N99" s="57"/>
    </row>
    <row r="100" spans="1:14" ht="15.75" thickBot="1">
      <c r="B100" s="97" t="s">
        <v>1058</v>
      </c>
      <c r="C100" s="98"/>
      <c r="D100" s="98"/>
      <c r="E100" s="98"/>
      <c r="F100" s="98"/>
      <c r="G100" s="98"/>
      <c r="H100" s="98"/>
      <c r="I100" s="99"/>
      <c r="J100" s="100"/>
      <c r="K100" s="314">
        <v>0.05</v>
      </c>
      <c r="L100" s="855">
        <f>N93*K100</f>
        <v>24336.915785650388</v>
      </c>
      <c r="M100" s="856"/>
      <c r="N100" s="57"/>
    </row>
    <row r="101" spans="1:14" ht="15.75" thickBot="1">
      <c r="B101" s="818" t="s">
        <v>1037</v>
      </c>
      <c r="C101" s="819"/>
      <c r="D101" s="819"/>
      <c r="E101" s="819"/>
      <c r="F101" s="819"/>
      <c r="G101" s="819"/>
      <c r="H101" s="819"/>
      <c r="I101" s="819"/>
      <c r="J101" s="819"/>
      <c r="K101" s="819"/>
      <c r="L101" s="819"/>
      <c r="M101" s="820"/>
      <c r="N101" s="58">
        <f>L98+L99+L100</f>
        <v>146021.49471390233</v>
      </c>
    </row>
    <row r="102" spans="1:14" ht="15.75" thickBot="1">
      <c r="B102" s="39"/>
      <c r="C102" s="40"/>
      <c r="D102" s="40"/>
      <c r="E102" s="40"/>
      <c r="F102" s="40"/>
      <c r="G102" s="40"/>
      <c r="H102" s="40"/>
      <c r="I102" s="40"/>
      <c r="J102" s="40"/>
      <c r="K102" s="40"/>
      <c r="L102" s="40"/>
      <c r="M102" s="40"/>
      <c r="N102" s="41"/>
    </row>
    <row r="103" spans="1:14" ht="15.75" thickBot="1">
      <c r="A103" t="s">
        <v>2122</v>
      </c>
      <c r="B103" s="818" t="s">
        <v>1059</v>
      </c>
      <c r="C103" s="819"/>
      <c r="D103" s="819"/>
      <c r="E103" s="819"/>
      <c r="F103" s="819"/>
      <c r="G103" s="819"/>
      <c r="H103" s="819"/>
      <c r="I103" s="819"/>
      <c r="J103" s="819"/>
      <c r="K103" s="819"/>
      <c r="L103" s="819"/>
      <c r="M103" s="820"/>
      <c r="N103" s="196">
        <f>N93+N101</f>
        <v>632759.81042691006</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7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7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2" t="s">
        <v>2324</v>
      </c>
      <c r="C120" s="963"/>
      <c r="D120" s="963"/>
      <c r="E120" s="963"/>
      <c r="F120" s="963"/>
      <c r="G120" s="963"/>
      <c r="H120" s="963"/>
      <c r="I120" s="963"/>
      <c r="J120" s="963"/>
      <c r="K120" s="963"/>
      <c r="L120" s="963"/>
      <c r="M120" s="963"/>
      <c r="N120" s="964"/>
    </row>
    <row r="121" spans="2:14" ht="15" customHeight="1">
      <c r="B121" s="962"/>
      <c r="C121" s="963"/>
      <c r="D121" s="963"/>
      <c r="E121" s="963"/>
      <c r="F121" s="963"/>
      <c r="G121" s="963"/>
      <c r="H121" s="963"/>
      <c r="I121" s="963"/>
      <c r="J121" s="963"/>
      <c r="K121" s="963"/>
      <c r="L121" s="963"/>
      <c r="M121" s="963"/>
      <c r="N121" s="964"/>
    </row>
    <row r="122" spans="2:14" ht="30" customHeight="1">
      <c r="B122" s="965" t="s">
        <v>2325</v>
      </c>
      <c r="C122" s="966"/>
      <c r="D122" s="966"/>
      <c r="E122" s="966"/>
      <c r="F122" s="966"/>
      <c r="G122" s="966"/>
      <c r="H122" s="966"/>
      <c r="I122" s="966"/>
      <c r="J122" s="966"/>
      <c r="K122" s="966"/>
      <c r="L122" s="966"/>
      <c r="M122" s="966"/>
      <c r="N122" s="967"/>
    </row>
    <row r="123" spans="2:14">
      <c r="B123" s="965"/>
      <c r="C123" s="966"/>
      <c r="D123" s="966"/>
      <c r="E123" s="966"/>
      <c r="F123" s="966"/>
      <c r="G123" s="966"/>
      <c r="H123" s="966"/>
      <c r="I123" s="966"/>
      <c r="J123" s="966"/>
      <c r="K123" s="966"/>
      <c r="L123" s="966"/>
      <c r="M123" s="966"/>
      <c r="N123" s="967"/>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8"/>
      <c r="K133" s="968"/>
      <c r="L133" s="968"/>
      <c r="M133" s="968"/>
      <c r="N133" s="969"/>
    </row>
    <row r="134" spans="2:14" ht="15.75" thickBot="1">
      <c r="B134" s="428" t="s">
        <v>2327</v>
      </c>
      <c r="C134" s="429"/>
      <c r="D134" s="429"/>
      <c r="E134" s="268"/>
      <c r="F134" s="268"/>
      <c r="G134" s="268"/>
      <c r="H134" s="268"/>
      <c r="I134" s="268"/>
      <c r="J134" s="970"/>
      <c r="K134" s="970"/>
      <c r="L134" s="970"/>
      <c r="M134" s="970"/>
      <c r="N134" s="971"/>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224</v>
      </c>
      <c r="B36" s="867" t="str">
        <f>VLOOKUP(A36,EQUIPOS!A6:D154,3,FALSE)</f>
        <v>Equipo de Medición (Deformimetros Eléctricos, Mecánicos, Celdas de Carga,  Etc.)</v>
      </c>
      <c r="C36" s="868"/>
      <c r="D36" s="868"/>
      <c r="E36" s="868"/>
      <c r="F36" s="868"/>
      <c r="G36" s="868"/>
      <c r="H36" s="869"/>
      <c r="I36" s="276"/>
      <c r="J36" s="277"/>
      <c r="K36" s="278">
        <f>VLOOKUP(A36,EQUIPOS!A6:D163,4,FALSE)</f>
        <v>167393.46068208895</v>
      </c>
      <c r="L36" s="279"/>
      <c r="M36" s="345">
        <v>3.3333333330000001</v>
      </c>
      <c r="N36" s="281">
        <f>K36/M36</f>
        <v>50218.038209648483</v>
      </c>
    </row>
    <row r="37" spans="1:14">
      <c r="A37" s="119" t="s">
        <v>125</v>
      </c>
      <c r="B37" s="867" t="str">
        <f>VLOOKUP(A37,EQUIPOS!A7:D154,3,FALSE)</f>
        <v>Bomba para gato de tensionamiento</v>
      </c>
      <c r="C37" s="868"/>
      <c r="D37" s="868"/>
      <c r="E37" s="868"/>
      <c r="F37" s="868"/>
      <c r="G37" s="868"/>
      <c r="H37" s="869"/>
      <c r="I37" s="430"/>
      <c r="J37" s="431"/>
      <c r="K37" s="278">
        <f>VLOOKUP(A37,EQUIPOS!A7:D164,4,FALSE)</f>
        <v>54216.230579788702</v>
      </c>
      <c r="L37" s="344"/>
      <c r="M37" s="345">
        <v>0.1</v>
      </c>
      <c r="N37" s="281">
        <f>K37/M37</f>
        <v>542162.30579788703</v>
      </c>
    </row>
    <row r="38" spans="1:14">
      <c r="A38" s="119" t="s">
        <v>240</v>
      </c>
      <c r="B38" s="867" t="str">
        <f>VLOOKUP(A38,EQUIPOS!A8:D154,3,FALSE)</f>
        <v>Gato para tensionamiento, fuerza Max 200 ton, área de tensión 314 cm2.</v>
      </c>
      <c r="C38" s="868"/>
      <c r="D38" s="868"/>
      <c r="E38" s="868"/>
      <c r="F38" s="868"/>
      <c r="G38" s="868"/>
      <c r="H38" s="869"/>
      <c r="I38" s="337"/>
      <c r="J38" s="339"/>
      <c r="K38" s="278">
        <f>VLOOKUP(A38,EQUIPOS!A8:D165,4,FALSE)</f>
        <v>165757.4606673611</v>
      </c>
      <c r="L38" s="432"/>
      <c r="M38" s="433">
        <v>0.1</v>
      </c>
      <c r="N38" s="281">
        <f>K38/M38</f>
        <v>1657574.6066736109</v>
      </c>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2249954.9506811462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05">
        <f>VLOOKUP(A60,TRANSPORTE!A2:D117,4,FALSE)</f>
        <v>1010</v>
      </c>
      <c r="M60" s="906"/>
      <c r="N60" s="296">
        <f>K60*L60</f>
        <v>15150</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15150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5840.7159380840721</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2270945.6666192305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454189.13332384615</v>
      </c>
      <c r="M84" s="854"/>
      <c r="N84" s="57"/>
    </row>
    <row r="85" spans="1:14">
      <c r="B85" s="95" t="s">
        <v>1057</v>
      </c>
      <c r="C85" s="96"/>
      <c r="D85" s="96"/>
      <c r="E85" s="96"/>
      <c r="F85" s="96"/>
      <c r="G85" s="96"/>
      <c r="H85" s="96"/>
      <c r="I85" s="93"/>
      <c r="J85" s="94"/>
      <c r="K85" s="313">
        <v>0.05</v>
      </c>
      <c r="L85" s="853">
        <f>N79*K85</f>
        <v>113547.28333096154</v>
      </c>
      <c r="M85" s="854"/>
      <c r="N85" s="57"/>
    </row>
    <row r="86" spans="1:14" ht="15.75" thickBot="1">
      <c r="B86" s="97" t="s">
        <v>1058</v>
      </c>
      <c r="C86" s="98"/>
      <c r="D86" s="98"/>
      <c r="E86" s="98"/>
      <c r="F86" s="98"/>
      <c r="G86" s="98"/>
      <c r="H86" s="98"/>
      <c r="I86" s="99"/>
      <c r="J86" s="100"/>
      <c r="K86" s="314">
        <v>0.05</v>
      </c>
      <c r="L86" s="855">
        <f>N79*K86</f>
        <v>113547.28333096154</v>
      </c>
      <c r="M86" s="856"/>
      <c r="N86" s="57"/>
    </row>
    <row r="87" spans="1:14" ht="15.75" thickBot="1">
      <c r="B87" s="818" t="s">
        <v>1037</v>
      </c>
      <c r="C87" s="819"/>
      <c r="D87" s="819"/>
      <c r="E87" s="819"/>
      <c r="F87" s="819"/>
      <c r="G87" s="819"/>
      <c r="H87" s="819"/>
      <c r="I87" s="819"/>
      <c r="J87" s="819"/>
      <c r="K87" s="819"/>
      <c r="L87" s="819"/>
      <c r="M87" s="820"/>
      <c r="N87" s="58">
        <f>L84+L85+L86</f>
        <v>681283.69998576934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2952229.3666049996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112</v>
      </c>
      <c r="B36" s="867" t="str">
        <f>VLOOKUP(A36,EQUIPOS!A6:D154,3,FALSE)</f>
        <v xml:space="preserve">Aspersor manual
</v>
      </c>
      <c r="C36" s="868"/>
      <c r="D36" s="868"/>
      <c r="E36" s="868"/>
      <c r="F36" s="868"/>
      <c r="G36" s="868"/>
      <c r="H36" s="869"/>
      <c r="I36" s="276"/>
      <c r="J36" s="277"/>
      <c r="K36" s="278">
        <f>VLOOKUP(A36,EQUIPOS!A6:D163,4,FALSE)</f>
        <v>3137.5728757064217</v>
      </c>
      <c r="L36" s="279"/>
      <c r="M36" s="345">
        <v>2</v>
      </c>
      <c r="N36" s="281">
        <f>K36/M36</f>
        <v>1568.7864378532108</v>
      </c>
    </row>
    <row r="37" spans="1:14">
      <c r="A37" s="119" t="s">
        <v>363</v>
      </c>
      <c r="B37" s="867" t="str">
        <f>VLOOKUP(A37,EQUIPOS!A7:D154,3,FALSE)</f>
        <v>Vibrador de concreto, Motor de 3 hp a 18.000 rpm Mangueras de 4 mt</v>
      </c>
      <c r="C37" s="868"/>
      <c r="D37" s="868"/>
      <c r="E37" s="868"/>
      <c r="F37" s="868"/>
      <c r="G37" s="868"/>
      <c r="H37" s="869"/>
      <c r="I37" s="430"/>
      <c r="J37" s="431"/>
      <c r="K37" s="278">
        <f>VLOOKUP(A37,EQUIPOS!A7:D164,4,FALSE)</f>
        <v>4742.0551298424871</v>
      </c>
      <c r="L37" s="344"/>
      <c r="M37" s="345">
        <v>2</v>
      </c>
      <c r="N37" s="281">
        <f>K37/M37</f>
        <v>2371.0275649212435</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1595.850162690625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5535.6641654650793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611</v>
      </c>
      <c r="B48" s="49" t="str">
        <f>VLOOKUP(A48,MATERIALES!A5:D372,3,FALSE)</f>
        <v xml:space="preserve">Obra falsa concreto clase A y B (puntal de 3m metálico)
</v>
      </c>
      <c r="C48" s="290"/>
      <c r="D48" s="290"/>
      <c r="E48" s="290"/>
      <c r="F48" s="290"/>
      <c r="G48" s="290"/>
      <c r="H48" s="290"/>
      <c r="I48" s="290"/>
      <c r="J48" s="320" t="str">
        <f>VLOOKUP(A48,MATERIALES!A4:D633,2,FALSE)</f>
        <v>m2</v>
      </c>
      <c r="K48" s="291">
        <v>4.5999999999999996</v>
      </c>
      <c r="L48" s="276"/>
      <c r="M48" s="411">
        <f>VLOOKUP(A48,MATERIALES!A5:D389,4,FALSE)</f>
        <v>56957</v>
      </c>
      <c r="N48" s="281">
        <f>K48*M48</f>
        <v>262002.19999999998</v>
      </c>
    </row>
    <row r="49" spans="1:14">
      <c r="A49" s="167" t="s">
        <v>849</v>
      </c>
      <c r="B49" s="49" t="str">
        <f>VLOOKUP(A49,MATERIALES!A6:D372,3,FALSE)</f>
        <v>Antisol blanco (presentación 20 kg)</v>
      </c>
      <c r="C49" s="434"/>
      <c r="D49" s="434"/>
      <c r="E49" s="434"/>
      <c r="F49" s="434"/>
      <c r="G49" s="434"/>
      <c r="H49" s="434"/>
      <c r="I49" s="434"/>
      <c r="J49" s="321" t="str">
        <f>VLOOKUP(A49,MATERIALES!A5:D634,2,FALSE)</f>
        <v>kg</v>
      </c>
      <c r="K49" s="406">
        <v>1</v>
      </c>
      <c r="L49" s="430"/>
      <c r="M49" s="411">
        <f>VLOOKUP(A49,MATERIALES!A6:D390,4,FALSE)</f>
        <v>6347.5</v>
      </c>
      <c r="N49" s="281">
        <f>K49*M49</f>
        <v>6347.5</v>
      </c>
    </row>
    <row r="50" spans="1:14">
      <c r="A50" s="167" t="s">
        <v>902</v>
      </c>
      <c r="B50" s="49" t="str">
        <f>VLOOKUP(A50,MATERIALES!A6:D372,3,FALSE)</f>
        <v>Concreto Resistencia  35 (Mpa)</v>
      </c>
      <c r="C50" s="434"/>
      <c r="D50" s="434"/>
      <c r="E50" s="434"/>
      <c r="F50" s="434"/>
      <c r="G50" s="434"/>
      <c r="H50" s="434"/>
      <c r="I50" s="434"/>
      <c r="J50" s="321" t="str">
        <f>VLOOKUP(A50,MATERIALES!A6:D635,2,FALSE)</f>
        <v>m3</v>
      </c>
      <c r="K50" s="406">
        <v>1</v>
      </c>
      <c r="L50" s="430"/>
      <c r="M50" s="411">
        <f>VLOOKUP(A50,MATERIALES!A6:D391,4,FALSE)</f>
        <v>621385</v>
      </c>
      <c r="N50" s="281">
        <f>K50*M50</f>
        <v>621385</v>
      </c>
    </row>
    <row r="51" spans="1:14">
      <c r="A51" s="167" t="s">
        <v>951</v>
      </c>
      <c r="B51" s="49" t="str">
        <f>VLOOKUP(A51,MATERIALES!A6:D372,3,FALSE)</f>
        <v>FORMALETA (Depende para que sea el Concreto)</v>
      </c>
      <c r="C51" s="434"/>
      <c r="D51" s="434"/>
      <c r="E51" s="434"/>
      <c r="F51" s="434"/>
      <c r="G51" s="434"/>
      <c r="H51" s="434"/>
      <c r="I51" s="434"/>
      <c r="J51" s="321" t="str">
        <f>VLOOKUP(A51,MATERIALES!A6:D636,2,FALSE)</f>
        <v>m2</v>
      </c>
      <c r="K51" s="406">
        <v>4.5999999999999996</v>
      </c>
      <c r="L51" s="430"/>
      <c r="M51" s="411">
        <f>VLOOKUP(A51,MATERIALES!A6:D392,4,FALSE)</f>
        <v>15466</v>
      </c>
      <c r="N51" s="281">
        <f>K51*M51</f>
        <v>71143.599999999991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960878.29999999993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5">
        <f>VLOOKUP(A60,TRANSPORTE!A2:D117,4,FALSE)</f>
        <v>1800</v>
      </c>
      <c r="M60" s="906"/>
      <c r="N60" s="296">
        <f>K60*L60</f>
        <v>1800</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1800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9">
        <f>SUM(N71:N76)</f>
        <v>31917.003253812498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1000130.9674192775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200026.19348385552</v>
      </c>
      <c r="M84" s="854"/>
      <c r="N84" s="57"/>
    </row>
    <row r="85" spans="1:14">
      <c r="B85" s="95" t="s">
        <v>1057</v>
      </c>
      <c r="C85" s="96"/>
      <c r="D85" s="96"/>
      <c r="E85" s="96"/>
      <c r="F85" s="96"/>
      <c r="G85" s="96"/>
      <c r="H85" s="96"/>
      <c r="I85" s="93"/>
      <c r="J85" s="94"/>
      <c r="K85" s="313">
        <v>0.05</v>
      </c>
      <c r="L85" s="853">
        <f>N79*K85</f>
        <v>50006.548370963879</v>
      </c>
      <c r="M85" s="854"/>
      <c r="N85" s="57"/>
    </row>
    <row r="86" spans="1:14" ht="15.75" thickBot="1">
      <c r="B86" s="97" t="s">
        <v>1058</v>
      </c>
      <c r="C86" s="98"/>
      <c r="D86" s="98"/>
      <c r="E86" s="98"/>
      <c r="F86" s="98"/>
      <c r="G86" s="98"/>
      <c r="H86" s="98"/>
      <c r="I86" s="99"/>
      <c r="J86" s="100"/>
      <c r="K86" s="314">
        <v>0.05</v>
      </c>
      <c r="L86" s="855">
        <f>N79*K86</f>
        <v>50006.548370963879</v>
      </c>
      <c r="M86" s="856"/>
      <c r="N86" s="57"/>
    </row>
    <row r="87" spans="1:14" ht="15.75" thickBot="1">
      <c r="B87" s="818" t="s">
        <v>1037</v>
      </c>
      <c r="C87" s="819"/>
      <c r="D87" s="819"/>
      <c r="E87" s="819"/>
      <c r="F87" s="819"/>
      <c r="G87" s="819"/>
      <c r="H87" s="819"/>
      <c r="I87" s="819"/>
      <c r="J87" s="819"/>
      <c r="K87" s="819"/>
      <c r="L87" s="819"/>
      <c r="M87" s="820"/>
      <c r="N87" s="58">
        <f>L84+L85+L86</f>
        <v>300039.2902257833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1300170.2576450608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112</v>
      </c>
      <c r="B36" s="867" t="str">
        <f>VLOOKUP(A36,EQUIPOS!A6:D154,3,FALSE)</f>
        <v xml:space="preserve">Aspersor manual
</v>
      </c>
      <c r="C36" s="868"/>
      <c r="D36" s="868"/>
      <c r="E36" s="868"/>
      <c r="F36" s="868"/>
      <c r="G36" s="868"/>
      <c r="H36" s="869"/>
      <c r="I36" s="276"/>
      <c r="J36" s="277"/>
      <c r="K36" s="278">
        <f>VLOOKUP(A36,EQUIPOS!A6:D163,4,FALSE)</f>
        <v>3137.5728757064217</v>
      </c>
      <c r="L36" s="279"/>
      <c r="M36" s="345">
        <v>2</v>
      </c>
      <c r="N36" s="281">
        <f>K36/M36</f>
        <v>1568.7864378532108</v>
      </c>
    </row>
    <row r="37" spans="1:14">
      <c r="A37" s="119" t="s">
        <v>363</v>
      </c>
      <c r="B37" s="867" t="str">
        <f>VLOOKUP(A37,EQUIPOS!A7:D154,3,FALSE)</f>
        <v>Vibrador de concreto, Motor de 3 hp a 18.000 rpm Mangueras de 4 mt</v>
      </c>
      <c r="C37" s="868"/>
      <c r="D37" s="868"/>
      <c r="E37" s="868"/>
      <c r="F37" s="868"/>
      <c r="G37" s="868"/>
      <c r="H37" s="869"/>
      <c r="I37" s="430"/>
      <c r="J37" s="431"/>
      <c r="K37" s="278">
        <f>VLOOKUP(A37,EQUIPOS!A7:D164,4,FALSE)</f>
        <v>4742.0551298424871</v>
      </c>
      <c r="L37" s="344"/>
      <c r="M37" s="345">
        <v>2</v>
      </c>
      <c r="N37" s="281">
        <f>K37/M37</f>
        <v>2371.0275649212435</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1276.6801301525002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5216.494132926955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611</v>
      </c>
      <c r="B48" s="49" t="str">
        <f>VLOOKUP(A48,MATERIALES!A5:D372,3,FALSE)</f>
        <v xml:space="preserve">Obra falsa concreto clase A y B (puntal de 3m metálico)
</v>
      </c>
      <c r="C48" s="290"/>
      <c r="D48" s="290"/>
      <c r="E48" s="290"/>
      <c r="F48" s="290"/>
      <c r="G48" s="290"/>
      <c r="H48" s="290"/>
      <c r="I48" s="290"/>
      <c r="J48" s="320" t="str">
        <f>VLOOKUP(A48,MATERIALES!A4:D633,2,FALSE)</f>
        <v>m2</v>
      </c>
      <c r="K48" s="291">
        <v>4.5999999999999996</v>
      </c>
      <c r="L48" s="276"/>
      <c r="M48" s="411">
        <f>VLOOKUP(A48,MATERIALES!A5:D389,4,FALSE)</f>
        <v>56957</v>
      </c>
      <c r="N48" s="281">
        <f>K48*M48</f>
        <v>262002.19999999998</v>
      </c>
    </row>
    <row r="49" spans="1:14">
      <c r="A49" s="167" t="s">
        <v>849</v>
      </c>
      <c r="B49" s="49" t="str">
        <f>VLOOKUP(A49,MATERIALES!A6:D372,3,FALSE)</f>
        <v>Antisol blanco (presentación 20 kg)</v>
      </c>
      <c r="C49" s="434"/>
      <c r="D49" s="434"/>
      <c r="E49" s="434"/>
      <c r="F49" s="434"/>
      <c r="G49" s="434"/>
      <c r="H49" s="434"/>
      <c r="I49" s="434"/>
      <c r="J49" s="321" t="str">
        <f>VLOOKUP(A49,MATERIALES!A5:D634,2,FALSE)</f>
        <v>kg</v>
      </c>
      <c r="K49" s="406">
        <v>1</v>
      </c>
      <c r="L49" s="430"/>
      <c r="M49" s="411">
        <f>VLOOKUP(A49,MATERIALES!A6:D390,4,FALSE)</f>
        <v>6347.5</v>
      </c>
      <c r="N49" s="281">
        <f>K49*M49</f>
        <v>6347.5</v>
      </c>
    </row>
    <row r="50" spans="1:14">
      <c r="A50" s="167" t="s">
        <v>903</v>
      </c>
      <c r="B50" s="49" t="str">
        <f>VLOOKUP(A50,MATERIALES!A6:D372,3,FALSE)</f>
        <v>Concreto Resistencia  32 (Mpa)</v>
      </c>
      <c r="C50" s="434"/>
      <c r="D50" s="434"/>
      <c r="E50" s="434"/>
      <c r="F50" s="434"/>
      <c r="G50" s="434"/>
      <c r="H50" s="434"/>
      <c r="I50" s="434"/>
      <c r="J50" s="321" t="str">
        <f>VLOOKUP(A50,MATERIALES!A6:D635,2,FALSE)</f>
        <v>m3</v>
      </c>
      <c r="K50" s="406">
        <v>1</v>
      </c>
      <c r="L50" s="430"/>
      <c r="M50" s="411">
        <f>VLOOKUP(A50,MATERIALES!A6:D391,4,FALSE)</f>
        <v>300000</v>
      </c>
      <c r="N50" s="281">
        <f>K50*M50</f>
        <v>300000</v>
      </c>
    </row>
    <row r="51" spans="1:14">
      <c r="A51" s="167" t="s">
        <v>951</v>
      </c>
      <c r="B51" s="49" t="str">
        <f>VLOOKUP(A51,MATERIALES!A6:D372,3,FALSE)</f>
        <v>FORMALETA (Depende para que sea el Concreto)</v>
      </c>
      <c r="C51" s="434"/>
      <c r="D51" s="434"/>
      <c r="E51" s="434"/>
      <c r="F51" s="434"/>
      <c r="G51" s="434"/>
      <c r="H51" s="434"/>
      <c r="I51" s="434"/>
      <c r="J51" s="321" t="str">
        <f>VLOOKUP(A51,MATERIALES!A6:D636,2,FALSE)</f>
        <v>m2</v>
      </c>
      <c r="K51" s="406">
        <v>4.5999999999999996</v>
      </c>
      <c r="L51" s="430"/>
      <c r="M51" s="411">
        <f>VLOOKUP(A51,MATERIALES!A6:D392,4,FALSE)</f>
        <v>15466</v>
      </c>
      <c r="N51" s="281">
        <f>K51*M51</f>
        <v>71143.599999999991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639493.29999999993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5">
        <f>VLOOKUP(A60,TRANSPORTE!A2:D117,4,FALSE)</f>
        <v>1800</v>
      </c>
      <c r="M60" s="906"/>
      <c r="N60" s="296">
        <f>K60*L60</f>
        <v>1800</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1800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25533.60260305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672043.3967359768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134408.67934719537</v>
      </c>
      <c r="M84" s="854"/>
      <c r="N84" s="57"/>
    </row>
    <row r="85" spans="1:14">
      <c r="B85" s="95" t="s">
        <v>1057</v>
      </c>
      <c r="C85" s="96"/>
      <c r="D85" s="96"/>
      <c r="E85" s="96"/>
      <c r="F85" s="96"/>
      <c r="G85" s="96"/>
      <c r="H85" s="96"/>
      <c r="I85" s="93"/>
      <c r="J85" s="94"/>
      <c r="K85" s="313">
        <v>0.05</v>
      </c>
      <c r="L85" s="853">
        <f>N79*K85</f>
        <v>33602.169836798843</v>
      </c>
      <c r="M85" s="854"/>
      <c r="N85" s="57"/>
    </row>
    <row r="86" spans="1:14" ht="15.75" thickBot="1">
      <c r="B86" s="97" t="s">
        <v>1058</v>
      </c>
      <c r="C86" s="98"/>
      <c r="D86" s="98"/>
      <c r="E86" s="98"/>
      <c r="F86" s="98"/>
      <c r="G86" s="98"/>
      <c r="H86" s="98"/>
      <c r="I86" s="99"/>
      <c r="J86" s="100"/>
      <c r="K86" s="314">
        <v>0.05</v>
      </c>
      <c r="L86" s="855">
        <f>N79*K86</f>
        <v>33602.169836798843</v>
      </c>
      <c r="M86" s="856"/>
      <c r="N86" s="57"/>
    </row>
    <row r="87" spans="1:14" ht="15.75" thickBot="1">
      <c r="B87" s="818" t="s">
        <v>1037</v>
      </c>
      <c r="C87" s="819"/>
      <c r="D87" s="819"/>
      <c r="E87" s="819"/>
      <c r="F87" s="819"/>
      <c r="G87" s="819"/>
      <c r="H87" s="819"/>
      <c r="I87" s="819"/>
      <c r="J87" s="819"/>
      <c r="K87" s="819"/>
      <c r="L87" s="819"/>
      <c r="M87" s="820"/>
      <c r="N87" s="58">
        <f>L84+L85+L86</f>
        <v>201613.01902079309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873656.41575676994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112</v>
      </c>
      <c r="B36" s="867" t="str">
        <f>VLOOKUP(A36,EQUIPOS!A6:D154,3,FALSE)</f>
        <v xml:space="preserve">Aspersor manual
</v>
      </c>
      <c r="C36" s="868"/>
      <c r="D36" s="868"/>
      <c r="E36" s="868"/>
      <c r="F36" s="868"/>
      <c r="G36" s="868"/>
      <c r="H36" s="869"/>
      <c r="I36" s="276"/>
      <c r="J36" s="277"/>
      <c r="K36" s="278">
        <f>VLOOKUP(A36,EQUIPOS!A6:D163,4,FALSE)</f>
        <v>3137.5728757064217</v>
      </c>
      <c r="L36" s="279"/>
      <c r="M36" s="345">
        <v>2</v>
      </c>
      <c r="N36" s="281">
        <f>K36/M36</f>
        <v>1568.7864378532108</v>
      </c>
    </row>
    <row r="37" spans="1:14">
      <c r="A37" s="119" t="s">
        <v>363</v>
      </c>
      <c r="B37" s="867" t="str">
        <f>VLOOKUP(A37,EQUIPOS!A7:D154,3,FALSE)</f>
        <v>Vibrador de concreto, Motor de 3 hp a 18.000 rpm Mangueras de 4 mt</v>
      </c>
      <c r="C37" s="868"/>
      <c r="D37" s="868"/>
      <c r="E37" s="868"/>
      <c r="F37" s="868"/>
      <c r="G37" s="868"/>
      <c r="H37" s="869"/>
      <c r="I37" s="430"/>
      <c r="J37" s="431"/>
      <c r="K37" s="278">
        <f>VLOOKUP(A37,EQUIPOS!A7:D164,4,FALSE)</f>
        <v>4742.0551298424871</v>
      </c>
      <c r="L37" s="344"/>
      <c r="M37" s="345">
        <v>2</v>
      </c>
      <c r="N37" s="281">
        <f>K37/M37</f>
        <v>2371.0275649212435</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1276.6801301525002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5216.494132926955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901</v>
      </c>
      <c r="B48" s="49" t="str">
        <f>VLOOKUP(A48,MATERIALES!A5:D372,3,FALSE)</f>
        <v>Concreto Resistencia  28 (Mpa)</v>
      </c>
      <c r="C48" s="290"/>
      <c r="D48" s="290"/>
      <c r="E48" s="290"/>
      <c r="F48" s="290"/>
      <c r="G48" s="290"/>
      <c r="H48" s="290"/>
      <c r="I48" s="290"/>
      <c r="J48" s="320" t="str">
        <f>VLOOKUP(A48,MATERIALES!A4:D633,2,FALSE)</f>
        <v>m3</v>
      </c>
      <c r="K48" s="291">
        <v>1</v>
      </c>
      <c r="L48" s="276"/>
      <c r="M48" s="411">
        <f>VLOOKUP(A48,MATERIALES!A5:D389,4,FALSE)</f>
        <v>285000</v>
      </c>
      <c r="N48" s="281">
        <f>K48*M48</f>
        <v>285000</v>
      </c>
    </row>
    <row r="49" spans="1:14">
      <c r="A49" s="167" t="s">
        <v>849</v>
      </c>
      <c r="B49" s="49" t="str">
        <f>VLOOKUP(A49,MATERIALES!A6:D372,3,FALSE)</f>
        <v>Antisol blanco (presentación 20 kg)</v>
      </c>
      <c r="C49" s="434"/>
      <c r="D49" s="434"/>
      <c r="E49" s="434"/>
      <c r="F49" s="434"/>
      <c r="G49" s="434"/>
      <c r="H49" s="434"/>
      <c r="I49" s="434"/>
      <c r="J49" s="321" t="str">
        <f>VLOOKUP(A49,MATERIALES!A5:D634,2,FALSE)</f>
        <v>kg</v>
      </c>
      <c r="K49" s="406">
        <v>1</v>
      </c>
      <c r="L49" s="430"/>
      <c r="M49" s="411">
        <f>VLOOKUP(A49,MATERIALES!A6:D390,4,FALSE)</f>
        <v>6347.5</v>
      </c>
      <c r="N49" s="281">
        <f>K49*M49</f>
        <v>6347.5</v>
      </c>
    </row>
    <row r="50" spans="1:14">
      <c r="A50" s="167" t="s">
        <v>951</v>
      </c>
      <c r="B50" s="49" t="str">
        <f>VLOOKUP(A50,MATERIALES!A6:D372,3,FALSE)</f>
        <v>FORMALETA (Depende para que sea el Concreto)</v>
      </c>
      <c r="C50" s="434"/>
      <c r="D50" s="434"/>
      <c r="E50" s="434"/>
      <c r="F50" s="434"/>
      <c r="G50" s="434"/>
      <c r="H50" s="434"/>
      <c r="I50" s="434"/>
      <c r="J50" s="321" t="str">
        <f>VLOOKUP(A50,MATERIALES!A6:D635,2,FALSE)</f>
        <v>m2</v>
      </c>
      <c r="K50" s="406">
        <v>4.5999999999999996</v>
      </c>
      <c r="L50" s="430"/>
      <c r="M50" s="411">
        <f>VLOOKUP(A50,MATERIALES!A6:D391,4,FALSE)</f>
        <v>15466</v>
      </c>
      <c r="N50" s="281">
        <f>K50*M50</f>
        <v>71143.599999999991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362491.1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5">
        <f>VLOOKUP(A60,TRANSPORTE!A2:D117,4,FALSE)</f>
        <v>1800</v>
      </c>
      <c r="M60" s="906"/>
      <c r="N60" s="296">
        <f>K60*L60</f>
        <v>1800</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1800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9">
        <f>SUM(N71:N76)</f>
        <v>25533.60260305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395041.19673597696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79008.239347195398</v>
      </c>
      <c r="M84" s="854"/>
      <c r="N84" s="57"/>
    </row>
    <row r="85" spans="1:14">
      <c r="B85" s="95" t="s">
        <v>1057</v>
      </c>
      <c r="C85" s="96"/>
      <c r="D85" s="96"/>
      <c r="E85" s="96"/>
      <c r="F85" s="96"/>
      <c r="G85" s="96"/>
      <c r="H85" s="96"/>
      <c r="I85" s="93"/>
      <c r="J85" s="94"/>
      <c r="K85" s="313">
        <v>0.05</v>
      </c>
      <c r="L85" s="853">
        <f>N79*K85</f>
        <v>19752.05983679885</v>
      </c>
      <c r="M85" s="854"/>
      <c r="N85" s="57"/>
    </row>
    <row r="86" spans="1:14" ht="15.75" thickBot="1">
      <c r="B86" s="97" t="s">
        <v>1058</v>
      </c>
      <c r="C86" s="98"/>
      <c r="D86" s="98"/>
      <c r="E86" s="98"/>
      <c r="F86" s="98"/>
      <c r="G86" s="98"/>
      <c r="H86" s="98"/>
      <c r="I86" s="99"/>
      <c r="J86" s="100"/>
      <c r="K86" s="314">
        <v>0.05</v>
      </c>
      <c r="L86" s="855">
        <f>N79*K86</f>
        <v>19752.05983679885</v>
      </c>
      <c r="M86" s="856"/>
      <c r="N86" s="57"/>
    </row>
    <row r="87" spans="1:14" ht="15.75" thickBot="1">
      <c r="B87" s="818" t="s">
        <v>1037</v>
      </c>
      <c r="C87" s="819"/>
      <c r="D87" s="819"/>
      <c r="E87" s="819"/>
      <c r="F87" s="819"/>
      <c r="G87" s="819"/>
      <c r="H87" s="819"/>
      <c r="I87" s="819"/>
      <c r="J87" s="819"/>
      <c r="K87" s="819"/>
      <c r="L87" s="819"/>
      <c r="M87" s="820"/>
      <c r="N87" s="58">
        <f>L84+L85+L86</f>
        <v>118512.35902079308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513553.55575677007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112</v>
      </c>
      <c r="B36" s="867" t="str">
        <f>VLOOKUP(A36,EQUIPOS!A6:D154,3,FALSE)</f>
        <v xml:space="preserve">Aspersor manual
</v>
      </c>
      <c r="C36" s="868"/>
      <c r="D36" s="868"/>
      <c r="E36" s="868"/>
      <c r="F36" s="868"/>
      <c r="G36" s="868"/>
      <c r="H36" s="869"/>
      <c r="I36" s="276"/>
      <c r="J36" s="277"/>
      <c r="K36" s="278">
        <f>VLOOKUP(A36,EQUIPOS!A6:D163,4,FALSE)</f>
        <v>3137.5728757064217</v>
      </c>
      <c r="L36" s="279"/>
      <c r="M36" s="345">
        <v>2</v>
      </c>
      <c r="N36" s="281">
        <f>K36/M36</f>
        <v>1568.7864378532108</v>
      </c>
    </row>
    <row r="37" spans="1:14">
      <c r="A37" s="119" t="s">
        <v>363</v>
      </c>
      <c r="B37" s="867" t="str">
        <f>VLOOKUP(A37,EQUIPOS!A7:D154,3,FALSE)</f>
        <v>Vibrador de concreto, Motor de 3 hp a 18.000 rpm Mangueras de 4 mt</v>
      </c>
      <c r="C37" s="868"/>
      <c r="D37" s="868"/>
      <c r="E37" s="868"/>
      <c r="F37" s="868"/>
      <c r="G37" s="868"/>
      <c r="H37" s="869"/>
      <c r="I37" s="430"/>
      <c r="J37" s="431"/>
      <c r="K37" s="278">
        <f>VLOOKUP(A37,EQUIPOS!A7:D164,4,FALSE)</f>
        <v>4742.0551298424871</v>
      </c>
      <c r="L37" s="344"/>
      <c r="M37" s="345">
        <v>2</v>
      </c>
      <c r="N37" s="281">
        <f>K37/M37</f>
        <v>2371.0275649212435</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1276.6801301525002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5216.494132926955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904</v>
      </c>
      <c r="B48" s="49" t="str">
        <f>VLOOKUP(A48,MATERIALES!A5:D372,3,FALSE)</f>
        <v>Concreto Resistencia  21 (Mpa)</v>
      </c>
      <c r="C48" s="290"/>
      <c r="D48" s="290"/>
      <c r="E48" s="290"/>
      <c r="F48" s="290"/>
      <c r="G48" s="290"/>
      <c r="H48" s="290"/>
      <c r="I48" s="290"/>
      <c r="J48" s="320" t="str">
        <f>VLOOKUP(A48,MATERIALES!A4:D633,2,FALSE)</f>
        <v>m3</v>
      </c>
      <c r="K48" s="291">
        <v>1</v>
      </c>
      <c r="L48" s="276"/>
      <c r="M48" s="411">
        <f>VLOOKUP(A48,MATERIALES!A5:D389,4,FALSE)</f>
        <v>270000</v>
      </c>
      <c r="N48" s="281">
        <f>K48*M48</f>
        <v>270000</v>
      </c>
    </row>
    <row r="49" spans="1:14">
      <c r="A49" s="167" t="s">
        <v>849</v>
      </c>
      <c r="B49" s="49" t="str">
        <f>VLOOKUP(A49,MATERIALES!A6:D372,3,FALSE)</f>
        <v>Antisol blanco (presentación 20 kg)</v>
      </c>
      <c r="C49" s="434"/>
      <c r="D49" s="434"/>
      <c r="E49" s="434"/>
      <c r="F49" s="434"/>
      <c r="G49" s="434"/>
      <c r="H49" s="434"/>
      <c r="I49" s="434"/>
      <c r="J49" s="321" t="str">
        <f>VLOOKUP(A49,MATERIALES!A5:D634,2,FALSE)</f>
        <v>kg</v>
      </c>
      <c r="K49" s="406">
        <v>1</v>
      </c>
      <c r="L49" s="430"/>
      <c r="M49" s="411">
        <f>VLOOKUP(A49,MATERIALES!A6:D390,4,FALSE)</f>
        <v>6347.5</v>
      </c>
      <c r="N49" s="281">
        <f>K49*M49</f>
        <v>6347.5</v>
      </c>
    </row>
    <row r="50" spans="1:14">
      <c r="A50" s="167"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VLOOKUP(A50,MATERIALES!A6:D635,2,FALSE)</f>
        <v>m2</v>
      </c>
      <c r="K50" s="406">
        <v>4.5999999999999996</v>
      </c>
      <c r="L50" s="430"/>
      <c r="M50" s="411">
        <f>VLOOKUP(A50,MATERIALES!A6:D391,4,FALSE)</f>
        <v>6639</v>
      </c>
      <c r="N50" s="281">
        <f>K50*M50</f>
        <v>30539.399999999998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8" t="s">
        <v>1037</v>
      </c>
      <c r="C55" s="819"/>
      <c r="D55" s="819"/>
      <c r="E55" s="819"/>
      <c r="F55" s="819"/>
      <c r="G55" s="819"/>
      <c r="H55" s="819"/>
      <c r="I55" s="819"/>
      <c r="J55" s="819"/>
      <c r="K55" s="819"/>
      <c r="L55" s="819"/>
      <c r="M55" s="820"/>
      <c r="N55" s="403">
        <f>SUM(N48:N54)</f>
        <v>306886.90000000002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05">
        <f>VLOOKUP(A60,TRANSPORTE!A2:D117,4,FALSE)</f>
        <v>1800</v>
      </c>
      <c r="M60" s="906"/>
      <c r="N60" s="296">
        <f>K60*L60</f>
        <v>1800</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1800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9">
        <f>SUM(N71:N76)</f>
        <v>25533.60260305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339436.99673597701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67887.399347195402</v>
      </c>
      <c r="M84" s="854"/>
      <c r="N84" s="57"/>
    </row>
    <row r="85" spans="1:14">
      <c r="B85" s="95" t="s">
        <v>1057</v>
      </c>
      <c r="C85" s="96"/>
      <c r="D85" s="96"/>
      <c r="E85" s="96"/>
      <c r="F85" s="96"/>
      <c r="G85" s="96"/>
      <c r="H85" s="96"/>
      <c r="I85" s="93"/>
      <c r="J85" s="94"/>
      <c r="K85" s="313">
        <v>0.05</v>
      </c>
      <c r="L85" s="853">
        <f>N79*K85</f>
        <v>16971.84983679885</v>
      </c>
      <c r="M85" s="854"/>
      <c r="N85" s="57"/>
    </row>
    <row r="86" spans="1:14" ht="15.75" thickBot="1">
      <c r="B86" s="97" t="s">
        <v>1058</v>
      </c>
      <c r="C86" s="98"/>
      <c r="D86" s="98"/>
      <c r="E86" s="98"/>
      <c r="F86" s="98"/>
      <c r="G86" s="98"/>
      <c r="H86" s="98"/>
      <c r="I86" s="99"/>
      <c r="J86" s="100"/>
      <c r="K86" s="314">
        <v>0.05</v>
      </c>
      <c r="L86" s="855">
        <f>N79*K86</f>
        <v>16971.84983679885</v>
      </c>
      <c r="M86" s="856"/>
      <c r="N86" s="57"/>
    </row>
    <row r="87" spans="1:14" ht="15.75" thickBot="1">
      <c r="B87" s="818" t="s">
        <v>1037</v>
      </c>
      <c r="C87" s="819"/>
      <c r="D87" s="819"/>
      <c r="E87" s="819"/>
      <c r="F87" s="819"/>
      <c r="G87" s="819"/>
      <c r="H87" s="819"/>
      <c r="I87" s="819"/>
      <c r="J87" s="819"/>
      <c r="K87" s="819"/>
      <c r="L87" s="819"/>
      <c r="M87" s="820"/>
      <c r="N87" s="58">
        <f>L84+L85+L86</f>
        <v>101831.0990207931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441268.09575677011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ht="25.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257</v>
      </c>
      <c r="B36" s="867" t="str">
        <f>VLOOKUP(A36,EQUIPOS!A6:D154,3,FALSE)</f>
        <v>Mezcladora de concreto 1 bulto</v>
      </c>
      <c r="C36" s="868"/>
      <c r="D36" s="868"/>
      <c r="E36" s="868"/>
      <c r="F36" s="868"/>
      <c r="G36" s="868"/>
      <c r="H36" s="869"/>
      <c r="I36" s="276"/>
      <c r="J36" s="277"/>
      <c r="K36" s="278">
        <f>VLOOKUP(A36,EQUIPOS!A6:D163,4,FALSE)</f>
        <v>6929.1453810131979</v>
      </c>
      <c r="L36" s="279"/>
      <c r="M36" s="345">
        <v>1</v>
      </c>
      <c r="N36" s="281">
        <f>K36/M36</f>
        <v>6929.1453810131979</v>
      </c>
    </row>
    <row r="37" spans="1:14">
      <c r="A37" s="119" t="s">
        <v>363</v>
      </c>
      <c r="B37" s="867" t="str">
        <f>VLOOKUP(A37,EQUIPOS!A7:D154,3,FALSE)</f>
        <v>Vibrador de concreto, Motor de 3 hp a 18.000 rpm Mangueras de 4 mt</v>
      </c>
      <c r="C37" s="868"/>
      <c r="D37" s="868"/>
      <c r="E37" s="868"/>
      <c r="F37" s="868"/>
      <c r="G37" s="868"/>
      <c r="H37" s="869"/>
      <c r="I37" s="430"/>
      <c r="J37" s="431"/>
      <c r="K37" s="278">
        <f>VLOOKUP(A37,EQUIPOS!A7:D164,4,FALSE)</f>
        <v>4742.0551298424871</v>
      </c>
      <c r="L37" s="344"/>
      <c r="M37" s="345">
        <v>1</v>
      </c>
      <c r="N37" s="281">
        <f>K37/M37</f>
        <v>4742.0551298424871</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N81*M41</f>
        <v>3191.7003253812504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14862.900836236935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824</v>
      </c>
      <c r="B48" s="49" t="str">
        <f>VLOOKUP(A48,MATERIALES!A5:D372,3,FALSE)</f>
        <v>Agregado para concreto hidráulico</v>
      </c>
      <c r="C48" s="290"/>
      <c r="D48" s="290"/>
      <c r="E48" s="290"/>
      <c r="F48" s="290"/>
      <c r="G48" s="290"/>
      <c r="H48" s="290"/>
      <c r="I48" s="290"/>
      <c r="J48" s="320" t="str">
        <f>VLOOKUP(A48,MATERIALES!A4:D633,2,FALSE)</f>
        <v>m3</v>
      </c>
      <c r="K48" s="291">
        <v>0.95</v>
      </c>
      <c r="L48" s="276"/>
      <c r="M48" s="411">
        <f>VLOOKUP(A48,MATERIALES!A5:D389,4,FALSE)</f>
        <v>63665</v>
      </c>
      <c r="N48" s="281">
        <f>K48*M48</f>
        <v>60481.75</v>
      </c>
    </row>
    <row r="49" spans="1:14">
      <c r="A49" s="167" t="s">
        <v>845</v>
      </c>
      <c r="B49" s="49" t="str">
        <f>VLOOKUP(A49,MATERIALES!A6:D372,3,FALSE)</f>
        <v>Agua</v>
      </c>
      <c r="C49" s="434"/>
      <c r="D49" s="434"/>
      <c r="E49" s="434"/>
      <c r="F49" s="434"/>
      <c r="G49" s="434"/>
      <c r="H49" s="434"/>
      <c r="I49" s="434"/>
      <c r="J49" s="321" t="str">
        <f>VLOOKUP(A49,MATERIALES!A5:D634,2,FALSE)</f>
        <v>lt</v>
      </c>
      <c r="K49" s="406">
        <v>170</v>
      </c>
      <c r="L49" s="430"/>
      <c r="M49" s="411">
        <f>VLOOKUP(A49,MATERIALES!A6:D390,4,FALSE)</f>
        <v>60</v>
      </c>
      <c r="N49" s="281">
        <f>K49*M49</f>
        <v>10200</v>
      </c>
    </row>
    <row r="50" spans="1:14">
      <c r="A50" s="167" t="s">
        <v>873</v>
      </c>
      <c r="B50" s="49" t="str">
        <f>VLOOKUP(A50,MATERIALES!A6:D372,3,FALSE)</f>
        <v>Arena lavada</v>
      </c>
      <c r="C50" s="434"/>
      <c r="D50" s="434"/>
      <c r="E50" s="434"/>
      <c r="F50" s="434"/>
      <c r="G50" s="434"/>
      <c r="H50" s="434"/>
      <c r="I50" s="434"/>
      <c r="J50" s="321" t="str">
        <f>VLOOKUP(A50,MATERIALES!A6:D635,2,FALSE)</f>
        <v>m3</v>
      </c>
      <c r="K50" s="406">
        <v>0.55000000000000004</v>
      </c>
      <c r="L50" s="430"/>
      <c r="M50" s="411">
        <f>VLOOKUP(A50,MATERIALES!A6:D391,4,FALSE)</f>
        <v>45220</v>
      </c>
      <c r="N50" s="281">
        <f>K50*M50</f>
        <v>24871.000000000004</v>
      </c>
    </row>
    <row r="51" spans="1:14">
      <c r="A51" s="167" t="s">
        <v>875</v>
      </c>
      <c r="B51" s="49" t="str">
        <f>VLOOKUP(A51,MATERIALES!A6:D372,3,FALSE)</f>
        <v xml:space="preserve">Cemento gris
</v>
      </c>
      <c r="C51" s="434"/>
      <c r="D51" s="434"/>
      <c r="E51" s="434"/>
      <c r="F51" s="434"/>
      <c r="G51" s="434"/>
      <c r="H51" s="434"/>
      <c r="I51" s="434"/>
      <c r="J51" s="321" t="str">
        <f>VLOOKUP(A51,MATERIALES!A6:D636,2,FALSE)</f>
        <v>kg</v>
      </c>
      <c r="K51" s="406">
        <v>300</v>
      </c>
      <c r="L51" s="430"/>
      <c r="M51" s="411">
        <f>VLOOKUP(A51,MATERIALES!A6:D392,4,FALSE)</f>
        <v>444.33333333333331</v>
      </c>
      <c r="N51" s="281">
        <f>K51*M51</f>
        <v>133300</v>
      </c>
    </row>
    <row r="52" spans="1:14">
      <c r="A52" s="167" t="s">
        <v>941</v>
      </c>
      <c r="B52" s="49" t="str">
        <f>VLOOKUP(A52,MATERIALES!A7:D372,3,FALSE)</f>
        <v xml:space="preserve">Formaleta (gaviones, juntas de bordillos, juntas de cunetas, muros, concretos clase D,E, F y G)
</v>
      </c>
      <c r="C52" s="434"/>
      <c r="D52" s="434"/>
      <c r="E52" s="434"/>
      <c r="F52" s="434"/>
      <c r="G52" s="434"/>
      <c r="H52" s="434"/>
      <c r="I52" s="434"/>
      <c r="J52" s="321" t="str">
        <f>VLOOKUP(A52,MATERIALES!A6:D637,2,FALSE)</f>
        <v>m2</v>
      </c>
      <c r="K52" s="406">
        <v>3.1</v>
      </c>
      <c r="L52" s="430"/>
      <c r="M52" s="411">
        <f>VLOOKUP(A52,MATERIALES!A7:D393,4,FALSE)</f>
        <v>6639</v>
      </c>
      <c r="N52" s="281">
        <f>K52*M52</f>
        <v>20580.900000000001</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8" t="s">
        <v>1037</v>
      </c>
      <c r="C59" s="819"/>
      <c r="D59" s="819"/>
      <c r="E59" s="819"/>
      <c r="F59" s="819"/>
      <c r="G59" s="819"/>
      <c r="H59" s="819"/>
      <c r="I59" s="819"/>
      <c r="J59" s="819"/>
      <c r="K59" s="819"/>
      <c r="L59" s="819"/>
      <c r="M59" s="820"/>
      <c r="N59" s="403">
        <f>SUM(N48:N58)</f>
        <v>249433.65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05">
        <f>VLOOKUP(A64,TRANSPORTE!A2:D117,4,FALSE)</f>
        <v>1010</v>
      </c>
      <c r="M64" s="906"/>
      <c r="N64" s="296">
        <f>K64*L64</f>
        <v>555.5</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05">
        <f>VLOOKUP(A65,TRANSPORTE!A3:D117,4,FALSE)</f>
        <v>1010</v>
      </c>
      <c r="M65" s="906"/>
      <c r="N65" s="296">
        <f>K65*L65</f>
        <v>959.5</v>
      </c>
    </row>
    <row r="66" spans="1:15">
      <c r="B66" s="52"/>
      <c r="C66" s="53"/>
      <c r="D66" s="53"/>
      <c r="E66" s="53"/>
      <c r="F66" s="53"/>
      <c r="G66" s="53"/>
      <c r="H66" s="320"/>
      <c r="I66" s="288"/>
      <c r="J66" s="295"/>
      <c r="K66" s="288"/>
      <c r="L66" s="905"/>
      <c r="M66" s="906"/>
      <c r="N66" s="296"/>
    </row>
    <row r="67" spans="1:15">
      <c r="B67" s="52"/>
      <c r="C67" s="53"/>
      <c r="D67" s="53"/>
      <c r="E67" s="53"/>
      <c r="F67" s="53"/>
      <c r="G67" s="53"/>
      <c r="H67" s="320"/>
      <c r="I67" s="288"/>
      <c r="J67" s="295"/>
      <c r="K67" s="288"/>
      <c r="L67" s="905"/>
      <c r="M67" s="906"/>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1515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63834.006507625003</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N43+N59+N70+N81</f>
        <v>329645.5573438619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65929.111468772389</v>
      </c>
      <c r="M88" s="854"/>
      <c r="N88" s="57"/>
    </row>
    <row r="89" spans="1:14">
      <c r="B89" s="95" t="s">
        <v>1057</v>
      </c>
      <c r="C89" s="96"/>
      <c r="D89" s="96"/>
      <c r="E89" s="96"/>
      <c r="F89" s="96"/>
      <c r="G89" s="96"/>
      <c r="H89" s="96"/>
      <c r="I89" s="93"/>
      <c r="J89" s="94"/>
      <c r="K89" s="313">
        <v>0.05</v>
      </c>
      <c r="L89" s="853">
        <f>N83*K89</f>
        <v>16482.277867193097</v>
      </c>
      <c r="M89" s="854"/>
      <c r="N89" s="57"/>
    </row>
    <row r="90" spans="1:14" ht="15.75" thickBot="1">
      <c r="B90" s="97" t="s">
        <v>1058</v>
      </c>
      <c r="C90" s="98"/>
      <c r="D90" s="98"/>
      <c r="E90" s="98"/>
      <c r="F90" s="98"/>
      <c r="G90" s="98"/>
      <c r="H90" s="98"/>
      <c r="I90" s="99"/>
      <c r="J90" s="100"/>
      <c r="K90" s="314">
        <v>0.05</v>
      </c>
      <c r="L90" s="855">
        <f>N83*K90</f>
        <v>16482.277867193097</v>
      </c>
      <c r="M90" s="856"/>
      <c r="N90" s="57"/>
    </row>
    <row r="91" spans="1:14" ht="15.75" thickBot="1">
      <c r="B91" s="818" t="s">
        <v>1037</v>
      </c>
      <c r="C91" s="819"/>
      <c r="D91" s="819"/>
      <c r="E91" s="819"/>
      <c r="F91" s="819"/>
      <c r="G91" s="819"/>
      <c r="H91" s="819"/>
      <c r="I91" s="819"/>
      <c r="J91" s="819"/>
      <c r="K91" s="819"/>
      <c r="L91" s="819"/>
      <c r="M91" s="820"/>
      <c r="N91" s="58">
        <f>L88+L89+L90</f>
        <v>98893.667203158591</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428539.22454702051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257</v>
      </c>
      <c r="B36" s="867" t="str">
        <f>VLOOKUP(A36,EQUIPOS!A6:D154,3,FALSE)</f>
        <v>Mezcladora de concreto 1 bulto</v>
      </c>
      <c r="C36" s="868"/>
      <c r="D36" s="868"/>
      <c r="E36" s="868"/>
      <c r="F36" s="868"/>
      <c r="G36" s="868"/>
      <c r="H36" s="869"/>
      <c r="I36" s="276"/>
      <c r="J36" s="277"/>
      <c r="K36" s="278">
        <f>VLOOKUP(A36,EQUIPOS!A6:D163,4,FALSE)</f>
        <v>6929.1453810131979</v>
      </c>
      <c r="L36" s="279"/>
      <c r="M36" s="345">
        <v>1</v>
      </c>
      <c r="N36" s="281">
        <f>K36/M36</f>
        <v>6929.1453810131979</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N81*M41</f>
        <v>3191.7003253812504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10120.845706394448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824</v>
      </c>
      <c r="B48" s="49" t="str">
        <f>VLOOKUP(A48,MATERIALES!A5:D372,3,FALSE)</f>
        <v>Agregado para concreto hidráulico</v>
      </c>
      <c r="C48" s="290"/>
      <c r="D48" s="290"/>
      <c r="E48" s="290"/>
      <c r="F48" s="290"/>
      <c r="G48" s="290"/>
      <c r="H48" s="290"/>
      <c r="I48" s="290"/>
      <c r="J48" s="320" t="str">
        <f>VLOOKUP(A48,MATERIALES!A4:D633,2,FALSE)</f>
        <v>m3</v>
      </c>
      <c r="K48" s="291">
        <v>0.84</v>
      </c>
      <c r="L48" s="276"/>
      <c r="M48" s="411">
        <f>VLOOKUP(A48,MATERIALES!A5:D389,4,FALSE)</f>
        <v>63665</v>
      </c>
      <c r="N48" s="281">
        <f>K48*M48</f>
        <v>53478.6</v>
      </c>
    </row>
    <row r="49" spans="1:14">
      <c r="A49" s="167" t="s">
        <v>845</v>
      </c>
      <c r="B49" s="49" t="str">
        <f>VLOOKUP(A49,MATERIALES!A6:D372,3,FALSE)</f>
        <v>Agua</v>
      </c>
      <c r="C49" s="434"/>
      <c r="D49" s="434"/>
      <c r="E49" s="434"/>
      <c r="F49" s="434"/>
      <c r="G49" s="434"/>
      <c r="H49" s="434"/>
      <c r="I49" s="434"/>
      <c r="J49" s="321" t="str">
        <f>VLOOKUP(A49,MATERIALES!A5:D634,2,FALSE)</f>
        <v>lt</v>
      </c>
      <c r="K49" s="406">
        <v>185</v>
      </c>
      <c r="L49" s="430"/>
      <c r="M49" s="411">
        <f>VLOOKUP(A49,MATERIALES!A6:D390,4,FALSE)</f>
        <v>60</v>
      </c>
      <c r="N49" s="281">
        <f>K49*M49</f>
        <v>11100</v>
      </c>
    </row>
    <row r="50" spans="1:14">
      <c r="A50" s="167" t="s">
        <v>873</v>
      </c>
      <c r="B50" s="49" t="str">
        <f>VLOOKUP(A50,MATERIALES!A6:D372,3,FALSE)</f>
        <v>Arena lavada</v>
      </c>
      <c r="C50" s="434"/>
      <c r="D50" s="434"/>
      <c r="E50" s="434"/>
      <c r="F50" s="434"/>
      <c r="G50" s="434"/>
      <c r="H50" s="434"/>
      <c r="I50" s="434"/>
      <c r="J50" s="321" t="str">
        <f>VLOOKUP(A50,MATERIALES!A6:D635,2,FALSE)</f>
        <v>m3</v>
      </c>
      <c r="K50" s="406">
        <v>0.63</v>
      </c>
      <c r="L50" s="430"/>
      <c r="M50" s="411">
        <f>VLOOKUP(A50,MATERIALES!A6:D391,4,FALSE)</f>
        <v>45220</v>
      </c>
      <c r="N50" s="281">
        <f>K50*M50</f>
        <v>28488.6</v>
      </c>
    </row>
    <row r="51" spans="1:14">
      <c r="A51" s="167" t="s">
        <v>875</v>
      </c>
      <c r="B51" s="49" t="str">
        <f>VLOOKUP(A51,MATERIALES!A6:D372,3,FALSE)</f>
        <v xml:space="preserve">Cemento gris
</v>
      </c>
      <c r="C51" s="434"/>
      <c r="D51" s="434"/>
      <c r="E51" s="434"/>
      <c r="F51" s="434"/>
      <c r="G51" s="434"/>
      <c r="H51" s="434"/>
      <c r="I51" s="434"/>
      <c r="J51" s="321" t="str">
        <f>VLOOKUP(A51,MATERIALES!A6:D636,2,FALSE)</f>
        <v>kg</v>
      </c>
      <c r="K51" s="406">
        <v>260</v>
      </c>
      <c r="L51" s="430"/>
      <c r="M51" s="411">
        <f>VLOOKUP(A51,MATERIALES!A6:D392,4,FALSE)</f>
        <v>444.33333333333331</v>
      </c>
      <c r="N51" s="281">
        <f>K51*M51</f>
        <v>115526.66666666666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8" t="s">
        <v>1037</v>
      </c>
      <c r="C59" s="819"/>
      <c r="D59" s="819"/>
      <c r="E59" s="819"/>
      <c r="F59" s="819"/>
      <c r="G59" s="819"/>
      <c r="H59" s="819"/>
      <c r="I59" s="819"/>
      <c r="J59" s="819"/>
      <c r="K59" s="819"/>
      <c r="L59" s="819"/>
      <c r="M59" s="820"/>
      <c r="N59" s="403">
        <f>SUM(N48:N58)</f>
        <v>208593.86666666664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05">
        <f>VLOOKUP(A64,TRANSPORTE!A2:D117,4,FALSE)</f>
        <v>1010</v>
      </c>
      <c r="M64" s="906"/>
      <c r="N64" s="296">
        <f>K64*L64</f>
        <v>636.29999999999995</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05">
        <f>VLOOKUP(A65,TRANSPORTE!A3:D117,4,FALSE)</f>
        <v>1010</v>
      </c>
      <c r="M65" s="906"/>
      <c r="N65" s="296">
        <f>K65*L65</f>
        <v>848.4</v>
      </c>
    </row>
    <row r="66" spans="1:15">
      <c r="B66" s="52"/>
      <c r="C66" s="53"/>
      <c r="D66" s="53"/>
      <c r="E66" s="53"/>
      <c r="F66" s="53"/>
      <c r="G66" s="53"/>
      <c r="H66" s="320"/>
      <c r="I66" s="288"/>
      <c r="J66" s="295"/>
      <c r="K66" s="288"/>
      <c r="L66" s="905"/>
      <c r="M66" s="906"/>
      <c r="N66" s="296"/>
    </row>
    <row r="67" spans="1:15">
      <c r="B67" s="52"/>
      <c r="C67" s="53"/>
      <c r="D67" s="53"/>
      <c r="E67" s="53"/>
      <c r="F67" s="53"/>
      <c r="G67" s="53"/>
      <c r="H67" s="320"/>
      <c r="I67" s="288"/>
      <c r="J67" s="295"/>
      <c r="K67" s="288"/>
      <c r="L67" s="905"/>
      <c r="M67" s="906"/>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1484.6999999999998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63834.006507625003</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N43+N59+N70+N81</f>
        <v>284033.41888068611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56806.683776137223</v>
      </c>
      <c r="M88" s="854"/>
      <c r="N88" s="57"/>
    </row>
    <row r="89" spans="1:14">
      <c r="B89" s="95" t="s">
        <v>1057</v>
      </c>
      <c r="C89" s="96"/>
      <c r="D89" s="96"/>
      <c r="E89" s="96"/>
      <c r="F89" s="96"/>
      <c r="G89" s="96"/>
      <c r="H89" s="96"/>
      <c r="I89" s="93"/>
      <c r="J89" s="94"/>
      <c r="K89" s="313">
        <v>0.05</v>
      </c>
      <c r="L89" s="853">
        <f>N83*K89</f>
        <v>14201.670944034306</v>
      </c>
      <c r="M89" s="854"/>
      <c r="N89" s="57"/>
    </row>
    <row r="90" spans="1:14" ht="15.75" thickBot="1">
      <c r="B90" s="97" t="s">
        <v>1058</v>
      </c>
      <c r="C90" s="98"/>
      <c r="D90" s="98"/>
      <c r="E90" s="98"/>
      <c r="F90" s="98"/>
      <c r="G90" s="98"/>
      <c r="H90" s="98"/>
      <c r="I90" s="99"/>
      <c r="J90" s="100"/>
      <c r="K90" s="314">
        <v>0.05</v>
      </c>
      <c r="L90" s="855">
        <f>N83*K90</f>
        <v>14201.670944034306</v>
      </c>
      <c r="M90" s="856"/>
      <c r="N90" s="57"/>
    </row>
    <row r="91" spans="1:14" ht="15.75" thickBot="1">
      <c r="B91" s="818" t="s">
        <v>1037</v>
      </c>
      <c r="C91" s="819"/>
      <c r="D91" s="819"/>
      <c r="E91" s="819"/>
      <c r="F91" s="819"/>
      <c r="G91" s="819"/>
      <c r="H91" s="819"/>
      <c r="I91" s="819"/>
      <c r="J91" s="819"/>
      <c r="K91" s="819"/>
      <c r="L91" s="819"/>
      <c r="M91" s="820"/>
      <c r="N91" s="58">
        <f>L88+L89+L90</f>
        <v>85210.025664205838</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369243.44454489194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257</v>
      </c>
      <c r="B36" s="867" t="str">
        <f>VLOOKUP(A36,EQUIPOS!A6:D154,3,FALSE)</f>
        <v>Mezcladora de concreto 1 bulto</v>
      </c>
      <c r="C36" s="868"/>
      <c r="D36" s="868"/>
      <c r="E36" s="868"/>
      <c r="F36" s="868"/>
      <c r="G36" s="868"/>
      <c r="H36" s="869"/>
      <c r="I36" s="276"/>
      <c r="J36" s="277"/>
      <c r="K36" s="278">
        <f>VLOOKUP(A36,EQUIPOS!A6:D163,4,FALSE)</f>
        <v>6929.1453810131979</v>
      </c>
      <c r="L36" s="279"/>
      <c r="M36" s="345">
        <v>1</v>
      </c>
      <c r="N36" s="281">
        <f>K36/M36</f>
        <v>6929.1453810131979</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N81*M41</f>
        <v>2553.3602603050003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9482.5056413181992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824</v>
      </c>
      <c r="B48" s="49" t="str">
        <f>VLOOKUP(A48,MATERIALES!A5:D372,3,FALSE)</f>
        <v>Agregado para concreto hidráulico</v>
      </c>
      <c r="C48" s="290"/>
      <c r="D48" s="290"/>
      <c r="E48" s="290"/>
      <c r="F48" s="290"/>
      <c r="G48" s="290"/>
      <c r="H48" s="290"/>
      <c r="I48" s="290"/>
      <c r="J48" s="320" t="str">
        <f>VLOOKUP(A48,MATERIALES!A4:D633,2,FALSE)</f>
        <v>m3</v>
      </c>
      <c r="K48" s="291">
        <v>0.504</v>
      </c>
      <c r="L48" s="276"/>
      <c r="M48" s="411">
        <f>VLOOKUP(A48,MATERIALES!A5:D389,4,FALSE)</f>
        <v>63665</v>
      </c>
      <c r="N48" s="281">
        <f>K48*M48</f>
        <v>32087.16</v>
      </c>
    </row>
    <row r="49" spans="1:14">
      <c r="A49" s="167" t="s">
        <v>845</v>
      </c>
      <c r="B49" s="49" t="str">
        <f>VLOOKUP(A49,MATERIALES!A6:D372,3,FALSE)</f>
        <v>Agua</v>
      </c>
      <c r="C49" s="434"/>
      <c r="D49" s="434"/>
      <c r="E49" s="434"/>
      <c r="F49" s="434"/>
      <c r="G49" s="434"/>
      <c r="H49" s="434"/>
      <c r="I49" s="434"/>
      <c r="J49" s="321" t="str">
        <f>VLOOKUP(A49,MATERIALES!A5:D634,2,FALSE)</f>
        <v>lt</v>
      </c>
      <c r="K49" s="406">
        <v>111</v>
      </c>
      <c r="L49" s="430"/>
      <c r="M49" s="411">
        <f>VLOOKUP(A49,MATERIALES!A6:D390,4,FALSE)</f>
        <v>60</v>
      </c>
      <c r="N49" s="281">
        <f>K49*M49</f>
        <v>6660</v>
      </c>
    </row>
    <row r="50" spans="1:14">
      <c r="A50" s="167" t="s">
        <v>625</v>
      </c>
      <c r="B50" s="49" t="str">
        <f>VLOOKUP(A50,MATERIALES!A6:D372,3,FALSE)</f>
        <v xml:space="preserve">Piedra para concreto ciclópeo (rajón o canto rodado)
</v>
      </c>
      <c r="C50" s="434"/>
      <c r="D50" s="434"/>
      <c r="E50" s="434"/>
      <c r="F50" s="434"/>
      <c r="G50" s="434"/>
      <c r="H50" s="434"/>
      <c r="I50" s="434"/>
      <c r="J50" s="321" t="str">
        <f>VLOOKUP(A50,MATERIALES!A6:D635,2,FALSE)</f>
        <v>m3</v>
      </c>
      <c r="K50" s="406">
        <v>0.4</v>
      </c>
      <c r="L50" s="430"/>
      <c r="M50" s="411">
        <f>VLOOKUP(A50,MATERIALES!A6:D391,4,FALSE)</f>
        <v>14531</v>
      </c>
      <c r="N50" s="281">
        <f>K50*M50</f>
        <v>5812.4000000000005</v>
      </c>
    </row>
    <row r="51" spans="1:14">
      <c r="A51" s="167" t="s">
        <v>873</v>
      </c>
      <c r="B51" s="49" t="str">
        <f>VLOOKUP(A51,MATERIALES!A6:D372,3,FALSE)</f>
        <v>Arena lavada</v>
      </c>
      <c r="C51" s="434"/>
      <c r="D51" s="434"/>
      <c r="E51" s="434"/>
      <c r="F51" s="434"/>
      <c r="G51" s="434"/>
      <c r="H51" s="434"/>
      <c r="I51" s="434"/>
      <c r="J51" s="321" t="str">
        <f>VLOOKUP(A51,MATERIALES!A6:D636,2,FALSE)</f>
        <v>m3</v>
      </c>
      <c r="K51" s="406">
        <v>0.378</v>
      </c>
      <c r="L51" s="430"/>
      <c r="M51" s="411">
        <f>VLOOKUP(A51,MATERIALES!A6:D392,4,FALSE)</f>
        <v>45220</v>
      </c>
      <c r="N51" s="281">
        <f>K51*M51</f>
        <v>17093.16</v>
      </c>
    </row>
    <row r="52" spans="1:14">
      <c r="A52" s="167" t="s">
        <v>875</v>
      </c>
      <c r="B52" s="49" t="str">
        <f>VLOOKUP(A52,MATERIALES!A7:D372,3,FALSE)</f>
        <v xml:space="preserve">Cemento gris
</v>
      </c>
      <c r="C52" s="434"/>
      <c r="D52" s="434"/>
      <c r="E52" s="434"/>
      <c r="F52" s="434"/>
      <c r="G52" s="434"/>
      <c r="H52" s="434"/>
      <c r="I52" s="434"/>
      <c r="J52" s="321" t="str">
        <f>VLOOKUP(A52,MATERIALES!A6:D637,2,FALSE)</f>
        <v>kg</v>
      </c>
      <c r="K52" s="406">
        <v>156</v>
      </c>
      <c r="L52" s="430"/>
      <c r="M52" s="411">
        <f>VLOOKUP(A52,MATERIALES!A7:D393,4,FALSE)</f>
        <v>444.33333333333331</v>
      </c>
      <c r="N52" s="281">
        <f>K52*M52</f>
        <v>69316</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8" t="s">
        <v>1037</v>
      </c>
      <c r="C59" s="819"/>
      <c r="D59" s="819"/>
      <c r="E59" s="819"/>
      <c r="F59" s="819"/>
      <c r="G59" s="819"/>
      <c r="H59" s="819"/>
      <c r="I59" s="819"/>
      <c r="J59" s="819"/>
      <c r="K59" s="819"/>
      <c r="L59" s="819"/>
      <c r="M59" s="820"/>
      <c r="N59" s="403">
        <f>SUM(N48:N58)</f>
        <v>130968.72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05">
        <f>VLOOKUP(A64,TRANSPORTE!A2:D117,4,FALSE)</f>
        <v>1010</v>
      </c>
      <c r="M64" s="906"/>
      <c r="N64" s="296">
        <f>K64*L64</f>
        <v>381.78000000000003</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05">
        <f>VLOOKUP(A65,TRANSPORTE!A3:D117,4,FALSE)</f>
        <v>1010</v>
      </c>
      <c r="M65" s="906"/>
      <c r="N65" s="296">
        <f>K65*L65</f>
        <v>509.04</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05">
        <f>VLOOKUP(A66,TRANSPORTE!A3:D117,4,FALSE)</f>
        <v>1010</v>
      </c>
      <c r="M66" s="906"/>
      <c r="N66" s="296">
        <f>K66*L66</f>
        <v>404</v>
      </c>
    </row>
    <row r="67" spans="1:15">
      <c r="B67" s="52"/>
      <c r="C67" s="53"/>
      <c r="D67" s="53"/>
      <c r="E67" s="53"/>
      <c r="F67" s="53"/>
      <c r="G67" s="53"/>
      <c r="H67" s="320"/>
      <c r="I67" s="288"/>
      <c r="J67" s="295"/>
      <c r="K67" s="288"/>
      <c r="L67" s="905"/>
      <c r="M67" s="906"/>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f>N64+N65+N66+N67+N68</f>
        <v>1294.8200000000002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94"/>
      <c r="C80" s="895"/>
      <c r="D80" s="895"/>
      <c r="E80" s="895"/>
      <c r="F80" s="895"/>
      <c r="G80" s="895"/>
      <c r="H80" s="895"/>
      <c r="I80" s="132"/>
      <c r="J80" s="132"/>
      <c r="K80" s="132"/>
      <c r="L80" s="908"/>
      <c r="M80" s="908"/>
      <c r="N80" s="51"/>
    </row>
    <row r="81" spans="1:14" ht="15.75" thickBot="1">
      <c r="B81" s="907" t="s">
        <v>1037</v>
      </c>
      <c r="C81" s="861"/>
      <c r="D81" s="861"/>
      <c r="E81" s="861"/>
      <c r="F81" s="861"/>
      <c r="G81" s="861"/>
      <c r="H81" s="861"/>
      <c r="I81" s="861"/>
      <c r="J81" s="861"/>
      <c r="K81" s="861"/>
      <c r="L81" s="861"/>
      <c r="M81" s="862"/>
      <c r="N81" s="310">
        <f>SUM(N75:N80)</f>
        <v>51067.205206099999</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N43+N59+N70+N81</f>
        <v>192813.25084741821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38562.650169483641</v>
      </c>
      <c r="M88" s="854"/>
      <c r="N88" s="57"/>
    </row>
    <row r="89" spans="1:14">
      <c r="B89" s="95" t="s">
        <v>1057</v>
      </c>
      <c r="C89" s="96"/>
      <c r="D89" s="96"/>
      <c r="E89" s="96"/>
      <c r="F89" s="96"/>
      <c r="G89" s="96"/>
      <c r="H89" s="96"/>
      <c r="I89" s="93"/>
      <c r="J89" s="94"/>
      <c r="K89" s="313">
        <v>0.05</v>
      </c>
      <c r="L89" s="853">
        <f>N83*K89</f>
        <v>9640.6625423709102</v>
      </c>
      <c r="M89" s="854"/>
      <c r="N89" s="57"/>
    </row>
    <row r="90" spans="1:14" ht="15.75" thickBot="1">
      <c r="B90" s="97" t="s">
        <v>1058</v>
      </c>
      <c r="C90" s="98"/>
      <c r="D90" s="98"/>
      <c r="E90" s="98"/>
      <c r="F90" s="98"/>
      <c r="G90" s="98"/>
      <c r="H90" s="98"/>
      <c r="I90" s="99"/>
      <c r="J90" s="100"/>
      <c r="K90" s="314">
        <v>0.05</v>
      </c>
      <c r="L90" s="855">
        <f>N83*K90</f>
        <v>9640.6625423709102</v>
      </c>
      <c r="M90" s="856"/>
      <c r="N90" s="57"/>
    </row>
    <row r="91" spans="1:14" ht="15.75" thickBot="1">
      <c r="B91" s="818" t="s">
        <v>1037</v>
      </c>
      <c r="C91" s="819"/>
      <c r="D91" s="819"/>
      <c r="E91" s="819"/>
      <c r="F91" s="819"/>
      <c r="G91" s="819"/>
      <c r="H91" s="819"/>
      <c r="I91" s="819"/>
      <c r="J91" s="819"/>
      <c r="K91" s="819"/>
      <c r="L91" s="819"/>
      <c r="M91" s="820"/>
      <c r="N91" s="58">
        <f>L88+L89+L90</f>
        <v>57843.975254225465</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250657.22610164367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363</v>
      </c>
      <c r="B36" s="867" t="str">
        <f>VLOOKUP(A36,EQUIPOS!A6:D154,3,FALSE)</f>
        <v>Vibrador de concreto, Motor de 3 hp a 18.000 rpm Mangueras de 4 mt</v>
      </c>
      <c r="C36" s="868"/>
      <c r="D36" s="868"/>
      <c r="E36" s="868"/>
      <c r="F36" s="868"/>
      <c r="G36" s="868"/>
      <c r="H36" s="869"/>
      <c r="I36" s="276"/>
      <c r="J36" s="277"/>
      <c r="K36" s="278">
        <f>VLOOKUP(A36,EQUIPOS!A6:D163,4,FALSE)</f>
        <v>4742.0551298424871</v>
      </c>
      <c r="L36" s="279"/>
      <c r="M36" s="345">
        <v>1</v>
      </c>
      <c r="N36" s="281">
        <f>K36/M36</f>
        <v>4742.0551298424871</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0.02</v>
      </c>
      <c r="N41" s="353">
        <f>N78*M41</f>
        <v>1501.9766237088236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6244.0317535513104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812</v>
      </c>
      <c r="B48" s="49" t="str">
        <f>VLOOKUP(A48,MATERIALES!A5:D372,3,FALSE)</f>
        <v>Acero PDR-60</v>
      </c>
      <c r="C48" s="290"/>
      <c r="D48" s="290"/>
      <c r="E48" s="290"/>
      <c r="F48" s="290"/>
      <c r="G48" s="290"/>
      <c r="H48" s="290"/>
      <c r="I48" s="290"/>
      <c r="J48" s="320" t="str">
        <f>VLOOKUP(A48,MATERIALES!A4:D633,2,FALSE)</f>
        <v>kg</v>
      </c>
      <c r="K48" s="291">
        <v>34.112000000000002</v>
      </c>
      <c r="L48" s="276"/>
      <c r="M48" s="411">
        <f>VLOOKUP(A48,MATERIALES!A5:D389,4,FALSE)</f>
        <v>3284</v>
      </c>
      <c r="N48" s="281">
        <f>K48*M48</f>
        <v>112023.808</v>
      </c>
    </row>
    <row r="49" spans="1:14">
      <c r="A49" s="167" t="s">
        <v>639</v>
      </c>
      <c r="B49" s="49" t="str">
        <f>VLOOKUP(A49,MATERIALES!A6:D372,3,FALSE)</f>
        <v>Pintura anticorrosiva</v>
      </c>
      <c r="C49" s="434"/>
      <c r="D49" s="434"/>
      <c r="E49" s="434"/>
      <c r="F49" s="434"/>
      <c r="G49" s="434"/>
      <c r="H49" s="434"/>
      <c r="I49" s="434"/>
      <c r="J49" s="321" t="str">
        <f>VLOOKUP(A49,MATERIALES!A5:D634,2,FALSE)</f>
        <v>gal</v>
      </c>
      <c r="K49" s="406">
        <v>0.15</v>
      </c>
      <c r="L49" s="430"/>
      <c r="M49" s="411">
        <f>VLOOKUP(A49,MATERIALES!A6:D390,4,FALSE)</f>
        <v>41756.333333333336</v>
      </c>
      <c r="N49" s="281">
        <f>K49*M49</f>
        <v>6263.45</v>
      </c>
    </row>
    <row r="50" spans="1:14">
      <c r="A50" s="167" t="s">
        <v>904</v>
      </c>
      <c r="B50" s="49" t="str">
        <f>VLOOKUP(A50,MATERIALES!A6:D372,3,FALSE)</f>
        <v>Concreto Resistencia  21 (Mpa)</v>
      </c>
      <c r="C50" s="434"/>
      <c r="D50" s="434"/>
      <c r="E50" s="434"/>
      <c r="F50" s="434"/>
      <c r="G50" s="434"/>
      <c r="H50" s="434"/>
      <c r="I50" s="434"/>
      <c r="J50" s="321" t="str">
        <f>VLOOKUP(A50,MATERIALES!A6:D635,2,FALSE)</f>
        <v>m3</v>
      </c>
      <c r="K50" s="406">
        <v>0.126</v>
      </c>
      <c r="L50" s="430"/>
      <c r="M50" s="411">
        <f>VLOOKUP(A50,MATERIALES!A6:D391,4,FALSE)</f>
        <v>270000</v>
      </c>
      <c r="N50" s="281">
        <f>K50*M50</f>
        <v>34020</v>
      </c>
    </row>
    <row r="51" spans="1:14">
      <c r="A51" s="167" t="s">
        <v>945</v>
      </c>
      <c r="B51" s="49" t="str">
        <f>VLOOKUP(A51,MATERIALES!A6:D372,3,FALSE)</f>
        <v xml:space="preserve">Formaleta para baranda de concreto
</v>
      </c>
      <c r="C51" s="434"/>
      <c r="D51" s="434"/>
      <c r="E51" s="434"/>
      <c r="F51" s="434"/>
      <c r="G51" s="434"/>
      <c r="H51" s="434"/>
      <c r="I51" s="434"/>
      <c r="J51" s="321" t="str">
        <f>VLOOKUP(A51,MATERIALES!A6:D636,2,FALSE)</f>
        <v>m</v>
      </c>
      <c r="K51" s="406">
        <v>1</v>
      </c>
      <c r="L51" s="430"/>
      <c r="M51" s="411">
        <f>VLOOKUP(A51,MATERIALES!A6:D392,4,FALSE)</f>
        <v>26380</v>
      </c>
      <c r="N51" s="281">
        <f>K51*M51</f>
        <v>26380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8" t="s">
        <v>1037</v>
      </c>
      <c r="C56" s="819"/>
      <c r="D56" s="819"/>
      <c r="E56" s="819"/>
      <c r="F56" s="819"/>
      <c r="G56" s="819"/>
      <c r="H56" s="819"/>
      <c r="I56" s="819"/>
      <c r="J56" s="819"/>
      <c r="K56" s="819"/>
      <c r="L56" s="819"/>
      <c r="M56" s="820"/>
      <c r="N56" s="403">
        <f>SUM(N48:N55)</f>
        <v>178687.258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4" t="s">
        <v>1045</v>
      </c>
      <c r="M60" s="883"/>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05">
        <f>VLOOKUP(A61,TRANSPORTE!A3:D117,4,FALSE)</f>
        <v>1800</v>
      </c>
      <c r="M61" s="906"/>
      <c r="N61" s="296">
        <f>K61*L61</f>
        <v>226.8</v>
      </c>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320"/>
      <c r="I64" s="288"/>
      <c r="J64" s="295"/>
      <c r="K64" s="288"/>
      <c r="L64" s="905"/>
      <c r="M64" s="90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f>N61+N62+N63+N64+N65</f>
        <v>226.8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972"/>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4"/>
      <c r="C77" s="895"/>
      <c r="D77" s="895"/>
      <c r="E77" s="895"/>
      <c r="F77" s="895"/>
      <c r="G77" s="895"/>
      <c r="H77" s="895"/>
      <c r="I77" s="132"/>
      <c r="J77" s="132"/>
      <c r="K77" s="132"/>
      <c r="L77" s="908"/>
      <c r="M77" s="908"/>
      <c r="N77" s="51"/>
    </row>
    <row r="78" spans="1:15" ht="15.75" thickBot="1">
      <c r="B78" s="907" t="s">
        <v>1037</v>
      </c>
      <c r="C78" s="861"/>
      <c r="D78" s="861"/>
      <c r="E78" s="861"/>
      <c r="F78" s="861"/>
      <c r="G78" s="861"/>
      <c r="H78" s="861"/>
      <c r="I78" s="861"/>
      <c r="J78" s="861"/>
      <c r="K78" s="861"/>
      <c r="L78" s="861"/>
      <c r="M78" s="862"/>
      <c r="N78" s="310">
        <f>SUM(N72:N77)</f>
        <v>75098.831185441173</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260256.92093899247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3"/>
      <c r="J84" s="343"/>
      <c r="K84" s="311" t="s">
        <v>1054</v>
      </c>
      <c r="L84" s="865" t="s">
        <v>1055</v>
      </c>
      <c r="M84" s="866"/>
      <c r="N84" s="312"/>
    </row>
    <row r="85" spans="1:14">
      <c r="B85" s="851" t="s">
        <v>1056</v>
      </c>
      <c r="C85" s="852"/>
      <c r="D85" s="852"/>
      <c r="E85" s="852"/>
      <c r="F85" s="852"/>
      <c r="G85" s="852"/>
      <c r="H85" s="852"/>
      <c r="I85" s="93"/>
      <c r="J85" s="94"/>
      <c r="K85" s="313">
        <v>0.2</v>
      </c>
      <c r="L85" s="853">
        <f>N80*K85</f>
        <v>52051.384187798496</v>
      </c>
      <c r="M85" s="854"/>
      <c r="N85" s="57"/>
    </row>
    <row r="86" spans="1:14">
      <c r="B86" s="95" t="s">
        <v>1057</v>
      </c>
      <c r="C86" s="96"/>
      <c r="D86" s="96"/>
      <c r="E86" s="96"/>
      <c r="F86" s="96"/>
      <c r="G86" s="96"/>
      <c r="H86" s="96"/>
      <c r="I86" s="93"/>
      <c r="J86" s="94"/>
      <c r="K86" s="313">
        <v>0.05</v>
      </c>
      <c r="L86" s="853">
        <f>N80*K86</f>
        <v>13012.846046949624</v>
      </c>
      <c r="M86" s="854"/>
      <c r="N86" s="57"/>
    </row>
    <row r="87" spans="1:14" ht="15.75" thickBot="1">
      <c r="B87" s="97" t="s">
        <v>1058</v>
      </c>
      <c r="C87" s="98"/>
      <c r="D87" s="98"/>
      <c r="E87" s="98"/>
      <c r="F87" s="98"/>
      <c r="G87" s="98"/>
      <c r="H87" s="98"/>
      <c r="I87" s="99"/>
      <c r="J87" s="100"/>
      <c r="K87" s="314">
        <v>0.05</v>
      </c>
      <c r="L87" s="855">
        <f>N80*K87</f>
        <v>13012.846046949624</v>
      </c>
      <c r="M87" s="856"/>
      <c r="N87" s="57"/>
    </row>
    <row r="88" spans="1:14" ht="15.75" thickBot="1">
      <c r="B88" s="818" t="s">
        <v>1037</v>
      </c>
      <c r="C88" s="819"/>
      <c r="D88" s="819"/>
      <c r="E88" s="819"/>
      <c r="F88" s="819"/>
      <c r="G88" s="819"/>
      <c r="H88" s="819"/>
      <c r="I88" s="819"/>
      <c r="J88" s="819"/>
      <c r="K88" s="819"/>
      <c r="L88" s="819"/>
      <c r="M88" s="820"/>
      <c r="N88" s="58">
        <f>L85+L86+L87</f>
        <v>78077.076281697737</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338333.99722069019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363</v>
      </c>
      <c r="B36" s="867" t="str">
        <f>VLOOKUP(A36,EQUIPOS!A6:D154,3,FALSE)</f>
        <v>Vibrador de concreto, Motor de 3 hp a 18.000 rpm Mangueras de 4 mt</v>
      </c>
      <c r="C36" s="868"/>
      <c r="D36" s="868"/>
      <c r="E36" s="868"/>
      <c r="F36" s="868"/>
      <c r="G36" s="868"/>
      <c r="H36" s="869"/>
      <c r="I36" s="276"/>
      <c r="J36" s="277"/>
      <c r="K36" s="278">
        <f>VLOOKUP(A36,EQUIPOS!A6:D163,4,FALSE)</f>
        <v>4742.0551298424871</v>
      </c>
      <c r="L36" s="279"/>
      <c r="M36" s="345">
        <v>1</v>
      </c>
      <c r="N36" s="281">
        <f>K36/M36</f>
        <v>4742.0551298424871</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0.02</v>
      </c>
      <c r="N41" s="353">
        <f>N78*M41</f>
        <v>1501.9766237088236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6244.0317535513104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812</v>
      </c>
      <c r="B48" s="49" t="str">
        <f>VLOOKUP(A48,MATERIALES!A5:D372,3,FALSE)</f>
        <v>Acero PDR-60</v>
      </c>
      <c r="C48" s="290"/>
      <c r="D48" s="290"/>
      <c r="E48" s="290"/>
      <c r="F48" s="290"/>
      <c r="G48" s="290"/>
      <c r="H48" s="290"/>
      <c r="I48" s="290"/>
      <c r="J48" s="320" t="str">
        <f>VLOOKUP(A48,MATERIALES!A4:D633,2,FALSE)</f>
        <v>kg</v>
      </c>
      <c r="K48" s="291">
        <v>34.112000000000002</v>
      </c>
      <c r="L48" s="276"/>
      <c r="M48" s="411">
        <f>VLOOKUP(A48,MATERIALES!A5:D389,4,FALSE)</f>
        <v>3284</v>
      </c>
      <c r="N48" s="281">
        <f>K48*M48</f>
        <v>112023.808</v>
      </c>
    </row>
    <row r="49" spans="1:14">
      <c r="A49" s="167" t="s">
        <v>639</v>
      </c>
      <c r="B49" s="49" t="str">
        <f>VLOOKUP(A49,MATERIALES!A6:D372,3,FALSE)</f>
        <v>Pintura anticorrosiva</v>
      </c>
      <c r="C49" s="434"/>
      <c r="D49" s="434"/>
      <c r="E49" s="434"/>
      <c r="F49" s="434"/>
      <c r="G49" s="434"/>
      <c r="H49" s="434"/>
      <c r="I49" s="434"/>
      <c r="J49" s="321" t="str">
        <f>VLOOKUP(A49,MATERIALES!A5:D634,2,FALSE)</f>
        <v>gal</v>
      </c>
      <c r="K49" s="406">
        <v>0.15</v>
      </c>
      <c r="L49" s="430"/>
      <c r="M49" s="411">
        <f>VLOOKUP(A49,MATERIALES!A6:D390,4,FALSE)</f>
        <v>41756.333333333336</v>
      </c>
      <c r="N49" s="281">
        <f>K49*M49</f>
        <v>6263.45</v>
      </c>
    </row>
    <row r="50" spans="1:14">
      <c r="A50" s="167" t="s">
        <v>1745</v>
      </c>
      <c r="B50" s="49" t="str">
        <f>VLOOKUP(A50,MATERIALES!A6:D372,3,FALSE)</f>
        <v>Concreto Resistencia  28 (Mpa)</v>
      </c>
      <c r="C50" s="434"/>
      <c r="D50" s="434"/>
      <c r="E50" s="434"/>
      <c r="F50" s="434"/>
      <c r="G50" s="434"/>
      <c r="H50" s="434"/>
      <c r="I50" s="434"/>
      <c r="J50" s="321" t="str">
        <f>VLOOKUP(A50,MATERIALES!A6:D635,2,FALSE)</f>
        <v>m3</v>
      </c>
      <c r="K50" s="406">
        <v>0.126</v>
      </c>
      <c r="L50" s="430"/>
      <c r="M50" s="411">
        <f>VLOOKUP(A50,MATERIALES!A6:D391,4,FALSE)</f>
        <v>285000</v>
      </c>
      <c r="N50" s="281">
        <f>K50*M50</f>
        <v>35910</v>
      </c>
    </row>
    <row r="51" spans="1:14">
      <c r="A51" s="167" t="s">
        <v>945</v>
      </c>
      <c r="B51" s="49" t="str">
        <f>VLOOKUP(A51,MATERIALES!A6:D372,3,FALSE)</f>
        <v xml:space="preserve">Formaleta para baranda de concreto
</v>
      </c>
      <c r="C51" s="434"/>
      <c r="D51" s="434"/>
      <c r="E51" s="434"/>
      <c r="F51" s="434"/>
      <c r="G51" s="434"/>
      <c r="H51" s="434"/>
      <c r="I51" s="434"/>
      <c r="J51" s="321" t="str">
        <f>VLOOKUP(A51,MATERIALES!A6:D636,2,FALSE)</f>
        <v>m</v>
      </c>
      <c r="K51" s="406">
        <v>1</v>
      </c>
      <c r="L51" s="430"/>
      <c r="M51" s="411">
        <f>VLOOKUP(A51,MATERIALES!A6:D392,4,FALSE)</f>
        <v>26380</v>
      </c>
      <c r="N51" s="281">
        <f>K51*M51</f>
        <v>26380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8" t="s">
        <v>1037</v>
      </c>
      <c r="C56" s="819"/>
      <c r="D56" s="819"/>
      <c r="E56" s="819"/>
      <c r="F56" s="819"/>
      <c r="G56" s="819"/>
      <c r="H56" s="819"/>
      <c r="I56" s="819"/>
      <c r="J56" s="819"/>
      <c r="K56" s="819"/>
      <c r="L56" s="819"/>
      <c r="M56" s="820"/>
      <c r="N56" s="403">
        <f>SUM(N48:N55)</f>
        <v>180577.258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4" t="s">
        <v>1045</v>
      </c>
      <c r="M60" s="883"/>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05">
        <f>VLOOKUP(A61,TRANSPORTE!A3:D117,4,FALSE)</f>
        <v>1800</v>
      </c>
      <c r="M61" s="906"/>
      <c r="N61" s="296">
        <f>K61*L61</f>
        <v>226.8</v>
      </c>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320"/>
      <c r="I64" s="288"/>
      <c r="J64" s="295"/>
      <c r="K64" s="288"/>
      <c r="L64" s="905"/>
      <c r="M64" s="90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f>N61+N62+N63+N64+N65</f>
        <v>226.8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972"/>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4"/>
      <c r="C77" s="895"/>
      <c r="D77" s="895"/>
      <c r="E77" s="895"/>
      <c r="F77" s="895"/>
      <c r="G77" s="895"/>
      <c r="H77" s="895"/>
      <c r="I77" s="132"/>
      <c r="J77" s="132"/>
      <c r="K77" s="132"/>
      <c r="L77" s="908"/>
      <c r="M77" s="908"/>
      <c r="N77" s="133"/>
    </row>
    <row r="78" spans="1:15" ht="15.75" thickBot="1">
      <c r="B78" s="907" t="s">
        <v>1037</v>
      </c>
      <c r="C78" s="861"/>
      <c r="D78" s="861"/>
      <c r="E78" s="861"/>
      <c r="F78" s="861"/>
      <c r="G78" s="861"/>
      <c r="H78" s="861"/>
      <c r="I78" s="861"/>
      <c r="J78" s="861"/>
      <c r="K78" s="861"/>
      <c r="L78" s="861"/>
      <c r="M78" s="862"/>
      <c r="N78" s="469">
        <f>SUM(N72:N77)</f>
        <v>75098.831185441173</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262146.92093899247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3"/>
      <c r="J84" s="343"/>
      <c r="K84" s="311" t="s">
        <v>1054</v>
      </c>
      <c r="L84" s="865" t="s">
        <v>1055</v>
      </c>
      <c r="M84" s="866"/>
      <c r="N84" s="312"/>
    </row>
    <row r="85" spans="1:14">
      <c r="B85" s="851" t="s">
        <v>1056</v>
      </c>
      <c r="C85" s="852"/>
      <c r="D85" s="852"/>
      <c r="E85" s="852"/>
      <c r="F85" s="852"/>
      <c r="G85" s="852"/>
      <c r="H85" s="852"/>
      <c r="I85" s="93"/>
      <c r="J85" s="94"/>
      <c r="K85" s="313">
        <v>0.2</v>
      </c>
      <c r="L85" s="853">
        <f>N80*K85</f>
        <v>52429.384187798496</v>
      </c>
      <c r="M85" s="854"/>
      <c r="N85" s="57"/>
    </row>
    <row r="86" spans="1:14">
      <c r="B86" s="95" t="s">
        <v>1057</v>
      </c>
      <c r="C86" s="96"/>
      <c r="D86" s="96"/>
      <c r="E86" s="96"/>
      <c r="F86" s="96"/>
      <c r="G86" s="96"/>
      <c r="H86" s="96"/>
      <c r="I86" s="93"/>
      <c r="J86" s="94"/>
      <c r="K86" s="313">
        <v>0.05</v>
      </c>
      <c r="L86" s="853">
        <f>N80*K86</f>
        <v>13107.346046949624</v>
      </c>
      <c r="M86" s="854"/>
      <c r="N86" s="57"/>
    </row>
    <row r="87" spans="1:14" ht="15.75" thickBot="1">
      <c r="B87" s="97" t="s">
        <v>1058</v>
      </c>
      <c r="C87" s="98"/>
      <c r="D87" s="98"/>
      <c r="E87" s="98"/>
      <c r="F87" s="98"/>
      <c r="G87" s="98"/>
      <c r="H87" s="98"/>
      <c r="I87" s="99"/>
      <c r="J87" s="100"/>
      <c r="K87" s="314">
        <v>0.05</v>
      </c>
      <c r="L87" s="855">
        <f>N80*K87</f>
        <v>13107.346046949624</v>
      </c>
      <c r="M87" s="856"/>
      <c r="N87" s="57"/>
    </row>
    <row r="88" spans="1:14" ht="15.75" thickBot="1">
      <c r="B88" s="818" t="s">
        <v>1037</v>
      </c>
      <c r="C88" s="819"/>
      <c r="D88" s="819"/>
      <c r="E88" s="819"/>
      <c r="F88" s="819"/>
      <c r="G88" s="819"/>
      <c r="H88" s="819"/>
      <c r="I88" s="819"/>
      <c r="J88" s="819"/>
      <c r="K88" s="819"/>
      <c r="L88" s="819"/>
      <c r="M88" s="820"/>
      <c r="N88" s="58">
        <f>L85+L86+L87</f>
        <v>78644.076281697737</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340790.99722069019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2"/>
      <c r="C1" s="924"/>
      <c r="D1" s="925"/>
      <c r="E1" s="925"/>
      <c r="F1" s="925"/>
      <c r="G1" s="925"/>
      <c r="H1" s="925"/>
      <c r="I1" s="925"/>
      <c r="J1" s="926"/>
      <c r="K1" s="927" t="s">
        <v>1017</v>
      </c>
      <c r="L1" s="929" t="s">
        <v>2304</v>
      </c>
      <c r="M1" s="930"/>
      <c r="N1" s="931"/>
    </row>
    <row r="2" spans="2:14" ht="22.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156</v>
      </c>
      <c r="B36" s="867" t="str">
        <f>VLOOKUP(A36,EQUIPOS!A6:D154,3,FALSE)</f>
        <v>Cizalla manual de 90 cm.</v>
      </c>
      <c r="C36" s="868"/>
      <c r="D36" s="868"/>
      <c r="E36" s="868"/>
      <c r="F36" s="868"/>
      <c r="G36" s="868"/>
      <c r="H36" s="869"/>
      <c r="I36" s="276"/>
      <c r="J36" s="277"/>
      <c r="K36" s="278">
        <f>VLOOKUP(A36,EQUIPOS!A6:D163,4,FALSE)</f>
        <v>1099.6935751246442</v>
      </c>
      <c r="L36" s="279"/>
      <c r="M36" s="345">
        <v>37.5</v>
      </c>
      <c r="N36" s="281">
        <f>K36/M36</f>
        <v>29.325162003323847</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0.02</v>
      </c>
      <c r="N41" s="353">
        <f>N78*M41</f>
        <v>15.32016156183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44.645323565153845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812</v>
      </c>
      <c r="B48" s="49" t="str">
        <f>VLOOKUP(A48,MATERIALES!A5:D372,3,FALSE)</f>
        <v>Acero PDR-60</v>
      </c>
      <c r="C48" s="290"/>
      <c r="D48" s="290"/>
      <c r="E48" s="290"/>
      <c r="F48" s="290"/>
      <c r="G48" s="290"/>
      <c r="H48" s="290"/>
      <c r="I48" s="277"/>
      <c r="J48" s="233" t="str">
        <f>VLOOKUP(A48,MATERIALES!A4:D633,2,FALSE)</f>
        <v>kg</v>
      </c>
      <c r="K48" s="291">
        <v>1.05</v>
      </c>
      <c r="L48" s="276"/>
      <c r="M48" s="411">
        <f>VLOOKUP(A48,MATERIALES!A5:D389,4,FALSE)</f>
        <v>3284</v>
      </c>
      <c r="N48" s="281">
        <f>K48*M48</f>
        <v>3448.2000000000003</v>
      </c>
    </row>
    <row r="49" spans="1:14">
      <c r="A49" s="167" t="s">
        <v>976</v>
      </c>
      <c r="B49" s="49" t="str">
        <f>VLOOKUP(A49,MATERIALES!A6:D372,3,FALSE)</f>
        <v>Alambre Negro Para Amarre</v>
      </c>
      <c r="C49" s="434"/>
      <c r="D49" s="434"/>
      <c r="E49" s="434"/>
      <c r="F49" s="434"/>
      <c r="G49" s="434"/>
      <c r="H49" s="434"/>
      <c r="I49" s="434"/>
      <c r="J49" s="320" t="str">
        <f>VLOOKUP(A49,MATERIALES!A5:D634,2,FALSE)</f>
        <v>kg</v>
      </c>
      <c r="K49" s="406">
        <v>0.03</v>
      </c>
      <c r="L49" s="430"/>
      <c r="M49" s="411">
        <f>VLOOKUP(A49,MATERIALES!A6:D390,4,FALSE)</f>
        <v>4950</v>
      </c>
      <c r="N49" s="281">
        <f>K49*M49</f>
        <v>148.5</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8" t="s">
        <v>1037</v>
      </c>
      <c r="C56" s="819"/>
      <c r="D56" s="819"/>
      <c r="E56" s="819"/>
      <c r="F56" s="819"/>
      <c r="G56" s="819"/>
      <c r="H56" s="819"/>
      <c r="I56" s="819"/>
      <c r="J56" s="819"/>
      <c r="K56" s="819"/>
      <c r="L56" s="819"/>
      <c r="M56" s="820"/>
      <c r="N56" s="403">
        <f>SUM(N48:N55)</f>
        <v>3596.7000000000003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4" t="s">
        <v>1045</v>
      </c>
      <c r="M60" s="883"/>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5">
        <f>VLOOKUP(A61,TRANSPORTE!A3:D117,4,FALSE)</f>
        <v>0.4319725891332501</v>
      </c>
      <c r="M61" s="906"/>
      <c r="N61" s="296">
        <f>K61*L61</f>
        <v>0.45357121858991262</v>
      </c>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320"/>
      <c r="I64" s="288"/>
      <c r="J64" s="295"/>
      <c r="K64" s="288"/>
      <c r="L64" s="905"/>
      <c r="M64" s="90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f>N61+N62+N63+N64+N65</f>
        <v>0.45357121858991262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4"/>
      <c r="C77" s="895"/>
      <c r="D77" s="895"/>
      <c r="E77" s="895"/>
      <c r="F77" s="895"/>
      <c r="G77" s="895"/>
      <c r="H77" s="895"/>
      <c r="I77" s="132"/>
      <c r="J77" s="132"/>
      <c r="K77" s="132"/>
      <c r="L77" s="908"/>
      <c r="M77" s="908"/>
      <c r="N77" s="51"/>
    </row>
    <row r="78" spans="1:15" ht="15.75" thickBot="1">
      <c r="B78" s="907" t="s">
        <v>1037</v>
      </c>
      <c r="C78" s="861"/>
      <c r="D78" s="861"/>
      <c r="E78" s="861"/>
      <c r="F78" s="861"/>
      <c r="G78" s="861"/>
      <c r="H78" s="861"/>
      <c r="I78" s="861"/>
      <c r="J78" s="861"/>
      <c r="K78" s="861"/>
      <c r="L78" s="861"/>
      <c r="M78" s="862"/>
      <c r="N78" s="310">
        <f>SUM(N72:N77)</f>
        <v>766.00807809150001</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4407.8069728752434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3"/>
      <c r="J84" s="343"/>
      <c r="K84" s="311" t="s">
        <v>1054</v>
      </c>
      <c r="L84" s="865" t="s">
        <v>1055</v>
      </c>
      <c r="M84" s="866"/>
      <c r="N84" s="312"/>
    </row>
    <row r="85" spans="1:14">
      <c r="B85" s="851" t="s">
        <v>1056</v>
      </c>
      <c r="C85" s="852"/>
      <c r="D85" s="852"/>
      <c r="E85" s="852"/>
      <c r="F85" s="852"/>
      <c r="G85" s="852"/>
      <c r="H85" s="852"/>
      <c r="I85" s="93"/>
      <c r="J85" s="94"/>
      <c r="K85" s="313">
        <v>0.2</v>
      </c>
      <c r="L85" s="853">
        <f>N80*K85</f>
        <v>881.56139457504878</v>
      </c>
      <c r="M85" s="854"/>
      <c r="N85" s="57"/>
    </row>
    <row r="86" spans="1:14">
      <c r="B86" s="95" t="s">
        <v>1057</v>
      </c>
      <c r="C86" s="96"/>
      <c r="D86" s="96"/>
      <c r="E86" s="96"/>
      <c r="F86" s="96"/>
      <c r="G86" s="96"/>
      <c r="H86" s="96"/>
      <c r="I86" s="93"/>
      <c r="J86" s="94"/>
      <c r="K86" s="313">
        <v>0.05</v>
      </c>
      <c r="L86" s="853">
        <f>N80*K86</f>
        <v>220.3903486437622</v>
      </c>
      <c r="M86" s="854"/>
      <c r="N86" s="57"/>
    </row>
    <row r="87" spans="1:14" ht="15.75" thickBot="1">
      <c r="B87" s="97" t="s">
        <v>1058</v>
      </c>
      <c r="C87" s="98"/>
      <c r="D87" s="98"/>
      <c r="E87" s="98"/>
      <c r="F87" s="98"/>
      <c r="G87" s="98"/>
      <c r="H87" s="98"/>
      <c r="I87" s="99"/>
      <c r="J87" s="100"/>
      <c r="K87" s="314">
        <v>0.05</v>
      </c>
      <c r="L87" s="855">
        <f>N80*K87</f>
        <v>220.3903486437622</v>
      </c>
      <c r="M87" s="856"/>
      <c r="N87" s="57"/>
    </row>
    <row r="88" spans="1:14" ht="15.75" thickBot="1">
      <c r="B88" s="818" t="s">
        <v>1037</v>
      </c>
      <c r="C88" s="819"/>
      <c r="D88" s="819"/>
      <c r="E88" s="819"/>
      <c r="F88" s="819"/>
      <c r="G88" s="819"/>
      <c r="H88" s="819"/>
      <c r="I88" s="819"/>
      <c r="J88" s="819"/>
      <c r="K88" s="819"/>
      <c r="L88" s="819"/>
      <c r="M88" s="820"/>
      <c r="N88" s="58">
        <f>L85+L86+L87</f>
        <v>1322.3420918625729</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5730.1490647378159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156</v>
      </c>
      <c r="B36" s="867" t="str">
        <f>VLOOKUP(A36,EQUIPOS!A6:D154,3,FALSE)</f>
        <v>Cizalla manual de 90 cm.</v>
      </c>
      <c r="C36" s="868"/>
      <c r="D36" s="868"/>
      <c r="E36" s="868"/>
      <c r="F36" s="868"/>
      <c r="G36" s="868"/>
      <c r="H36" s="869"/>
      <c r="I36" s="276"/>
      <c r="J36" s="277"/>
      <c r="K36" s="278">
        <f>VLOOKUP(A36,EQUIPOS!A6:D163,4,FALSE)</f>
        <v>1099.6935751246442</v>
      </c>
      <c r="L36" s="279"/>
      <c r="M36" s="345">
        <v>37.5</v>
      </c>
      <c r="N36" s="281">
        <f>K36/M36</f>
        <v>29.325162003323847</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0.02</v>
      </c>
      <c r="N41" s="353">
        <f>N78*M41</f>
        <v>15.32016156183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44.645323565153845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810</v>
      </c>
      <c r="B48" s="49" t="str">
        <f>VLOOKUP(A48,MATERIALES!A5:D372,3,FALSE)</f>
        <v>Acero A-40</v>
      </c>
      <c r="C48" s="290"/>
      <c r="D48" s="290"/>
      <c r="E48" s="290"/>
      <c r="F48" s="290"/>
      <c r="G48" s="290"/>
      <c r="H48" s="290"/>
      <c r="I48" s="290"/>
      <c r="J48" s="320" t="str">
        <f>VLOOKUP(A48,MATERIALES!A4:D633,2,FALSE)</f>
        <v>kg</v>
      </c>
      <c r="K48" s="291">
        <v>1.05</v>
      </c>
      <c r="L48" s="276"/>
      <c r="M48" s="411">
        <f>VLOOKUP(A48,MATERIALES!A5:D389,4,FALSE)</f>
        <v>3427</v>
      </c>
      <c r="N48" s="281">
        <f>K48*M48</f>
        <v>3598.3500000000004</v>
      </c>
    </row>
    <row r="49" spans="1:14">
      <c r="A49" s="167" t="s">
        <v>976</v>
      </c>
      <c r="B49" s="49" t="str">
        <f>VLOOKUP(A49,MATERIALES!A6:D372,3,FALSE)</f>
        <v>Alambre Negro Para Amarre</v>
      </c>
      <c r="C49" s="434"/>
      <c r="D49" s="434"/>
      <c r="E49" s="434"/>
      <c r="F49" s="434"/>
      <c r="G49" s="434"/>
      <c r="H49" s="434"/>
      <c r="I49" s="434"/>
      <c r="J49" s="321" t="str">
        <f>VLOOKUP(A49,MATERIALES!A5:D634,2,FALSE)</f>
        <v>kg</v>
      </c>
      <c r="K49" s="406">
        <v>0.03</v>
      </c>
      <c r="L49" s="430"/>
      <c r="M49" s="411">
        <f>VLOOKUP(A49,MATERIALES!A6:D390,4,FALSE)</f>
        <v>4950</v>
      </c>
      <c r="N49" s="281">
        <f>K49*M49</f>
        <v>148.5</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8" t="s">
        <v>1037</v>
      </c>
      <c r="C56" s="819"/>
      <c r="D56" s="819"/>
      <c r="E56" s="819"/>
      <c r="F56" s="819"/>
      <c r="G56" s="819"/>
      <c r="H56" s="819"/>
      <c r="I56" s="819"/>
      <c r="J56" s="819"/>
      <c r="K56" s="819"/>
      <c r="L56" s="819"/>
      <c r="M56" s="820"/>
      <c r="N56" s="403">
        <f>SUM(N48:N55)</f>
        <v>3746.8500000000004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4" t="s">
        <v>1045</v>
      </c>
      <c r="M60" s="883"/>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05">
        <f>VLOOKUP(A61,TRANSPORTE!A3:D117,4,FALSE)</f>
        <v>0.4319725891332501</v>
      </c>
      <c r="M61" s="906"/>
      <c r="N61" s="296">
        <f>K61*L61</f>
        <v>0.45357121858991262</v>
      </c>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320"/>
      <c r="I64" s="288"/>
      <c r="J64" s="295"/>
      <c r="K64" s="288"/>
      <c r="L64" s="905"/>
      <c r="M64" s="90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f>N61+N62+N63+N64+N65</f>
        <v>0.45357121858991262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4"/>
      <c r="C77" s="895"/>
      <c r="D77" s="895"/>
      <c r="E77" s="895"/>
      <c r="F77" s="895"/>
      <c r="G77" s="895"/>
      <c r="H77" s="895"/>
      <c r="I77" s="132"/>
      <c r="J77" s="132"/>
      <c r="K77" s="132"/>
      <c r="L77" s="908"/>
      <c r="M77" s="908"/>
      <c r="N77" s="51"/>
    </row>
    <row r="78" spans="1:15" ht="15.75" thickBot="1">
      <c r="B78" s="907" t="s">
        <v>1037</v>
      </c>
      <c r="C78" s="861"/>
      <c r="D78" s="861"/>
      <c r="E78" s="861"/>
      <c r="F78" s="861"/>
      <c r="G78" s="861"/>
      <c r="H78" s="861"/>
      <c r="I78" s="861"/>
      <c r="J78" s="861"/>
      <c r="K78" s="861"/>
      <c r="L78" s="861"/>
      <c r="M78" s="862"/>
      <c r="N78" s="310">
        <f>SUM(N72:N77)</f>
        <v>766.00807809150001</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4557.956972875244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3"/>
      <c r="J84" s="343"/>
      <c r="K84" s="311" t="s">
        <v>1054</v>
      </c>
      <c r="L84" s="865" t="s">
        <v>1055</v>
      </c>
      <c r="M84" s="866"/>
      <c r="N84" s="312"/>
    </row>
    <row r="85" spans="1:14">
      <c r="B85" s="851" t="s">
        <v>1056</v>
      </c>
      <c r="C85" s="852"/>
      <c r="D85" s="852"/>
      <c r="E85" s="852"/>
      <c r="F85" s="852"/>
      <c r="G85" s="852"/>
      <c r="H85" s="852"/>
      <c r="I85" s="93"/>
      <c r="J85" s="94"/>
      <c r="K85" s="313">
        <v>0.2</v>
      </c>
      <c r="L85" s="853">
        <f>N80*K85</f>
        <v>911.59139457504887</v>
      </c>
      <c r="M85" s="854"/>
      <c r="N85" s="57"/>
    </row>
    <row r="86" spans="1:14">
      <c r="B86" s="95" t="s">
        <v>1057</v>
      </c>
      <c r="C86" s="96"/>
      <c r="D86" s="96"/>
      <c r="E86" s="96"/>
      <c r="F86" s="96"/>
      <c r="G86" s="96"/>
      <c r="H86" s="96"/>
      <c r="I86" s="93"/>
      <c r="J86" s="94"/>
      <c r="K86" s="313">
        <v>0.05</v>
      </c>
      <c r="L86" s="853">
        <f>N80*K86</f>
        <v>227.89784864376222</v>
      </c>
      <c r="M86" s="854"/>
      <c r="N86" s="57"/>
    </row>
    <row r="87" spans="1:14" ht="15.75" thickBot="1">
      <c r="B87" s="97" t="s">
        <v>1058</v>
      </c>
      <c r="C87" s="98"/>
      <c r="D87" s="98"/>
      <c r="E87" s="98"/>
      <c r="F87" s="98"/>
      <c r="G87" s="98"/>
      <c r="H87" s="98"/>
      <c r="I87" s="99"/>
      <c r="J87" s="100"/>
      <c r="K87" s="314">
        <v>0.05</v>
      </c>
      <c r="L87" s="855">
        <f>N80*K87</f>
        <v>227.89784864376222</v>
      </c>
      <c r="M87" s="856"/>
      <c r="N87" s="57"/>
    </row>
    <row r="88" spans="1:14" ht="15.75" thickBot="1">
      <c r="B88" s="818" t="s">
        <v>1037</v>
      </c>
      <c r="C88" s="819"/>
      <c r="D88" s="819"/>
      <c r="E88" s="819"/>
      <c r="F88" s="819"/>
      <c r="G88" s="819"/>
      <c r="H88" s="819"/>
      <c r="I88" s="819"/>
      <c r="J88" s="819"/>
      <c r="K88" s="819"/>
      <c r="L88" s="819"/>
      <c r="M88" s="820"/>
      <c r="N88" s="58">
        <f>L85+L86+L87</f>
        <v>1367.3870918625732</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5925.3440647378175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123</v>
      </c>
      <c r="B36" s="867" t="str">
        <f>VLOOKUP(A36,EQUIPOS!A6:D154,3,FALSE)</f>
        <v>Bomba de inyección de lechada</v>
      </c>
      <c r="C36" s="868"/>
      <c r="D36" s="868"/>
      <c r="E36" s="868"/>
      <c r="F36" s="868"/>
      <c r="G36" s="868"/>
      <c r="H36" s="869"/>
      <c r="I36" s="276"/>
      <c r="J36" s="277"/>
      <c r="K36" s="278">
        <f>VLOOKUP(A36,EQUIPOS!A6:D163,4,FALSE)</f>
        <v>22367.664950745711</v>
      </c>
      <c r="L36" s="279"/>
      <c r="M36" s="345">
        <v>670</v>
      </c>
      <c r="N36" s="281">
        <f>K36/M36</f>
        <v>33.384574553351811</v>
      </c>
    </row>
    <row r="37" spans="1:14">
      <c r="A37" s="119" t="s">
        <v>125</v>
      </c>
      <c r="B37" s="867" t="str">
        <f>VLOOKUP(A37,EQUIPOS!A7:D154,3,FALSE)</f>
        <v>Bomba para gato de tensionamiento</v>
      </c>
      <c r="C37" s="868"/>
      <c r="D37" s="868"/>
      <c r="E37" s="868"/>
      <c r="F37" s="868"/>
      <c r="G37" s="868"/>
      <c r="H37" s="869"/>
      <c r="I37" s="430"/>
      <c r="J37" s="431"/>
      <c r="K37" s="278">
        <f>VLOOKUP(A37,EQUIPOS!A7:D164,4,FALSE)</f>
        <v>54216.230579788702</v>
      </c>
      <c r="L37" s="344"/>
      <c r="M37" s="345">
        <v>670</v>
      </c>
      <c r="N37" s="281">
        <f>K37/M37</f>
        <v>80.919747134012994</v>
      </c>
    </row>
    <row r="38" spans="1:14">
      <c r="A38" s="119" t="s">
        <v>240</v>
      </c>
      <c r="B38" s="867" t="str">
        <f>VLOOKUP(A38,EQUIPOS!A8:D154,3,FALSE)</f>
        <v>Gato para tensionamiento, fuerza Max 200 ton, área de tensión 314 cm2.</v>
      </c>
      <c r="C38" s="868"/>
      <c r="D38" s="868"/>
      <c r="E38" s="868"/>
      <c r="F38" s="868"/>
      <c r="G38" s="868"/>
      <c r="H38" s="869"/>
      <c r="I38" s="337"/>
      <c r="J38" s="339"/>
      <c r="K38" s="278">
        <f>VLOOKUP(A38,EQUIPOS!A8:D165,4,FALSE)</f>
        <v>165757.4606673611</v>
      </c>
      <c r="L38" s="432"/>
      <c r="M38" s="433">
        <v>670</v>
      </c>
      <c r="N38" s="281">
        <f>K38/M38</f>
        <v>247.39919502591209</v>
      </c>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0.02</v>
      </c>
      <c r="N41" s="353">
        <f>N78*M41</f>
        <v>6.0975767410268658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367.80109345430373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437</v>
      </c>
      <c r="B48" s="49" t="str">
        <f>VLOOKUP(A48,MATERIALES!A5:D372,3,FALSE)</f>
        <v>Anclajes o Cuñas para el tensionamiento</v>
      </c>
      <c r="C48" s="290"/>
      <c r="D48" s="290"/>
      <c r="E48" s="290"/>
      <c r="F48" s="290"/>
      <c r="G48" s="290"/>
      <c r="H48" s="290"/>
      <c r="I48" s="290"/>
      <c r="J48" s="320" t="str">
        <f>VLOOKUP(A48,MATERIALES!A4:D633,2,FALSE)</f>
        <v>u</v>
      </c>
      <c r="K48" s="291">
        <v>4.0000000000000001E-3</v>
      </c>
      <c r="L48" s="276"/>
      <c r="M48" s="411">
        <f>VLOOKUP(A48,MATERIALES!A5:D389,4,FALSE)</f>
        <v>13455</v>
      </c>
      <c r="N48" s="281">
        <f t="shared" ref="N48:N53" si="0">K48*M48</f>
        <v>53.82</v>
      </c>
    </row>
    <row r="49" spans="1:14">
      <c r="A49" s="167" t="s">
        <v>452</v>
      </c>
      <c r="B49" s="49" t="str">
        <f>VLOOKUP(A49,MATERIALES!A6:D372,3,FALSE)</f>
        <v>Ductos para tensionimiento</v>
      </c>
      <c r="C49" s="434"/>
      <c r="D49" s="434"/>
      <c r="E49" s="434"/>
      <c r="F49" s="434"/>
      <c r="G49" s="434"/>
      <c r="H49" s="434"/>
      <c r="I49" s="434"/>
      <c r="J49" s="321" t="str">
        <f>VLOOKUP(A49,MATERIALES!A5:D634,2,FALSE)</f>
        <v>m</v>
      </c>
      <c r="K49" s="406">
        <v>4.0000000000000001E-3</v>
      </c>
      <c r="L49" s="430"/>
      <c r="M49" s="411">
        <f>VLOOKUP(A49,MATERIALES!A6:D390,4,FALSE)</f>
        <v>19256</v>
      </c>
      <c r="N49" s="281">
        <f t="shared" si="0"/>
        <v>77.024000000000001</v>
      </c>
    </row>
    <row r="50" spans="1:14">
      <c r="A50" s="167" t="s">
        <v>492</v>
      </c>
      <c r="B50" s="49" t="str">
        <f>VLOOKUP(A50,MATERIALES!A6:D372,3,FALSE)</f>
        <v xml:space="preserve">Lechada para ductos (tensionamiento)
</v>
      </c>
      <c r="C50" s="434"/>
      <c r="D50" s="434"/>
      <c r="E50" s="434"/>
      <c r="F50" s="434"/>
      <c r="G50" s="434"/>
      <c r="H50" s="434"/>
      <c r="I50" s="434"/>
      <c r="J50" s="321" t="str">
        <f>VLOOKUP(A50,MATERIALES!A6:D635,2,FALSE)</f>
        <v>lt</v>
      </c>
      <c r="K50" s="406">
        <v>0.02</v>
      </c>
      <c r="L50" s="430"/>
      <c r="M50" s="411">
        <f>VLOOKUP(A50,MATERIALES!A6:D391,4,FALSE)</f>
        <v>1230</v>
      </c>
      <c r="N50" s="281">
        <f t="shared" si="0"/>
        <v>24.6</v>
      </c>
    </row>
    <row r="51" spans="1:14">
      <c r="A51" s="167" t="s">
        <v>748</v>
      </c>
      <c r="B51" s="49" t="str">
        <f>VLOOKUP(A51,MATERIALES!A6:D372,3,FALSE)</f>
        <v>Torón de tensionmiento 1/2´´ o 5/8´´</v>
      </c>
      <c r="C51" s="434"/>
      <c r="D51" s="434"/>
      <c r="E51" s="434"/>
      <c r="F51" s="434"/>
      <c r="G51" s="434"/>
      <c r="H51" s="434"/>
      <c r="I51" s="434"/>
      <c r="J51" s="321" t="str">
        <f>VLOOKUP(A51,MATERIALES!A6:D636,2,FALSE)</f>
        <v>kg</v>
      </c>
      <c r="K51" s="406">
        <v>8.5000000000000006E-2</v>
      </c>
      <c r="L51" s="430"/>
      <c r="M51" s="411">
        <f>VLOOKUP(A51,MATERIALES!A6:D392,4,FALSE)</f>
        <v>7222</v>
      </c>
      <c r="N51" s="281">
        <f t="shared" si="0"/>
        <v>613.87</v>
      </c>
    </row>
    <row r="52" spans="1:14">
      <c r="A52" s="167" t="s">
        <v>759</v>
      </c>
      <c r="B52" s="49" t="str">
        <f>VLOOKUP(A52,MATERIALES!A7:D372,3,FALSE)</f>
        <v xml:space="preserve">Trompetas de 12 torones (tensionamiento)
</v>
      </c>
      <c r="C52" s="434"/>
      <c r="D52" s="434"/>
      <c r="E52" s="434"/>
      <c r="F52" s="434"/>
      <c r="G52" s="434"/>
      <c r="H52" s="434"/>
      <c r="I52" s="434"/>
      <c r="J52" s="321" t="str">
        <f>VLOOKUP(A52,MATERIALES!A6:D637,2,FALSE)</f>
        <v>kg</v>
      </c>
      <c r="K52" s="406">
        <v>1E-3</v>
      </c>
      <c r="L52" s="430"/>
      <c r="M52" s="411">
        <f>VLOOKUP(A52,MATERIALES!A7:D393,4,FALSE)</f>
        <v>76129</v>
      </c>
      <c r="N52" s="281">
        <f t="shared" si="0"/>
        <v>76.129000000000005</v>
      </c>
    </row>
    <row r="53" spans="1:14">
      <c r="A53" s="167" t="s">
        <v>976</v>
      </c>
      <c r="B53" s="49" t="str">
        <f>VLOOKUP(A53,MATERIALES!A8:D372,3,FALSE)</f>
        <v>Alambre Negro Para Amarre</v>
      </c>
      <c r="C53" s="434"/>
      <c r="D53" s="434"/>
      <c r="E53" s="434"/>
      <c r="F53" s="434"/>
      <c r="G53" s="434"/>
      <c r="H53" s="434"/>
      <c r="I53" s="434"/>
      <c r="J53" s="321" t="str">
        <f>VLOOKUP(A53,MATERIALES!A7:D638,2,FALSE)</f>
        <v>kg</v>
      </c>
      <c r="K53" s="406">
        <v>0.02</v>
      </c>
      <c r="L53" s="430"/>
      <c r="M53" s="411">
        <f>VLOOKUP(A53,MATERIALES!A8:D394,4,FALSE)</f>
        <v>4950</v>
      </c>
      <c r="N53" s="281">
        <f t="shared" si="0"/>
        <v>99</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8" t="s">
        <v>1037</v>
      </c>
      <c r="C56" s="819"/>
      <c r="D56" s="819"/>
      <c r="E56" s="819"/>
      <c r="F56" s="819"/>
      <c r="G56" s="819"/>
      <c r="H56" s="819"/>
      <c r="I56" s="819"/>
      <c r="J56" s="819"/>
      <c r="K56" s="819"/>
      <c r="L56" s="819"/>
      <c r="M56" s="820"/>
      <c r="N56" s="403">
        <f>SUM(N48:N55)</f>
        <v>944.44299999999998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4" t="s">
        <v>1045</v>
      </c>
      <c r="M60" s="883"/>
      <c r="N60" s="82" t="s">
        <v>1035</v>
      </c>
    </row>
    <row r="61" spans="1:14">
      <c r="B61" s="52"/>
      <c r="C61" s="326"/>
      <c r="D61" s="326"/>
      <c r="E61" s="326"/>
      <c r="F61" s="326"/>
      <c r="G61" s="326"/>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320"/>
      <c r="I64" s="288"/>
      <c r="J64" s="295"/>
      <c r="K64" s="288"/>
      <c r="L64" s="905"/>
      <c r="M64" s="90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4"/>
      <c r="C77" s="895"/>
      <c r="D77" s="895"/>
      <c r="E77" s="895"/>
      <c r="F77" s="895"/>
      <c r="G77" s="895"/>
      <c r="H77" s="895"/>
      <c r="I77" s="132"/>
      <c r="J77" s="132"/>
      <c r="K77" s="132"/>
      <c r="L77" s="908"/>
      <c r="M77" s="908"/>
      <c r="N77" s="133"/>
    </row>
    <row r="78" spans="1:15" ht="15.75" thickBot="1">
      <c r="B78" s="907" t="s">
        <v>1037</v>
      </c>
      <c r="C78" s="861"/>
      <c r="D78" s="861"/>
      <c r="E78" s="861"/>
      <c r="F78" s="861"/>
      <c r="G78" s="861"/>
      <c r="H78" s="861"/>
      <c r="I78" s="861"/>
      <c r="J78" s="861"/>
      <c r="K78" s="861"/>
      <c r="L78" s="861"/>
      <c r="M78" s="862"/>
      <c r="N78" s="469">
        <f>SUM(N72:N77)</f>
        <v>304.87883705134328</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1617.122930505647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3"/>
      <c r="J84" s="343"/>
      <c r="K84" s="311" t="s">
        <v>1054</v>
      </c>
      <c r="L84" s="865" t="s">
        <v>1055</v>
      </c>
      <c r="M84" s="866"/>
      <c r="N84" s="312"/>
    </row>
    <row r="85" spans="1:14">
      <c r="B85" s="851" t="s">
        <v>1056</v>
      </c>
      <c r="C85" s="852"/>
      <c r="D85" s="852"/>
      <c r="E85" s="852"/>
      <c r="F85" s="852"/>
      <c r="G85" s="852"/>
      <c r="H85" s="852"/>
      <c r="I85" s="93"/>
      <c r="J85" s="94"/>
      <c r="K85" s="313">
        <v>0.2</v>
      </c>
      <c r="L85" s="853">
        <f>N80*K85</f>
        <v>323.42458610112942</v>
      </c>
      <c r="M85" s="854"/>
      <c r="N85" s="57"/>
    </row>
    <row r="86" spans="1:14">
      <c r="B86" s="95" t="s">
        <v>1057</v>
      </c>
      <c r="C86" s="96"/>
      <c r="D86" s="96"/>
      <c r="E86" s="96"/>
      <c r="F86" s="96"/>
      <c r="G86" s="96"/>
      <c r="H86" s="96"/>
      <c r="I86" s="93"/>
      <c r="J86" s="94"/>
      <c r="K86" s="313">
        <v>0.05</v>
      </c>
      <c r="L86" s="853">
        <f>N80*K86</f>
        <v>80.856146525282355</v>
      </c>
      <c r="M86" s="854"/>
      <c r="N86" s="57"/>
    </row>
    <row r="87" spans="1:14" ht="15.75" thickBot="1">
      <c r="B87" s="97" t="s">
        <v>1058</v>
      </c>
      <c r="C87" s="98"/>
      <c r="D87" s="98"/>
      <c r="E87" s="98"/>
      <c r="F87" s="98"/>
      <c r="G87" s="98"/>
      <c r="H87" s="98"/>
      <c r="I87" s="99"/>
      <c r="J87" s="100"/>
      <c r="K87" s="314">
        <v>0.05</v>
      </c>
      <c r="L87" s="855">
        <f>N80*K87</f>
        <v>80.856146525282355</v>
      </c>
      <c r="M87" s="856"/>
      <c r="N87" s="57"/>
    </row>
    <row r="88" spans="1:14" ht="15.75" thickBot="1">
      <c r="B88" s="818" t="s">
        <v>1037</v>
      </c>
      <c r="C88" s="819"/>
      <c r="D88" s="819"/>
      <c r="E88" s="819"/>
      <c r="F88" s="819"/>
      <c r="G88" s="819"/>
      <c r="H88" s="819"/>
      <c r="I88" s="819"/>
      <c r="J88" s="819"/>
      <c r="K88" s="819"/>
      <c r="L88" s="819"/>
      <c r="M88" s="820"/>
      <c r="N88" s="58">
        <f>L85+L86+L87</f>
        <v>485.13687915169419</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2102.2598096573411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123</v>
      </c>
      <c r="B36" s="867" t="str">
        <f>VLOOKUP(A36,EQUIPOS!A6:D154,3,FALSE)</f>
        <v>Bomba de inyección de lechada</v>
      </c>
      <c r="C36" s="868"/>
      <c r="D36" s="868"/>
      <c r="E36" s="868"/>
      <c r="F36" s="868"/>
      <c r="G36" s="868"/>
      <c r="H36" s="869"/>
      <c r="I36" s="276"/>
      <c r="J36" s="277"/>
      <c r="K36" s="278">
        <f>VLOOKUP(A36,EQUIPOS!A6:D163,4,FALSE)</f>
        <v>22367.664950745711</v>
      </c>
      <c r="L36" s="279"/>
      <c r="M36" s="345">
        <v>670</v>
      </c>
      <c r="N36" s="281">
        <f>K36/M36</f>
        <v>33.384574553351811</v>
      </c>
    </row>
    <row r="37" spans="1:14">
      <c r="A37" s="119" t="s">
        <v>125</v>
      </c>
      <c r="B37" s="867" t="str">
        <f>VLOOKUP(A37,EQUIPOS!A7:D154,3,FALSE)</f>
        <v>Bomba para gato de tensionamiento</v>
      </c>
      <c r="C37" s="868"/>
      <c r="D37" s="868"/>
      <c r="E37" s="868"/>
      <c r="F37" s="868"/>
      <c r="G37" s="868"/>
      <c r="H37" s="869"/>
      <c r="I37" s="430"/>
      <c r="J37" s="431"/>
      <c r="K37" s="278">
        <f>VLOOKUP(A37,EQUIPOS!A7:D164,4,FALSE)</f>
        <v>54216.230579788702</v>
      </c>
      <c r="L37" s="344"/>
      <c r="M37" s="345">
        <v>670</v>
      </c>
      <c r="N37" s="281">
        <f>K37/M37</f>
        <v>80.919747134012994</v>
      </c>
    </row>
    <row r="38" spans="1:14">
      <c r="A38" s="119" t="s">
        <v>240</v>
      </c>
      <c r="B38" s="867" t="str">
        <f>VLOOKUP(A38,EQUIPOS!A8:D154,3,FALSE)</f>
        <v>Gato para tensionamiento, fuerza Max 200 ton, área de tensión 314 cm2.</v>
      </c>
      <c r="C38" s="868"/>
      <c r="D38" s="868"/>
      <c r="E38" s="868"/>
      <c r="F38" s="868"/>
      <c r="G38" s="868"/>
      <c r="H38" s="869"/>
      <c r="I38" s="337"/>
      <c r="J38" s="339"/>
      <c r="K38" s="278">
        <f>VLOOKUP(A38,EQUIPOS!A8:D165,4,FALSE)</f>
        <v>165757.4606673611</v>
      </c>
      <c r="L38" s="432"/>
      <c r="M38" s="433">
        <v>670</v>
      </c>
      <c r="N38" s="281">
        <f>K38/M38</f>
        <v>247.39919502591209</v>
      </c>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0.02</v>
      </c>
      <c r="N41" s="353">
        <f>N78*M41</f>
        <v>6.0975767410268658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367.80109345430373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437</v>
      </c>
      <c r="B48" s="49" t="str">
        <f>VLOOKUP(A48,MATERIALES!A5:D372,3,FALSE)</f>
        <v>Anclajes o Cuñas para el tensionamiento</v>
      </c>
      <c r="C48" s="290"/>
      <c r="D48" s="290"/>
      <c r="E48" s="290"/>
      <c r="F48" s="290"/>
      <c r="G48" s="290"/>
      <c r="H48" s="290"/>
      <c r="I48" s="290"/>
      <c r="J48" s="320" t="str">
        <f>VLOOKUP(A48,MATERIALES!A4:D633,2,FALSE)</f>
        <v>u</v>
      </c>
      <c r="K48" s="291">
        <v>4.0000000000000001E-3</v>
      </c>
      <c r="L48" s="276"/>
      <c r="M48" s="411">
        <f>VLOOKUP(A48,MATERIALES!A5:D389,4,FALSE)</f>
        <v>13455</v>
      </c>
      <c r="N48" s="281">
        <f t="shared" ref="N48:N53" si="0">K48*M48</f>
        <v>53.82</v>
      </c>
    </row>
    <row r="49" spans="1:14">
      <c r="A49" s="167" t="s">
        <v>452</v>
      </c>
      <c r="B49" s="49" t="str">
        <f>VLOOKUP(A49,MATERIALES!A6:D372,3,FALSE)</f>
        <v>Ductos para tensionimiento</v>
      </c>
      <c r="C49" s="434"/>
      <c r="D49" s="434"/>
      <c r="E49" s="434"/>
      <c r="F49" s="434"/>
      <c r="G49" s="434"/>
      <c r="H49" s="434"/>
      <c r="I49" s="434"/>
      <c r="J49" s="321" t="str">
        <f>VLOOKUP(A49,MATERIALES!A5:D634,2,FALSE)</f>
        <v>m</v>
      </c>
      <c r="K49" s="406">
        <v>4.0000000000000001E-3</v>
      </c>
      <c r="L49" s="430"/>
      <c r="M49" s="411">
        <f>VLOOKUP(A49,MATERIALES!A6:D390,4,FALSE)</f>
        <v>19256</v>
      </c>
      <c r="N49" s="281">
        <f t="shared" si="0"/>
        <v>77.024000000000001</v>
      </c>
    </row>
    <row r="50" spans="1:14">
      <c r="A50" s="167" t="s">
        <v>492</v>
      </c>
      <c r="B50" s="49" t="str">
        <f>VLOOKUP(A50,MATERIALES!A6:D372,3,FALSE)</f>
        <v xml:space="preserve">Lechada para ductos (tensionamiento)
</v>
      </c>
      <c r="C50" s="434"/>
      <c r="D50" s="434"/>
      <c r="E50" s="434"/>
      <c r="F50" s="434"/>
      <c r="G50" s="434"/>
      <c r="H50" s="434"/>
      <c r="I50" s="434"/>
      <c r="J50" s="321" t="str">
        <f>VLOOKUP(A50,MATERIALES!A6:D635,2,FALSE)</f>
        <v>lt</v>
      </c>
      <c r="K50" s="406">
        <v>0.02</v>
      </c>
      <c r="L50" s="430"/>
      <c r="M50" s="411">
        <f>VLOOKUP(A50,MATERIALES!A6:D391,4,FALSE)</f>
        <v>1230</v>
      </c>
      <c r="N50" s="281">
        <f t="shared" si="0"/>
        <v>24.6</v>
      </c>
    </row>
    <row r="51" spans="1:14">
      <c r="A51" s="167" t="s">
        <v>748</v>
      </c>
      <c r="B51" s="49" t="str">
        <f>VLOOKUP(A51,MATERIALES!A6:D372,3,FALSE)</f>
        <v>Torón de tensionmiento 1/2´´ o 5/8´´</v>
      </c>
      <c r="C51" s="434"/>
      <c r="D51" s="434"/>
      <c r="E51" s="434"/>
      <c r="F51" s="434"/>
      <c r="G51" s="434"/>
      <c r="H51" s="434"/>
      <c r="I51" s="434"/>
      <c r="J51" s="321" t="str">
        <f>VLOOKUP(A51,MATERIALES!A6:D636,2,FALSE)</f>
        <v>kg</v>
      </c>
      <c r="K51" s="406">
        <v>5.53</v>
      </c>
      <c r="L51" s="430"/>
      <c r="M51" s="411">
        <f>VLOOKUP(A51,MATERIALES!A6:D392,4,FALSE)</f>
        <v>7222</v>
      </c>
      <c r="N51" s="281">
        <f t="shared" si="0"/>
        <v>39937.660000000003</v>
      </c>
    </row>
    <row r="52" spans="1:14">
      <c r="A52" s="167" t="s">
        <v>759</v>
      </c>
      <c r="B52" s="49" t="str">
        <f>VLOOKUP(A52,MATERIALES!A7:D372,3,FALSE)</f>
        <v xml:space="preserve">Trompetas de 12 torones (tensionamiento)
</v>
      </c>
      <c r="C52" s="434"/>
      <c r="D52" s="434"/>
      <c r="E52" s="434"/>
      <c r="F52" s="434"/>
      <c r="G52" s="434"/>
      <c r="H52" s="434"/>
      <c r="I52" s="434"/>
      <c r="J52" s="321" t="str">
        <f>VLOOKUP(A52,MATERIALES!A6:D637,2,FALSE)</f>
        <v>kg</v>
      </c>
      <c r="K52" s="406">
        <v>1E-3</v>
      </c>
      <c r="L52" s="430"/>
      <c r="M52" s="411">
        <f>VLOOKUP(A52,MATERIALES!A7:D393,4,FALSE)</f>
        <v>76129</v>
      </c>
      <c r="N52" s="281">
        <f t="shared" si="0"/>
        <v>76.129000000000005</v>
      </c>
    </row>
    <row r="53" spans="1:14">
      <c r="A53" s="167" t="s">
        <v>976</v>
      </c>
      <c r="B53" s="49" t="str">
        <f>VLOOKUP(A53,MATERIALES!A8:D372,3,FALSE)</f>
        <v>Alambre Negro Para Amarre</v>
      </c>
      <c r="C53" s="434"/>
      <c r="D53" s="434"/>
      <c r="E53" s="434"/>
      <c r="F53" s="434"/>
      <c r="G53" s="434"/>
      <c r="H53" s="434"/>
      <c r="I53" s="434"/>
      <c r="J53" s="321" t="str">
        <f>VLOOKUP(A53,MATERIALES!A7:D638,2,FALSE)</f>
        <v>kg</v>
      </c>
      <c r="K53" s="406">
        <v>0.02</v>
      </c>
      <c r="L53" s="430"/>
      <c r="M53" s="411">
        <f>VLOOKUP(A53,MATERIALES!A8:D394,4,FALSE)</f>
        <v>4950</v>
      </c>
      <c r="N53" s="281">
        <f t="shared" si="0"/>
        <v>99</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8" t="s">
        <v>1037</v>
      </c>
      <c r="C56" s="819"/>
      <c r="D56" s="819"/>
      <c r="E56" s="819"/>
      <c r="F56" s="819"/>
      <c r="G56" s="819"/>
      <c r="H56" s="819"/>
      <c r="I56" s="819"/>
      <c r="J56" s="819"/>
      <c r="K56" s="819"/>
      <c r="L56" s="819"/>
      <c r="M56" s="820"/>
      <c r="N56" s="403">
        <f>SUM(N48:N55)</f>
        <v>40268.233000000007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4" t="s">
        <v>1045</v>
      </c>
      <c r="M60" s="883"/>
      <c r="N60" s="82" t="s">
        <v>1035</v>
      </c>
    </row>
    <row r="61" spans="1:14">
      <c r="B61" s="52"/>
      <c r="C61" s="326"/>
      <c r="D61" s="326"/>
      <c r="E61" s="326"/>
      <c r="F61" s="326"/>
      <c r="G61" s="326"/>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320"/>
      <c r="I64" s="288"/>
      <c r="J64" s="295"/>
      <c r="K64" s="288"/>
      <c r="L64" s="905"/>
      <c r="M64" s="90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4"/>
      <c r="C77" s="895"/>
      <c r="D77" s="895"/>
      <c r="E77" s="895"/>
      <c r="F77" s="895"/>
      <c r="G77" s="895"/>
      <c r="H77" s="895"/>
      <c r="I77" s="132"/>
      <c r="J77" s="132"/>
      <c r="K77" s="132"/>
      <c r="L77" s="908"/>
      <c r="M77" s="908"/>
      <c r="N77" s="51"/>
    </row>
    <row r="78" spans="1:15" ht="15.75" thickBot="1">
      <c r="B78" s="907" t="s">
        <v>1037</v>
      </c>
      <c r="C78" s="861"/>
      <c r="D78" s="861"/>
      <c r="E78" s="861"/>
      <c r="F78" s="861"/>
      <c r="G78" s="861"/>
      <c r="H78" s="861"/>
      <c r="I78" s="861"/>
      <c r="J78" s="861"/>
      <c r="K78" s="861"/>
      <c r="L78" s="861"/>
      <c r="M78" s="862"/>
      <c r="N78" s="310">
        <f>SUM(N72:N77)</f>
        <v>304.87883705134328</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40940.912930505656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3"/>
      <c r="J84" s="343"/>
      <c r="K84" s="311" t="s">
        <v>1054</v>
      </c>
      <c r="L84" s="865" t="s">
        <v>1055</v>
      </c>
      <c r="M84" s="866"/>
      <c r="N84" s="312"/>
    </row>
    <row r="85" spans="1:14">
      <c r="B85" s="851" t="s">
        <v>1056</v>
      </c>
      <c r="C85" s="852"/>
      <c r="D85" s="852"/>
      <c r="E85" s="852"/>
      <c r="F85" s="852"/>
      <c r="G85" s="852"/>
      <c r="H85" s="852"/>
      <c r="I85" s="93"/>
      <c r="J85" s="94"/>
      <c r="K85" s="313">
        <v>0.2</v>
      </c>
      <c r="L85" s="853">
        <f>N80*K85</f>
        <v>8188.1825861011312</v>
      </c>
      <c r="M85" s="854"/>
      <c r="N85" s="57"/>
    </row>
    <row r="86" spans="1:14">
      <c r="B86" s="95" t="s">
        <v>1057</v>
      </c>
      <c r="C86" s="96"/>
      <c r="D86" s="96"/>
      <c r="E86" s="96"/>
      <c r="F86" s="96"/>
      <c r="G86" s="96"/>
      <c r="H86" s="96"/>
      <c r="I86" s="93"/>
      <c r="J86" s="94"/>
      <c r="K86" s="313">
        <v>0.05</v>
      </c>
      <c r="L86" s="853">
        <f>N80*K86</f>
        <v>2047.0456465252828</v>
      </c>
      <c r="M86" s="854"/>
      <c r="N86" s="57"/>
    </row>
    <row r="87" spans="1:14" ht="15.75" thickBot="1">
      <c r="B87" s="97" t="s">
        <v>1058</v>
      </c>
      <c r="C87" s="98"/>
      <c r="D87" s="98"/>
      <c r="E87" s="98"/>
      <c r="F87" s="98"/>
      <c r="G87" s="98"/>
      <c r="H87" s="98"/>
      <c r="I87" s="99"/>
      <c r="J87" s="100"/>
      <c r="K87" s="314">
        <v>0.05</v>
      </c>
      <c r="L87" s="855">
        <f>N80*K87</f>
        <v>2047.0456465252828</v>
      </c>
      <c r="M87" s="856"/>
      <c r="N87" s="57"/>
    </row>
    <row r="88" spans="1:14" ht="15.75" thickBot="1">
      <c r="B88" s="818" t="s">
        <v>1037</v>
      </c>
      <c r="C88" s="819"/>
      <c r="D88" s="819"/>
      <c r="E88" s="819"/>
      <c r="F88" s="819"/>
      <c r="G88" s="819"/>
      <c r="H88" s="819"/>
      <c r="I88" s="819"/>
      <c r="J88" s="819"/>
      <c r="K88" s="819"/>
      <c r="L88" s="819"/>
      <c r="M88" s="820"/>
      <c r="N88" s="58">
        <f>L85+L86+L87</f>
        <v>12282.273879151697</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53223.186809657353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2"/>
      <c r="C1" s="924"/>
      <c r="D1" s="925"/>
      <c r="E1" s="925"/>
      <c r="F1" s="925"/>
      <c r="G1" s="925"/>
      <c r="H1" s="925"/>
      <c r="I1" s="925"/>
      <c r="J1" s="926"/>
      <c r="K1" s="977" t="s">
        <v>1017</v>
      </c>
      <c r="L1" s="929" t="s">
        <v>2304</v>
      </c>
      <c r="M1" s="930"/>
      <c r="N1" s="931"/>
    </row>
    <row r="2" spans="2:14">
      <c r="B2" s="913"/>
      <c r="C2" s="935" t="s">
        <v>1018</v>
      </c>
      <c r="D2" s="936"/>
      <c r="E2" s="936"/>
      <c r="F2" s="936"/>
      <c r="G2" s="936"/>
      <c r="H2" s="936"/>
      <c r="I2" s="936"/>
      <c r="J2" s="937"/>
      <c r="K2" s="976"/>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76"/>
      <c r="L4" s="932"/>
      <c r="M4" s="933"/>
      <c r="N4" s="93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978" t="s">
        <v>1029</v>
      </c>
      <c r="M30" s="795"/>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3" t="s">
        <v>1032</v>
      </c>
      <c r="J35" s="890"/>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953"/>
      <c r="D41" s="953"/>
      <c r="E41" s="44"/>
      <c r="F41" s="45"/>
      <c r="G41" s="45"/>
      <c r="H41" s="46"/>
      <c r="I41" s="42"/>
      <c r="J41" s="43"/>
      <c r="K41" s="288"/>
      <c r="L41" s="285"/>
      <c r="M41" s="410">
        <v>0.01</v>
      </c>
      <c r="N41" s="353">
        <f>N78*M41</f>
        <v>15.95850162690625</v>
      </c>
    </row>
    <row r="42" spans="1:14" ht="15.75" thickBot="1">
      <c r="B42" s="954"/>
      <c r="C42" s="955"/>
      <c r="D42" s="955"/>
      <c r="E42" s="955"/>
      <c r="F42" s="955"/>
      <c r="G42" s="955"/>
      <c r="H42" s="956"/>
      <c r="I42" s="877"/>
      <c r="J42" s="878"/>
      <c r="K42" s="47"/>
      <c r="L42" s="879"/>
      <c r="M42" s="957"/>
      <c r="N42" s="111"/>
    </row>
    <row r="43" spans="1:14" ht="15.75" thickBot="1">
      <c r="B43" s="818" t="s">
        <v>1037</v>
      </c>
      <c r="C43" s="819"/>
      <c r="D43" s="819"/>
      <c r="E43" s="819"/>
      <c r="F43" s="819"/>
      <c r="G43" s="819"/>
      <c r="H43" s="819"/>
      <c r="I43" s="819"/>
      <c r="J43" s="819"/>
      <c r="K43" s="819"/>
      <c r="L43" s="819"/>
      <c r="M43" s="820"/>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999</v>
      </c>
      <c r="B48" s="49" t="str">
        <f>VLOOKUP(A48,MATERIALES!A5:D372,3,FALSE)</f>
        <v xml:space="preserve">Almohadillas de neopreno dureza 60 (35cm*45cm*5cm con 2 laminas de 3mm)
</v>
      </c>
      <c r="C48" s="290"/>
      <c r="D48" s="290"/>
      <c r="E48" s="290"/>
      <c r="F48" s="290"/>
      <c r="G48" s="290"/>
      <c r="H48" s="290"/>
      <c r="I48" s="277"/>
      <c r="J48" s="233" t="str">
        <f>VLOOKUP(A48,MATERIALES!A4:D633,2,FALSE)</f>
        <v>u</v>
      </c>
      <c r="K48" s="291">
        <v>1</v>
      </c>
      <c r="L48" s="276"/>
      <c r="M48" s="411">
        <f>VLOOKUP(A48,MATERIALES!A5:D389,4,FALSE)</f>
        <v>390726</v>
      </c>
      <c r="N48" s="281">
        <f>K48*M48</f>
        <v>390726</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8" t="s">
        <v>1037</v>
      </c>
      <c r="C56" s="819"/>
      <c r="D56" s="819"/>
      <c r="E56" s="819"/>
      <c r="F56" s="819"/>
      <c r="G56" s="819"/>
      <c r="H56" s="819"/>
      <c r="I56" s="819"/>
      <c r="J56" s="819"/>
      <c r="K56" s="819"/>
      <c r="L56" s="819"/>
      <c r="M56" s="820"/>
      <c r="N56" s="403">
        <f>SUM(N48:N55)</f>
        <v>390726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4" t="s">
        <v>1045</v>
      </c>
      <c r="M60" s="883"/>
      <c r="N60" s="82" t="s">
        <v>1035</v>
      </c>
    </row>
    <row r="61" spans="1:14">
      <c r="B61" s="52"/>
      <c r="C61" s="326"/>
      <c r="D61" s="326"/>
      <c r="E61" s="326"/>
      <c r="F61" s="326"/>
      <c r="G61" s="326"/>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320"/>
      <c r="I64" s="288"/>
      <c r="J64" s="295"/>
      <c r="K64" s="288"/>
      <c r="L64" s="905"/>
      <c r="M64" s="90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979"/>
      <c r="I71" s="79" t="s">
        <v>1048</v>
      </c>
      <c r="J71" s="81" t="s">
        <v>1494</v>
      </c>
      <c r="K71" s="80" t="s">
        <v>1050</v>
      </c>
      <c r="L71" s="859" t="s">
        <v>1034</v>
      </c>
      <c r="M71" s="972"/>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4"/>
      <c r="C77" s="895"/>
      <c r="D77" s="895"/>
      <c r="E77" s="895"/>
      <c r="F77" s="895"/>
      <c r="G77" s="895"/>
      <c r="H77" s="878"/>
      <c r="I77" s="132"/>
      <c r="J77" s="132"/>
      <c r="K77" s="132"/>
      <c r="L77" s="980"/>
      <c r="M77" s="880"/>
      <c r="N77" s="133"/>
    </row>
    <row r="78" spans="1:15" ht="15.75" thickBot="1">
      <c r="B78" s="907" t="s">
        <v>1037</v>
      </c>
      <c r="C78" s="861"/>
      <c r="D78" s="861"/>
      <c r="E78" s="861"/>
      <c r="F78" s="861"/>
      <c r="G78" s="861"/>
      <c r="H78" s="861"/>
      <c r="I78" s="861"/>
      <c r="J78" s="861"/>
      <c r="K78" s="861"/>
      <c r="L78" s="861"/>
      <c r="M78" s="862"/>
      <c r="N78" s="469">
        <f>SUM(N72:N77)</f>
        <v>1595.850162690625</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392337.80866431753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3"/>
      <c r="J84" s="343"/>
      <c r="K84" s="311" t="s">
        <v>1054</v>
      </c>
      <c r="L84" s="865" t="s">
        <v>1055</v>
      </c>
      <c r="M84" s="866"/>
      <c r="N84" s="312"/>
    </row>
    <row r="85" spans="1:14">
      <c r="B85" s="851" t="s">
        <v>1056</v>
      </c>
      <c r="C85" s="852"/>
      <c r="D85" s="852"/>
      <c r="E85" s="852"/>
      <c r="F85" s="852"/>
      <c r="G85" s="852"/>
      <c r="H85" s="852"/>
      <c r="I85" s="93"/>
      <c r="J85" s="94"/>
      <c r="K85" s="313">
        <v>0.2</v>
      </c>
      <c r="L85" s="853">
        <f>N80*K85</f>
        <v>78467.561732863513</v>
      </c>
      <c r="M85" s="854"/>
      <c r="N85" s="57"/>
    </row>
    <row r="86" spans="1:14">
      <c r="B86" s="95" t="s">
        <v>1057</v>
      </c>
      <c r="C86" s="96"/>
      <c r="D86" s="96"/>
      <c r="E86" s="96"/>
      <c r="F86" s="96"/>
      <c r="G86" s="96"/>
      <c r="H86" s="96"/>
      <c r="I86" s="93"/>
      <c r="J86" s="94"/>
      <c r="K86" s="313">
        <v>0.05</v>
      </c>
      <c r="L86" s="853">
        <f>N80*K86</f>
        <v>19616.890433215878</v>
      </c>
      <c r="M86" s="854"/>
      <c r="N86" s="57"/>
    </row>
    <row r="87" spans="1:14" ht="15.75" thickBot="1">
      <c r="B87" s="97" t="s">
        <v>1058</v>
      </c>
      <c r="C87" s="98"/>
      <c r="D87" s="98"/>
      <c r="E87" s="98"/>
      <c r="F87" s="98"/>
      <c r="G87" s="98"/>
      <c r="H87" s="98"/>
      <c r="I87" s="99"/>
      <c r="J87" s="100"/>
      <c r="K87" s="314">
        <v>0.05</v>
      </c>
      <c r="L87" s="855">
        <f>N80*K87</f>
        <v>19616.890433215878</v>
      </c>
      <c r="M87" s="856"/>
      <c r="N87" s="57"/>
    </row>
    <row r="88" spans="1:14" ht="15.75" thickBot="1">
      <c r="B88" s="818" t="s">
        <v>1037</v>
      </c>
      <c r="C88" s="819"/>
      <c r="D88" s="819"/>
      <c r="E88" s="819"/>
      <c r="F88" s="819"/>
      <c r="G88" s="819"/>
      <c r="H88" s="819"/>
      <c r="I88" s="819"/>
      <c r="J88" s="819"/>
      <c r="K88" s="819"/>
      <c r="L88" s="819"/>
      <c r="M88" s="820"/>
      <c r="N88" s="58">
        <f>L85+L86+L87</f>
        <v>117701.34259929528</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510039.15126361279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N78*M41</f>
        <v>51.067205206099999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7" t="s">
        <v>416</v>
      </c>
      <c r="B48" s="49" t="str">
        <f>VLOOKUP(A48,MATERIALES!A5:D372,3,FALSE)</f>
        <v>Cinta Sika PVC 0,22</v>
      </c>
      <c r="C48" s="290"/>
      <c r="D48" s="290"/>
      <c r="E48" s="290"/>
      <c r="F48" s="290"/>
      <c r="G48" s="290"/>
      <c r="H48" s="290"/>
      <c r="I48" s="277"/>
      <c r="J48" s="233" t="str">
        <f>VLOOKUP(A48,MATERIALES!A4:D633,2,FALSE)</f>
        <v>m</v>
      </c>
      <c r="K48" s="291">
        <v>1.05</v>
      </c>
      <c r="L48" s="276"/>
      <c r="M48" s="411">
        <f>VLOOKUP(A48,MATERIALES!A5:D389,4,FALSE)</f>
        <v>35166.333333333336</v>
      </c>
      <c r="N48" s="281">
        <f>K48*M48</f>
        <v>36924.65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8" t="s">
        <v>1037</v>
      </c>
      <c r="C56" s="819"/>
      <c r="D56" s="819"/>
      <c r="E56" s="819"/>
      <c r="F56" s="819"/>
      <c r="G56" s="819"/>
      <c r="H56" s="819"/>
      <c r="I56" s="819"/>
      <c r="J56" s="819"/>
      <c r="K56" s="819"/>
      <c r="L56" s="819"/>
      <c r="M56" s="820"/>
      <c r="N56" s="403">
        <f>SUM(N48:N55)</f>
        <v>36924.65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4" t="s">
        <v>1045</v>
      </c>
      <c r="M60" s="883"/>
      <c r="N60" s="82" t="s">
        <v>1035</v>
      </c>
    </row>
    <row r="61" spans="1:14">
      <c r="B61" s="52"/>
      <c r="C61" s="326"/>
      <c r="D61" s="326"/>
      <c r="E61" s="326"/>
      <c r="F61" s="326"/>
      <c r="G61" s="326"/>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320"/>
      <c r="I64" s="288"/>
      <c r="J64" s="295"/>
      <c r="K64" s="288"/>
      <c r="L64" s="905"/>
      <c r="M64" s="90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972"/>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4"/>
      <c r="C77" s="895"/>
      <c r="D77" s="895"/>
      <c r="E77" s="895"/>
      <c r="F77" s="895"/>
      <c r="G77" s="895"/>
      <c r="H77" s="895"/>
      <c r="I77" s="132"/>
      <c r="J77" s="132"/>
      <c r="K77" s="132"/>
      <c r="L77" s="908"/>
      <c r="M77" s="908"/>
      <c r="N77" s="51"/>
    </row>
    <row r="78" spans="1:15" ht="15.75" thickBot="1">
      <c r="B78" s="907" t="s">
        <v>1037</v>
      </c>
      <c r="C78" s="861"/>
      <c r="D78" s="861"/>
      <c r="E78" s="861"/>
      <c r="F78" s="861"/>
      <c r="G78" s="861"/>
      <c r="H78" s="861"/>
      <c r="I78" s="861"/>
      <c r="J78" s="861"/>
      <c r="K78" s="861"/>
      <c r="L78" s="861"/>
      <c r="M78" s="862"/>
      <c r="N78" s="310">
        <f>SUM(N72:N77)</f>
        <v>1021.344104122</v>
      </c>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37997.061309328099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3"/>
      <c r="J84" s="343"/>
      <c r="K84" s="311" t="s">
        <v>1054</v>
      </c>
      <c r="L84" s="865" t="s">
        <v>1055</v>
      </c>
      <c r="M84" s="866"/>
      <c r="N84" s="312"/>
    </row>
    <row r="85" spans="1:14">
      <c r="B85" s="851" t="s">
        <v>1056</v>
      </c>
      <c r="C85" s="852"/>
      <c r="D85" s="852"/>
      <c r="E85" s="852"/>
      <c r="F85" s="852"/>
      <c r="G85" s="852"/>
      <c r="H85" s="852"/>
      <c r="I85" s="93"/>
      <c r="J85" s="94"/>
      <c r="K85" s="313">
        <v>0.2</v>
      </c>
      <c r="L85" s="853">
        <f>N80*K85</f>
        <v>7599.4122618656202</v>
      </c>
      <c r="M85" s="854"/>
      <c r="N85" s="57"/>
    </row>
    <row r="86" spans="1:14">
      <c r="B86" s="95" t="s">
        <v>1057</v>
      </c>
      <c r="C86" s="96"/>
      <c r="D86" s="96"/>
      <c r="E86" s="96"/>
      <c r="F86" s="96"/>
      <c r="G86" s="96"/>
      <c r="H86" s="96"/>
      <c r="I86" s="93"/>
      <c r="J86" s="94"/>
      <c r="K86" s="313">
        <v>0.05</v>
      </c>
      <c r="L86" s="853">
        <f>N80*K86</f>
        <v>1899.853065466405</v>
      </c>
      <c r="M86" s="854"/>
      <c r="N86" s="57"/>
    </row>
    <row r="87" spans="1:14" ht="15.75" thickBot="1">
      <c r="B87" s="97" t="s">
        <v>1058</v>
      </c>
      <c r="C87" s="98"/>
      <c r="D87" s="98"/>
      <c r="E87" s="98"/>
      <c r="F87" s="98"/>
      <c r="G87" s="98"/>
      <c r="H87" s="98"/>
      <c r="I87" s="99"/>
      <c r="J87" s="100"/>
      <c r="K87" s="314">
        <v>0.05</v>
      </c>
      <c r="L87" s="855">
        <f>N80*K87</f>
        <v>1899.853065466405</v>
      </c>
      <c r="M87" s="856"/>
      <c r="N87" s="57"/>
    </row>
    <row r="88" spans="1:14" ht="15.75" thickBot="1">
      <c r="B88" s="818" t="s">
        <v>1037</v>
      </c>
      <c r="C88" s="819"/>
      <c r="D88" s="819"/>
      <c r="E88" s="819"/>
      <c r="F88" s="819"/>
      <c r="G88" s="819"/>
      <c r="H88" s="819"/>
      <c r="I88" s="819"/>
      <c r="J88" s="819"/>
      <c r="K88" s="819"/>
      <c r="L88" s="819"/>
      <c r="M88" s="820"/>
      <c r="N88" s="58">
        <f>L85+L86+L87</f>
        <v>11399.118392798429</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196">
        <f>N80+N88</f>
        <v>49396.17970212653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190</v>
      </c>
      <c r="B36" s="867" t="str">
        <f>VLOOKUP(A36,EQUIPOS!A6:D154,3,FALSE)</f>
        <v>Diferencial de 3 ton</v>
      </c>
      <c r="C36" s="868"/>
      <c r="D36" s="868"/>
      <c r="E36" s="868"/>
      <c r="F36" s="868"/>
      <c r="G36" s="868"/>
      <c r="H36" s="869"/>
      <c r="I36" s="276"/>
      <c r="J36" s="277"/>
      <c r="K36" s="278">
        <f>VLOOKUP(A36,EQUIPOS!A6:D163,4,FALSE)</f>
        <v>2563.0278842060457</v>
      </c>
      <c r="L36" s="279"/>
      <c r="M36" s="345">
        <v>40</v>
      </c>
      <c r="N36" s="281">
        <f>K36/M36</f>
        <v>64.075697105151136</v>
      </c>
    </row>
    <row r="37" spans="1:14">
      <c r="A37" s="119" t="s">
        <v>195</v>
      </c>
      <c r="B37" s="867" t="str">
        <f>VLOOKUP(A37,EQUIPOS!A7:D154,3,FALSE)</f>
        <v xml:space="preserve">Equipo de oxicorte, Capacidad de corte: hasta 6´´ (152mm) </v>
      </c>
      <c r="C37" s="868"/>
      <c r="D37" s="868"/>
      <c r="E37" s="868"/>
      <c r="F37" s="868"/>
      <c r="G37" s="868"/>
      <c r="H37" s="869"/>
      <c r="I37" s="430"/>
      <c r="J37" s="431"/>
      <c r="K37" s="278">
        <f>VLOOKUP(A37,EQUIPOS!A7:D164,4,FALSE)</f>
        <v>6299.2230736483616</v>
      </c>
      <c r="L37" s="344"/>
      <c r="M37" s="345">
        <v>40</v>
      </c>
      <c r="N37" s="281">
        <f t="shared" ref="N37:N43" si="0">K37/M37</f>
        <v>157.48057684120903</v>
      </c>
    </row>
    <row r="38" spans="1:14">
      <c r="A38" s="119" t="s">
        <v>204</v>
      </c>
      <c r="B38" s="867" t="str">
        <f>VLOOKUP(A38,EQUIPOS!A8:D154,3,FALSE)</f>
        <v xml:space="preserve">Equipo de soldadura 250 AMP
</v>
      </c>
      <c r="C38" s="868"/>
      <c r="D38" s="868"/>
      <c r="E38" s="868"/>
      <c r="F38" s="868"/>
      <c r="G38" s="868"/>
      <c r="H38" s="869"/>
      <c r="I38" s="430"/>
      <c r="J38" s="431"/>
      <c r="K38" s="278">
        <f>VLOOKUP(A38,EQUIPOS!A8:D165,4,FALSE)</f>
        <v>3822.8724989357179</v>
      </c>
      <c r="L38" s="344"/>
      <c r="M38" s="345">
        <v>40</v>
      </c>
      <c r="N38" s="281">
        <f t="shared" si="0"/>
        <v>95.571812473392953</v>
      </c>
    </row>
    <row r="39" spans="1:14">
      <c r="A39" s="119" t="s">
        <v>208</v>
      </c>
      <c r="B39" s="867" t="str">
        <f>VLOOKUP(A39,EQUIPOS!A9:D154,3,FALSE)</f>
        <v>Equipo de soldadura 400</v>
      </c>
      <c r="C39" s="868"/>
      <c r="D39" s="868"/>
      <c r="E39" s="868"/>
      <c r="F39" s="868"/>
      <c r="G39" s="868"/>
      <c r="H39" s="869"/>
      <c r="I39" s="430"/>
      <c r="J39" s="431"/>
      <c r="K39" s="278">
        <f>VLOOKUP(A39,EQUIPOS!A9:D166,4,FALSE)</f>
        <v>5164.3550446998734</v>
      </c>
      <c r="L39" s="344"/>
      <c r="M39" s="345">
        <v>40</v>
      </c>
      <c r="N39" s="281">
        <f t="shared" si="0"/>
        <v>129.10887611749683</v>
      </c>
    </row>
    <row r="40" spans="1:14">
      <c r="A40" s="119" t="s">
        <v>210</v>
      </c>
      <c r="B40" s="867" t="str">
        <f>VLOOKUP(A40,EQUIPOS!A10:D154,3,FALSE)</f>
        <v>Equipo de soldadura 600</v>
      </c>
      <c r="C40" s="868"/>
      <c r="D40" s="868"/>
      <c r="E40" s="868"/>
      <c r="F40" s="868"/>
      <c r="G40" s="868"/>
      <c r="H40" s="869"/>
      <c r="I40" s="430"/>
      <c r="J40" s="431"/>
      <c r="K40" s="278">
        <f>VLOOKUP(A40,EQUIPOS!A10:D167,4,FALSE)</f>
        <v>5464.7020008514273</v>
      </c>
      <c r="L40" s="344"/>
      <c r="M40" s="345">
        <v>40</v>
      </c>
      <c r="N40" s="281">
        <f t="shared" si="0"/>
        <v>136.61755002128569</v>
      </c>
    </row>
    <row r="41" spans="1:14">
      <c r="A41" s="119" t="s">
        <v>202</v>
      </c>
      <c r="B41" s="867" t="str">
        <f>VLOOKUP(A41,EQUIPOS!A11:D155,3,FALSE)</f>
        <v xml:space="preserve">Equipo de rayos X y/o ultrasonido
</v>
      </c>
      <c r="C41" s="868"/>
      <c r="D41" s="868"/>
      <c r="E41" s="868"/>
      <c r="F41" s="868"/>
      <c r="G41" s="868"/>
      <c r="H41" s="869"/>
      <c r="I41" s="430"/>
      <c r="J41" s="431"/>
      <c r="K41" s="278">
        <f>VLOOKUP(A41,EQUIPOS!A11:D168,4,FALSE)</f>
        <v>71484.673846316859</v>
      </c>
      <c r="L41" s="344"/>
      <c r="M41" s="345">
        <v>4000</v>
      </c>
      <c r="N41" s="281">
        <f t="shared" si="0"/>
        <v>17.871168461579213</v>
      </c>
    </row>
    <row r="42" spans="1:14">
      <c r="A42" s="119" t="s">
        <v>294</v>
      </c>
      <c r="B42" s="867" t="str">
        <f>VLOOKUP(A42,EQUIPOS!A12:D156,3,FALSE)</f>
        <v>Puente grúa</v>
      </c>
      <c r="C42" s="868"/>
      <c r="D42" s="868"/>
      <c r="E42" s="868"/>
      <c r="F42" s="868"/>
      <c r="G42" s="868"/>
      <c r="H42" s="869"/>
      <c r="I42" s="430"/>
      <c r="J42" s="431"/>
      <c r="K42" s="278">
        <f>VLOOKUP(A42,EQUIPOS!A12:D169,4,FALSE)</f>
        <v>650662.75113916514</v>
      </c>
      <c r="L42" s="344"/>
      <c r="M42" s="345">
        <v>40000</v>
      </c>
      <c r="N42" s="281">
        <f t="shared" si="0"/>
        <v>16.26656877847913</v>
      </c>
    </row>
    <row r="43" spans="1:14">
      <c r="A43" s="119" t="s">
        <v>334</v>
      </c>
      <c r="B43" s="867" t="str">
        <f>VLOOKUP(A43,EQUIPOS!A13:D157,3,FALSE)</f>
        <v>Taladro industrial</v>
      </c>
      <c r="C43" s="868"/>
      <c r="D43" s="868"/>
      <c r="E43" s="868"/>
      <c r="F43" s="868"/>
      <c r="G43" s="868"/>
      <c r="H43" s="869"/>
      <c r="I43" s="430"/>
      <c r="J43" s="431"/>
      <c r="K43" s="278">
        <f>VLOOKUP(A43,EQUIPOS!A13:D170,4,FALSE)</f>
        <v>35628.405704555138</v>
      </c>
      <c r="L43" s="344"/>
      <c r="M43" s="345">
        <v>40</v>
      </c>
      <c r="N43" s="281">
        <f t="shared" si="0"/>
        <v>890.71014261387847</v>
      </c>
    </row>
    <row r="44" spans="1:14">
      <c r="B44" s="867"/>
      <c r="C44" s="868"/>
      <c r="D44" s="868"/>
      <c r="E44" s="868"/>
      <c r="F44" s="868"/>
      <c r="G44" s="868"/>
      <c r="H44" s="869"/>
      <c r="I44" s="42"/>
      <c r="J44" s="43"/>
      <c r="K44" s="278"/>
      <c r="L44" s="285"/>
      <c r="M44" s="345"/>
      <c r="N44" s="281"/>
    </row>
    <row r="45" spans="1:14">
      <c r="B45" s="329"/>
      <c r="C45" s="330"/>
      <c r="D45" s="330"/>
      <c r="E45" s="330"/>
      <c r="F45" s="332"/>
      <c r="G45" s="332"/>
      <c r="H45" s="131"/>
      <c r="I45" s="42"/>
      <c r="J45" s="43"/>
      <c r="K45" s="278"/>
      <c r="L45" s="285"/>
      <c r="M45" s="286"/>
      <c r="N45" s="282"/>
    </row>
    <row r="46" spans="1:14">
      <c r="B46" s="875" t="s">
        <v>1036</v>
      </c>
      <c r="C46" s="876"/>
      <c r="D46" s="876"/>
      <c r="E46" s="44"/>
      <c r="F46" s="45"/>
      <c r="G46" s="45"/>
      <c r="H46" s="46"/>
      <c r="I46" s="42"/>
      <c r="J46" s="43"/>
      <c r="K46" s="288"/>
      <c r="L46" s="285"/>
      <c r="M46" s="410">
        <v>0.1</v>
      </c>
      <c r="N46" s="353">
        <f>N83*M46</f>
        <v>316.77546014452503</v>
      </c>
    </row>
    <row r="47" spans="1:14" ht="15.75" thickBot="1">
      <c r="B47" s="867"/>
      <c r="C47" s="868"/>
      <c r="D47" s="868"/>
      <c r="E47" s="868"/>
      <c r="F47" s="868"/>
      <c r="G47" s="868"/>
      <c r="H47" s="869"/>
      <c r="I47" s="877"/>
      <c r="J47" s="878"/>
      <c r="K47" s="47"/>
      <c r="L47" s="879"/>
      <c r="M47" s="880"/>
      <c r="N47" s="111"/>
    </row>
    <row r="48" spans="1:14" ht="15.75" thickBot="1">
      <c r="B48" s="818" t="s">
        <v>1037</v>
      </c>
      <c r="C48" s="819"/>
      <c r="D48" s="819"/>
      <c r="E48" s="819"/>
      <c r="F48" s="819"/>
      <c r="G48" s="819"/>
      <c r="H48" s="819"/>
      <c r="I48" s="819"/>
      <c r="J48" s="819"/>
      <c r="K48" s="819"/>
      <c r="L48" s="819"/>
      <c r="M48" s="820"/>
      <c r="N48" s="403">
        <f>SUM(N36:N46)</f>
        <v>1824.4778525569973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3" t="s">
        <v>1028</v>
      </c>
      <c r="C52" s="864"/>
      <c r="D52" s="864"/>
      <c r="E52" s="864"/>
      <c r="F52" s="864"/>
      <c r="G52" s="864"/>
      <c r="H52" s="864"/>
      <c r="I52" s="898"/>
      <c r="J52" s="324" t="s">
        <v>1029</v>
      </c>
      <c r="K52" s="91" t="s">
        <v>1030</v>
      </c>
      <c r="L52" s="899" t="s">
        <v>1039</v>
      </c>
      <c r="M52" s="898"/>
      <c r="N52" s="92" t="s">
        <v>1035</v>
      </c>
    </row>
    <row r="53" spans="1:14">
      <c r="A53" s="167" t="s">
        <v>469</v>
      </c>
      <c r="B53" s="49" t="str">
        <f>VLOOKUP(A53,MATERIALES!A5:D372,3,FALSE)</f>
        <v>Fundente</v>
      </c>
      <c r="C53" s="290"/>
      <c r="D53" s="290"/>
      <c r="E53" s="290"/>
      <c r="F53" s="290"/>
      <c r="G53" s="290"/>
      <c r="H53" s="290"/>
      <c r="I53" s="290"/>
      <c r="J53" s="320" t="str">
        <f>VLOOKUP(A53,MATERIALES!A7:D638,2,FALSE)</f>
        <v>kg</v>
      </c>
      <c r="K53" s="291">
        <v>5.0000000000000001E-3</v>
      </c>
      <c r="L53" s="276"/>
      <c r="M53" s="411">
        <f>VLOOKUP(A53,MATERIALES!A5:D389,4,FALSE)</f>
        <v>31826</v>
      </c>
      <c r="N53" s="281">
        <f t="shared" ref="N53:N58" si="1">K53*M53</f>
        <v>159.13</v>
      </c>
    </row>
    <row r="54" spans="1:14">
      <c r="A54" s="167" t="s">
        <v>471</v>
      </c>
      <c r="B54" s="49" t="str">
        <f>VLOOKUP(A54,MATERIALES!A6:D372,3,FALSE)</f>
        <v>Gas propano</v>
      </c>
      <c r="C54" s="434"/>
      <c r="D54" s="434"/>
      <c r="E54" s="434"/>
      <c r="F54" s="434"/>
      <c r="G54" s="434"/>
      <c r="H54" s="434"/>
      <c r="I54" s="434"/>
      <c r="J54" s="321" t="str">
        <f>VLOOKUP(A54,MATERIALES!A8:D639,2,FALSE)</f>
        <v>kg</v>
      </c>
      <c r="K54" s="406">
        <v>5.0000000000000001E-3</v>
      </c>
      <c r="L54" s="430"/>
      <c r="M54" s="411">
        <f>VLOOKUP(A54,MATERIALES!A6:D390,4,FALSE)</f>
        <v>2800</v>
      </c>
      <c r="N54" s="281">
        <f t="shared" si="1"/>
        <v>14</v>
      </c>
    </row>
    <row r="55" spans="1:14">
      <c r="A55" s="167" t="s">
        <v>613</v>
      </c>
      <c r="B55" s="49" t="str">
        <f>VLOOKUP(A55,MATERIALES!A6:D372,3,FALSE)</f>
        <v xml:space="preserve">Oxigeno industrial
</v>
      </c>
      <c r="C55" s="434"/>
      <c r="D55" s="434"/>
      <c r="E55" s="434"/>
      <c r="F55" s="434"/>
      <c r="G55" s="434"/>
      <c r="H55" s="434"/>
      <c r="I55" s="434"/>
      <c r="J55" s="321" t="str">
        <f>VLOOKUP(A55,MATERIALES!A9:D640,2,FALSE)</f>
        <v>kg</v>
      </c>
      <c r="K55" s="406">
        <v>5.0000000000000001E-3</v>
      </c>
      <c r="L55" s="430"/>
      <c r="M55" s="411">
        <f>VLOOKUP(A55,MATERIALES!A6:D391,4,FALSE)</f>
        <v>93411</v>
      </c>
      <c r="N55" s="281">
        <f t="shared" si="1"/>
        <v>467.05500000000001</v>
      </c>
    </row>
    <row r="56" spans="1:14">
      <c r="A56" s="167" t="s">
        <v>706</v>
      </c>
      <c r="B56" s="49" t="str">
        <f>VLOOKUP(A56,MATERIALES!A6:D372,3,FALSE)</f>
        <v>Soldadura 7018</v>
      </c>
      <c r="C56" s="434"/>
      <c r="D56" s="434"/>
      <c r="E56" s="434"/>
      <c r="F56" s="434"/>
      <c r="G56" s="434"/>
      <c r="H56" s="434"/>
      <c r="I56" s="434"/>
      <c r="J56" s="321" t="str">
        <f>VLOOKUP(A56,MATERIALES!A10:D641,2,FALSE)</f>
        <v>kg</v>
      </c>
      <c r="K56" s="406">
        <v>0.01</v>
      </c>
      <c r="L56" s="430"/>
      <c r="M56" s="411">
        <f>VLOOKUP(A56,MATERIALES!A6:D392,4,FALSE)</f>
        <v>12700</v>
      </c>
      <c r="N56" s="281">
        <f t="shared" si="1"/>
        <v>127</v>
      </c>
    </row>
    <row r="57" spans="1:14">
      <c r="A57" s="167" t="s">
        <v>710</v>
      </c>
      <c r="B57" s="49" t="str">
        <f>VLOOKUP(A57,MATERIALES!A7:D372,3,FALSE)</f>
        <v>Soldadura L-70</v>
      </c>
      <c r="C57" s="434"/>
      <c r="D57" s="434"/>
      <c r="E57" s="434"/>
      <c r="F57" s="434"/>
      <c r="G57" s="434"/>
      <c r="H57" s="434"/>
      <c r="I57" s="434"/>
      <c r="J57" s="321" t="str">
        <f>VLOOKUP(A57,MATERIALES!A11:D642,2,FALSE)</f>
        <v>kg</v>
      </c>
      <c r="K57" s="406">
        <v>0.01</v>
      </c>
      <c r="L57" s="430"/>
      <c r="M57" s="411">
        <f>VLOOKUP(A57,MATERIALES!A7:D393,4,FALSE)</f>
        <v>21184</v>
      </c>
      <c r="N57" s="281">
        <f t="shared" si="1"/>
        <v>211.84</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VLOOKUP(A58,MATERIALES!A1:D643,2,FALSE)</f>
        <v>kg</v>
      </c>
      <c r="K58" s="406">
        <v>1</v>
      </c>
      <c r="L58" s="430"/>
      <c r="M58" s="411">
        <f>VLOOKUP(A58,MATERIALES!A1:D394,4,FALSE)</f>
        <v>3722</v>
      </c>
      <c r="N58" s="281">
        <f t="shared" si="1"/>
        <v>3722</v>
      </c>
    </row>
    <row r="59" spans="1:14">
      <c r="A59" s="167"/>
      <c r="B59" s="49"/>
      <c r="C59" s="434"/>
      <c r="D59" s="434"/>
      <c r="E59" s="434"/>
      <c r="F59" s="434"/>
      <c r="G59" s="434"/>
      <c r="H59" s="434"/>
      <c r="I59" s="434"/>
      <c r="J59" s="320"/>
      <c r="K59" s="406"/>
      <c r="L59" s="430"/>
      <c r="M59" s="411"/>
      <c r="N59" s="281"/>
    </row>
    <row r="60" spans="1:14" ht="15.75" thickBot="1">
      <c r="B60" s="49"/>
      <c r="C60" s="319"/>
      <c r="D60" s="319"/>
      <c r="E60" s="319"/>
      <c r="F60" s="319"/>
      <c r="G60" s="319"/>
      <c r="H60" s="319"/>
      <c r="I60" s="319"/>
      <c r="J60" s="444"/>
      <c r="K60" s="132"/>
      <c r="L60" s="334"/>
      <c r="M60" s="411"/>
      <c r="N60" s="281"/>
    </row>
    <row r="61" spans="1:14" ht="15.75" thickBot="1">
      <c r="B61" s="818" t="s">
        <v>1037</v>
      </c>
      <c r="C61" s="819"/>
      <c r="D61" s="819"/>
      <c r="E61" s="819"/>
      <c r="F61" s="819"/>
      <c r="G61" s="819"/>
      <c r="H61" s="819"/>
      <c r="I61" s="819"/>
      <c r="J61" s="819"/>
      <c r="K61" s="819"/>
      <c r="L61" s="819"/>
      <c r="M61" s="820"/>
      <c r="N61" s="403">
        <f>SUM(N53:N60)</f>
        <v>4701.0249999999996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904" t="s">
        <v>1045</v>
      </c>
      <c r="M65" s="883"/>
      <c r="N65" s="82" t="s">
        <v>1035</v>
      </c>
    </row>
    <row r="66" spans="1:15">
      <c r="B66" s="52"/>
      <c r="C66" s="326"/>
      <c r="D66" s="326"/>
      <c r="E66" s="326"/>
      <c r="F66" s="326"/>
      <c r="G66" s="326"/>
      <c r="H66" s="320"/>
      <c r="I66" s="288"/>
      <c r="J66" s="295"/>
      <c r="K66" s="288"/>
      <c r="L66" s="905"/>
      <c r="M66" s="906"/>
      <c r="N66" s="296"/>
    </row>
    <row r="67" spans="1:15">
      <c r="B67" s="52"/>
      <c r="C67" s="53"/>
      <c r="D67" s="53"/>
      <c r="E67" s="53"/>
      <c r="F67" s="53"/>
      <c r="G67" s="53"/>
      <c r="H67" s="320"/>
      <c r="I67" s="288"/>
      <c r="J67" s="295"/>
      <c r="K67" s="288"/>
      <c r="L67" s="905"/>
      <c r="M67" s="906"/>
      <c r="N67" s="296"/>
    </row>
    <row r="68" spans="1:15">
      <c r="B68" s="52"/>
      <c r="C68" s="53"/>
      <c r="D68" s="53"/>
      <c r="E68" s="53"/>
      <c r="F68" s="53"/>
      <c r="G68" s="53"/>
      <c r="H68" s="320"/>
      <c r="I68" s="288"/>
      <c r="J68" s="295"/>
      <c r="K68" s="288"/>
      <c r="L68" s="905"/>
      <c r="M68" s="906"/>
      <c r="N68" s="296"/>
    </row>
    <row r="69" spans="1:15">
      <c r="B69" s="52"/>
      <c r="C69" s="53"/>
      <c r="D69" s="53"/>
      <c r="E69" s="53"/>
      <c r="F69" s="53"/>
      <c r="G69" s="53"/>
      <c r="H69" s="320"/>
      <c r="I69" s="288"/>
      <c r="J69" s="295"/>
      <c r="K69" s="288"/>
      <c r="L69" s="905"/>
      <c r="M69" s="906"/>
      <c r="N69" s="296"/>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96"/>
      <c r="M71" s="897"/>
      <c r="N71" s="133"/>
    </row>
    <row r="72" spans="1:15" ht="15.75" thickBot="1">
      <c r="B72" s="907" t="s">
        <v>1037</v>
      </c>
      <c r="C72" s="861"/>
      <c r="D72" s="861"/>
      <c r="E72" s="861"/>
      <c r="F72" s="861"/>
      <c r="G72" s="861"/>
      <c r="H72" s="861"/>
      <c r="I72" s="861"/>
      <c r="J72" s="861"/>
      <c r="K72" s="861"/>
      <c r="L72" s="861"/>
      <c r="M72" s="862"/>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57" t="s">
        <v>1047</v>
      </c>
      <c r="C76" s="858"/>
      <c r="D76" s="858"/>
      <c r="E76" s="858"/>
      <c r="F76" s="858"/>
      <c r="G76" s="858"/>
      <c r="H76" s="858"/>
      <c r="I76" s="79" t="s">
        <v>1048</v>
      </c>
      <c r="J76" s="81" t="s">
        <v>1494</v>
      </c>
      <c r="K76" s="80" t="s">
        <v>1050</v>
      </c>
      <c r="L76" s="859" t="s">
        <v>1034</v>
      </c>
      <c r="M76" s="860"/>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75" thickBot="1">
      <c r="A82" t="s">
        <v>1759</v>
      </c>
      <c r="B82" s="894" t="str">
        <f>VLOOKUP(A82,'MANO DE OBRA'!A12:D73,3,FALSE)</f>
        <v>Dibujante 2</v>
      </c>
      <c r="C82" s="895" t="e">
        <f>VLOOKUP(B82,'MANO DE OBRA'!B12:E73,3,FALSE)</f>
        <v>#N/A</v>
      </c>
      <c r="D82" s="895" t="e">
        <f>VLOOKUP(C82,'MANO DE OBRA'!C12:F73,3,FALSE)</f>
        <v>#N/A</v>
      </c>
      <c r="E82" s="895" t="e">
        <f>VLOOKUP(D82,'MANO DE OBRA'!D12:G73,3,FALSE)</f>
        <v>#N/A</v>
      </c>
      <c r="F82" s="895" t="e">
        <f>VLOOKUP(E82,'MANO DE OBRA'!E12:H73,3,FALSE)</f>
        <v>#N/A</v>
      </c>
      <c r="G82" s="895" t="e">
        <f>VLOOKUP(F82,'MANO DE OBRA'!F12:I73,3,FALSE)</f>
        <v>#N/A</v>
      </c>
      <c r="H82" s="895"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75" thickBot="1">
      <c r="B83" s="907" t="s">
        <v>1037</v>
      </c>
      <c r="C83" s="861"/>
      <c r="D83" s="861"/>
      <c r="E83" s="861"/>
      <c r="F83" s="861"/>
      <c r="G83" s="861"/>
      <c r="H83" s="861"/>
      <c r="I83" s="861"/>
      <c r="J83" s="861"/>
      <c r="K83" s="861"/>
      <c r="L83" s="861"/>
      <c r="M83" s="862"/>
      <c r="N83" s="469">
        <f>SUM(N77:N82)</f>
        <v>3167.75460144525</v>
      </c>
    </row>
    <row r="84" spans="1:14" ht="15.75" thickBot="1">
      <c r="B84" s="39"/>
      <c r="C84" s="40"/>
      <c r="D84" s="40"/>
      <c r="E84" s="40"/>
      <c r="F84" s="40"/>
      <c r="G84" s="40"/>
      <c r="H84" s="40"/>
      <c r="I84" s="40"/>
      <c r="J84" s="40"/>
      <c r="K84" s="40"/>
      <c r="L84" s="40"/>
      <c r="M84" s="40"/>
      <c r="N84" s="41"/>
    </row>
    <row r="85" spans="1:14" ht="15.75" thickBot="1">
      <c r="B85" s="818" t="s">
        <v>1051</v>
      </c>
      <c r="C85" s="819"/>
      <c r="D85" s="819"/>
      <c r="E85" s="819"/>
      <c r="F85" s="819"/>
      <c r="G85" s="819"/>
      <c r="H85" s="819"/>
      <c r="I85" s="819"/>
      <c r="J85" s="819"/>
      <c r="K85" s="819"/>
      <c r="L85" s="819"/>
      <c r="M85" s="820"/>
      <c r="N85" s="105">
        <f>N48+N61+N72+N83</f>
        <v>9693.257454002247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3" t="s">
        <v>1053</v>
      </c>
      <c r="C89" s="864"/>
      <c r="D89" s="864"/>
      <c r="E89" s="864"/>
      <c r="F89" s="864"/>
      <c r="G89" s="864"/>
      <c r="H89" s="864"/>
      <c r="I89" s="323"/>
      <c r="J89" s="343"/>
      <c r="K89" s="311" t="s">
        <v>1054</v>
      </c>
      <c r="L89" s="865" t="s">
        <v>1055</v>
      </c>
      <c r="M89" s="866"/>
      <c r="N89" s="312"/>
    </row>
    <row r="90" spans="1:14">
      <c r="B90" s="851" t="s">
        <v>1056</v>
      </c>
      <c r="C90" s="852"/>
      <c r="D90" s="852"/>
      <c r="E90" s="852"/>
      <c r="F90" s="852"/>
      <c r="G90" s="852"/>
      <c r="H90" s="852"/>
      <c r="I90" s="93"/>
      <c r="J90" s="94"/>
      <c r="K90" s="313">
        <v>0.2</v>
      </c>
      <c r="L90" s="853">
        <f>N85*K90</f>
        <v>1938.6514908004494</v>
      </c>
      <c r="M90" s="854"/>
      <c r="N90" s="57"/>
    </row>
    <row r="91" spans="1:14">
      <c r="B91" s="95" t="s">
        <v>1057</v>
      </c>
      <c r="C91" s="96"/>
      <c r="D91" s="96"/>
      <c r="E91" s="96"/>
      <c r="F91" s="96"/>
      <c r="G91" s="96"/>
      <c r="H91" s="96"/>
      <c r="I91" s="93"/>
      <c r="J91" s="94"/>
      <c r="K91" s="313">
        <v>0.05</v>
      </c>
      <c r="L91" s="853">
        <f>N85*K91</f>
        <v>484.66287270011236</v>
      </c>
      <c r="M91" s="854"/>
      <c r="N91" s="57"/>
    </row>
    <row r="92" spans="1:14" ht="15.75" thickBot="1">
      <c r="B92" s="97" t="s">
        <v>1058</v>
      </c>
      <c r="C92" s="98"/>
      <c r="D92" s="98"/>
      <c r="E92" s="98"/>
      <c r="F92" s="98"/>
      <c r="G92" s="98"/>
      <c r="H92" s="98"/>
      <c r="I92" s="99"/>
      <c r="J92" s="100"/>
      <c r="K92" s="314">
        <v>0.05</v>
      </c>
      <c r="L92" s="855">
        <f>N85*K92</f>
        <v>484.66287270011236</v>
      </c>
      <c r="M92" s="856"/>
      <c r="N92" s="57"/>
    </row>
    <row r="93" spans="1:14" ht="15.75" thickBot="1">
      <c r="B93" s="818" t="s">
        <v>1037</v>
      </c>
      <c r="C93" s="819"/>
      <c r="D93" s="819"/>
      <c r="E93" s="819"/>
      <c r="F93" s="819"/>
      <c r="G93" s="819"/>
      <c r="H93" s="819"/>
      <c r="I93" s="819"/>
      <c r="J93" s="819"/>
      <c r="K93" s="819"/>
      <c r="L93" s="819"/>
      <c r="M93" s="820"/>
      <c r="N93" s="58">
        <f>L90+L91+L92</f>
        <v>2907.9772362006743</v>
      </c>
    </row>
    <row r="94" spans="1:14" ht="15.75" thickBot="1">
      <c r="B94" s="39"/>
      <c r="C94" s="40"/>
      <c r="D94" s="40"/>
      <c r="E94" s="40"/>
      <c r="F94" s="40"/>
      <c r="G94" s="40"/>
      <c r="H94" s="40"/>
      <c r="I94" s="40"/>
      <c r="J94" s="40"/>
      <c r="K94" s="40"/>
      <c r="L94" s="40"/>
      <c r="M94" s="40"/>
      <c r="N94" s="41"/>
    </row>
    <row r="95" spans="1:14" ht="15.75" thickBot="1">
      <c r="A95" t="s">
        <v>2122</v>
      </c>
      <c r="B95" s="818" t="s">
        <v>1059</v>
      </c>
      <c r="C95" s="819"/>
      <c r="D95" s="819"/>
      <c r="E95" s="819"/>
      <c r="F95" s="819"/>
      <c r="G95" s="819"/>
      <c r="H95" s="819"/>
      <c r="I95" s="819"/>
      <c r="J95" s="819"/>
      <c r="K95" s="819"/>
      <c r="L95" s="819"/>
      <c r="M95" s="820"/>
      <c r="N95" s="196">
        <f>N85+N93</f>
        <v>12601.23469020292</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2" t="s">
        <v>2324</v>
      </c>
      <c r="C112" s="963"/>
      <c r="D112" s="963"/>
      <c r="E112" s="963"/>
      <c r="F112" s="963"/>
      <c r="G112" s="963"/>
      <c r="H112" s="963"/>
      <c r="I112" s="963"/>
      <c r="J112" s="963"/>
      <c r="K112" s="963"/>
      <c r="L112" s="963"/>
      <c r="M112" s="963"/>
      <c r="N112" s="964"/>
    </row>
    <row r="113" spans="2:14" ht="15" customHeight="1">
      <c r="B113" s="962"/>
      <c r="C113" s="963"/>
      <c r="D113" s="963"/>
      <c r="E113" s="963"/>
      <c r="F113" s="963"/>
      <c r="G113" s="963"/>
      <c r="H113" s="963"/>
      <c r="I113" s="963"/>
      <c r="J113" s="963"/>
      <c r="K113" s="963"/>
      <c r="L113" s="963"/>
      <c r="M113" s="963"/>
      <c r="N113" s="964"/>
    </row>
    <row r="114" spans="2:14" ht="30" customHeight="1">
      <c r="B114" s="965" t="s">
        <v>2325</v>
      </c>
      <c r="C114" s="966"/>
      <c r="D114" s="966"/>
      <c r="E114" s="966"/>
      <c r="F114" s="966"/>
      <c r="G114" s="966"/>
      <c r="H114" s="966"/>
      <c r="I114" s="966"/>
      <c r="J114" s="966"/>
      <c r="K114" s="966"/>
      <c r="L114" s="966"/>
      <c r="M114" s="966"/>
      <c r="N114" s="967"/>
    </row>
    <row r="115" spans="2:14">
      <c r="B115" s="965"/>
      <c r="C115" s="966"/>
      <c r="D115" s="966"/>
      <c r="E115" s="966"/>
      <c r="F115" s="966"/>
      <c r="G115" s="966"/>
      <c r="H115" s="966"/>
      <c r="I115" s="966"/>
      <c r="J115" s="966"/>
      <c r="K115" s="966"/>
      <c r="L115" s="966"/>
      <c r="M115" s="966"/>
      <c r="N115" s="967"/>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8"/>
      <c r="K125" s="968"/>
      <c r="L125" s="968"/>
      <c r="M125" s="968"/>
      <c r="N125" s="969"/>
    </row>
    <row r="126" spans="2:14" ht="15.75" thickBot="1">
      <c r="B126" s="428" t="s">
        <v>2327</v>
      </c>
      <c r="C126" s="429"/>
      <c r="D126" s="429"/>
      <c r="E126" s="268"/>
      <c r="F126" s="268"/>
      <c r="G126" s="268"/>
      <c r="H126" s="268"/>
      <c r="I126" s="268"/>
      <c r="J126" s="970"/>
      <c r="K126" s="970"/>
      <c r="L126" s="970"/>
      <c r="M126" s="970"/>
      <c r="N126" s="971"/>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190</v>
      </c>
      <c r="B36" s="867" t="str">
        <f>VLOOKUP(A36,EQUIPOS!A6:D154,3,FALSE)</f>
        <v>Diferencial de 3 ton</v>
      </c>
      <c r="C36" s="868"/>
      <c r="D36" s="868"/>
      <c r="E36" s="868"/>
      <c r="F36" s="868"/>
      <c r="G36" s="868"/>
      <c r="H36" s="869"/>
      <c r="I36" s="276"/>
      <c r="J36" s="277"/>
      <c r="K36" s="278">
        <f>VLOOKUP(A36,EQUIPOS!A6:D163,4,FALSE)</f>
        <v>2563.0278842060457</v>
      </c>
      <c r="L36" s="279"/>
      <c r="M36" s="345">
        <v>40</v>
      </c>
      <c r="N36" s="281">
        <f t="shared" ref="N36:N41" si="0">K36/M36</f>
        <v>64.075697105151136</v>
      </c>
    </row>
    <row r="37" spans="1:14">
      <c r="A37" s="119" t="s">
        <v>334</v>
      </c>
      <c r="B37" s="867" t="str">
        <f>VLOOKUP(A37,EQUIPOS!A7:D154,3,FALSE)</f>
        <v>Taladro industrial</v>
      </c>
      <c r="C37" s="868"/>
      <c r="D37" s="868"/>
      <c r="E37" s="868"/>
      <c r="F37" s="868"/>
      <c r="G37" s="868"/>
      <c r="H37" s="869"/>
      <c r="I37" s="430"/>
      <c r="J37" s="431"/>
      <c r="K37" s="278">
        <f>VLOOKUP(A37,EQUIPOS!A7:D164,4,FALSE)</f>
        <v>35628.405704555138</v>
      </c>
      <c r="L37" s="344"/>
      <c r="M37" s="345">
        <v>40</v>
      </c>
      <c r="N37" s="281">
        <f t="shared" si="0"/>
        <v>890.71014261387847</v>
      </c>
    </row>
    <row r="38" spans="1:14">
      <c r="A38" s="119" t="s">
        <v>195</v>
      </c>
      <c r="B38" s="867" t="str">
        <f>VLOOKUP(A38,EQUIPOS!A8:D154,3,FALSE)</f>
        <v xml:space="preserve">Equipo de oxicorte, Capacidad de corte: hasta 6´´ (152mm) </v>
      </c>
      <c r="C38" s="868"/>
      <c r="D38" s="868"/>
      <c r="E38" s="868"/>
      <c r="F38" s="868"/>
      <c r="G38" s="868"/>
      <c r="H38" s="869"/>
      <c r="I38" s="430"/>
      <c r="J38" s="431"/>
      <c r="K38" s="278">
        <f>VLOOKUP(A38,EQUIPOS!A8:D165,4,FALSE)</f>
        <v>6299.2230736483616</v>
      </c>
      <c r="L38" s="344"/>
      <c r="M38" s="345">
        <v>40</v>
      </c>
      <c r="N38" s="281">
        <f t="shared" si="0"/>
        <v>157.48057684120903</v>
      </c>
    </row>
    <row r="39" spans="1:14">
      <c r="A39" s="119" t="s">
        <v>204</v>
      </c>
      <c r="B39" s="867" t="str">
        <f>VLOOKUP(A39,EQUIPOS!A9:D154,3,FALSE)</f>
        <v xml:space="preserve">Equipo de soldadura 250 AMP
</v>
      </c>
      <c r="C39" s="868"/>
      <c r="D39" s="868"/>
      <c r="E39" s="868"/>
      <c r="F39" s="868"/>
      <c r="G39" s="868"/>
      <c r="H39" s="869"/>
      <c r="I39" s="430"/>
      <c r="J39" s="431"/>
      <c r="K39" s="278">
        <f>VLOOKUP(A39,EQUIPOS!A9:D166,4,FALSE)</f>
        <v>3822.8724989357179</v>
      </c>
      <c r="L39" s="344"/>
      <c r="M39" s="345">
        <v>40</v>
      </c>
      <c r="N39" s="281">
        <f t="shared" si="0"/>
        <v>95.571812473392953</v>
      </c>
    </row>
    <row r="40" spans="1:14">
      <c r="A40" s="119" t="s">
        <v>208</v>
      </c>
      <c r="B40" s="867" t="str">
        <f>VLOOKUP(A40,EQUIPOS!A10:D154,3,FALSE)</f>
        <v>Equipo de soldadura 400</v>
      </c>
      <c r="C40" s="868"/>
      <c r="D40" s="868"/>
      <c r="E40" s="868"/>
      <c r="F40" s="868"/>
      <c r="G40" s="868"/>
      <c r="H40" s="869"/>
      <c r="I40" s="430"/>
      <c r="J40" s="431"/>
      <c r="K40" s="278">
        <f>VLOOKUP(A40,EQUIPOS!A10:D167,4,FALSE)</f>
        <v>5164.3550446998734</v>
      </c>
      <c r="L40" s="344"/>
      <c r="M40" s="345">
        <v>40</v>
      </c>
      <c r="N40" s="281">
        <f t="shared" si="0"/>
        <v>129.10887611749683</v>
      </c>
    </row>
    <row r="41" spans="1:14">
      <c r="A41" s="119" t="s">
        <v>210</v>
      </c>
      <c r="B41" s="867" t="str">
        <f>VLOOKUP(A41,EQUIPOS!A11:D155,3,FALSE)</f>
        <v>Equipo de soldadura 600</v>
      </c>
      <c r="C41" s="868"/>
      <c r="D41" s="868"/>
      <c r="E41" s="868"/>
      <c r="F41" s="868"/>
      <c r="G41" s="868"/>
      <c r="H41" s="869"/>
      <c r="I41" s="430"/>
      <c r="J41" s="431"/>
      <c r="K41" s="278">
        <f>VLOOKUP(A41,EQUIPOS!A11:D168,4,FALSE)</f>
        <v>5464.7020008514273</v>
      </c>
      <c r="L41" s="344"/>
      <c r="M41" s="345">
        <v>40</v>
      </c>
      <c r="N41" s="281">
        <f t="shared" si="0"/>
        <v>136.61755002128569</v>
      </c>
    </row>
    <row r="42" spans="1:14">
      <c r="B42" s="867"/>
      <c r="C42" s="868"/>
      <c r="D42" s="868"/>
      <c r="E42" s="868"/>
      <c r="F42" s="868"/>
      <c r="G42" s="868"/>
      <c r="H42" s="869"/>
      <c r="I42" s="42"/>
      <c r="J42" s="43"/>
      <c r="K42" s="278"/>
      <c r="L42" s="285"/>
      <c r="M42" s="345"/>
      <c r="N42" s="281"/>
    </row>
    <row r="43" spans="1:14">
      <c r="B43" s="329"/>
      <c r="C43" s="330"/>
      <c r="D43" s="330"/>
      <c r="E43" s="330"/>
      <c r="F43" s="332"/>
      <c r="G43" s="332"/>
      <c r="H43" s="131"/>
      <c r="I43" s="42"/>
      <c r="J43" s="43"/>
      <c r="K43" s="278"/>
      <c r="L43" s="285"/>
      <c r="M43" s="286"/>
      <c r="N43" s="282"/>
    </row>
    <row r="44" spans="1:14">
      <c r="B44" s="875" t="s">
        <v>1036</v>
      </c>
      <c r="C44" s="876"/>
      <c r="D44" s="876"/>
      <c r="E44" s="44"/>
      <c r="F44" s="45"/>
      <c r="G44" s="45"/>
      <c r="H44" s="46"/>
      <c r="I44" s="42"/>
      <c r="J44" s="43"/>
      <c r="K44" s="288"/>
      <c r="L44" s="285"/>
      <c r="M44" s="410">
        <v>0.05</v>
      </c>
      <c r="N44" s="353">
        <f>N81*M44</f>
        <v>96.149573727328132</v>
      </c>
    </row>
    <row r="45" spans="1:14" ht="15.75" thickBot="1">
      <c r="B45" s="867"/>
      <c r="C45" s="868"/>
      <c r="D45" s="868"/>
      <c r="E45" s="868"/>
      <c r="F45" s="868"/>
      <c r="G45" s="868"/>
      <c r="H45" s="869"/>
      <c r="I45" s="877"/>
      <c r="J45" s="878"/>
      <c r="K45" s="47"/>
      <c r="L45" s="879"/>
      <c r="M45" s="880"/>
      <c r="N45" s="111"/>
    </row>
    <row r="46" spans="1:14" ht="15.75" thickBot="1">
      <c r="B46" s="818" t="s">
        <v>1037</v>
      </c>
      <c r="C46" s="819"/>
      <c r="D46" s="819"/>
      <c r="E46" s="819"/>
      <c r="F46" s="819"/>
      <c r="G46" s="819"/>
      <c r="H46" s="819"/>
      <c r="I46" s="819"/>
      <c r="J46" s="819"/>
      <c r="K46" s="819"/>
      <c r="L46" s="819"/>
      <c r="M46" s="820"/>
      <c r="N46" s="403">
        <f>SUM(N36:N44)</f>
        <v>1569.7142288997425</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3" t="s">
        <v>1028</v>
      </c>
      <c r="C50" s="864"/>
      <c r="D50" s="864"/>
      <c r="E50" s="864"/>
      <c r="F50" s="864"/>
      <c r="G50" s="864"/>
      <c r="H50" s="864"/>
      <c r="I50" s="898"/>
      <c r="J50" s="324" t="s">
        <v>1029</v>
      </c>
      <c r="K50" s="91" t="s">
        <v>1030</v>
      </c>
      <c r="L50" s="899" t="s">
        <v>1039</v>
      </c>
      <c r="M50" s="898"/>
      <c r="N50" s="92" t="s">
        <v>1035</v>
      </c>
    </row>
    <row r="51" spans="1:14">
      <c r="A51" s="169" t="s">
        <v>469</v>
      </c>
      <c r="B51" s="49" t="str">
        <f>VLOOKUP(A51,MATERIALES!A5:D372,3,FALSE)</f>
        <v>Fundente</v>
      </c>
      <c r="C51" s="290"/>
      <c r="D51" s="290"/>
      <c r="E51" s="290"/>
      <c r="F51" s="290"/>
      <c r="G51" s="290"/>
      <c r="H51" s="290"/>
      <c r="I51" s="290"/>
      <c r="J51" s="320" t="str">
        <f>VLOOKUP(A51,MATERIALES!A6:D636,2,FALSE)</f>
        <v>kg</v>
      </c>
      <c r="K51" s="291">
        <v>5.0000000000000001E-3</v>
      </c>
      <c r="L51" s="276"/>
      <c r="M51" s="411">
        <f>VLOOKUP(A51,MATERIALES!A5:D389,4,FALSE)</f>
        <v>31826</v>
      </c>
      <c r="N51" s="281">
        <f t="shared" ref="N51:N56" si="1">K51*M51</f>
        <v>159.13</v>
      </c>
    </row>
    <row r="52" spans="1:14">
      <c r="A52" s="169" t="s">
        <v>471</v>
      </c>
      <c r="B52" s="49" t="str">
        <f>VLOOKUP(A52,MATERIALES!A6:D372,3,FALSE)</f>
        <v>Gas propano</v>
      </c>
      <c r="C52" s="434"/>
      <c r="D52" s="434"/>
      <c r="E52" s="434"/>
      <c r="F52" s="434"/>
      <c r="G52" s="434"/>
      <c r="H52" s="434"/>
      <c r="I52" s="434"/>
      <c r="J52" s="321" t="str">
        <f>VLOOKUP(A52,MATERIALES!A6:D637,2,FALSE)</f>
        <v>kg</v>
      </c>
      <c r="K52" s="406">
        <v>5.0000000000000001E-3</v>
      </c>
      <c r="L52" s="430"/>
      <c r="M52" s="411">
        <f>VLOOKUP(A52,MATERIALES!A6:D390,4,FALSE)</f>
        <v>2800</v>
      </c>
      <c r="N52" s="281">
        <f t="shared" si="1"/>
        <v>14</v>
      </c>
    </row>
    <row r="53" spans="1:14">
      <c r="A53" s="169" t="s">
        <v>613</v>
      </c>
      <c r="B53" s="49" t="str">
        <f>VLOOKUP(A53,MATERIALES!A6:D372,3,FALSE)</f>
        <v xml:space="preserve">Oxigeno industrial
</v>
      </c>
      <c r="C53" s="434"/>
      <c r="D53" s="434"/>
      <c r="E53" s="434"/>
      <c r="F53" s="434"/>
      <c r="G53" s="434"/>
      <c r="H53" s="434"/>
      <c r="I53" s="434"/>
      <c r="J53" s="321" t="str">
        <f>VLOOKUP(A53,MATERIALES!A7:D638,2,FALSE)</f>
        <v>kg</v>
      </c>
      <c r="K53" s="406">
        <v>5.0000000000000001E-3</v>
      </c>
      <c r="L53" s="430"/>
      <c r="M53" s="411">
        <f>VLOOKUP(A53,MATERIALES!A6:D391,4,FALSE)</f>
        <v>93411</v>
      </c>
      <c r="N53" s="281">
        <f t="shared" si="1"/>
        <v>467.05500000000001</v>
      </c>
    </row>
    <row r="54" spans="1:14">
      <c r="A54" s="169" t="s">
        <v>706</v>
      </c>
      <c r="B54" s="49" t="str">
        <f>VLOOKUP(A54,MATERIALES!A6:D372,3,FALSE)</f>
        <v>Soldadura 7018</v>
      </c>
      <c r="C54" s="434"/>
      <c r="D54" s="434"/>
      <c r="E54" s="434"/>
      <c r="F54" s="434"/>
      <c r="G54" s="434"/>
      <c r="H54" s="434"/>
      <c r="I54" s="434"/>
      <c r="J54" s="321" t="str">
        <f>VLOOKUP(A54,MATERIALES!A8:D639,2,FALSE)</f>
        <v>kg</v>
      </c>
      <c r="K54" s="406">
        <v>0.01</v>
      </c>
      <c r="L54" s="430"/>
      <c r="M54" s="411">
        <f>VLOOKUP(A54,MATERIALES!A6:D392,4,FALSE)</f>
        <v>12700</v>
      </c>
      <c r="N54" s="281">
        <f t="shared" si="1"/>
        <v>127</v>
      </c>
    </row>
    <row r="55" spans="1:14">
      <c r="A55" s="169" t="s">
        <v>710</v>
      </c>
      <c r="B55" s="49" t="str">
        <f>VLOOKUP(A55,MATERIALES!A7:D372,3,FALSE)</f>
        <v>Soldadura L-70</v>
      </c>
      <c r="C55" s="434"/>
      <c r="D55" s="434"/>
      <c r="E55" s="434"/>
      <c r="F55" s="434"/>
      <c r="G55" s="434"/>
      <c r="H55" s="434"/>
      <c r="I55" s="434"/>
      <c r="J55" s="321" t="str">
        <f>VLOOKUP(A55,MATERIALES!A9:D640,2,FALSE)</f>
        <v>kg</v>
      </c>
      <c r="K55" s="406">
        <v>0.01</v>
      </c>
      <c r="L55" s="430"/>
      <c r="M55" s="411">
        <f>VLOOKUP(A55,MATERIALES!A7:D393,4,FALSE)</f>
        <v>21184</v>
      </c>
      <c r="N55" s="281">
        <f t="shared" si="1"/>
        <v>211.84</v>
      </c>
    </row>
    <row r="56" spans="1:14">
      <c r="A56" s="169" t="s">
        <v>809</v>
      </c>
      <c r="B56" s="49" t="str">
        <f>VLOOKUP(A56,MATERIALES!A1:D372,3,FALSE)</f>
        <v xml:space="preserve">Acero A-36 para estructura metálica
</v>
      </c>
      <c r="C56" s="434"/>
      <c r="D56" s="434"/>
      <c r="E56" s="434"/>
      <c r="F56" s="434"/>
      <c r="G56" s="434"/>
      <c r="H56" s="434"/>
      <c r="I56" s="434"/>
      <c r="J56" s="321" t="str">
        <f>VLOOKUP(A56,MATERIALES!A1:D641,2,FALSE)</f>
        <v>kg</v>
      </c>
      <c r="K56" s="406">
        <v>1</v>
      </c>
      <c r="L56" s="430"/>
      <c r="M56" s="411">
        <f>VLOOKUP(A56,MATERIALES!A1:D394,4,FALSE)</f>
        <v>3722</v>
      </c>
      <c r="N56" s="281">
        <f t="shared" si="1"/>
        <v>3722</v>
      </c>
    </row>
    <row r="57" spans="1:14">
      <c r="A57" s="169"/>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8" t="s">
        <v>1037</v>
      </c>
      <c r="C59" s="819"/>
      <c r="D59" s="819"/>
      <c r="E59" s="819"/>
      <c r="F59" s="819"/>
      <c r="G59" s="819"/>
      <c r="H59" s="819"/>
      <c r="I59" s="819"/>
      <c r="J59" s="819"/>
      <c r="K59" s="819"/>
      <c r="L59" s="819"/>
      <c r="M59" s="820"/>
      <c r="N59" s="403">
        <f>SUM(N51:N58)</f>
        <v>4701.0249999999996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B64" s="52"/>
      <c r="C64" s="326"/>
      <c r="D64" s="326"/>
      <c r="E64" s="326"/>
      <c r="F64" s="326"/>
      <c r="G64" s="326"/>
      <c r="H64" s="320"/>
      <c r="I64" s="288"/>
      <c r="J64" s="295"/>
      <c r="K64" s="288"/>
      <c r="L64" s="905"/>
      <c r="M64" s="906"/>
      <c r="N64" s="296"/>
    </row>
    <row r="65" spans="1:15">
      <c r="B65" s="52"/>
      <c r="C65" s="53"/>
      <c r="D65" s="53"/>
      <c r="E65" s="53"/>
      <c r="F65" s="53"/>
      <c r="G65" s="53"/>
      <c r="H65" s="320"/>
      <c r="I65" s="288"/>
      <c r="J65" s="295"/>
      <c r="K65" s="288"/>
      <c r="L65" s="905"/>
      <c r="M65" s="906"/>
      <c r="N65" s="296"/>
    </row>
    <row r="66" spans="1:15">
      <c r="B66" s="52"/>
      <c r="C66" s="53"/>
      <c r="D66" s="53"/>
      <c r="E66" s="53"/>
      <c r="F66" s="53"/>
      <c r="G66" s="53"/>
      <c r="H66" s="320"/>
      <c r="I66" s="288"/>
      <c r="J66" s="295"/>
      <c r="K66" s="288"/>
      <c r="L66" s="905"/>
      <c r="M66" s="906"/>
      <c r="N66" s="296"/>
    </row>
    <row r="67" spans="1:15">
      <c r="B67" s="52"/>
      <c r="C67" s="53"/>
      <c r="D67" s="53"/>
      <c r="E67" s="53"/>
      <c r="F67" s="53"/>
      <c r="G67" s="53"/>
      <c r="H67" s="320"/>
      <c r="I67" s="288"/>
      <c r="J67" s="295"/>
      <c r="K67" s="288"/>
      <c r="L67" s="905"/>
      <c r="M67" s="906"/>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75" thickBot="1">
      <c r="B80" s="894"/>
      <c r="C80" s="895"/>
      <c r="D80" s="895"/>
      <c r="E80" s="895"/>
      <c r="F80" s="895"/>
      <c r="G80" s="895"/>
      <c r="H80" s="895"/>
      <c r="I80" s="479"/>
      <c r="J80" s="480"/>
      <c r="K80" s="481"/>
      <c r="L80" s="484"/>
      <c r="M80" s="485"/>
      <c r="N80" s="449"/>
    </row>
    <row r="81" spans="1:14" ht="15.75" thickBot="1">
      <c r="B81" s="907" t="s">
        <v>1037</v>
      </c>
      <c r="C81" s="861"/>
      <c r="D81" s="861"/>
      <c r="E81" s="861"/>
      <c r="F81" s="861"/>
      <c r="G81" s="861"/>
      <c r="H81" s="861"/>
      <c r="I81" s="861"/>
      <c r="J81" s="861"/>
      <c r="K81" s="861"/>
      <c r="L81" s="861"/>
      <c r="M81" s="862"/>
      <c r="N81" s="310">
        <f>SUM(N75:N80)</f>
        <v>1922.9914745465626</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N46+N59+N70+N81</f>
        <v>8193.7307034463047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1638.746140689261</v>
      </c>
      <c r="M88" s="854"/>
      <c r="N88" s="57"/>
    </row>
    <row r="89" spans="1:14">
      <c r="B89" s="95" t="s">
        <v>1057</v>
      </c>
      <c r="C89" s="96"/>
      <c r="D89" s="96"/>
      <c r="E89" s="96"/>
      <c r="F89" s="96"/>
      <c r="G89" s="96"/>
      <c r="H89" s="96"/>
      <c r="I89" s="93"/>
      <c r="J89" s="94"/>
      <c r="K89" s="313">
        <v>0.05</v>
      </c>
      <c r="L89" s="853">
        <f>N83*K89</f>
        <v>409.68653517231525</v>
      </c>
      <c r="M89" s="854"/>
      <c r="N89" s="57"/>
    </row>
    <row r="90" spans="1:14" ht="15.75" thickBot="1">
      <c r="B90" s="97" t="s">
        <v>1058</v>
      </c>
      <c r="C90" s="98"/>
      <c r="D90" s="98"/>
      <c r="E90" s="98"/>
      <c r="F90" s="98"/>
      <c r="G90" s="98"/>
      <c r="H90" s="98"/>
      <c r="I90" s="99"/>
      <c r="J90" s="100"/>
      <c r="K90" s="314">
        <v>0.05</v>
      </c>
      <c r="L90" s="855">
        <f>N83*K90</f>
        <v>409.68653517231525</v>
      </c>
      <c r="M90" s="856"/>
      <c r="N90" s="57"/>
    </row>
    <row r="91" spans="1:14" ht="15.75" thickBot="1">
      <c r="B91" s="818" t="s">
        <v>1037</v>
      </c>
      <c r="C91" s="819"/>
      <c r="D91" s="819"/>
      <c r="E91" s="819"/>
      <c r="F91" s="819"/>
      <c r="G91" s="819"/>
      <c r="H91" s="819"/>
      <c r="I91" s="819"/>
      <c r="J91" s="819"/>
      <c r="K91" s="819"/>
      <c r="L91" s="819"/>
      <c r="M91" s="820"/>
      <c r="N91" s="58">
        <f>L88+L89+L90</f>
        <v>2458.1192110338916</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10651.849914480197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8" t="s">
        <v>1037</v>
      </c>
      <c r="C56" s="819"/>
      <c r="D56" s="819"/>
      <c r="E56" s="819"/>
      <c r="F56" s="819"/>
      <c r="G56" s="819"/>
      <c r="H56" s="819"/>
      <c r="I56" s="819"/>
      <c r="J56" s="819"/>
      <c r="K56" s="819"/>
      <c r="L56" s="819"/>
      <c r="M56" s="820"/>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904" t="s">
        <v>1045</v>
      </c>
      <c r="M60" s="883"/>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05">
        <f>VLOOKUP(A61,TRANSPORTE!A3:D117,4,FALSE)</f>
        <v>0.4319725891332501</v>
      </c>
      <c r="M61" s="906"/>
      <c r="N61" s="296">
        <f>K61*L61</f>
        <v>0.4319725891332501</v>
      </c>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320"/>
      <c r="I64" s="288"/>
      <c r="J64" s="295"/>
      <c r="K64" s="288"/>
      <c r="L64" s="905"/>
      <c r="M64" s="90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96"/>
      <c r="M66" s="897"/>
      <c r="N66" s="133"/>
    </row>
    <row r="67" spans="1:15" ht="15.75" thickBot="1">
      <c r="B67" s="907" t="s">
        <v>1037</v>
      </c>
      <c r="C67" s="861"/>
      <c r="D67" s="861"/>
      <c r="E67" s="861"/>
      <c r="F67" s="861"/>
      <c r="G67" s="861"/>
      <c r="H67" s="861"/>
      <c r="I67" s="861"/>
      <c r="J67" s="861"/>
      <c r="K67" s="861"/>
      <c r="L67" s="861"/>
      <c r="M67" s="862"/>
      <c r="N67" s="110">
        <f>N61+N62+N63+N64+N65</f>
        <v>0.4319725891332501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57" t="s">
        <v>1047</v>
      </c>
      <c r="C71" s="858"/>
      <c r="D71" s="858"/>
      <c r="E71" s="858"/>
      <c r="F71" s="858"/>
      <c r="G71" s="858"/>
      <c r="H71" s="858"/>
      <c r="I71" s="79" t="s">
        <v>1048</v>
      </c>
      <c r="J71" s="81" t="s">
        <v>1494</v>
      </c>
      <c r="K71" s="80" t="s">
        <v>1050</v>
      </c>
      <c r="L71" s="859" t="s">
        <v>1034</v>
      </c>
      <c r="M71" s="860"/>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94"/>
      <c r="C77" s="895"/>
      <c r="D77" s="895"/>
      <c r="E77" s="895"/>
      <c r="F77" s="895"/>
      <c r="G77" s="895"/>
      <c r="H77" s="895"/>
      <c r="I77" s="132"/>
      <c r="J77" s="132"/>
      <c r="K77" s="132"/>
      <c r="L77" s="908"/>
      <c r="M77" s="908"/>
      <c r="N77" s="133"/>
    </row>
    <row r="78" spans="1:15" ht="15.75" thickBot="1">
      <c r="B78" s="907" t="s">
        <v>1037</v>
      </c>
      <c r="C78" s="861"/>
      <c r="D78" s="861"/>
      <c r="E78" s="861"/>
      <c r="F78" s="861"/>
      <c r="G78" s="861"/>
      <c r="H78" s="861"/>
      <c r="I78" s="861"/>
      <c r="J78" s="861"/>
      <c r="K78" s="861"/>
      <c r="L78" s="861"/>
      <c r="M78" s="862"/>
      <c r="N78" s="469"/>
    </row>
    <row r="79" spans="1:15" ht="15.75" thickBot="1">
      <c r="B79" s="39"/>
      <c r="C79" s="40"/>
      <c r="D79" s="40"/>
      <c r="E79" s="40"/>
      <c r="F79" s="40"/>
      <c r="G79" s="40"/>
      <c r="H79" s="40"/>
      <c r="I79" s="40"/>
      <c r="J79" s="40"/>
      <c r="K79" s="40"/>
      <c r="L79" s="40"/>
      <c r="M79" s="40"/>
      <c r="N79" s="41"/>
    </row>
    <row r="80" spans="1:15" ht="15.75" thickBot="1">
      <c r="B80" s="818" t="s">
        <v>1051</v>
      </c>
      <c r="C80" s="819"/>
      <c r="D80" s="819"/>
      <c r="E80" s="819"/>
      <c r="F80" s="819"/>
      <c r="G80" s="819"/>
      <c r="H80" s="819"/>
      <c r="I80" s="819"/>
      <c r="J80" s="819"/>
      <c r="K80" s="819"/>
      <c r="L80" s="819"/>
      <c r="M80" s="820"/>
      <c r="N80" s="105">
        <f>N43+N56+N67+N78</f>
        <v>0.4319725891332501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3" t="s">
        <v>1053</v>
      </c>
      <c r="C84" s="864"/>
      <c r="D84" s="864"/>
      <c r="E84" s="864"/>
      <c r="F84" s="864"/>
      <c r="G84" s="864"/>
      <c r="H84" s="864"/>
      <c r="I84" s="323"/>
      <c r="J84" s="343"/>
      <c r="K84" s="311" t="s">
        <v>1054</v>
      </c>
      <c r="L84" s="865" t="s">
        <v>1055</v>
      </c>
      <c r="M84" s="866"/>
      <c r="N84" s="312"/>
    </row>
    <row r="85" spans="1:14">
      <c r="B85" s="851" t="s">
        <v>1056</v>
      </c>
      <c r="C85" s="852"/>
      <c r="D85" s="852"/>
      <c r="E85" s="852"/>
      <c r="F85" s="852"/>
      <c r="G85" s="852"/>
      <c r="H85" s="852"/>
      <c r="I85" s="93"/>
      <c r="J85" s="94"/>
      <c r="K85" s="313">
        <v>0.2</v>
      </c>
      <c r="L85" s="853">
        <f>N80*K85</f>
        <v>8.639451782665003E-2</v>
      </c>
      <c r="M85" s="854"/>
      <c r="N85" s="57"/>
    </row>
    <row r="86" spans="1:14">
      <c r="B86" s="95" t="s">
        <v>1057</v>
      </c>
      <c r="C86" s="96"/>
      <c r="D86" s="96"/>
      <c r="E86" s="96"/>
      <c r="F86" s="96"/>
      <c r="G86" s="96"/>
      <c r="H86" s="96"/>
      <c r="I86" s="93"/>
      <c r="J86" s="94"/>
      <c r="K86" s="313">
        <v>0.05</v>
      </c>
      <c r="L86" s="853">
        <f>N80*K86</f>
        <v>2.1598629456662508E-2</v>
      </c>
      <c r="M86" s="854"/>
      <c r="N86" s="57"/>
    </row>
    <row r="87" spans="1:14" ht="15.75" thickBot="1">
      <c r="B87" s="97" t="s">
        <v>1058</v>
      </c>
      <c r="C87" s="98"/>
      <c r="D87" s="98"/>
      <c r="E87" s="98"/>
      <c r="F87" s="98"/>
      <c r="G87" s="98"/>
      <c r="H87" s="98"/>
      <c r="I87" s="99"/>
      <c r="J87" s="100"/>
      <c r="K87" s="314">
        <v>0.05</v>
      </c>
      <c r="L87" s="855">
        <f>N80*K87</f>
        <v>2.1598629456662508E-2</v>
      </c>
      <c r="M87" s="856"/>
      <c r="N87" s="57"/>
    </row>
    <row r="88" spans="1:14" ht="15.75" thickBot="1">
      <c r="B88" s="818" t="s">
        <v>1037</v>
      </c>
      <c r="C88" s="819"/>
      <c r="D88" s="819"/>
      <c r="E88" s="819"/>
      <c r="F88" s="819"/>
      <c r="G88" s="819"/>
      <c r="H88" s="819"/>
      <c r="I88" s="819"/>
      <c r="J88" s="819"/>
      <c r="K88" s="819"/>
      <c r="L88" s="819"/>
      <c r="M88" s="820"/>
      <c r="N88" s="58">
        <f>L85+L86+L87</f>
        <v>0.12959177673997505</v>
      </c>
    </row>
    <row r="89" spans="1:14" ht="15.75" thickBot="1">
      <c r="B89" s="39"/>
      <c r="C89" s="40"/>
      <c r="D89" s="40"/>
      <c r="E89" s="40"/>
      <c r="F89" s="40"/>
      <c r="G89" s="40"/>
      <c r="H89" s="40"/>
      <c r="I89" s="40"/>
      <c r="J89" s="40"/>
      <c r="K89" s="40"/>
      <c r="L89" s="40"/>
      <c r="M89" s="40"/>
      <c r="N89" s="41"/>
    </row>
    <row r="90" spans="1:14" ht="15.75" thickBot="1">
      <c r="A90" t="s">
        <v>2122</v>
      </c>
      <c r="B90" s="818" t="s">
        <v>1059</v>
      </c>
      <c r="C90" s="819"/>
      <c r="D90" s="819"/>
      <c r="E90" s="819"/>
      <c r="F90" s="819"/>
      <c r="G90" s="819"/>
      <c r="H90" s="819"/>
      <c r="I90" s="819"/>
      <c r="J90" s="819"/>
      <c r="K90" s="819"/>
      <c r="L90" s="819"/>
      <c r="M90" s="820"/>
      <c r="N90" s="58">
        <f>N80+N88</f>
        <v>0.56156436587322511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190</v>
      </c>
      <c r="B36" s="867" t="str">
        <f>VLOOKUP(A36,EQUIPOS!A6:D154,3,FALSE)</f>
        <v>Diferencial de 3 ton</v>
      </c>
      <c r="C36" s="868"/>
      <c r="D36" s="868"/>
      <c r="E36" s="868"/>
      <c r="F36" s="868"/>
      <c r="G36" s="868"/>
      <c r="H36" s="869"/>
      <c r="I36" s="276"/>
      <c r="J36" s="277"/>
      <c r="K36" s="278">
        <f>VLOOKUP(A36,EQUIPOS!A6:D163,4,FALSE)</f>
        <v>2563.0278842060457</v>
      </c>
      <c r="L36" s="279"/>
      <c r="M36" s="345">
        <v>40</v>
      </c>
      <c r="N36" s="281">
        <f t="shared" ref="N36:N41" si="0">K36/M36</f>
        <v>64.075697105151136</v>
      </c>
    </row>
    <row r="37" spans="1:14">
      <c r="A37" s="119" t="s">
        <v>195</v>
      </c>
      <c r="B37" s="867" t="str">
        <f>VLOOKUP(A37,EQUIPOS!A7:D154,3,FALSE)</f>
        <v xml:space="preserve">Equipo de oxicorte, Capacidad de corte: hasta 6´´ (152mm) </v>
      </c>
      <c r="C37" s="868"/>
      <c r="D37" s="868"/>
      <c r="E37" s="868"/>
      <c r="F37" s="868"/>
      <c r="G37" s="868"/>
      <c r="H37" s="869"/>
      <c r="I37" s="430"/>
      <c r="J37" s="431"/>
      <c r="K37" s="278">
        <f>VLOOKUP(A37,EQUIPOS!A7:D164,4,FALSE)</f>
        <v>6299.2230736483616</v>
      </c>
      <c r="L37" s="344"/>
      <c r="M37" s="345">
        <v>400</v>
      </c>
      <c r="N37" s="281">
        <f t="shared" si="0"/>
        <v>15.748057684120903</v>
      </c>
    </row>
    <row r="38" spans="1:14">
      <c r="A38" s="119" t="s">
        <v>204</v>
      </c>
      <c r="B38" s="867" t="str">
        <f>VLOOKUP(A38,EQUIPOS!A8:D154,3,FALSE)</f>
        <v xml:space="preserve">Equipo de soldadura 250 AMP
</v>
      </c>
      <c r="C38" s="868"/>
      <c r="D38" s="868"/>
      <c r="E38" s="868"/>
      <c r="F38" s="868"/>
      <c r="G38" s="868"/>
      <c r="H38" s="869"/>
      <c r="I38" s="430"/>
      <c r="J38" s="431"/>
      <c r="K38" s="278">
        <f>VLOOKUP(A38,EQUIPOS!A8:D165,4,FALSE)</f>
        <v>3822.8724989357179</v>
      </c>
      <c r="L38" s="344"/>
      <c r="M38" s="345">
        <v>400</v>
      </c>
      <c r="N38" s="281">
        <f t="shared" si="0"/>
        <v>9.5571812473392939</v>
      </c>
    </row>
    <row r="39" spans="1:14">
      <c r="A39" s="119" t="s">
        <v>208</v>
      </c>
      <c r="B39" s="867" t="str">
        <f>VLOOKUP(A39,EQUIPOS!A9:D154,3,FALSE)</f>
        <v>Equipo de soldadura 400</v>
      </c>
      <c r="C39" s="868"/>
      <c r="D39" s="868"/>
      <c r="E39" s="868"/>
      <c r="F39" s="868"/>
      <c r="G39" s="868"/>
      <c r="H39" s="869"/>
      <c r="I39" s="430"/>
      <c r="J39" s="431"/>
      <c r="K39" s="278">
        <f>VLOOKUP(A39,EQUIPOS!A9:D166,4,FALSE)</f>
        <v>5164.3550446998734</v>
      </c>
      <c r="L39" s="344"/>
      <c r="M39" s="345">
        <v>400</v>
      </c>
      <c r="N39" s="281">
        <f t="shared" si="0"/>
        <v>12.910887611749683</v>
      </c>
    </row>
    <row r="40" spans="1:14">
      <c r="A40" s="119" t="s">
        <v>210</v>
      </c>
      <c r="B40" s="867" t="str">
        <f>VLOOKUP(A40,EQUIPOS!A10:D154,3,FALSE)</f>
        <v>Equipo de soldadura 600</v>
      </c>
      <c r="C40" s="868"/>
      <c r="D40" s="868"/>
      <c r="E40" s="868"/>
      <c r="F40" s="868"/>
      <c r="G40" s="868"/>
      <c r="H40" s="869"/>
      <c r="I40" s="430"/>
      <c r="J40" s="431"/>
      <c r="K40" s="278">
        <f>VLOOKUP(A40,EQUIPOS!A10:D167,4,FALSE)</f>
        <v>5464.7020008514273</v>
      </c>
      <c r="L40" s="344"/>
      <c r="M40" s="345">
        <v>400</v>
      </c>
      <c r="N40" s="281">
        <f t="shared" si="0"/>
        <v>13.661755002128569</v>
      </c>
    </row>
    <row r="41" spans="1:14">
      <c r="A41" s="119" t="s">
        <v>243</v>
      </c>
      <c r="B41" s="867" t="str">
        <f>VLOOKUP(A41,EQUIPOS!A11:D155,3,FALSE)</f>
        <v>Grúa 10 ton</v>
      </c>
      <c r="C41" s="868"/>
      <c r="D41" s="868"/>
      <c r="E41" s="868"/>
      <c r="F41" s="868"/>
      <c r="G41" s="868"/>
      <c r="H41" s="869"/>
      <c r="I41" s="430"/>
      <c r="J41" s="431"/>
      <c r="K41" s="278">
        <f>VLOOKUP(A41,EQUIPOS!A11:D168,4,FALSE)</f>
        <v>191305.95270072177</v>
      </c>
      <c r="L41" s="344"/>
      <c r="M41" s="345">
        <v>400</v>
      </c>
      <c r="N41" s="281">
        <f t="shared" si="0"/>
        <v>478.26488175180441</v>
      </c>
    </row>
    <row r="42" spans="1:14">
      <c r="B42" s="867"/>
      <c r="C42" s="868"/>
      <c r="D42" s="868"/>
      <c r="E42" s="868"/>
      <c r="F42" s="868"/>
      <c r="G42" s="868"/>
      <c r="H42" s="869"/>
      <c r="I42" s="42"/>
      <c r="J42" s="43"/>
      <c r="K42" s="278"/>
      <c r="L42" s="285"/>
      <c r="M42" s="345"/>
      <c r="N42" s="281"/>
    </row>
    <row r="43" spans="1:14">
      <c r="B43" s="329"/>
      <c r="C43" s="330"/>
      <c r="D43" s="330"/>
      <c r="E43" s="330"/>
      <c r="F43" s="332"/>
      <c r="G43" s="332"/>
      <c r="H43" s="131"/>
      <c r="I43" s="42"/>
      <c r="J43" s="43"/>
      <c r="K43" s="278"/>
      <c r="L43" s="285"/>
      <c r="M43" s="286"/>
      <c r="N43" s="282"/>
    </row>
    <row r="44" spans="1:14">
      <c r="B44" s="875" t="s">
        <v>1036</v>
      </c>
      <c r="C44" s="876"/>
      <c r="D44" s="876"/>
      <c r="E44" s="44"/>
      <c r="F44" s="45"/>
      <c r="G44" s="45"/>
      <c r="H44" s="46"/>
      <c r="I44" s="42"/>
      <c r="J44" s="43"/>
      <c r="K44" s="288"/>
      <c r="L44" s="285"/>
      <c r="M44" s="410">
        <v>0.05</v>
      </c>
      <c r="N44" s="353">
        <f>N81*M44</f>
        <v>96.149573727328132</v>
      </c>
    </row>
    <row r="45" spans="1:14" ht="15.75" thickBot="1">
      <c r="B45" s="867"/>
      <c r="C45" s="868"/>
      <c r="D45" s="868"/>
      <c r="E45" s="868"/>
      <c r="F45" s="868"/>
      <c r="G45" s="868"/>
      <c r="H45" s="869"/>
      <c r="I45" s="877"/>
      <c r="J45" s="878"/>
      <c r="K45" s="47"/>
      <c r="L45" s="879"/>
      <c r="M45" s="880"/>
      <c r="N45" s="111"/>
    </row>
    <row r="46" spans="1:14" ht="15.75" thickBot="1">
      <c r="B46" s="818" t="s">
        <v>1037</v>
      </c>
      <c r="C46" s="819"/>
      <c r="D46" s="819"/>
      <c r="E46" s="819"/>
      <c r="F46" s="819"/>
      <c r="G46" s="819"/>
      <c r="H46" s="819"/>
      <c r="I46" s="819"/>
      <c r="J46" s="819"/>
      <c r="K46" s="819"/>
      <c r="L46" s="819"/>
      <c r="M46" s="820"/>
      <c r="N46" s="403">
        <f>SUM(N36:N44)</f>
        <v>690.36803412962217</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3" t="s">
        <v>1028</v>
      </c>
      <c r="C50" s="864"/>
      <c r="D50" s="864"/>
      <c r="E50" s="864"/>
      <c r="F50" s="864"/>
      <c r="G50" s="864"/>
      <c r="H50" s="864"/>
      <c r="I50" s="898"/>
      <c r="J50" s="324" t="s">
        <v>1029</v>
      </c>
      <c r="K50" s="91" t="s">
        <v>1030</v>
      </c>
      <c r="L50" s="899" t="s">
        <v>1039</v>
      </c>
      <c r="M50" s="898"/>
      <c r="N50" s="92" t="s">
        <v>1035</v>
      </c>
    </row>
    <row r="51" spans="1:14">
      <c r="A51" s="169" t="s">
        <v>469</v>
      </c>
      <c r="B51" s="49" t="str">
        <f>VLOOKUP(A51,MATERIALES!A5:D372,3,FALSE)</f>
        <v>Fundente</v>
      </c>
      <c r="C51" s="290"/>
      <c r="D51" s="290"/>
      <c r="E51" s="290"/>
      <c r="F51" s="290"/>
      <c r="G51" s="290"/>
      <c r="H51" s="290"/>
      <c r="I51" s="290"/>
      <c r="J51" s="320" t="str">
        <f>VLOOKUP(A51,MATERIALES!A6:D636,2,FALSE)</f>
        <v>kg</v>
      </c>
      <c r="K51" s="291">
        <v>5.0000000000000001E-3</v>
      </c>
      <c r="L51" s="276"/>
      <c r="M51" s="411">
        <f>VLOOKUP(A51,MATERIALES!A5:D389,4,FALSE)</f>
        <v>31826</v>
      </c>
      <c r="N51" s="281">
        <f>K51*M51</f>
        <v>159.13</v>
      </c>
    </row>
    <row r="52" spans="1:14">
      <c r="A52" s="169" t="s">
        <v>471</v>
      </c>
      <c r="B52" s="49" t="str">
        <f>VLOOKUP(A52,MATERIALES!A6:D372,3,FALSE)</f>
        <v>Gas propano</v>
      </c>
      <c r="C52" s="434"/>
      <c r="D52" s="434"/>
      <c r="E52" s="434"/>
      <c r="F52" s="434"/>
      <c r="G52" s="434"/>
      <c r="H52" s="434"/>
      <c r="I52" s="434"/>
      <c r="J52" s="321" t="str">
        <f>VLOOKUP(A52,MATERIALES!A6:D637,2,FALSE)</f>
        <v>kg</v>
      </c>
      <c r="K52" s="406">
        <v>5.0000000000000001E-3</v>
      </c>
      <c r="L52" s="430"/>
      <c r="M52" s="411">
        <f>VLOOKUP(A52,MATERIALES!A6:D390,4,FALSE)</f>
        <v>2800</v>
      </c>
      <c r="N52" s="281">
        <f t="shared" ref="N52:N58" si="1">K52*M52</f>
        <v>14</v>
      </c>
    </row>
    <row r="53" spans="1:14">
      <c r="A53" s="169" t="s">
        <v>613</v>
      </c>
      <c r="B53" s="49" t="str">
        <f>VLOOKUP(A53,MATERIALES!A6:D372,3,FALSE)</f>
        <v xml:space="preserve">Oxigeno industrial
</v>
      </c>
      <c r="C53" s="434"/>
      <c r="D53" s="434"/>
      <c r="E53" s="434"/>
      <c r="F53" s="434"/>
      <c r="G53" s="434"/>
      <c r="H53" s="434"/>
      <c r="I53" s="434"/>
      <c r="J53" s="321" t="str">
        <f>VLOOKUP(A53,MATERIALES!A7:D638,2,FALSE)</f>
        <v>kg</v>
      </c>
      <c r="K53" s="406">
        <v>5.0000000000000001E-3</v>
      </c>
      <c r="L53" s="430"/>
      <c r="M53" s="411">
        <f>VLOOKUP(A53,MATERIALES!A6:D391,4,FALSE)</f>
        <v>93411</v>
      </c>
      <c r="N53" s="281">
        <f t="shared" si="1"/>
        <v>467.05500000000001</v>
      </c>
    </row>
    <row r="54" spans="1:14">
      <c r="A54" s="169" t="s">
        <v>706</v>
      </c>
      <c r="B54" s="49" t="str">
        <f>VLOOKUP(A54,MATERIALES!A6:D372,3,FALSE)</f>
        <v>Soldadura 7018</v>
      </c>
      <c r="C54" s="434"/>
      <c r="D54" s="434"/>
      <c r="E54" s="434"/>
      <c r="F54" s="434"/>
      <c r="G54" s="434"/>
      <c r="H54" s="434"/>
      <c r="I54" s="434"/>
      <c r="J54" s="321" t="str">
        <f>VLOOKUP(A54,MATERIALES!A8:D639,2,FALSE)</f>
        <v>kg</v>
      </c>
      <c r="K54" s="406">
        <v>0.01</v>
      </c>
      <c r="L54" s="430"/>
      <c r="M54" s="411">
        <f>VLOOKUP(A54,MATERIALES!A6:D392,4,FALSE)</f>
        <v>12700</v>
      </c>
      <c r="N54" s="281">
        <f t="shared" si="1"/>
        <v>127</v>
      </c>
    </row>
    <row r="55" spans="1:14">
      <c r="A55" s="169" t="s">
        <v>710</v>
      </c>
      <c r="B55" s="49" t="str">
        <f>VLOOKUP(A55,MATERIALES!A7:D372,3,FALSE)</f>
        <v>Soldadura L-70</v>
      </c>
      <c r="C55" s="434"/>
      <c r="D55" s="434"/>
      <c r="E55" s="434"/>
      <c r="F55" s="434"/>
      <c r="G55" s="434"/>
      <c r="H55" s="434"/>
      <c r="I55" s="434"/>
      <c r="J55" s="321" t="str">
        <f>VLOOKUP(A55,MATERIALES!A9:D640,2,FALSE)</f>
        <v>kg</v>
      </c>
      <c r="K55" s="406">
        <v>0.01</v>
      </c>
      <c r="L55" s="430"/>
      <c r="M55" s="411">
        <f>VLOOKUP(A55,MATERIALES!A7:D393,4,FALSE)</f>
        <v>21184</v>
      </c>
      <c r="N55" s="281">
        <f t="shared" si="1"/>
        <v>211.84</v>
      </c>
    </row>
    <row r="56" spans="1:14">
      <c r="A56" s="169" t="s">
        <v>639</v>
      </c>
      <c r="B56" s="49" t="str">
        <f>VLOOKUP(A56,MATERIALES!A8:D372,3,FALSE)</f>
        <v>Pintura anticorrosiva</v>
      </c>
      <c r="C56" s="434"/>
      <c r="D56" s="434"/>
      <c r="E56" s="434"/>
      <c r="F56" s="434"/>
      <c r="G56" s="434"/>
      <c r="H56" s="434"/>
      <c r="I56" s="434"/>
      <c r="J56" s="321" t="str">
        <f>VLOOKUP(A56,MATERIALES!A10:D641,2,FALSE)</f>
        <v>gal</v>
      </c>
      <c r="K56" s="445">
        <v>5.0000000000000001E-4</v>
      </c>
      <c r="L56" s="430"/>
      <c r="M56" s="411">
        <f>VLOOKUP(A56,MATERIALES!A8:D394,4,FALSE)</f>
        <v>41756.333333333336</v>
      </c>
      <c r="N56" s="281">
        <f t="shared" si="1"/>
        <v>20.878166666666669</v>
      </c>
    </row>
    <row r="57" spans="1:14">
      <c r="A57" s="169" t="s">
        <v>638</v>
      </c>
      <c r="B57" s="49" t="str">
        <f>VLOOKUP(A57,MATERIALES!A9:D372,3,FALSE)</f>
        <v xml:space="preserve">Pintura acrílica, esmalte o similar </v>
      </c>
      <c r="C57" s="434"/>
      <c r="D57" s="434"/>
      <c r="E57" s="434"/>
      <c r="F57" s="434"/>
      <c r="G57" s="434"/>
      <c r="H57" s="434"/>
      <c r="I57" s="434"/>
      <c r="J57" s="321" t="str">
        <f>VLOOKUP(A57,MATERIALES!A11:D642,2,FALSE)</f>
        <v>gal</v>
      </c>
      <c r="K57" s="406">
        <v>1E-3</v>
      </c>
      <c r="L57" s="430"/>
      <c r="M57" s="411">
        <f>VLOOKUP(A57,MATERIALES!A9:D395,4,FALSE)</f>
        <v>52000</v>
      </c>
      <c r="N57" s="281">
        <f t="shared" si="1"/>
        <v>52</v>
      </c>
    </row>
    <row r="58" spans="1:14" ht="15.75" thickBot="1">
      <c r="A58" t="s">
        <v>912</v>
      </c>
      <c r="B58" s="49" t="str">
        <f>VLOOKUP(A58,MATERIALES!A10:D372,3,FALSE)</f>
        <v xml:space="preserve">Disolvente para pintura (TINNER)
</v>
      </c>
      <c r="C58" s="319"/>
      <c r="D58" s="319"/>
      <c r="E58" s="319"/>
      <c r="F58" s="319"/>
      <c r="G58" s="319"/>
      <c r="H58" s="319"/>
      <c r="I58" s="319"/>
      <c r="J58" s="442" t="str">
        <f>VLOOKUP(A58,MATERIALES!A11:D643,2,FALSE)</f>
        <v>gal</v>
      </c>
      <c r="K58" s="132">
        <v>1E-3</v>
      </c>
      <c r="L58" s="334"/>
      <c r="M58" s="411">
        <f>VLOOKUP(A58,MATERIALES!A10:D396,4,FALSE)</f>
        <v>18000</v>
      </c>
      <c r="N58" s="281">
        <f t="shared" si="1"/>
        <v>18</v>
      </c>
    </row>
    <row r="59" spans="1:14" ht="15.75" thickBot="1">
      <c r="B59" s="818" t="s">
        <v>1037</v>
      </c>
      <c r="C59" s="819"/>
      <c r="D59" s="819"/>
      <c r="E59" s="819"/>
      <c r="F59" s="819"/>
      <c r="G59" s="819"/>
      <c r="H59" s="819"/>
      <c r="I59" s="819"/>
      <c r="J59" s="819"/>
      <c r="K59" s="819"/>
      <c r="L59" s="819"/>
      <c r="M59" s="820"/>
      <c r="N59" s="403">
        <f>SUM(N51:N58)</f>
        <v>1069.9031666666665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904" t="s">
        <v>1045</v>
      </c>
      <c r="M63" s="883"/>
      <c r="N63" s="82" t="s">
        <v>1035</v>
      </c>
    </row>
    <row r="64" spans="1:14">
      <c r="B64" s="52"/>
      <c r="C64" s="326"/>
      <c r="D64" s="326"/>
      <c r="E64" s="326"/>
      <c r="F64" s="326"/>
      <c r="G64" s="326"/>
      <c r="H64" s="320"/>
      <c r="I64" s="288"/>
      <c r="J64" s="295"/>
      <c r="K64" s="288"/>
      <c r="L64" s="905"/>
      <c r="M64" s="906"/>
      <c r="N64" s="296"/>
    </row>
    <row r="65" spans="1:15">
      <c r="B65" s="52"/>
      <c r="C65" s="53"/>
      <c r="D65" s="53"/>
      <c r="E65" s="53"/>
      <c r="F65" s="53"/>
      <c r="G65" s="53"/>
      <c r="H65" s="320"/>
      <c r="I65" s="288"/>
      <c r="J65" s="295"/>
      <c r="K65" s="288"/>
      <c r="L65" s="905"/>
      <c r="M65" s="906"/>
      <c r="N65" s="296"/>
    </row>
    <row r="66" spans="1:15">
      <c r="B66" s="52"/>
      <c r="C66" s="53"/>
      <c r="D66" s="53"/>
      <c r="E66" s="53"/>
      <c r="F66" s="53"/>
      <c r="G66" s="53"/>
      <c r="H66" s="320"/>
      <c r="I66" s="288"/>
      <c r="J66" s="295"/>
      <c r="K66" s="288"/>
      <c r="L66" s="905"/>
      <c r="M66" s="906"/>
      <c r="N66" s="296"/>
    </row>
    <row r="67" spans="1:15">
      <c r="B67" s="52"/>
      <c r="C67" s="53"/>
      <c r="D67" s="53"/>
      <c r="E67" s="53"/>
      <c r="F67" s="53"/>
      <c r="G67" s="53"/>
      <c r="H67" s="320"/>
      <c r="I67" s="288"/>
      <c r="J67" s="295"/>
      <c r="K67" s="288"/>
      <c r="L67" s="905"/>
      <c r="M67" s="906"/>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96"/>
      <c r="M69" s="897"/>
      <c r="N69" s="133"/>
    </row>
    <row r="70" spans="1:15" ht="15.75" thickBot="1">
      <c r="B70" s="907" t="s">
        <v>1037</v>
      </c>
      <c r="C70" s="861"/>
      <c r="D70" s="861"/>
      <c r="E70" s="861"/>
      <c r="F70" s="861"/>
      <c r="G70" s="861"/>
      <c r="H70" s="861"/>
      <c r="I70" s="861"/>
      <c r="J70" s="861"/>
      <c r="K70" s="861"/>
      <c r="L70" s="861"/>
      <c r="M70" s="862"/>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57" t="s">
        <v>1047</v>
      </c>
      <c r="C74" s="858"/>
      <c r="D74" s="858"/>
      <c r="E74" s="858"/>
      <c r="F74" s="858"/>
      <c r="G74" s="858"/>
      <c r="H74" s="858"/>
      <c r="I74" s="79" t="s">
        <v>1048</v>
      </c>
      <c r="J74" s="81" t="s">
        <v>1494</v>
      </c>
      <c r="K74" s="80" t="s">
        <v>1050</v>
      </c>
      <c r="L74" s="859" t="s">
        <v>1034</v>
      </c>
      <c r="M74" s="860"/>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75" thickBot="1">
      <c r="B80" s="894"/>
      <c r="C80" s="895"/>
      <c r="D80" s="895"/>
      <c r="E80" s="895"/>
      <c r="F80" s="895"/>
      <c r="G80" s="895"/>
      <c r="H80" s="895"/>
      <c r="I80" s="479"/>
      <c r="J80" s="480"/>
      <c r="K80" s="483"/>
      <c r="L80" s="484"/>
      <c r="M80" s="485"/>
      <c r="N80" s="404"/>
    </row>
    <row r="81" spans="1:14" ht="15.75" thickBot="1">
      <c r="B81" s="907" t="s">
        <v>1037</v>
      </c>
      <c r="C81" s="861"/>
      <c r="D81" s="861"/>
      <c r="E81" s="861"/>
      <c r="F81" s="861"/>
      <c r="G81" s="861"/>
      <c r="H81" s="861"/>
      <c r="I81" s="861"/>
      <c r="J81" s="861"/>
      <c r="K81" s="861"/>
      <c r="L81" s="861"/>
      <c r="M81" s="862"/>
      <c r="N81" s="310">
        <f>SUM(N75:N80)</f>
        <v>1922.9914745465626</v>
      </c>
    </row>
    <row r="82" spans="1:14" ht="15.75" thickBot="1">
      <c r="B82" s="39"/>
      <c r="C82" s="40"/>
      <c r="D82" s="40"/>
      <c r="E82" s="40"/>
      <c r="F82" s="40"/>
      <c r="G82" s="40"/>
      <c r="H82" s="40"/>
      <c r="I82" s="40"/>
      <c r="J82" s="40"/>
      <c r="K82" s="40"/>
      <c r="L82" s="40"/>
      <c r="M82" s="40"/>
      <c r="N82" s="41"/>
    </row>
    <row r="83" spans="1:14" ht="15.75" thickBot="1">
      <c r="B83" s="818" t="s">
        <v>1051</v>
      </c>
      <c r="C83" s="819"/>
      <c r="D83" s="819"/>
      <c r="E83" s="819"/>
      <c r="F83" s="819"/>
      <c r="G83" s="819"/>
      <c r="H83" s="819"/>
      <c r="I83" s="819"/>
      <c r="J83" s="819"/>
      <c r="K83" s="819"/>
      <c r="L83" s="819"/>
      <c r="M83" s="820"/>
      <c r="N83" s="105">
        <f>N46+N59+N70+N81</f>
        <v>3683.2626753428513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3" t="s">
        <v>1053</v>
      </c>
      <c r="C87" s="864"/>
      <c r="D87" s="864"/>
      <c r="E87" s="864"/>
      <c r="F87" s="864"/>
      <c r="G87" s="864"/>
      <c r="H87" s="864"/>
      <c r="I87" s="323"/>
      <c r="J87" s="343"/>
      <c r="K87" s="311" t="s">
        <v>1054</v>
      </c>
      <c r="L87" s="865" t="s">
        <v>1055</v>
      </c>
      <c r="M87" s="866"/>
      <c r="N87" s="312"/>
    </row>
    <row r="88" spans="1:14">
      <c r="B88" s="851" t="s">
        <v>1056</v>
      </c>
      <c r="C88" s="852"/>
      <c r="D88" s="852"/>
      <c r="E88" s="852"/>
      <c r="F88" s="852"/>
      <c r="G88" s="852"/>
      <c r="H88" s="852"/>
      <c r="I88" s="93"/>
      <c r="J88" s="94"/>
      <c r="K88" s="313">
        <v>0.2</v>
      </c>
      <c r="L88" s="853">
        <f>N83*K88</f>
        <v>736.65253506857027</v>
      </c>
      <c r="M88" s="854"/>
      <c r="N88" s="57"/>
    </row>
    <row r="89" spans="1:14">
      <c r="B89" s="95" t="s">
        <v>1057</v>
      </c>
      <c r="C89" s="96"/>
      <c r="D89" s="96"/>
      <c r="E89" s="96"/>
      <c r="F89" s="96"/>
      <c r="G89" s="96"/>
      <c r="H89" s="96"/>
      <c r="I89" s="93"/>
      <c r="J89" s="94"/>
      <c r="K89" s="313">
        <v>0.05</v>
      </c>
      <c r="L89" s="853">
        <f>N83*K89</f>
        <v>184.16313376714257</v>
      </c>
      <c r="M89" s="854"/>
      <c r="N89" s="57"/>
    </row>
    <row r="90" spans="1:14" ht="15.75" thickBot="1">
      <c r="B90" s="97" t="s">
        <v>1058</v>
      </c>
      <c r="C90" s="98"/>
      <c r="D90" s="98"/>
      <c r="E90" s="98"/>
      <c r="F90" s="98"/>
      <c r="G90" s="98"/>
      <c r="H90" s="98"/>
      <c r="I90" s="99"/>
      <c r="J90" s="100"/>
      <c r="K90" s="314">
        <v>0.05</v>
      </c>
      <c r="L90" s="855">
        <f>N83*K90</f>
        <v>184.16313376714257</v>
      </c>
      <c r="M90" s="856"/>
      <c r="N90" s="57"/>
    </row>
    <row r="91" spans="1:14" ht="15.75" thickBot="1">
      <c r="B91" s="818" t="s">
        <v>1037</v>
      </c>
      <c r="C91" s="819"/>
      <c r="D91" s="819"/>
      <c r="E91" s="819"/>
      <c r="F91" s="819"/>
      <c r="G91" s="819"/>
      <c r="H91" s="819"/>
      <c r="I91" s="819"/>
      <c r="J91" s="819"/>
      <c r="K91" s="819"/>
      <c r="L91" s="819"/>
      <c r="M91" s="820"/>
      <c r="N91" s="58">
        <f>L88+L89+L90</f>
        <v>1104.9788026028555</v>
      </c>
    </row>
    <row r="92" spans="1:14" ht="15.75" thickBot="1">
      <c r="B92" s="39"/>
      <c r="C92" s="40"/>
      <c r="D92" s="40"/>
      <c r="E92" s="40"/>
      <c r="F92" s="40"/>
      <c r="G92" s="40"/>
      <c r="H92" s="40"/>
      <c r="I92" s="40"/>
      <c r="J92" s="40"/>
      <c r="K92" s="40"/>
      <c r="L92" s="40"/>
      <c r="M92" s="40"/>
      <c r="N92" s="41"/>
    </row>
    <row r="93" spans="1:14" ht="15.75" thickBot="1">
      <c r="A93" t="s">
        <v>2122</v>
      </c>
      <c r="B93" s="818" t="s">
        <v>1059</v>
      </c>
      <c r="C93" s="819"/>
      <c r="D93" s="819"/>
      <c r="E93" s="819"/>
      <c r="F93" s="819"/>
      <c r="G93" s="819"/>
      <c r="H93" s="819"/>
      <c r="I93" s="819"/>
      <c r="J93" s="819"/>
      <c r="K93" s="819"/>
      <c r="L93" s="819"/>
      <c r="M93" s="820"/>
      <c r="N93" s="196">
        <f>N83+N91</f>
        <v>4788.2414779457067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42.75" customHeight="1" thickBot="1">
      <c r="A31" t="s">
        <v>1929</v>
      </c>
      <c r="B31" s="86" t="s">
        <v>1212</v>
      </c>
      <c r="C31" s="960" t="s">
        <v>2238</v>
      </c>
      <c r="D31" s="961"/>
      <c r="E31" s="961"/>
      <c r="F31" s="961"/>
      <c r="G31" s="961"/>
      <c r="H31" s="961"/>
      <c r="I31" s="961"/>
      <c r="J31" s="961"/>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188</v>
      </c>
      <c r="B36" s="867" t="str">
        <f>VLOOKUP(A36,EQUIPOS!A6:D154,3,FALSE)</f>
        <v>Diferencial</v>
      </c>
      <c r="C36" s="868"/>
      <c r="D36" s="868"/>
      <c r="E36" s="868"/>
      <c r="F36" s="868"/>
      <c r="G36" s="868"/>
      <c r="H36" s="869"/>
      <c r="I36" s="276"/>
      <c r="J36" s="277"/>
      <c r="K36" s="278">
        <f>VLOOKUP(A36,EQUIPOS!A6:D163,4,FALSE)</f>
        <v>17305.225627926779</v>
      </c>
      <c r="L36" s="279"/>
      <c r="M36" s="345">
        <v>4</v>
      </c>
      <c r="N36" s="281">
        <f>K36/M36</f>
        <v>4326.3064069816946</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N75*M41</f>
        <v>957.5100976143749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5283.8165045960695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507</v>
      </c>
      <c r="B48" s="49" t="str">
        <f>VLOOKUP(A48,MATERIALES!A5:D372,3,FALSE)</f>
        <v>Mortero 1:3 Para Anillos</v>
      </c>
      <c r="C48" s="290"/>
      <c r="D48" s="290"/>
      <c r="E48" s="290"/>
      <c r="F48" s="290"/>
      <c r="G48" s="290"/>
      <c r="H48" s="290"/>
      <c r="I48" s="290"/>
      <c r="J48" s="320" t="str">
        <f>VLOOKUP(A48,MATERIALES!A4:D633,2,FALSE)</f>
        <v>m3</v>
      </c>
      <c r="K48" s="291">
        <v>0.01</v>
      </c>
      <c r="L48" s="276"/>
      <c r="M48" s="411">
        <f>VLOOKUP(A48,MATERIALES!A5:D389,4,FALSE)</f>
        <v>270594</v>
      </c>
      <c r="N48" s="281">
        <f>K48*M48</f>
        <v>2705.94</v>
      </c>
    </row>
    <row r="49" spans="1:14">
      <c r="A49" s="169" t="s">
        <v>780</v>
      </c>
      <c r="B49" s="49" t="str">
        <f>VLOOKUP(A49,MATERIALES!A6:D372,3,FALSE)</f>
        <v>Tubo concreto simple 450 mm</v>
      </c>
      <c r="C49" s="434"/>
      <c r="D49" s="434"/>
      <c r="E49" s="434"/>
      <c r="F49" s="434"/>
      <c r="G49" s="434"/>
      <c r="H49" s="434"/>
      <c r="I49" s="434"/>
      <c r="J49" s="321" t="str">
        <f>VLOOKUP(A49,MATERIALES!A5:D634,2,FALSE)</f>
        <v>m</v>
      </c>
      <c r="K49" s="406">
        <v>1</v>
      </c>
      <c r="L49" s="430"/>
      <c r="M49" s="411">
        <f>VLOOKUP(A49,MATERIALES!A6:D390,4,FALSE)</f>
        <v>134927</v>
      </c>
      <c r="N49" s="281">
        <f>K49*M49</f>
        <v>134927</v>
      </c>
    </row>
    <row r="50" spans="1:14">
      <c r="A50" s="169" t="s">
        <v>905</v>
      </c>
      <c r="B50" s="49" t="str">
        <f>VLOOKUP(A50,MATERIALES!A6:D372,3,FALSE)</f>
        <v>Concreto Resistencia  14 (Mpa)</v>
      </c>
      <c r="C50" s="434"/>
      <c r="D50" s="434"/>
      <c r="E50" s="434"/>
      <c r="F50" s="434"/>
      <c r="G50" s="434"/>
      <c r="H50" s="434"/>
      <c r="I50" s="434"/>
      <c r="J50" s="321" t="str">
        <f>VLOOKUP(A50,MATERIALES!A6:D635,2,FALSE)</f>
        <v>m3</v>
      </c>
      <c r="K50" s="406">
        <v>0.36499999999999999</v>
      </c>
      <c r="L50" s="430"/>
      <c r="M50" s="411">
        <f>VLOOKUP(A50,MATERIALES!A6:D391,4,FALSE)</f>
        <v>255000</v>
      </c>
      <c r="N50" s="281">
        <f>K50*M50</f>
        <v>93075</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230707.94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5">
        <f>VLOOKUP(A58,TRANSPORTE!A1:D117,4,FALSE)</f>
        <v>2.9188323931245752</v>
      </c>
      <c r="M58" s="906"/>
      <c r="N58" s="296">
        <f>K58*L58</f>
        <v>0.81727307007488115</v>
      </c>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318"/>
      <c r="C63" s="319"/>
      <c r="D63" s="319"/>
      <c r="E63" s="319"/>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f>
        <v>0.81727307007488115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10">
        <f>SUM(N69:N74)</f>
        <v>9575.100976143749</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245567.6747538099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49113.534950761983</v>
      </c>
      <c r="M82" s="854"/>
      <c r="N82" s="57"/>
    </row>
    <row r="83" spans="1:14">
      <c r="B83" s="95" t="s">
        <v>1057</v>
      </c>
      <c r="C83" s="96"/>
      <c r="D83" s="96"/>
      <c r="E83" s="96"/>
      <c r="F83" s="96"/>
      <c r="G83" s="96"/>
      <c r="H83" s="96"/>
      <c r="I83" s="93"/>
      <c r="J83" s="94"/>
      <c r="K83" s="313">
        <v>0.05</v>
      </c>
      <c r="L83" s="853">
        <f>N77*K83</f>
        <v>12278.383737690496</v>
      </c>
      <c r="M83" s="854"/>
      <c r="N83" s="57"/>
    </row>
    <row r="84" spans="1:14" ht="15.75" thickBot="1">
      <c r="B84" s="97" t="s">
        <v>1058</v>
      </c>
      <c r="C84" s="98"/>
      <c r="D84" s="98"/>
      <c r="E84" s="98"/>
      <c r="F84" s="98"/>
      <c r="G84" s="98"/>
      <c r="H84" s="98"/>
      <c r="I84" s="99"/>
      <c r="J84" s="100"/>
      <c r="K84" s="314">
        <v>0.05</v>
      </c>
      <c r="L84" s="855">
        <f>N77*K84</f>
        <v>12278.383737690496</v>
      </c>
      <c r="M84" s="856"/>
      <c r="N84" s="57"/>
    </row>
    <row r="85" spans="1:14" ht="15.75" thickBot="1">
      <c r="B85" s="818" t="s">
        <v>1037</v>
      </c>
      <c r="C85" s="819"/>
      <c r="D85" s="819"/>
      <c r="E85" s="819"/>
      <c r="F85" s="819"/>
      <c r="G85" s="819"/>
      <c r="H85" s="819"/>
      <c r="I85" s="819"/>
      <c r="J85" s="819"/>
      <c r="K85" s="819"/>
      <c r="L85" s="819"/>
      <c r="M85" s="820"/>
      <c r="N85" s="58">
        <f>L82+L83+L84</f>
        <v>73670.302426142982</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319237.9771799529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45" customHeight="1" thickBot="1">
      <c r="A31" t="s">
        <v>1929</v>
      </c>
      <c r="B31" s="86" t="s">
        <v>1213</v>
      </c>
      <c r="C31" s="981" t="s">
        <v>2239</v>
      </c>
      <c r="D31" s="982"/>
      <c r="E31" s="982"/>
      <c r="F31" s="982"/>
      <c r="G31" s="982"/>
      <c r="H31" s="982"/>
      <c r="I31" s="982"/>
      <c r="J31" s="982"/>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188</v>
      </c>
      <c r="B36" s="867" t="str">
        <f>VLOOKUP(A36,EQUIPOS!A6:D154,3,FALSE)</f>
        <v>Diferencial</v>
      </c>
      <c r="C36" s="868"/>
      <c r="D36" s="868"/>
      <c r="E36" s="868"/>
      <c r="F36" s="868"/>
      <c r="G36" s="868"/>
      <c r="H36" s="869"/>
      <c r="I36" s="276"/>
      <c r="J36" s="277"/>
      <c r="K36" s="278">
        <f>VLOOKUP(A36,EQUIPOS!A6:D163,4,FALSE)</f>
        <v>17305.225627926779</v>
      </c>
      <c r="L36" s="279"/>
      <c r="M36" s="450">
        <v>4</v>
      </c>
      <c r="N36" s="281">
        <f>K36/M36</f>
        <v>4326.3064069816946</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N75*M41</f>
        <v>957.5100976143749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5283.8165045960695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507</v>
      </c>
      <c r="B48" s="49" t="str">
        <f>VLOOKUP(A48,MATERIALES!A5:D372,3,FALSE)</f>
        <v>Mortero 1:3 Para Anillos</v>
      </c>
      <c r="C48" s="290"/>
      <c r="D48" s="290"/>
      <c r="E48" s="290"/>
      <c r="F48" s="290"/>
      <c r="G48" s="290"/>
      <c r="H48" s="290"/>
      <c r="I48" s="290"/>
      <c r="J48" s="320" t="str">
        <f>VLOOKUP(A48,MATERIALES!A4:D633,2,FALSE)</f>
        <v>m3</v>
      </c>
      <c r="K48" s="291">
        <v>0.02</v>
      </c>
      <c r="L48" s="276"/>
      <c r="M48" s="411">
        <f>VLOOKUP(A48,MATERIALES!A5:D389,4,FALSE)</f>
        <v>270594</v>
      </c>
      <c r="N48" s="281">
        <f>K48*M48</f>
        <v>5411.88</v>
      </c>
    </row>
    <row r="49" spans="1:14">
      <c r="A49" s="169" t="s">
        <v>780</v>
      </c>
      <c r="B49" s="49" t="str">
        <f>VLOOKUP(A49,MATERIALES!A6:D372,3,FALSE)</f>
        <v>Tubo concreto simple 450 mm</v>
      </c>
      <c r="C49" s="434"/>
      <c r="D49" s="434"/>
      <c r="E49" s="434"/>
      <c r="F49" s="434"/>
      <c r="G49" s="434"/>
      <c r="H49" s="434"/>
      <c r="I49" s="434"/>
      <c r="J49" s="321" t="str">
        <f>VLOOKUP(A49,MATERIALES!A5:D634,2,FALSE)</f>
        <v>m</v>
      </c>
      <c r="K49" s="406">
        <v>1</v>
      </c>
      <c r="L49" s="430"/>
      <c r="M49" s="411">
        <f>VLOOKUP(A49,MATERIALES!A6:D390,4,FALSE)</f>
        <v>134927</v>
      </c>
      <c r="N49" s="281">
        <f>K49*M49</f>
        <v>134927</v>
      </c>
    </row>
    <row r="50" spans="1:14">
      <c r="A50" s="169" t="s">
        <v>905</v>
      </c>
      <c r="B50" s="49" t="str">
        <f>VLOOKUP(A50,MATERIALES!A6:D372,3,FALSE)</f>
        <v>Concreto Resistencia  14 (Mpa)</v>
      </c>
      <c r="C50" s="434"/>
      <c r="D50" s="434"/>
      <c r="E50" s="434"/>
      <c r="F50" s="434"/>
      <c r="G50" s="434"/>
      <c r="H50" s="434"/>
      <c r="I50" s="434"/>
      <c r="J50" s="321" t="str">
        <f>VLOOKUP(A50,MATERIALES!A6:D635,2,FALSE)</f>
        <v>m3</v>
      </c>
      <c r="K50" s="406">
        <v>0.46</v>
      </c>
      <c r="L50" s="430"/>
      <c r="M50" s="411">
        <f>VLOOKUP(A50,MATERIALES!A6:D391,4,FALSE)</f>
        <v>255000</v>
      </c>
      <c r="N50" s="281">
        <f>K50*M50</f>
        <v>117300</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257638.88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5">
        <f>VLOOKUP(A58,TRANSPORTE!A1:D117,4,FALSE)</f>
        <v>2.9188323931245752</v>
      </c>
      <c r="M58" s="906"/>
      <c r="N58" s="296">
        <f>K58*L58</f>
        <v>0.81727307007488115</v>
      </c>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f>
        <v>0.81727307007488115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10">
        <f>SUM(N69:N74)</f>
        <v>9575.100976143749</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272498.61475380987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54499.722950761978</v>
      </c>
      <c r="M82" s="854"/>
      <c r="N82" s="57"/>
    </row>
    <row r="83" spans="1:14">
      <c r="B83" s="95" t="s">
        <v>1057</v>
      </c>
      <c r="C83" s="96"/>
      <c r="D83" s="96"/>
      <c r="E83" s="96"/>
      <c r="F83" s="96"/>
      <c r="G83" s="96"/>
      <c r="H83" s="96"/>
      <c r="I83" s="93"/>
      <c r="J83" s="94"/>
      <c r="K83" s="313">
        <v>0.05</v>
      </c>
      <c r="L83" s="853">
        <f>N77*K83</f>
        <v>13624.930737690494</v>
      </c>
      <c r="M83" s="854"/>
      <c r="N83" s="57"/>
    </row>
    <row r="84" spans="1:14" ht="15.75" thickBot="1">
      <c r="B84" s="97" t="s">
        <v>1058</v>
      </c>
      <c r="C84" s="98"/>
      <c r="D84" s="98"/>
      <c r="E84" s="98"/>
      <c r="F84" s="98"/>
      <c r="G84" s="98"/>
      <c r="H84" s="98"/>
      <c r="I84" s="99"/>
      <c r="J84" s="100"/>
      <c r="K84" s="314">
        <v>0.05</v>
      </c>
      <c r="L84" s="855">
        <f>N77*K84</f>
        <v>13624.930737690494</v>
      </c>
      <c r="M84" s="856"/>
      <c r="N84" s="57"/>
    </row>
    <row r="85" spans="1:14" ht="15.75" thickBot="1">
      <c r="B85" s="818" t="s">
        <v>1037</v>
      </c>
      <c r="C85" s="819"/>
      <c r="D85" s="819"/>
      <c r="E85" s="819"/>
      <c r="F85" s="819"/>
      <c r="G85" s="819"/>
      <c r="H85" s="819"/>
      <c r="I85" s="819"/>
      <c r="J85" s="819"/>
      <c r="K85" s="819"/>
      <c r="L85" s="819"/>
      <c r="M85" s="820"/>
      <c r="N85" s="58">
        <f>L82+L83+L84</f>
        <v>81749.584426142959</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354248.19917995285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310</v>
      </c>
      <c r="B36" s="867" t="str">
        <f>VLOOKUP(A36,EQUIPOS!A6:D154,3,FALSE)</f>
        <v>Retroexcavadora A25C</v>
      </c>
      <c r="C36" s="868"/>
      <c r="D36" s="868"/>
      <c r="E36" s="868"/>
      <c r="F36" s="868"/>
      <c r="G36" s="868"/>
      <c r="H36" s="869"/>
      <c r="I36" s="276"/>
      <c r="J36" s="277"/>
      <c r="K36" s="278">
        <f>VLOOKUP(A36,EQUIPOS!A6:D163,4,FALSE)</f>
        <v>192629.72777342028</v>
      </c>
      <c r="L36" s="279"/>
      <c r="M36" s="345">
        <v>3</v>
      </c>
      <c r="N36" s="281">
        <f>K36/M36</f>
        <v>64209.909257806758</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N75*M41</f>
        <v>1276.6801301525002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65486.589387959255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507</v>
      </c>
      <c r="B48" s="49" t="str">
        <f>VLOOKUP(A48,MATERIALES!A5:D372,3,FALSE)</f>
        <v>Mortero 1:3 Para Anillos</v>
      </c>
      <c r="C48" s="290"/>
      <c r="D48" s="290"/>
      <c r="E48" s="290"/>
      <c r="F48" s="290"/>
      <c r="G48" s="290"/>
      <c r="H48" s="290"/>
      <c r="I48" s="290"/>
      <c r="J48" s="320" t="str">
        <f>VLOOKUP(A48,MATERIALES!A4:D633,2,FALSE)</f>
        <v>m3</v>
      </c>
      <c r="K48" s="291">
        <v>0.02</v>
      </c>
      <c r="L48" s="276"/>
      <c r="M48" s="411">
        <f>VLOOKUP(A48,MATERIALES!A5:D389,4,FALSE)</f>
        <v>270594</v>
      </c>
      <c r="N48" s="281">
        <f>K48*M48</f>
        <v>5411.88</v>
      </c>
    </row>
    <row r="49" spans="1:14">
      <c r="A49" s="169" t="s">
        <v>562</v>
      </c>
      <c r="B49" s="49" t="str">
        <f>VLOOKUP(A49,MATERIALES!A6:D372,3,FALSE)</f>
        <v>Material para solado y atraque</v>
      </c>
      <c r="C49" s="434"/>
      <c r="D49" s="434"/>
      <c r="E49" s="434"/>
      <c r="F49" s="434"/>
      <c r="G49" s="434"/>
      <c r="H49" s="434"/>
      <c r="I49" s="434"/>
      <c r="J49" s="321" t="str">
        <f>VLOOKUP(A49,MATERIALES!A5:D634,2,FALSE)</f>
        <v>m3</v>
      </c>
      <c r="K49" s="406">
        <v>0.46</v>
      </c>
      <c r="L49" s="430"/>
      <c r="M49" s="411">
        <f>VLOOKUP(A49,MATERIALES!A6:D390,4,FALSE)</f>
        <v>36719</v>
      </c>
      <c r="N49" s="281">
        <f>K49*M49</f>
        <v>16890.740000000002</v>
      </c>
    </row>
    <row r="50" spans="1:14">
      <c r="A50" s="169" t="s">
        <v>774</v>
      </c>
      <c r="B50" s="49" t="str">
        <f>VLOOKUP(A50,MATERIALES!A6:D372,3,FALSE)</f>
        <v xml:space="preserve">Tubo concreto reforzado 900mm (tipo 1)
</v>
      </c>
      <c r="C50" s="434"/>
      <c r="D50" s="434"/>
      <c r="E50" s="434"/>
      <c r="F50" s="434"/>
      <c r="G50" s="434"/>
      <c r="H50" s="434"/>
      <c r="I50" s="434"/>
      <c r="J50" s="321" t="str">
        <f>VLOOKUP(A50,MATERIALES!A6:D635,2,FALSE)</f>
        <v>m</v>
      </c>
      <c r="K50" s="406">
        <v>1</v>
      </c>
      <c r="L50" s="430"/>
      <c r="M50" s="411">
        <f>VLOOKUP(A50,MATERIALES!A6:D391,4,FALSE)</f>
        <v>175000</v>
      </c>
      <c r="N50" s="281">
        <f>K50*M50</f>
        <v>175000</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197302.62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05">
        <f>VLOOKUP(A58,TRANSPORTE!A1:D117,4,FALSE)</f>
        <v>2.9188323931245752</v>
      </c>
      <c r="M58" s="906"/>
      <c r="N58" s="296">
        <f>K58*L58</f>
        <v>0.81727307007488115</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05">
        <f>VLOOKUP(A59,TRANSPORTE!A1:D117,4,FALSE)</f>
        <v>1010</v>
      </c>
      <c r="M59" s="906"/>
      <c r="N59" s="296">
        <f>K59*L59</f>
        <v>464.6</v>
      </c>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318"/>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465.41727307007488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9">
        <f>SUM(N69:N74)</f>
        <v>12766.801301525</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276021.42796255433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55204.285592510867</v>
      </c>
      <c r="M82" s="854"/>
      <c r="N82" s="57"/>
    </row>
    <row r="83" spans="1:14">
      <c r="B83" s="95" t="s">
        <v>1057</v>
      </c>
      <c r="C83" s="96"/>
      <c r="D83" s="96"/>
      <c r="E83" s="96"/>
      <c r="F83" s="96"/>
      <c r="G83" s="96"/>
      <c r="H83" s="96"/>
      <c r="I83" s="93"/>
      <c r="J83" s="94"/>
      <c r="K83" s="313">
        <v>0.05</v>
      </c>
      <c r="L83" s="853">
        <f>N77*K83</f>
        <v>13801.071398127717</v>
      </c>
      <c r="M83" s="854"/>
      <c r="N83" s="57"/>
    </row>
    <row r="84" spans="1:14" ht="15.75" thickBot="1">
      <c r="B84" s="97" t="s">
        <v>1058</v>
      </c>
      <c r="C84" s="98"/>
      <c r="D84" s="98"/>
      <c r="E84" s="98"/>
      <c r="F84" s="98"/>
      <c r="G84" s="98"/>
      <c r="H84" s="98"/>
      <c r="I84" s="99"/>
      <c r="J84" s="100"/>
      <c r="K84" s="314">
        <v>0.05</v>
      </c>
      <c r="L84" s="855">
        <f>N77*K84</f>
        <v>13801.071398127717</v>
      </c>
      <c r="M84" s="856"/>
      <c r="N84" s="57"/>
    </row>
    <row r="85" spans="1:14" ht="15.75" thickBot="1">
      <c r="B85" s="818" t="s">
        <v>1037</v>
      </c>
      <c r="C85" s="819"/>
      <c r="D85" s="819"/>
      <c r="E85" s="819"/>
      <c r="F85" s="819"/>
      <c r="G85" s="819"/>
      <c r="H85" s="819"/>
      <c r="I85" s="819"/>
      <c r="J85" s="819"/>
      <c r="K85" s="819"/>
      <c r="L85" s="819"/>
      <c r="M85" s="820"/>
      <c r="N85" s="58">
        <f>L82+L83+L84</f>
        <v>82806.428388766304</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358827.85635132063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160</v>
      </c>
      <c r="B36" s="867" t="str">
        <f>VLOOKUP(A36,EQUIPOS!A6:D154,3,FALSE)</f>
        <v>COMPACTADOR MANUAL VIBRATORIO (RANA) con motor de 6 HP</v>
      </c>
      <c r="C36" s="868"/>
      <c r="D36" s="868"/>
      <c r="E36" s="868"/>
      <c r="F36" s="868"/>
      <c r="G36" s="868"/>
      <c r="H36" s="869"/>
      <c r="I36" s="276"/>
      <c r="J36" s="277"/>
      <c r="K36" s="278">
        <f>VLOOKUP(A36,EQUIPOS!A6:D163,4,FALSE)</f>
        <v>10078.75691783738</v>
      </c>
      <c r="L36" s="279"/>
      <c r="M36" s="345">
        <v>0.5</v>
      </c>
      <c r="N36" s="281">
        <f>K36/M36</f>
        <v>20157.513835674759</v>
      </c>
    </row>
    <row r="37" spans="1:14">
      <c r="A37" s="119" t="s">
        <v>320</v>
      </c>
      <c r="B37" s="867" t="str">
        <f>VLOOKUP(A37,EQUIPOS!A7:D154,3,FALSE)</f>
        <v>Retroexcavadora sobre llantas, motor 62HP, Profundidad de excavación de 5.41 metros.</v>
      </c>
      <c r="C37" s="868"/>
      <c r="D37" s="868"/>
      <c r="E37" s="868"/>
      <c r="F37" s="868"/>
      <c r="G37" s="868"/>
      <c r="H37" s="869"/>
      <c r="I37" s="430"/>
      <c r="J37" s="431"/>
      <c r="K37" s="278">
        <f>VLOOKUP(A37,EQUIPOS!A7:D164,4,FALSE)</f>
        <v>141102.59684972331</v>
      </c>
      <c r="L37" s="344"/>
      <c r="M37" s="345">
        <v>1.5</v>
      </c>
      <c r="N37" s="281">
        <f>K37/M37</f>
        <v>94068.397899815536</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N75*M41</f>
        <v>2553.3602603050003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116779.27199579529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562</v>
      </c>
      <c r="B48" s="49" t="str">
        <f>VLOOKUP(A48,MATERIALES!A5:D372,3,FALSE)</f>
        <v>Material para solado y atraque</v>
      </c>
      <c r="C48" s="290"/>
      <c r="D48" s="290"/>
      <c r="E48" s="290"/>
      <c r="F48" s="290"/>
      <c r="G48" s="290"/>
      <c r="H48" s="290"/>
      <c r="I48" s="290"/>
      <c r="J48" s="320" t="str">
        <f>VLOOKUP(A48,MATERIALES!A4:D633,2,FALSE)</f>
        <v>m3</v>
      </c>
      <c r="K48" s="291">
        <v>0.57999999999999996</v>
      </c>
      <c r="L48" s="276"/>
      <c r="M48" s="411">
        <f>VLOOKUP(A48,MATERIALES!A5:D389,4,FALSE)</f>
        <v>36719</v>
      </c>
      <c r="N48" s="281">
        <f>K48*M48</f>
        <v>21297.019999999997</v>
      </c>
    </row>
    <row r="49" spans="1:14">
      <c r="A49" s="169" t="s">
        <v>788</v>
      </c>
      <c r="B49" s="49" t="str">
        <f>VLOOKUP(A49,MATERIALES!A6:D372,3,FALSE)</f>
        <v xml:space="preserve">Tubo corrugado de acero galvanizado MP-68
</v>
      </c>
      <c r="C49" s="434"/>
      <c r="D49" s="434"/>
      <c r="E49" s="434"/>
      <c r="F49" s="434"/>
      <c r="G49" s="434"/>
      <c r="H49" s="434"/>
      <c r="I49" s="434"/>
      <c r="J49" s="321" t="str">
        <f>VLOOKUP(A49,MATERIALES!A5:D634,2,FALSE)</f>
        <v>m</v>
      </c>
      <c r="K49" s="406">
        <v>1</v>
      </c>
      <c r="L49" s="430"/>
      <c r="M49" s="411">
        <f>VLOOKUP(A49,MATERIALES!A6:D390,4,FALSE)</f>
        <v>186947</v>
      </c>
      <c r="N49" s="281">
        <f>K49*M49</f>
        <v>186947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208244.02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5">
        <f>VLOOKUP(A58,TRANSPORTE!A1:D117,4,FALSE)</f>
        <v>1004.5420699925538</v>
      </c>
      <c r="M58" s="906"/>
      <c r="N58" s="296">
        <f>K58*L58</f>
        <v>1004.5420699925538</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5">
        <f>VLOOKUP(A59,TRANSPORTE!A1:D117,4,FALSE)</f>
        <v>1010</v>
      </c>
      <c r="M59" s="906"/>
      <c r="N59" s="296">
        <f>K59*L59</f>
        <v>585.79999999999995</v>
      </c>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f>
        <v>1590.3420699925537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10">
        <f>SUM(N69:N74)</f>
        <v>25533.60260305</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352147.23666883784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70429.447333767574</v>
      </c>
      <c r="M82" s="854"/>
      <c r="N82" s="57"/>
    </row>
    <row r="83" spans="1:14">
      <c r="B83" s="95" t="s">
        <v>1057</v>
      </c>
      <c r="C83" s="96"/>
      <c r="D83" s="96"/>
      <c r="E83" s="96"/>
      <c r="F83" s="96"/>
      <c r="G83" s="96"/>
      <c r="H83" s="96"/>
      <c r="I83" s="93"/>
      <c r="J83" s="94"/>
      <c r="K83" s="313">
        <v>0.05</v>
      </c>
      <c r="L83" s="853">
        <f>N77*K83</f>
        <v>17607.361833441893</v>
      </c>
      <c r="M83" s="854"/>
      <c r="N83" s="57"/>
    </row>
    <row r="84" spans="1:14" ht="15.75" thickBot="1">
      <c r="B84" s="97" t="s">
        <v>1058</v>
      </c>
      <c r="C84" s="98"/>
      <c r="D84" s="98"/>
      <c r="E84" s="98"/>
      <c r="F84" s="98"/>
      <c r="G84" s="98"/>
      <c r="H84" s="98"/>
      <c r="I84" s="99"/>
      <c r="J84" s="100"/>
      <c r="K84" s="314">
        <v>0.05</v>
      </c>
      <c r="L84" s="855">
        <f>N77*K84</f>
        <v>17607.361833441893</v>
      </c>
      <c r="M84" s="856"/>
      <c r="N84" s="57"/>
    </row>
    <row r="85" spans="1:14" ht="15.75" thickBot="1">
      <c r="B85" s="818" t="s">
        <v>1037</v>
      </c>
      <c r="C85" s="819"/>
      <c r="D85" s="819"/>
      <c r="E85" s="819"/>
      <c r="F85" s="819"/>
      <c r="G85" s="819"/>
      <c r="H85" s="819"/>
      <c r="I85" s="819"/>
      <c r="J85" s="819"/>
      <c r="K85" s="819"/>
      <c r="L85" s="819"/>
      <c r="M85" s="820"/>
      <c r="N85" s="58">
        <f>L82+L83+L84</f>
        <v>105644.17100065135</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457791.40766948916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160</v>
      </c>
      <c r="B36" s="867" t="str">
        <f>VLOOKUP(A36,EQUIPOS!A6:D154,3,FALSE)</f>
        <v>COMPACTADOR MANUAL VIBRATORIO (RANA) con motor de 6 HP</v>
      </c>
      <c r="C36" s="868"/>
      <c r="D36" s="868"/>
      <c r="E36" s="868"/>
      <c r="F36" s="868"/>
      <c r="G36" s="868"/>
      <c r="H36" s="869"/>
      <c r="I36" s="276"/>
      <c r="J36" s="277"/>
      <c r="K36" s="278">
        <f>VLOOKUP(A36,EQUIPOS!A6:D163,4,FALSE)</f>
        <v>10078.75691783738</v>
      </c>
      <c r="L36" s="279"/>
      <c r="M36" s="345">
        <v>0.5</v>
      </c>
      <c r="N36" s="281">
        <f>K36/M36</f>
        <v>20157.513835674759</v>
      </c>
    </row>
    <row r="37" spans="1:14">
      <c r="A37" s="119" t="s">
        <v>303</v>
      </c>
      <c r="B37" s="867" t="str">
        <f>VLOOKUP(A37,EQUIPOS!A7:D154,3,FALSE)</f>
        <v>Retrocargador, pala de 1,1 m3 de capacidad, profundidad de excavación de 4.400 mm y una altura de 5.680 mm</v>
      </c>
      <c r="C37" s="868"/>
      <c r="D37" s="868"/>
      <c r="E37" s="868"/>
      <c r="F37" s="868"/>
      <c r="G37" s="868"/>
      <c r="H37" s="869"/>
      <c r="I37" s="430"/>
      <c r="J37" s="431"/>
      <c r="K37" s="278">
        <f>VLOOKUP(A37,EQUIPOS!A7:D164,4,FALSE)</f>
        <v>137179.02534253354</v>
      </c>
      <c r="L37" s="344"/>
      <c r="M37" s="345">
        <v>1.5</v>
      </c>
      <c r="N37" s="281">
        <f>K37/M37</f>
        <v>91452.683561689031</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N75*M41</f>
        <v>2553.3602603050003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114163.55765766879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562</v>
      </c>
      <c r="B48" s="49" t="str">
        <f>VLOOKUP(A48,MATERIALES!A5:D372,3,FALSE)</f>
        <v>Material para solado y atraque</v>
      </c>
      <c r="C48" s="290"/>
      <c r="D48" s="290"/>
      <c r="E48" s="290"/>
      <c r="F48" s="290"/>
      <c r="G48" s="290"/>
      <c r="H48" s="290"/>
      <c r="I48" s="290"/>
      <c r="J48" s="320" t="str">
        <f>VLOOKUP(A48,MATERIALES!A4:D633,2,FALSE)</f>
        <v>m3</v>
      </c>
      <c r="K48" s="291">
        <v>0.57999999999999996</v>
      </c>
      <c r="L48" s="276"/>
      <c r="M48" s="411">
        <f>VLOOKUP(A48,MATERIALES!A5:D389,4,FALSE)</f>
        <v>36719</v>
      </c>
      <c r="N48" s="281">
        <f>K48*M48</f>
        <v>21297.019999999997</v>
      </c>
    </row>
    <row r="49" spans="1:14">
      <c r="A49" s="169" t="s">
        <v>788</v>
      </c>
      <c r="B49" s="49" t="str">
        <f>VLOOKUP(A49,MATERIALES!A6:D372,3,FALSE)</f>
        <v xml:space="preserve">Tubo corrugado de acero galvanizado MP-68
</v>
      </c>
      <c r="C49" s="434"/>
      <c r="D49" s="434"/>
      <c r="E49" s="434"/>
      <c r="F49" s="434"/>
      <c r="G49" s="434"/>
      <c r="H49" s="434"/>
      <c r="I49" s="434"/>
      <c r="J49" s="321" t="str">
        <f>VLOOKUP(A49,MATERIALES!A5:D634,2,FALSE)</f>
        <v>m</v>
      </c>
      <c r="K49" s="406">
        <v>1</v>
      </c>
      <c r="L49" s="430"/>
      <c r="M49" s="411">
        <f>VLOOKUP(A49,MATERIALES!A6:D390,4,FALSE)</f>
        <v>186947</v>
      </c>
      <c r="N49" s="281">
        <f>K49*M49</f>
        <v>186947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208244.02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05">
        <f>VLOOKUP(A58,TRANSPORTE!A1:D117,4,FALSE)</f>
        <v>1004.5420699925538</v>
      </c>
      <c r="M58" s="906"/>
      <c r="N58" s="296">
        <f>K58*L58</f>
        <v>1004.5420699925538</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05">
        <f>VLOOKUP(A59,TRANSPORTE!A1:D117,4,FALSE)</f>
        <v>1010</v>
      </c>
      <c r="M59" s="906"/>
      <c r="N59" s="296">
        <f>K59*L59</f>
        <v>585.79999999999995</v>
      </c>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1590.3420699925537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10">
        <f>SUM(N69:N74)</f>
        <v>25533.60260305</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349531.52233071136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69906.304466142275</v>
      </c>
      <c r="M82" s="854"/>
      <c r="N82" s="57"/>
    </row>
    <row r="83" spans="1:14">
      <c r="B83" s="95" t="s">
        <v>1057</v>
      </c>
      <c r="C83" s="96"/>
      <c r="D83" s="96"/>
      <c r="E83" s="96"/>
      <c r="F83" s="96"/>
      <c r="G83" s="96"/>
      <c r="H83" s="96"/>
      <c r="I83" s="93"/>
      <c r="J83" s="94"/>
      <c r="K83" s="313">
        <v>0.05</v>
      </c>
      <c r="L83" s="853">
        <f>N77*K83</f>
        <v>17476.576116535569</v>
      </c>
      <c r="M83" s="854"/>
      <c r="N83" s="57"/>
    </row>
    <row r="84" spans="1:14" ht="15.75" thickBot="1">
      <c r="B84" s="97" t="s">
        <v>1058</v>
      </c>
      <c r="C84" s="98"/>
      <c r="D84" s="98"/>
      <c r="E84" s="98"/>
      <c r="F84" s="98"/>
      <c r="G84" s="98"/>
      <c r="H84" s="98"/>
      <c r="I84" s="99"/>
      <c r="J84" s="100"/>
      <c r="K84" s="314">
        <v>0.05</v>
      </c>
      <c r="L84" s="855">
        <f>N77*K84</f>
        <v>17476.576116535569</v>
      </c>
      <c r="M84" s="856"/>
      <c r="N84" s="57"/>
    </row>
    <row r="85" spans="1:14" ht="15.75" thickBot="1">
      <c r="B85" s="818" t="s">
        <v>1037</v>
      </c>
      <c r="C85" s="819"/>
      <c r="D85" s="819"/>
      <c r="E85" s="819"/>
      <c r="F85" s="819"/>
      <c r="G85" s="819"/>
      <c r="H85" s="819"/>
      <c r="I85" s="819"/>
      <c r="J85" s="819"/>
      <c r="K85" s="819"/>
      <c r="L85" s="819"/>
      <c r="M85" s="820"/>
      <c r="N85" s="58">
        <f>L82+L83+L84</f>
        <v>104859.45669921341</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454390.97902992478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N75*M41</f>
        <v>127.66801301525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773</v>
      </c>
      <c r="B48" s="49" t="str">
        <f>VLOOKUP(A48,MATERIALES!A5:D372,3,FALSE)</f>
        <v>Tubería de Plástico</v>
      </c>
      <c r="C48" s="290"/>
      <c r="D48" s="290"/>
      <c r="E48" s="290"/>
      <c r="F48" s="290"/>
      <c r="G48" s="290"/>
      <c r="H48" s="290"/>
      <c r="I48" s="277"/>
      <c r="J48" s="233" t="str">
        <f>VLOOKUP(A48,MATERIALES!A4:D633,2,FALSE)</f>
        <v>m</v>
      </c>
      <c r="K48" s="291">
        <v>1</v>
      </c>
      <c r="L48" s="276"/>
      <c r="M48" s="411">
        <f>VLOOKUP(A48,MATERIALES!A5:D389,4,FALSE)</f>
        <v>13777</v>
      </c>
      <c r="N48" s="281">
        <f>K48*M48</f>
        <v>13777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13777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B58" s="52"/>
      <c r="C58" s="326"/>
      <c r="D58" s="326"/>
      <c r="E58" s="326"/>
      <c r="F58" s="326"/>
      <c r="G58" s="326"/>
      <c r="H58" s="320"/>
      <c r="I58" s="288"/>
      <c r="J58" s="295"/>
      <c r="K58" s="288"/>
      <c r="L58" s="905"/>
      <c r="M58" s="906"/>
      <c r="N58" s="296"/>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10">
        <f>SUM(N69:N74)</f>
        <v>2553.3602603049999</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16458.028273320251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3291.6056546640502</v>
      </c>
      <c r="M82" s="854"/>
      <c r="N82" s="57"/>
    </row>
    <row r="83" spans="1:14">
      <c r="B83" s="95" t="s">
        <v>1057</v>
      </c>
      <c r="C83" s="96"/>
      <c r="D83" s="96"/>
      <c r="E83" s="96"/>
      <c r="F83" s="96"/>
      <c r="G83" s="96"/>
      <c r="H83" s="96"/>
      <c r="I83" s="93"/>
      <c r="J83" s="94"/>
      <c r="K83" s="313">
        <v>0.05</v>
      </c>
      <c r="L83" s="853">
        <f>N77*K83</f>
        <v>822.90141366601256</v>
      </c>
      <c r="M83" s="854"/>
      <c r="N83" s="57"/>
    </row>
    <row r="84" spans="1:14" ht="15.75" thickBot="1">
      <c r="B84" s="97" t="s">
        <v>1058</v>
      </c>
      <c r="C84" s="98"/>
      <c r="D84" s="98"/>
      <c r="E84" s="98"/>
      <c r="F84" s="98"/>
      <c r="G84" s="98"/>
      <c r="H84" s="98"/>
      <c r="I84" s="99"/>
      <c r="J84" s="100"/>
      <c r="K84" s="314">
        <v>0.05</v>
      </c>
      <c r="L84" s="855">
        <f>N77*K84</f>
        <v>822.90141366601256</v>
      </c>
      <c r="M84" s="856"/>
      <c r="N84" s="57"/>
    </row>
    <row r="85" spans="1:14" ht="15.75" thickBot="1">
      <c r="B85" s="818" t="s">
        <v>1037</v>
      </c>
      <c r="C85" s="819"/>
      <c r="D85" s="819"/>
      <c r="E85" s="819"/>
      <c r="F85" s="819"/>
      <c r="G85" s="819"/>
      <c r="H85" s="819"/>
      <c r="I85" s="819"/>
      <c r="J85" s="819"/>
      <c r="K85" s="819"/>
      <c r="L85" s="819"/>
      <c r="M85" s="820"/>
      <c r="N85" s="58">
        <f>L82+L83+L84</f>
        <v>4937.4084819960754</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21395.436755316325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983" t="s">
        <v>1028</v>
      </c>
      <c r="D30" s="984"/>
      <c r="E30" s="984"/>
      <c r="F30" s="984"/>
      <c r="G30" s="984"/>
      <c r="H30" s="984"/>
      <c r="I30" s="984"/>
      <c r="J30" s="463"/>
      <c r="K30" s="316"/>
      <c r="L30" s="794" t="s">
        <v>1029</v>
      </c>
      <c r="M30" s="795"/>
      <c r="N30" s="77" t="s">
        <v>1030</v>
      </c>
    </row>
    <row r="31" spans="1:14" ht="30" customHeight="1" thickBot="1">
      <c r="A31" t="s">
        <v>1929</v>
      </c>
      <c r="B31" s="86" t="s">
        <v>1216</v>
      </c>
      <c r="C31" s="985" t="s">
        <v>2243</v>
      </c>
      <c r="D31" s="986"/>
      <c r="E31" s="986"/>
      <c r="F31" s="986"/>
      <c r="G31" s="986"/>
      <c r="H31" s="986"/>
      <c r="I31" s="986"/>
      <c r="J31" s="986"/>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N75*M41</f>
        <v>1915.0201952287498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630</v>
      </c>
      <c r="B48" s="49" t="str">
        <f>VLOOKUP(A48,MATERIALES!A5:D372,3,FALSE)</f>
        <v xml:space="preserve">Piedra para gavión
</v>
      </c>
      <c r="C48" s="290"/>
      <c r="D48" s="290"/>
      <c r="E48" s="290"/>
      <c r="F48" s="290"/>
      <c r="G48" s="290"/>
      <c r="H48" s="290"/>
      <c r="I48" s="290"/>
      <c r="J48" s="320" t="str">
        <f>VLOOKUP(A48,MATERIALES!A4:D633,2,FALSE)</f>
        <v>m3</v>
      </c>
      <c r="K48" s="291">
        <v>1.1000000000000001</v>
      </c>
      <c r="L48" s="276"/>
      <c r="M48" s="411">
        <f>VLOOKUP(A48,MATERIALES!A5:D389,4,FALSE)</f>
        <v>22610</v>
      </c>
      <c r="N48" s="281">
        <f>K48*M48</f>
        <v>24871.000000000004</v>
      </c>
    </row>
    <row r="49" spans="1:14">
      <c r="A49" s="169" t="s">
        <v>853</v>
      </c>
      <c r="B49" s="49" t="str">
        <f>VLOOKUP(A49,MATERIALES!A6:D372,3,FALSE)</f>
        <v>Alambre galvanizado No. 12</v>
      </c>
      <c r="C49" s="434"/>
      <c r="D49" s="434"/>
      <c r="E49" s="434"/>
      <c r="F49" s="434"/>
      <c r="G49" s="434"/>
      <c r="H49" s="434"/>
      <c r="I49" s="434"/>
      <c r="J49" s="321" t="str">
        <f>VLOOKUP(A49,MATERIALES!A5:D634,2,FALSE)</f>
        <v>kg</v>
      </c>
      <c r="K49" s="406">
        <v>1.1499999999999999</v>
      </c>
      <c r="L49" s="430"/>
      <c r="M49" s="411">
        <f>VLOOKUP(A49,MATERIALES!A6:D390,4,FALSE)</f>
        <v>4833</v>
      </c>
      <c r="N49" s="281">
        <f>K49*M49</f>
        <v>5557.95</v>
      </c>
    </row>
    <row r="50" spans="1:14">
      <c r="A50" s="169" t="s">
        <v>608</v>
      </c>
      <c r="B50" s="49" t="str">
        <f>VLOOKUP(A50,MATERIALES!A6:D372,3,FALSE)</f>
        <v>Mortero 1:3 De recubrimiento</v>
      </c>
      <c r="C50" s="434"/>
      <c r="D50" s="434"/>
      <c r="E50" s="434"/>
      <c r="F50" s="434"/>
      <c r="G50" s="434"/>
      <c r="H50" s="434"/>
      <c r="I50" s="434"/>
      <c r="J50" s="321" t="str">
        <f>VLOOKUP(A50,MATERIALES!A6:D635,2,FALSE)</f>
        <v>m3</v>
      </c>
      <c r="K50" s="406">
        <v>0.12</v>
      </c>
      <c r="L50" s="430"/>
      <c r="M50" s="411">
        <f>VLOOKUP(A50,MATERIALES!A6:D391,4,FALSE)</f>
        <v>269211</v>
      </c>
      <c r="N50" s="281">
        <f>K50*M50</f>
        <v>32305.32</v>
      </c>
    </row>
    <row r="51" spans="1:14">
      <c r="A51" s="169" t="s">
        <v>941</v>
      </c>
      <c r="B51" s="49" t="str">
        <f>VLOOKUP(A51,MATERIALES!A6:D372,3,FALSE)</f>
        <v xml:space="preserve">Formaleta (gaviones, juntas de bordillos, juntas de cunetas, muros, concretos clase D,E, F y G)
</v>
      </c>
      <c r="C51" s="434"/>
      <c r="D51" s="434"/>
      <c r="E51" s="434"/>
      <c r="F51" s="434"/>
      <c r="G51" s="434"/>
      <c r="H51" s="434"/>
      <c r="I51" s="434"/>
      <c r="J51" s="321" t="str">
        <f>VLOOKUP(A51,MATERIALES!A6:D636,2,FALSE)</f>
        <v>m2</v>
      </c>
      <c r="K51" s="406">
        <v>2</v>
      </c>
      <c r="L51" s="430"/>
      <c r="M51" s="411">
        <f>VLOOKUP(A51,MATERIALES!A6:D392,4,FALSE)</f>
        <v>6639</v>
      </c>
      <c r="N51" s="281">
        <f>K51*M51</f>
        <v>13278</v>
      </c>
    </row>
    <row r="52" spans="1:14" ht="15.75" thickBot="1">
      <c r="A52" t="s">
        <v>1005</v>
      </c>
      <c r="B52" s="49" t="str">
        <f>VLOOKUP(A52,MATERIALES!A7:D372,3,FALSE)</f>
        <v>Malla para gaviones (2M3)</v>
      </c>
      <c r="C52" s="319"/>
      <c r="D52" s="319"/>
      <c r="E52" s="319"/>
      <c r="F52" s="319"/>
      <c r="G52" s="319"/>
      <c r="H52" s="319"/>
      <c r="I52" s="319"/>
      <c r="J52" s="442" t="str">
        <f>VLOOKUP(A52,MATERIALES!A6:D637,2,FALSE)</f>
        <v>u</v>
      </c>
      <c r="K52" s="132">
        <v>0.5</v>
      </c>
      <c r="L52" s="334"/>
      <c r="M52" s="411">
        <f>VLOOKUP(A52,MATERIALES!A7:D393,4,FALSE)</f>
        <v>110303</v>
      </c>
      <c r="N52" s="281">
        <f>K52*M52</f>
        <v>55151.5</v>
      </c>
    </row>
    <row r="53" spans="1:14" ht="15.75" thickBot="1">
      <c r="B53" s="818" t="s">
        <v>1037</v>
      </c>
      <c r="C53" s="819"/>
      <c r="D53" s="819"/>
      <c r="E53" s="819"/>
      <c r="F53" s="819"/>
      <c r="G53" s="819"/>
      <c r="H53" s="819"/>
      <c r="I53" s="819"/>
      <c r="J53" s="819"/>
      <c r="K53" s="819"/>
      <c r="L53" s="819"/>
      <c r="M53" s="820"/>
      <c r="N53" s="403">
        <f>SUM(N48:N52)</f>
        <v>131163.77000000002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5">
        <f>VLOOKUP(A58,TRANSPORTE!A1:D117,4,FALSE)</f>
        <v>1010</v>
      </c>
      <c r="M58" s="906"/>
      <c r="N58" s="296">
        <f>K58*L58</f>
        <v>1111</v>
      </c>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1111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9">
        <f>SUM(N69:N74)</f>
        <v>38300.403904574996</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172490.19409980375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34498.038819960748</v>
      </c>
      <c r="M82" s="854"/>
      <c r="N82" s="57"/>
    </row>
    <row r="83" spans="1:14">
      <c r="B83" s="95" t="s">
        <v>1057</v>
      </c>
      <c r="C83" s="96"/>
      <c r="D83" s="96"/>
      <c r="E83" s="96"/>
      <c r="F83" s="96"/>
      <c r="G83" s="96"/>
      <c r="H83" s="96"/>
      <c r="I83" s="93"/>
      <c r="J83" s="94"/>
      <c r="K83" s="313">
        <v>0.05</v>
      </c>
      <c r="L83" s="853">
        <f>N77*K83</f>
        <v>8624.5097049901869</v>
      </c>
      <c r="M83" s="854"/>
      <c r="N83" s="57"/>
    </row>
    <row r="84" spans="1:14" ht="15.75" thickBot="1">
      <c r="B84" s="97" t="s">
        <v>1058</v>
      </c>
      <c r="C84" s="98"/>
      <c r="D84" s="98"/>
      <c r="E84" s="98"/>
      <c r="F84" s="98"/>
      <c r="G84" s="98"/>
      <c r="H84" s="98"/>
      <c r="I84" s="99"/>
      <c r="J84" s="100"/>
      <c r="K84" s="314">
        <v>0.05</v>
      </c>
      <c r="L84" s="855">
        <f>N77*K84</f>
        <v>8624.5097049901869</v>
      </c>
      <c r="M84" s="856"/>
      <c r="N84" s="57"/>
    </row>
    <row r="85" spans="1:14" ht="15.75" thickBot="1">
      <c r="B85" s="818" t="s">
        <v>1037</v>
      </c>
      <c r="C85" s="819"/>
      <c r="D85" s="819"/>
      <c r="E85" s="819"/>
      <c r="F85" s="819"/>
      <c r="G85" s="819"/>
      <c r="H85" s="819"/>
      <c r="I85" s="819"/>
      <c r="J85" s="819"/>
      <c r="K85" s="819"/>
      <c r="L85" s="819"/>
      <c r="M85" s="820"/>
      <c r="N85" s="58">
        <f>L82+L83+L84</f>
        <v>51747.058229941125</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224237.25232974486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983" t="s">
        <v>1028</v>
      </c>
      <c r="D30" s="984"/>
      <c r="E30" s="984"/>
      <c r="F30" s="984"/>
      <c r="G30" s="984"/>
      <c r="H30" s="984"/>
      <c r="I30" s="984"/>
      <c r="J30" s="463"/>
      <c r="K30" s="316"/>
      <c r="L30" s="794" t="s">
        <v>1029</v>
      </c>
      <c r="M30" s="795"/>
      <c r="N30" s="77" t="s">
        <v>1030</v>
      </c>
    </row>
    <row r="31" spans="1:14" ht="27" customHeight="1" thickBot="1">
      <c r="A31" t="s">
        <v>1929</v>
      </c>
      <c r="B31" s="86" t="s">
        <v>1217</v>
      </c>
      <c r="C31" s="985" t="s">
        <v>2244</v>
      </c>
      <c r="D31" s="986"/>
      <c r="E31" s="986"/>
      <c r="F31" s="986"/>
      <c r="G31" s="986"/>
      <c r="H31" s="986"/>
      <c r="I31" s="986"/>
      <c r="J31" s="986"/>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N75*M41</f>
        <v>1915.0201952287498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630</v>
      </c>
      <c r="B48" s="49" t="str">
        <f>VLOOKUP(A48,MATERIALES!A5:D372,3,FALSE)</f>
        <v xml:space="preserve">Piedra para gavión
</v>
      </c>
      <c r="C48" s="290"/>
      <c r="D48" s="290"/>
      <c r="E48" s="290"/>
      <c r="F48" s="290"/>
      <c r="G48" s="290"/>
      <c r="H48" s="290"/>
      <c r="I48" s="290"/>
      <c r="J48" s="320" t="str">
        <f>VLOOKUP(A48,MATERIALES!A4:D633,2,FALSE)</f>
        <v>m3</v>
      </c>
      <c r="K48" s="291">
        <v>1.1000000000000001</v>
      </c>
      <c r="L48" s="276"/>
      <c r="M48" s="411">
        <f>VLOOKUP(A48,MATERIALES!A5:D389,4,FALSE)</f>
        <v>22610</v>
      </c>
      <c r="N48" s="281">
        <f>K48*M48</f>
        <v>24871.000000000004</v>
      </c>
    </row>
    <row r="49" spans="1:14">
      <c r="A49" s="169" t="s">
        <v>853</v>
      </c>
      <c r="B49" s="49" t="str">
        <f>VLOOKUP(A49,MATERIALES!A6:D372,3,FALSE)</f>
        <v>Alambre galvanizado No. 12</v>
      </c>
      <c r="C49" s="434"/>
      <c r="D49" s="434"/>
      <c r="E49" s="434"/>
      <c r="F49" s="434"/>
      <c r="G49" s="434"/>
      <c r="H49" s="434"/>
      <c r="I49" s="434"/>
      <c r="J49" s="321" t="str">
        <f>VLOOKUP(A49,MATERIALES!A5:D634,2,FALSE)</f>
        <v>kg</v>
      </c>
      <c r="K49" s="406">
        <v>1.1499999999999999</v>
      </c>
      <c r="L49" s="430"/>
      <c r="M49" s="411">
        <f>VLOOKUP(A49,MATERIALES!A6:D390,4,FALSE)</f>
        <v>4833</v>
      </c>
      <c r="N49" s="281">
        <f>K49*M49</f>
        <v>5557.95</v>
      </c>
    </row>
    <row r="50" spans="1:14">
      <c r="A50" s="169" t="s">
        <v>608</v>
      </c>
      <c r="B50" s="49" t="str">
        <f>VLOOKUP(A50,MATERIALES!A6:D372,3,FALSE)</f>
        <v>Mortero 1:3 De recubrimiento</v>
      </c>
      <c r="C50" s="434"/>
      <c r="D50" s="434"/>
      <c r="E50" s="434"/>
      <c r="F50" s="434"/>
      <c r="G50" s="434"/>
      <c r="H50" s="434"/>
      <c r="I50" s="434"/>
      <c r="J50" s="321" t="str">
        <f>VLOOKUP(A50,MATERIALES!A6:D635,2,FALSE)</f>
        <v>m3</v>
      </c>
      <c r="K50" s="406">
        <v>0.12</v>
      </c>
      <c r="L50" s="430"/>
      <c r="M50" s="411">
        <f>VLOOKUP(A50,MATERIALES!A6:D391,4,FALSE)</f>
        <v>269211</v>
      </c>
      <c r="N50" s="281">
        <f>K50*M50</f>
        <v>32305.32</v>
      </c>
    </row>
    <row r="51" spans="1:14">
      <c r="A51" s="169" t="s">
        <v>941</v>
      </c>
      <c r="B51" s="49" t="str">
        <f>VLOOKUP(A51,MATERIALES!A6:D372,3,FALSE)</f>
        <v xml:space="preserve">Formaleta (gaviones, juntas de bordillos, juntas de cunetas, muros, concretos clase D,E, F y G)
</v>
      </c>
      <c r="C51" s="434"/>
      <c r="D51" s="434"/>
      <c r="E51" s="434"/>
      <c r="F51" s="434"/>
      <c r="G51" s="434"/>
      <c r="H51" s="434"/>
      <c r="I51" s="434"/>
      <c r="J51" s="321" t="str">
        <f>VLOOKUP(A51,MATERIALES!A6:D636,2,FALSE)</f>
        <v>m2</v>
      </c>
      <c r="K51" s="406">
        <v>2</v>
      </c>
      <c r="L51" s="430"/>
      <c r="M51" s="411">
        <f>VLOOKUP(A51,MATERIALES!A6:D392,4,FALSE)</f>
        <v>6639</v>
      </c>
      <c r="N51" s="281">
        <f>K51*M51</f>
        <v>13278</v>
      </c>
    </row>
    <row r="52" spans="1:14" ht="15.75" thickBot="1">
      <c r="A52" t="s">
        <v>1009</v>
      </c>
      <c r="B52" s="49" t="str">
        <f>VLOOKUP(A52,MATERIALES!A7:D372,3,FALSE)</f>
        <v>Malla Ciclónica Para Gaviones Galvanizada Aleación Zn-5A1-Mm Cal 12 (2M3)</v>
      </c>
      <c r="C52" s="319"/>
      <c r="D52" s="319"/>
      <c r="E52" s="319"/>
      <c r="F52" s="319"/>
      <c r="G52" s="319"/>
      <c r="H52" s="319"/>
      <c r="I52" s="319"/>
      <c r="J52" s="442" t="str">
        <f>VLOOKUP(A52,MATERIALES!A6:D637,2,FALSE)</f>
        <v>u</v>
      </c>
      <c r="K52" s="132">
        <v>0.5</v>
      </c>
      <c r="L52" s="334"/>
      <c r="M52" s="411">
        <f>VLOOKUP(A52,MATERIALES!A7:D393,4,FALSE)</f>
        <v>65199</v>
      </c>
      <c r="N52" s="281">
        <f>K52*M52</f>
        <v>32599.5</v>
      </c>
    </row>
    <row r="53" spans="1:14" ht="15.75" thickBot="1">
      <c r="B53" s="818" t="s">
        <v>1037</v>
      </c>
      <c r="C53" s="819"/>
      <c r="D53" s="819"/>
      <c r="E53" s="819"/>
      <c r="F53" s="819"/>
      <c r="G53" s="819"/>
      <c r="H53" s="819"/>
      <c r="I53" s="819"/>
      <c r="J53" s="819"/>
      <c r="K53" s="819"/>
      <c r="L53" s="819"/>
      <c r="M53" s="820"/>
      <c r="N53" s="403">
        <f>SUM(N48:N52)</f>
        <v>108611.77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5">
        <f>VLOOKUP(A58,TRANSPORTE!A1:D117,4,FALSE)</f>
        <v>1010</v>
      </c>
      <c r="M58" s="906"/>
      <c r="N58" s="296">
        <f>K58*L58</f>
        <v>1111</v>
      </c>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1111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10">
        <f>SUM(N69:N74)</f>
        <v>38300.403904574996</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149938.19409980375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29987.63881996075</v>
      </c>
      <c r="M82" s="854"/>
      <c r="N82" s="57"/>
    </row>
    <row r="83" spans="1:14">
      <c r="B83" s="95" t="s">
        <v>1057</v>
      </c>
      <c r="C83" s="96"/>
      <c r="D83" s="96"/>
      <c r="E83" s="96"/>
      <c r="F83" s="96"/>
      <c r="G83" s="96"/>
      <c r="H83" s="96"/>
      <c r="I83" s="93"/>
      <c r="J83" s="94"/>
      <c r="K83" s="313">
        <v>0.05</v>
      </c>
      <c r="L83" s="853">
        <f>N77*K83</f>
        <v>7496.9097049901875</v>
      </c>
      <c r="M83" s="854"/>
      <c r="N83" s="57"/>
    </row>
    <row r="84" spans="1:14" ht="15.75" thickBot="1">
      <c r="B84" s="97" t="s">
        <v>1058</v>
      </c>
      <c r="C84" s="98"/>
      <c r="D84" s="98"/>
      <c r="E84" s="98"/>
      <c r="F84" s="98"/>
      <c r="G84" s="98"/>
      <c r="H84" s="98"/>
      <c r="I84" s="99"/>
      <c r="J84" s="100"/>
      <c r="K84" s="314">
        <v>0.05</v>
      </c>
      <c r="L84" s="855">
        <f>N77*K84</f>
        <v>7496.9097049901875</v>
      </c>
      <c r="M84" s="856"/>
      <c r="N84" s="57"/>
    </row>
    <row r="85" spans="1:14" ht="15.75" thickBot="1">
      <c r="B85" s="818" t="s">
        <v>1037</v>
      </c>
      <c r="C85" s="819"/>
      <c r="D85" s="819"/>
      <c r="E85" s="819"/>
      <c r="F85" s="819"/>
      <c r="G85" s="819"/>
      <c r="H85" s="819"/>
      <c r="I85" s="819"/>
      <c r="J85" s="819"/>
      <c r="K85" s="819"/>
      <c r="L85" s="819"/>
      <c r="M85" s="820"/>
      <c r="N85" s="58">
        <f>L82+L83+L84</f>
        <v>44981.458229941127</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194919.65232974489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983" t="s">
        <v>1028</v>
      </c>
      <c r="D30" s="984"/>
      <c r="E30" s="984"/>
      <c r="F30" s="984"/>
      <c r="G30" s="984"/>
      <c r="H30" s="984"/>
      <c r="I30" s="984"/>
      <c r="J30" s="463"/>
      <c r="K30" s="316"/>
      <c r="L30" s="794" t="s">
        <v>1029</v>
      </c>
      <c r="M30" s="795"/>
      <c r="N30" s="77" t="s">
        <v>1030</v>
      </c>
    </row>
    <row r="31" spans="1:14" ht="27" customHeight="1" thickBot="1">
      <c r="A31" t="s">
        <v>1929</v>
      </c>
      <c r="B31" s="86" t="s">
        <v>1764</v>
      </c>
      <c r="C31" s="985" t="s">
        <v>2245</v>
      </c>
      <c r="D31" s="986"/>
      <c r="E31" s="986"/>
      <c r="F31" s="986"/>
      <c r="G31" s="986"/>
      <c r="H31" s="986"/>
      <c r="I31" s="986"/>
      <c r="J31" s="986"/>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N75*M41</f>
        <v>1915.0201952287498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630</v>
      </c>
      <c r="B48" s="49" t="str">
        <f>VLOOKUP(A48,MATERIALES!A5:D372,3,FALSE)</f>
        <v xml:space="preserve">Piedra para gavión
</v>
      </c>
      <c r="C48" s="290"/>
      <c r="D48" s="290"/>
      <c r="E48" s="290"/>
      <c r="F48" s="290"/>
      <c r="G48" s="290"/>
      <c r="H48" s="290"/>
      <c r="I48" s="290"/>
      <c r="J48" s="320" t="str">
        <f>VLOOKUP(A48,MATERIALES!A4:D633,2,FALSE)</f>
        <v>m3</v>
      </c>
      <c r="K48" s="291">
        <v>1.1000000000000001</v>
      </c>
      <c r="L48" s="276"/>
      <c r="M48" s="411">
        <f>VLOOKUP(A48,MATERIALES!A5:D389,4,FALSE)</f>
        <v>22610</v>
      </c>
      <c r="N48" s="281">
        <f>K48*M48</f>
        <v>24871.000000000004</v>
      </c>
    </row>
    <row r="49" spans="1:14">
      <c r="A49" s="169" t="s">
        <v>853</v>
      </c>
      <c r="B49" s="49" t="str">
        <f>VLOOKUP(A49,MATERIALES!A6:D372,3,FALSE)</f>
        <v>Alambre galvanizado No. 12</v>
      </c>
      <c r="C49" s="434"/>
      <c r="D49" s="434"/>
      <c r="E49" s="434"/>
      <c r="F49" s="434"/>
      <c r="G49" s="434"/>
      <c r="H49" s="434"/>
      <c r="I49" s="434"/>
      <c r="J49" s="321" t="str">
        <f>VLOOKUP(A49,MATERIALES!A5:D634,2,FALSE)</f>
        <v>kg</v>
      </c>
      <c r="K49" s="406">
        <v>1.1499999999999999</v>
      </c>
      <c r="L49" s="430"/>
      <c r="M49" s="411">
        <f>VLOOKUP(A49,MATERIALES!A6:D390,4,FALSE)</f>
        <v>4833</v>
      </c>
      <c r="N49" s="281">
        <f>K49*M49</f>
        <v>5557.95</v>
      </c>
    </row>
    <row r="50" spans="1:14">
      <c r="A50" s="169" t="s">
        <v>608</v>
      </c>
      <c r="B50" s="49" t="str">
        <f>VLOOKUP(A50,MATERIALES!A6:D372,3,FALSE)</f>
        <v>Mortero 1:3 De recubrimiento</v>
      </c>
      <c r="C50" s="434"/>
      <c r="D50" s="434"/>
      <c r="E50" s="434"/>
      <c r="F50" s="434"/>
      <c r="G50" s="434"/>
      <c r="H50" s="434"/>
      <c r="I50" s="434"/>
      <c r="J50" s="321" t="str">
        <f>VLOOKUP(A50,MATERIALES!A6:D635,2,FALSE)</f>
        <v>m3</v>
      </c>
      <c r="K50" s="406">
        <v>0.12</v>
      </c>
      <c r="L50" s="430"/>
      <c r="M50" s="411">
        <f>VLOOKUP(A50,MATERIALES!A6:D391,4,FALSE)</f>
        <v>269211</v>
      </c>
      <c r="N50" s="281">
        <f>K50*M50</f>
        <v>32305.32</v>
      </c>
    </row>
    <row r="51" spans="1:14">
      <c r="A51" s="169" t="s">
        <v>941</v>
      </c>
      <c r="B51" s="49" t="str">
        <f>VLOOKUP(A51,MATERIALES!A6:D372,3,FALSE)</f>
        <v xml:space="preserve">Formaleta (gaviones, juntas de bordillos, juntas de cunetas, muros, concretos clase D,E, F y G)
</v>
      </c>
      <c r="C51" s="434"/>
      <c r="D51" s="434"/>
      <c r="E51" s="434"/>
      <c r="F51" s="434"/>
      <c r="G51" s="434"/>
      <c r="H51" s="434"/>
      <c r="I51" s="434"/>
      <c r="J51" s="321" t="str">
        <f>VLOOKUP(A51,MATERIALES!A6:D636,2,FALSE)</f>
        <v>m2</v>
      </c>
      <c r="K51" s="406">
        <v>2</v>
      </c>
      <c r="L51" s="430"/>
      <c r="M51" s="411">
        <f>VLOOKUP(A51,MATERIALES!A6:D392,4,FALSE)</f>
        <v>6639</v>
      </c>
      <c r="N51" s="281">
        <f>K51*M51</f>
        <v>13278</v>
      </c>
    </row>
    <row r="52" spans="1:14" ht="15.75" thickBot="1">
      <c r="A52" t="s">
        <v>1011</v>
      </c>
      <c r="B52" s="49" t="str">
        <f>VLOOKUP(A52,MATERIALES!A7:D372,3,FALSE)</f>
        <v>Malla Ciclónica Para Gaviones Galvanizada Y Plastificada Con Pvc Cal 12 (2M3)</v>
      </c>
      <c r="C52" s="319"/>
      <c r="D52" s="319"/>
      <c r="E52" s="319"/>
      <c r="F52" s="319"/>
      <c r="G52" s="319"/>
      <c r="H52" s="319"/>
      <c r="I52" s="319"/>
      <c r="J52" s="442" t="str">
        <f>VLOOKUP(A52,MATERIALES!A6:D637,2,FALSE)</f>
        <v>u</v>
      </c>
      <c r="K52" s="132">
        <v>0.5</v>
      </c>
      <c r="L52" s="334"/>
      <c r="M52" s="411">
        <f>VLOOKUP(A52,MATERIALES!A7:D393,4,FALSE)</f>
        <v>120186</v>
      </c>
      <c r="N52" s="281">
        <f>K52*M52</f>
        <v>60093</v>
      </c>
    </row>
    <row r="53" spans="1:14" ht="15.75" thickBot="1">
      <c r="B53" s="818" t="s">
        <v>1037</v>
      </c>
      <c r="C53" s="819"/>
      <c r="D53" s="819"/>
      <c r="E53" s="819"/>
      <c r="F53" s="819"/>
      <c r="G53" s="819"/>
      <c r="H53" s="819"/>
      <c r="I53" s="819"/>
      <c r="J53" s="819"/>
      <c r="K53" s="819"/>
      <c r="L53" s="819"/>
      <c r="M53" s="820"/>
      <c r="N53" s="403">
        <f>SUM(N48:N52)</f>
        <v>136105.27000000002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5">
        <f>VLOOKUP(A58,TRANSPORTE!A1:D117,4,FALSE)</f>
        <v>1010</v>
      </c>
      <c r="M58" s="906"/>
      <c r="N58" s="296">
        <f>K58*L58</f>
        <v>1111</v>
      </c>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1111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9">
        <f>SUM(N69:N74)</f>
        <v>38300.403904574996</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177431.69409980375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35486.338819960751</v>
      </c>
      <c r="M82" s="854"/>
      <c r="N82" s="57"/>
    </row>
    <row r="83" spans="1:14">
      <c r="B83" s="95" t="s">
        <v>1057</v>
      </c>
      <c r="C83" s="96"/>
      <c r="D83" s="96"/>
      <c r="E83" s="96"/>
      <c r="F83" s="96"/>
      <c r="G83" s="96"/>
      <c r="H83" s="96"/>
      <c r="I83" s="93"/>
      <c r="J83" s="94"/>
      <c r="K83" s="313">
        <v>0.05</v>
      </c>
      <c r="L83" s="853">
        <f>N77*K83</f>
        <v>8871.5847049901877</v>
      </c>
      <c r="M83" s="854"/>
      <c r="N83" s="57"/>
    </row>
    <row r="84" spans="1:14" ht="15.75" thickBot="1">
      <c r="B84" s="97" t="s">
        <v>1058</v>
      </c>
      <c r="C84" s="98"/>
      <c r="D84" s="98"/>
      <c r="E84" s="98"/>
      <c r="F84" s="98"/>
      <c r="G84" s="98"/>
      <c r="H84" s="98"/>
      <c r="I84" s="99"/>
      <c r="J84" s="100"/>
      <c r="K84" s="314">
        <v>0.05</v>
      </c>
      <c r="L84" s="855">
        <f>N77*K84</f>
        <v>8871.5847049901877</v>
      </c>
      <c r="M84" s="856"/>
      <c r="N84" s="57"/>
    </row>
    <row r="85" spans="1:14" ht="15.75" thickBot="1">
      <c r="B85" s="818" t="s">
        <v>1037</v>
      </c>
      <c r="C85" s="819"/>
      <c r="D85" s="819"/>
      <c r="E85" s="819"/>
      <c r="F85" s="819"/>
      <c r="G85" s="819"/>
      <c r="H85" s="819"/>
      <c r="I85" s="819"/>
      <c r="J85" s="819"/>
      <c r="K85" s="819"/>
      <c r="L85" s="819"/>
      <c r="M85" s="820"/>
      <c r="N85" s="58">
        <f>L82+L83+L84</f>
        <v>53229.508229941122</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230661.20232974488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983" t="s">
        <v>1028</v>
      </c>
      <c r="D30" s="984"/>
      <c r="E30" s="984"/>
      <c r="F30" s="984"/>
      <c r="G30" s="984"/>
      <c r="H30" s="984"/>
      <c r="I30" s="984"/>
      <c r="J30" s="463"/>
      <c r="K30" s="316"/>
      <c r="L30" s="794" t="s">
        <v>1029</v>
      </c>
      <c r="M30" s="795"/>
      <c r="N30" s="77" t="s">
        <v>1030</v>
      </c>
    </row>
    <row r="31" spans="1:14" ht="28.5" customHeight="1" thickBot="1">
      <c r="A31" t="s">
        <v>1929</v>
      </c>
      <c r="B31" s="86" t="s">
        <v>1765</v>
      </c>
      <c r="C31" s="985" t="s">
        <v>2246</v>
      </c>
      <c r="D31" s="986"/>
      <c r="E31" s="986"/>
      <c r="F31" s="986"/>
      <c r="G31" s="986"/>
      <c r="H31" s="986"/>
      <c r="I31" s="986"/>
      <c r="J31" s="986"/>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N75*M41</f>
        <v>1915.0201952287498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630</v>
      </c>
      <c r="B48" s="49" t="str">
        <f>VLOOKUP(A48,MATERIALES!A5:D372,3,FALSE)</f>
        <v xml:space="preserve">Piedra para gavión
</v>
      </c>
      <c r="C48" s="290"/>
      <c r="D48" s="290"/>
      <c r="E48" s="290"/>
      <c r="F48" s="290"/>
      <c r="G48" s="290"/>
      <c r="H48" s="290"/>
      <c r="I48" s="290"/>
      <c r="J48" s="320" t="str">
        <f>VLOOKUP(A48,MATERIALES!A4:D633,2,FALSE)</f>
        <v>m3</v>
      </c>
      <c r="K48" s="291">
        <v>1.1000000000000001</v>
      </c>
      <c r="L48" s="276"/>
      <c r="M48" s="411">
        <f>VLOOKUP(A48,MATERIALES!A5:D389,4,FALSE)</f>
        <v>22610</v>
      </c>
      <c r="N48" s="281">
        <f>K48*M48</f>
        <v>24871.000000000004</v>
      </c>
    </row>
    <row r="49" spans="1:14">
      <c r="A49" s="169" t="s">
        <v>853</v>
      </c>
      <c r="B49" s="49" t="str">
        <f>VLOOKUP(A49,MATERIALES!A6:D372,3,FALSE)</f>
        <v>Alambre galvanizado No. 12</v>
      </c>
      <c r="C49" s="434"/>
      <c r="D49" s="434"/>
      <c r="E49" s="434"/>
      <c r="F49" s="434"/>
      <c r="G49" s="434"/>
      <c r="H49" s="434"/>
      <c r="I49" s="434"/>
      <c r="J49" s="321" t="str">
        <f>VLOOKUP(A49,MATERIALES!A5:D634,2,FALSE)</f>
        <v>kg</v>
      </c>
      <c r="K49" s="406">
        <v>1.1499999999999999</v>
      </c>
      <c r="L49" s="430"/>
      <c r="M49" s="411">
        <f>VLOOKUP(A49,MATERIALES!A6:D390,4,FALSE)</f>
        <v>4833</v>
      </c>
      <c r="N49" s="281">
        <f>K49*M49</f>
        <v>5557.95</v>
      </c>
    </row>
    <row r="50" spans="1:14">
      <c r="A50" s="169" t="s">
        <v>608</v>
      </c>
      <c r="B50" s="49" t="str">
        <f>VLOOKUP(A50,MATERIALES!A6:D372,3,FALSE)</f>
        <v>Mortero 1:3 De recubrimiento</v>
      </c>
      <c r="C50" s="434"/>
      <c r="D50" s="434"/>
      <c r="E50" s="434"/>
      <c r="F50" s="434"/>
      <c r="G50" s="434"/>
      <c r="H50" s="434"/>
      <c r="I50" s="434"/>
      <c r="J50" s="321" t="str">
        <f>VLOOKUP(A50,MATERIALES!A6:D635,2,FALSE)</f>
        <v>m3</v>
      </c>
      <c r="K50" s="406">
        <v>0.12</v>
      </c>
      <c r="L50" s="430"/>
      <c r="M50" s="411">
        <f>VLOOKUP(A50,MATERIALES!A6:D391,4,FALSE)</f>
        <v>269211</v>
      </c>
      <c r="N50" s="281">
        <f>K50*M50</f>
        <v>32305.32</v>
      </c>
    </row>
    <row r="51" spans="1:14">
      <c r="A51" s="169" t="s">
        <v>941</v>
      </c>
      <c r="B51" s="49" t="str">
        <f>VLOOKUP(A51,MATERIALES!A6:D372,3,FALSE)</f>
        <v xml:space="preserve">Formaleta (gaviones, juntas de bordillos, juntas de cunetas, muros, concretos clase D,E, F y G)
</v>
      </c>
      <c r="C51" s="434"/>
      <c r="D51" s="434"/>
      <c r="E51" s="434"/>
      <c r="F51" s="434"/>
      <c r="G51" s="434"/>
      <c r="H51" s="434"/>
      <c r="I51" s="434"/>
      <c r="J51" s="321" t="str">
        <f>VLOOKUP(A51,MATERIALES!A6:D636,2,FALSE)</f>
        <v>m2</v>
      </c>
      <c r="K51" s="406">
        <v>2</v>
      </c>
      <c r="L51" s="430"/>
      <c r="M51" s="411">
        <f>VLOOKUP(A51,MATERIALES!A6:D392,4,FALSE)</f>
        <v>6639</v>
      </c>
      <c r="N51" s="281">
        <f>K51*M51</f>
        <v>13278</v>
      </c>
    </row>
    <row r="52" spans="1:14" ht="15.75" thickBot="1">
      <c r="A52" t="s">
        <v>1013</v>
      </c>
      <c r="B52" s="49" t="str">
        <f>VLOOKUP(A52,MATERIALES!A7:D372,3,FALSE)</f>
        <v>Malla Ciclónica Para Gaviones Galvanizada Aleación Zn-5A1-Mm Y Plastificada Pvc Cal 12 (2M3)</v>
      </c>
      <c r="C52" s="319"/>
      <c r="D52" s="319"/>
      <c r="E52" s="319"/>
      <c r="F52" s="319"/>
      <c r="G52" s="319"/>
      <c r="H52" s="319"/>
      <c r="I52" s="319"/>
      <c r="J52" s="442" t="str">
        <f>VLOOKUP(A52,MATERIALES!A6:D637,2,FALSE)</f>
        <v>u</v>
      </c>
      <c r="K52" s="132">
        <v>0.5</v>
      </c>
      <c r="L52" s="334"/>
      <c r="M52" s="411">
        <f>VLOOKUP(A52,MATERIALES!A7:D393,4,FALSE)</f>
        <v>124321</v>
      </c>
      <c r="N52" s="281">
        <f>K52*M52</f>
        <v>62160.5</v>
      </c>
    </row>
    <row r="53" spans="1:14" ht="15.75" thickBot="1">
      <c r="B53" s="818" t="s">
        <v>1037</v>
      </c>
      <c r="C53" s="819"/>
      <c r="D53" s="819"/>
      <c r="E53" s="819"/>
      <c r="F53" s="819"/>
      <c r="G53" s="819"/>
      <c r="H53" s="819"/>
      <c r="I53" s="819"/>
      <c r="J53" s="819"/>
      <c r="K53" s="819"/>
      <c r="L53" s="819"/>
      <c r="M53" s="820"/>
      <c r="N53" s="403">
        <f>SUM(N48:N52)</f>
        <v>138172.77000000002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05">
        <f>VLOOKUP(A58,TRANSPORTE!A1:D117,4,FALSE)</f>
        <v>1010</v>
      </c>
      <c r="M58" s="906"/>
      <c r="N58" s="296">
        <f>K58*L58</f>
        <v>1111</v>
      </c>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1111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9">
        <f>SUM(N69:N74)</f>
        <v>38300.403904574996</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179499.19409980375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35899.838819960751</v>
      </c>
      <c r="M82" s="854"/>
      <c r="N82" s="57"/>
    </row>
    <row r="83" spans="1:14">
      <c r="B83" s="95" t="s">
        <v>1057</v>
      </c>
      <c r="C83" s="96"/>
      <c r="D83" s="96"/>
      <c r="E83" s="96"/>
      <c r="F83" s="96"/>
      <c r="G83" s="96"/>
      <c r="H83" s="96"/>
      <c r="I83" s="93"/>
      <c r="J83" s="94"/>
      <c r="K83" s="313">
        <v>0.05</v>
      </c>
      <c r="L83" s="853">
        <f>N77*K83</f>
        <v>8974.9597049901877</v>
      </c>
      <c r="M83" s="854"/>
      <c r="N83" s="57"/>
    </row>
    <row r="84" spans="1:14" ht="15.75" thickBot="1">
      <c r="B84" s="97" t="s">
        <v>1058</v>
      </c>
      <c r="C84" s="98"/>
      <c r="D84" s="98"/>
      <c r="E84" s="98"/>
      <c r="F84" s="98"/>
      <c r="G84" s="98"/>
      <c r="H84" s="98"/>
      <c r="I84" s="99"/>
      <c r="J84" s="100"/>
      <c r="K84" s="314">
        <v>0.05</v>
      </c>
      <c r="L84" s="855">
        <f>N77*K84</f>
        <v>8974.9597049901877</v>
      </c>
      <c r="M84" s="856"/>
      <c r="N84" s="57"/>
    </row>
    <row r="85" spans="1:14" ht="15.75" thickBot="1">
      <c r="B85" s="818" t="s">
        <v>1037</v>
      </c>
      <c r="C85" s="819"/>
      <c r="D85" s="819"/>
      <c r="E85" s="819"/>
      <c r="F85" s="819"/>
      <c r="G85" s="819"/>
      <c r="H85" s="819"/>
      <c r="I85" s="819"/>
      <c r="J85" s="819"/>
      <c r="K85" s="819"/>
      <c r="L85" s="819"/>
      <c r="M85" s="820"/>
      <c r="N85" s="58">
        <f>L82+L83+L84</f>
        <v>53849.758229941122</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233348.95232974488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257</v>
      </c>
      <c r="B36" s="867" t="str">
        <f>VLOOKUP(A36,EQUIPOS!A6:D154,3,FALSE)</f>
        <v>Mezcladora de concreto 1 bulto</v>
      </c>
      <c r="C36" s="868"/>
      <c r="D36" s="868"/>
      <c r="E36" s="868"/>
      <c r="F36" s="868"/>
      <c r="G36" s="868"/>
      <c r="H36" s="869"/>
      <c r="I36" s="276"/>
      <c r="J36" s="277"/>
      <c r="K36" s="278">
        <f>VLOOKUP(A36,EQUIPOS!A6:D163,4,FALSE)</f>
        <v>6929.1453810131979</v>
      </c>
      <c r="L36" s="279"/>
      <c r="M36" s="345">
        <v>1</v>
      </c>
      <c r="N36" s="281">
        <f>K36*M36</f>
        <v>6929.1453810131979</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3191.7003253812504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10120.845706394448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824</v>
      </c>
      <c r="B48" s="49" t="str">
        <f>VLOOKUP(A48,MATERIALES!A5:D372,3,FALSE)</f>
        <v>Agregado para concreto hidráulico</v>
      </c>
      <c r="C48" s="290"/>
      <c r="D48" s="290"/>
      <c r="E48" s="290"/>
      <c r="F48" s="290"/>
      <c r="G48" s="290"/>
      <c r="H48" s="290"/>
      <c r="I48" s="290"/>
      <c r="J48" s="320" t="str">
        <f>VLOOKUP(A48,MATERIALES!A4:D633,2,FALSE)</f>
        <v>m3</v>
      </c>
      <c r="K48" s="291">
        <v>0.504</v>
      </c>
      <c r="L48" s="276"/>
      <c r="M48" s="411">
        <f>VLOOKUP(A48,MATERIALES!A5:D389,4,FALSE)</f>
        <v>63665</v>
      </c>
      <c r="N48" s="281">
        <f t="shared" ref="N48:N53" si="0">K48*M48</f>
        <v>32087.16</v>
      </c>
    </row>
    <row r="49" spans="1:14">
      <c r="A49" s="169" t="s">
        <v>941</v>
      </c>
      <c r="B49" s="49" t="str">
        <f>VLOOKUP(A49,MATERIALES!A6:D372,3,FALSE)</f>
        <v xml:space="preserve">Formaleta (gaviones, juntas de bordillos, juntas de cunetas, muros, concretos clase D,E, F y G)
</v>
      </c>
      <c r="C49" s="434"/>
      <c r="D49" s="434"/>
      <c r="E49" s="434"/>
      <c r="F49" s="434"/>
      <c r="G49" s="434"/>
      <c r="H49" s="434"/>
      <c r="I49" s="434"/>
      <c r="J49" s="321" t="str">
        <f>VLOOKUP(A49,MATERIALES!A5:D634,2,FALSE)</f>
        <v>m2</v>
      </c>
      <c r="K49" s="406">
        <v>2</v>
      </c>
      <c r="L49" s="430"/>
      <c r="M49" s="411">
        <f>VLOOKUP(A49,MATERIALES!A6:D390,4,FALSE)</f>
        <v>6639</v>
      </c>
      <c r="N49" s="281">
        <f t="shared" si="0"/>
        <v>13278</v>
      </c>
    </row>
    <row r="50" spans="1:14">
      <c r="A50" s="169" t="s">
        <v>845</v>
      </c>
      <c r="B50" s="49" t="str">
        <f>VLOOKUP(A50,MATERIALES!A6:D372,3,FALSE)</f>
        <v>Agua</v>
      </c>
      <c r="C50" s="434"/>
      <c r="D50" s="434"/>
      <c r="E50" s="434"/>
      <c r="F50" s="434"/>
      <c r="G50" s="434"/>
      <c r="H50" s="434"/>
      <c r="I50" s="434"/>
      <c r="J50" s="321" t="str">
        <f>VLOOKUP(A50,MATERIALES!A6:D635,2,FALSE)</f>
        <v>lt</v>
      </c>
      <c r="K50" s="406">
        <v>111</v>
      </c>
      <c r="L50" s="430"/>
      <c r="M50" s="411">
        <f>VLOOKUP(A50,MATERIALES!A6:D391,4,FALSE)</f>
        <v>60</v>
      </c>
      <c r="N50" s="281">
        <f t="shared" si="0"/>
        <v>6660</v>
      </c>
    </row>
    <row r="51" spans="1:14">
      <c r="A51" s="169" t="s">
        <v>625</v>
      </c>
      <c r="B51" s="49" t="str">
        <f>VLOOKUP(A51,MATERIALES!A6:D372,3,FALSE)</f>
        <v xml:space="preserve">Piedra para concreto ciclópeo (rajón o canto rodado)
</v>
      </c>
      <c r="C51" s="434"/>
      <c r="D51" s="434"/>
      <c r="E51" s="434"/>
      <c r="F51" s="434"/>
      <c r="G51" s="434"/>
      <c r="H51" s="434"/>
      <c r="I51" s="434"/>
      <c r="J51" s="321" t="str">
        <f>VLOOKUP(A51,MATERIALES!A6:D636,2,FALSE)</f>
        <v>m3</v>
      </c>
      <c r="K51" s="406">
        <v>0.4</v>
      </c>
      <c r="L51" s="430"/>
      <c r="M51" s="411">
        <f>VLOOKUP(A51,MATERIALES!A6:D392,4,FALSE)</f>
        <v>14531</v>
      </c>
      <c r="N51" s="281">
        <f t="shared" si="0"/>
        <v>5812.4000000000005</v>
      </c>
    </row>
    <row r="52" spans="1:14">
      <c r="A52" t="s">
        <v>873</v>
      </c>
      <c r="B52" s="329" t="str">
        <f>VLOOKUP(A52,MATERIALES!A7:D372,3,FALSE)</f>
        <v>Arena lavada</v>
      </c>
      <c r="C52" s="53"/>
      <c r="D52" s="53"/>
      <c r="E52" s="53"/>
      <c r="F52" s="53"/>
      <c r="G52" s="53"/>
      <c r="H52" s="53"/>
      <c r="I52" s="53"/>
      <c r="J52" s="321" t="str">
        <f>VLOOKUP(A52,MATERIALES!A6:D637,2,FALSE)</f>
        <v>m3</v>
      </c>
      <c r="K52" s="175">
        <v>0.378</v>
      </c>
      <c r="L52" s="327"/>
      <c r="M52" s="435">
        <f>VLOOKUP(A52,MATERIALES!A7:D393,4,FALSE)</f>
        <v>45220</v>
      </c>
      <c r="N52" s="282">
        <f t="shared" si="0"/>
        <v>17093.16</v>
      </c>
    </row>
    <row r="53" spans="1:14">
      <c r="A53" t="s">
        <v>875</v>
      </c>
      <c r="B53" s="174" t="str">
        <f>VLOOKUP(A53,MATERIALES!A8:D372,3,FALSE)</f>
        <v xml:space="preserve">Cemento gris
</v>
      </c>
      <c r="C53" s="326"/>
      <c r="D53" s="326"/>
      <c r="E53" s="326"/>
      <c r="F53" s="326"/>
      <c r="G53" s="326"/>
      <c r="H53" s="326"/>
      <c r="I53" s="326"/>
      <c r="J53" s="321" t="str">
        <f>VLOOKUP(A53,MATERIALES!A7:D638,2,FALSE)</f>
        <v>kg</v>
      </c>
      <c r="K53" s="50">
        <v>156</v>
      </c>
      <c r="L53" s="327"/>
      <c r="M53" s="435">
        <f>VLOOKUP(A53,MATERIALES!A8:D394,4,FALSE)</f>
        <v>444.33333333333331</v>
      </c>
      <c r="N53" s="282">
        <f t="shared" si="0"/>
        <v>69316</v>
      </c>
    </row>
    <row r="54" spans="1:14">
      <c r="B54" s="329"/>
      <c r="C54" s="326"/>
      <c r="D54" s="326"/>
      <c r="E54" s="326"/>
      <c r="F54" s="326"/>
      <c r="G54" s="326"/>
      <c r="H54" s="326"/>
      <c r="I54" s="326"/>
      <c r="J54" s="320"/>
      <c r="K54" s="50"/>
      <c r="L54" s="327"/>
      <c r="M54" s="435"/>
      <c r="N54" s="282"/>
    </row>
    <row r="55" spans="1:14" ht="15.75" thickBot="1">
      <c r="B55" s="907" t="s">
        <v>1037</v>
      </c>
      <c r="C55" s="861"/>
      <c r="D55" s="861"/>
      <c r="E55" s="861"/>
      <c r="F55" s="861"/>
      <c r="G55" s="861"/>
      <c r="H55" s="861"/>
      <c r="I55" s="861"/>
      <c r="J55" s="861"/>
      <c r="K55" s="861"/>
      <c r="L55" s="861"/>
      <c r="M55" s="862"/>
      <c r="N55" s="110">
        <f>SUM(N48:N54)</f>
        <v>144246.72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05">
        <f>VLOOKUP(A60,TRANSPORTE!A1:D117,4,FALSE)</f>
        <v>1010</v>
      </c>
      <c r="M60" s="906"/>
      <c r="N60" s="296">
        <f>K60*L60</f>
        <v>404</v>
      </c>
    </row>
    <row r="61" spans="1:14">
      <c r="A61" t="s">
        <v>1313</v>
      </c>
      <c r="B61" s="52" t="str">
        <f>VLOOKUP(A61,TRANSPORTE!A1:D117,3,FALSE)</f>
        <v>Transporte de arena</v>
      </c>
      <c r="C61" s="53"/>
      <c r="D61" s="53"/>
      <c r="E61" s="53"/>
      <c r="F61" s="53"/>
      <c r="G61" s="53"/>
      <c r="H61" s="320" t="s">
        <v>339</v>
      </c>
      <c r="I61" s="288">
        <v>0.378</v>
      </c>
      <c r="J61" s="295">
        <v>1</v>
      </c>
      <c r="K61" s="288">
        <f>I61*J61</f>
        <v>0.378</v>
      </c>
      <c r="L61" s="905">
        <f>VLOOKUP(A61,TRANSPORTE!A1:D117,4,FALSE)</f>
        <v>1010</v>
      </c>
      <c r="M61" s="906"/>
      <c r="N61" s="296">
        <f t="shared" ref="N61:N62" si="1">K61*L61</f>
        <v>381.78000000000003</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05">
        <f>VLOOKUP(A62,TRANSPORTE!A1:D117,4,FALSE)</f>
        <v>1010</v>
      </c>
      <c r="M62" s="906"/>
      <c r="N62" s="296">
        <f t="shared" si="1"/>
        <v>509.04</v>
      </c>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1294.82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63834.006507625003</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219496.39221401943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43899.278442803887</v>
      </c>
      <c r="M84" s="854"/>
      <c r="N84" s="57"/>
    </row>
    <row r="85" spans="1:14">
      <c r="B85" s="95" t="s">
        <v>1057</v>
      </c>
      <c r="C85" s="96"/>
      <c r="D85" s="96"/>
      <c r="E85" s="96"/>
      <c r="F85" s="96"/>
      <c r="G85" s="96"/>
      <c r="H85" s="96"/>
      <c r="I85" s="93"/>
      <c r="J85" s="94"/>
      <c r="K85" s="313">
        <v>0.05</v>
      </c>
      <c r="L85" s="853">
        <f>N79*K85</f>
        <v>10974.819610700972</v>
      </c>
      <c r="M85" s="854"/>
      <c r="N85" s="57"/>
    </row>
    <row r="86" spans="1:14" ht="15.75" thickBot="1">
      <c r="B86" s="97" t="s">
        <v>1058</v>
      </c>
      <c r="C86" s="98"/>
      <c r="D86" s="98"/>
      <c r="E86" s="98"/>
      <c r="F86" s="98"/>
      <c r="G86" s="98"/>
      <c r="H86" s="98"/>
      <c r="I86" s="99"/>
      <c r="J86" s="100"/>
      <c r="K86" s="314">
        <v>0.05</v>
      </c>
      <c r="L86" s="855">
        <f>N79*K86</f>
        <v>10974.819610700972</v>
      </c>
      <c r="M86" s="856"/>
      <c r="N86" s="57"/>
    </row>
    <row r="87" spans="1:14" ht="15.75" thickBot="1">
      <c r="B87" s="818" t="s">
        <v>1037</v>
      </c>
      <c r="C87" s="819"/>
      <c r="D87" s="819"/>
      <c r="E87" s="819"/>
      <c r="F87" s="819"/>
      <c r="G87" s="819"/>
      <c r="H87" s="819"/>
      <c r="I87" s="819"/>
      <c r="J87" s="819"/>
      <c r="K87" s="819"/>
      <c r="L87" s="819"/>
      <c r="M87" s="820"/>
      <c r="N87" s="58">
        <f>L84+L85+L86</f>
        <v>65848.91766420583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285345.30987822526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1276.6801301525002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877</v>
      </c>
      <c r="B48" s="49" t="str">
        <f>VLOOKUP(A48,MATERIALES!A5:D372,3,FALSE)</f>
        <v>Cemento Asfaltico 60-70</v>
      </c>
      <c r="C48" s="290"/>
      <c r="D48" s="290"/>
      <c r="E48" s="290"/>
      <c r="F48" s="290"/>
      <c r="G48" s="290"/>
      <c r="H48" s="290"/>
      <c r="I48" s="290"/>
      <c r="J48" s="320" t="str">
        <f>VLOOKUP(A48,MATERIALES!A4:D633,2,FALSE)</f>
        <v>kg</v>
      </c>
      <c r="K48" s="291">
        <v>0.5</v>
      </c>
      <c r="L48" s="276"/>
      <c r="M48" s="411">
        <f>VLOOKUP(A48,MATERIALES!A5:D389,4,FALSE)</f>
        <v>1940</v>
      </c>
      <c r="N48" s="281">
        <f>K48*M48</f>
        <v>970</v>
      </c>
    </row>
    <row r="49" spans="1:14">
      <c r="A49" s="169" t="s">
        <v>905</v>
      </c>
      <c r="B49" s="49" t="str">
        <f>VLOOKUP(A49,MATERIALES!A6:D372,3,FALSE)</f>
        <v>Concreto Resistencia  14 (Mpa)</v>
      </c>
      <c r="C49" s="434"/>
      <c r="D49" s="434"/>
      <c r="E49" s="434"/>
      <c r="F49" s="434"/>
      <c r="G49" s="434"/>
      <c r="H49" s="434"/>
      <c r="I49" s="434"/>
      <c r="J49" s="321" t="str">
        <f>VLOOKUP(A49,MATERIALES!A5:D634,2,FALSE)</f>
        <v>m3</v>
      </c>
      <c r="K49" s="406">
        <v>1.01</v>
      </c>
      <c r="L49" s="430"/>
      <c r="M49" s="411">
        <f>VLOOKUP(A49,MATERIALES!A6:D390,4,FALSE)</f>
        <v>255000</v>
      </c>
      <c r="N49" s="281">
        <f>K49*M49</f>
        <v>257550</v>
      </c>
    </row>
    <row r="50" spans="1:14">
      <c r="A50" s="169"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VLOOKUP(A50,MATERIALES!A6:D635,2,FALSE)</f>
        <v>m2</v>
      </c>
      <c r="K50" s="406">
        <v>0.3</v>
      </c>
      <c r="L50" s="430"/>
      <c r="M50" s="411">
        <f>VLOOKUP(A50,MATERIALES!A6:D391,4,FALSE)</f>
        <v>6639</v>
      </c>
      <c r="N50" s="281">
        <f>K50*M50</f>
        <v>1991.6999999999998</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75" thickBot="1">
      <c r="B55" s="907" t="s">
        <v>1037</v>
      </c>
      <c r="C55" s="861"/>
      <c r="D55" s="861"/>
      <c r="E55" s="861"/>
      <c r="F55" s="861"/>
      <c r="G55" s="861"/>
      <c r="H55" s="861"/>
      <c r="I55" s="861"/>
      <c r="J55" s="861"/>
      <c r="K55" s="861"/>
      <c r="L55" s="861"/>
      <c r="M55" s="862"/>
      <c r="N55" s="110">
        <f>SUM(N48:N54)</f>
        <v>260511.7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05">
        <f>VLOOKUP(A60,TRANSPORTE!A1:D117,4,FALSE)</f>
        <v>1800</v>
      </c>
      <c r="M60" s="906"/>
      <c r="N60" s="296">
        <f>K60*L60</f>
        <v>1818</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1818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25533.60260305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289139.98273320252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57827.996546640505</v>
      </c>
      <c r="M84" s="854"/>
      <c r="N84" s="57"/>
    </row>
    <row r="85" spans="1:14">
      <c r="B85" s="95" t="s">
        <v>1057</v>
      </c>
      <c r="C85" s="96"/>
      <c r="D85" s="96"/>
      <c r="E85" s="96"/>
      <c r="F85" s="96"/>
      <c r="G85" s="96"/>
      <c r="H85" s="96"/>
      <c r="I85" s="93"/>
      <c r="J85" s="94"/>
      <c r="K85" s="313">
        <v>0.05</v>
      </c>
      <c r="L85" s="853">
        <f>N79*K85</f>
        <v>14456.999136660126</v>
      </c>
      <c r="M85" s="854"/>
      <c r="N85" s="57"/>
    </row>
    <row r="86" spans="1:14" ht="15.75" thickBot="1">
      <c r="B86" s="97" t="s">
        <v>1058</v>
      </c>
      <c r="C86" s="98"/>
      <c r="D86" s="98"/>
      <c r="E86" s="98"/>
      <c r="F86" s="98"/>
      <c r="G86" s="98"/>
      <c r="H86" s="98"/>
      <c r="I86" s="99"/>
      <c r="J86" s="100"/>
      <c r="K86" s="314">
        <v>0.05</v>
      </c>
      <c r="L86" s="855">
        <f>N79*K86</f>
        <v>14456.999136660126</v>
      </c>
      <c r="M86" s="856"/>
      <c r="N86" s="57"/>
    </row>
    <row r="87" spans="1:14" ht="15.75" thickBot="1">
      <c r="B87" s="818" t="s">
        <v>1037</v>
      </c>
      <c r="C87" s="819"/>
      <c r="D87" s="819"/>
      <c r="E87" s="819"/>
      <c r="F87" s="819"/>
      <c r="G87" s="819"/>
      <c r="H87" s="819"/>
      <c r="I87" s="819"/>
      <c r="J87" s="819"/>
      <c r="K87" s="819"/>
      <c r="L87" s="819"/>
      <c r="M87" s="820"/>
      <c r="N87" s="58">
        <f>L84+L85+L86</f>
        <v>86741.994819960761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375881.97755316331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29.25" customHeight="1" thickBot="1">
      <c r="A31" t="s">
        <v>1929</v>
      </c>
      <c r="B31" s="86" t="s">
        <v>1219</v>
      </c>
      <c r="C31" s="960" t="s">
        <v>2249</v>
      </c>
      <c r="D31" s="961"/>
      <c r="E31" s="961"/>
      <c r="F31" s="961"/>
      <c r="G31" s="961"/>
      <c r="H31" s="961"/>
      <c r="I31" s="961"/>
      <c r="J31" s="987"/>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68.08960694146667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877</v>
      </c>
      <c r="B48" s="49" t="str">
        <f>VLOOKUP(A48,MATERIALES!A5:D372,3,FALSE)</f>
        <v>Cemento Asfaltico 60-70</v>
      </c>
      <c r="C48" s="290"/>
      <c r="D48" s="290"/>
      <c r="E48" s="290"/>
      <c r="F48" s="290"/>
      <c r="G48" s="290"/>
      <c r="H48" s="290"/>
      <c r="I48" s="290"/>
      <c r="J48" s="320" t="str">
        <f>VLOOKUP(A48,MATERIALES!A4:D633,2,FALSE)</f>
        <v>kg</v>
      </c>
      <c r="K48" s="291">
        <v>0.05</v>
      </c>
      <c r="L48" s="276"/>
      <c r="M48" s="411">
        <f>VLOOKUP(A48,MATERIALES!A5:D389,4,FALSE)</f>
        <v>1940</v>
      </c>
      <c r="N48" s="281">
        <f>K48*M48</f>
        <v>97</v>
      </c>
    </row>
    <row r="49" spans="1:14">
      <c r="A49" s="169" t="s">
        <v>433</v>
      </c>
      <c r="B49" s="49" t="str">
        <f>VLOOKUP(A49,MATERIALES!A6:D372,3,FALSE)</f>
        <v xml:space="preserve">Cuneta prefabricada de concreto tipo V de (0,8*0,3*0,22)
</v>
      </c>
      <c r="C49" s="434"/>
      <c r="D49" s="434"/>
      <c r="E49" s="434"/>
      <c r="F49" s="434"/>
      <c r="G49" s="434"/>
      <c r="H49" s="434"/>
      <c r="I49" s="434"/>
      <c r="J49" s="321" t="str">
        <f>VLOOKUP(A49,MATERIALES!A5:D634,2,FALSE)</f>
        <v>m</v>
      </c>
      <c r="K49" s="406">
        <v>1</v>
      </c>
      <c r="L49" s="430"/>
      <c r="M49" s="411">
        <f>VLOOKUP(A49,MATERIALES!A6:D390,4,FALSE)</f>
        <v>23872</v>
      </c>
      <c r="N49" s="281">
        <f>K49*M49</f>
        <v>23872</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23969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1361.7921388293332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25398.881745770799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5079.77634915416</v>
      </c>
      <c r="M84" s="854"/>
      <c r="N84" s="57"/>
    </row>
    <row r="85" spans="1:14">
      <c r="B85" s="95" t="s">
        <v>1057</v>
      </c>
      <c r="C85" s="96"/>
      <c r="D85" s="96"/>
      <c r="E85" s="96"/>
      <c r="F85" s="96"/>
      <c r="G85" s="96"/>
      <c r="H85" s="96"/>
      <c r="I85" s="93"/>
      <c r="J85" s="94"/>
      <c r="K85" s="313">
        <v>0.05</v>
      </c>
      <c r="L85" s="853">
        <f>N79*K85</f>
        <v>1269.94408728854</v>
      </c>
      <c r="M85" s="854"/>
      <c r="N85" s="57"/>
    </row>
    <row r="86" spans="1:14" ht="15.75" thickBot="1">
      <c r="B86" s="97" t="s">
        <v>1058</v>
      </c>
      <c r="C86" s="98"/>
      <c r="D86" s="98"/>
      <c r="E86" s="98"/>
      <c r="F86" s="98"/>
      <c r="G86" s="98"/>
      <c r="H86" s="98"/>
      <c r="I86" s="99"/>
      <c r="J86" s="100"/>
      <c r="K86" s="314">
        <v>0.05</v>
      </c>
      <c r="L86" s="855">
        <f>N79*K86</f>
        <v>1269.94408728854</v>
      </c>
      <c r="M86" s="856"/>
      <c r="N86" s="57"/>
    </row>
    <row r="87" spans="1:14" ht="15.75" thickBot="1">
      <c r="B87" s="818" t="s">
        <v>1037</v>
      </c>
      <c r="C87" s="819"/>
      <c r="D87" s="819"/>
      <c r="E87" s="819"/>
      <c r="F87" s="819"/>
      <c r="G87" s="819"/>
      <c r="H87" s="819"/>
      <c r="I87" s="819"/>
      <c r="J87" s="819"/>
      <c r="K87" s="819"/>
      <c r="L87" s="819"/>
      <c r="M87" s="820"/>
      <c r="N87" s="58">
        <f>L84+L85+L86</f>
        <v>7619.6645237312396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33018.54626950204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1767</v>
      </c>
      <c r="C31" s="960" t="s">
        <v>2250</v>
      </c>
      <c r="D31" s="961"/>
      <c r="E31" s="961"/>
      <c r="F31" s="961"/>
      <c r="G31" s="961"/>
      <c r="H31" s="961"/>
      <c r="I31" s="961"/>
      <c r="J31" s="98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160</v>
      </c>
      <c r="B36" s="867" t="str">
        <f>VLOOKUP(A36,EQUIPOS!A6:D154,3,FALSE)</f>
        <v>COMPACTADOR MANUAL VIBRATORIO (RANA) con motor de 6 HP</v>
      </c>
      <c r="C36" s="868"/>
      <c r="D36" s="868"/>
      <c r="E36" s="868"/>
      <c r="F36" s="868"/>
      <c r="G36" s="868"/>
      <c r="H36" s="869"/>
      <c r="I36" s="276"/>
      <c r="J36" s="277"/>
      <c r="K36" s="278">
        <f>VLOOKUP(A36,EQUIPOS!A6:D163,4,FALSE)</f>
        <v>10078.75691783738</v>
      </c>
      <c r="L36" s="279"/>
      <c r="M36" s="345">
        <v>1.25</v>
      </c>
      <c r="N36" s="281">
        <f>K36/M36</f>
        <v>8063.0055342699034</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N75*M41</f>
        <v>1787.3521822135001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9850.3577164834041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564</v>
      </c>
      <c r="B48" s="49" t="str">
        <f>VLOOKUP(A48,MATERIALES!A5:D372,3,FALSE)</f>
        <v xml:space="preserve">Material seleccionado para Relleno
</v>
      </c>
      <c r="C48" s="290"/>
      <c r="D48" s="290"/>
      <c r="E48" s="290"/>
      <c r="F48" s="290"/>
      <c r="G48" s="290"/>
      <c r="H48" s="290"/>
      <c r="I48" s="290"/>
      <c r="J48" s="320" t="str">
        <f>VLOOKUP(A48,MATERIALES!A4:D633,2,FALSE)</f>
        <v>m3</v>
      </c>
      <c r="K48" s="291">
        <v>0.5</v>
      </c>
      <c r="L48" s="276"/>
      <c r="M48" s="411">
        <f>VLOOKUP(A48,MATERIALES!A5:D389,4,FALSE)</f>
        <v>21420</v>
      </c>
      <c r="N48" s="281">
        <f>K48*M48</f>
        <v>10710</v>
      </c>
    </row>
    <row r="49" spans="1:14">
      <c r="A49" s="169" t="s">
        <v>877</v>
      </c>
      <c r="B49" s="49" t="str">
        <f>VLOOKUP(A49,MATERIALES!A6:D372,3,FALSE)</f>
        <v>Cemento Asfaltico 60-70</v>
      </c>
      <c r="C49" s="434"/>
      <c r="D49" s="434"/>
      <c r="E49" s="434"/>
      <c r="F49" s="434"/>
      <c r="G49" s="434"/>
      <c r="H49" s="434"/>
      <c r="I49" s="434"/>
      <c r="J49" s="321" t="str">
        <f>VLOOKUP(A49,MATERIALES!A5:D634,2,FALSE)</f>
        <v>kg</v>
      </c>
      <c r="K49" s="406">
        <v>0.5</v>
      </c>
      <c r="L49" s="430"/>
      <c r="M49" s="411">
        <f>VLOOKUP(A49,MATERIALES!A6:D390,4,FALSE)</f>
        <v>1940</v>
      </c>
      <c r="N49" s="281">
        <f>K49*M49</f>
        <v>970</v>
      </c>
    </row>
    <row r="50" spans="1:14">
      <c r="A50" s="169" t="s">
        <v>905</v>
      </c>
      <c r="B50" s="49" t="str">
        <f>VLOOKUP(A50,MATERIALES!A6:D372,3,FALSE)</f>
        <v>Concreto Resistencia  14 (Mpa)</v>
      </c>
      <c r="C50" s="434"/>
      <c r="D50" s="434"/>
      <c r="E50" s="434"/>
      <c r="F50" s="434"/>
      <c r="G50" s="434"/>
      <c r="H50" s="434"/>
      <c r="I50" s="434"/>
      <c r="J50" s="321" t="str">
        <f>VLOOKUP(A50,MATERIALES!A6:D635,2,FALSE)</f>
        <v>m3</v>
      </c>
      <c r="K50" s="406">
        <v>1.01</v>
      </c>
      <c r="L50" s="430"/>
      <c r="M50" s="411">
        <f>VLOOKUP(A50,MATERIALES!A6:D391,4,FALSE)</f>
        <v>255000</v>
      </c>
      <c r="N50" s="281">
        <f>K50*M50</f>
        <v>257550</v>
      </c>
    </row>
    <row r="51" spans="1:14">
      <c r="A51" s="169" t="s">
        <v>941</v>
      </c>
      <c r="B51" s="49" t="str">
        <f>VLOOKUP(A51,MATERIALES!A6:D372,3,FALSE)</f>
        <v xml:space="preserve">Formaleta (gaviones, juntas de bordillos, juntas de cunetas, muros, concretos clase D,E, F y G)
</v>
      </c>
      <c r="C51" s="434"/>
      <c r="D51" s="434"/>
      <c r="E51" s="434"/>
      <c r="F51" s="434"/>
      <c r="G51" s="434"/>
      <c r="H51" s="434"/>
      <c r="I51" s="434"/>
      <c r="J51" s="321" t="str">
        <f>VLOOKUP(A51,MATERIALES!A6:D636,2,FALSE)</f>
        <v>m2</v>
      </c>
      <c r="K51" s="406">
        <v>0.3</v>
      </c>
      <c r="L51" s="430"/>
      <c r="M51" s="411">
        <f>VLOOKUP(A51,MATERIALES!A6:D392,4,FALSE)</f>
        <v>6639</v>
      </c>
      <c r="N51" s="281">
        <f>K51*M51</f>
        <v>1991.6999999999998</v>
      </c>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271221.7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05">
        <f>VLOOKUP(A58,TRANSPORTE!A1:D117,4,FALSE)</f>
        <v>1800</v>
      </c>
      <c r="M58" s="906"/>
      <c r="N58" s="296">
        <f>K58*L58</f>
        <v>1818</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05">
        <f>VLOOKUP(A59,TRANSPORTE!A1:D117,4,FALSE)</f>
        <v>1010</v>
      </c>
      <c r="M59" s="906"/>
      <c r="N59" s="296">
        <f>K59*L59</f>
        <v>505</v>
      </c>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2323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9">
        <f>SUM(N69:N74)</f>
        <v>35747.043644270001</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319142.10136075341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63828.420272150688</v>
      </c>
      <c r="M82" s="854"/>
      <c r="N82" s="57"/>
    </row>
    <row r="83" spans="1:14">
      <c r="B83" s="95" t="s">
        <v>1057</v>
      </c>
      <c r="C83" s="96"/>
      <c r="D83" s="96"/>
      <c r="E83" s="96"/>
      <c r="F83" s="96"/>
      <c r="G83" s="96"/>
      <c r="H83" s="96"/>
      <c r="I83" s="93"/>
      <c r="J83" s="94"/>
      <c r="K83" s="313">
        <v>0.05</v>
      </c>
      <c r="L83" s="853">
        <f>N77*K83</f>
        <v>15957.105068037672</v>
      </c>
      <c r="M83" s="854"/>
      <c r="N83" s="57"/>
    </row>
    <row r="84" spans="1:14" ht="15.75" thickBot="1">
      <c r="B84" s="97" t="s">
        <v>1058</v>
      </c>
      <c r="C84" s="98"/>
      <c r="D84" s="98"/>
      <c r="E84" s="98"/>
      <c r="F84" s="98"/>
      <c r="G84" s="98"/>
      <c r="H84" s="98"/>
      <c r="I84" s="99"/>
      <c r="J84" s="100"/>
      <c r="K84" s="314">
        <v>0.05</v>
      </c>
      <c r="L84" s="855">
        <f>N77*K84</f>
        <v>15957.105068037672</v>
      </c>
      <c r="M84" s="856"/>
      <c r="N84" s="57"/>
    </row>
    <row r="85" spans="1:14" ht="15.75" thickBot="1">
      <c r="B85" s="818" t="s">
        <v>1037</v>
      </c>
      <c r="C85" s="819"/>
      <c r="D85" s="819"/>
      <c r="E85" s="819"/>
      <c r="F85" s="819"/>
      <c r="G85" s="819"/>
      <c r="H85" s="819"/>
      <c r="I85" s="819"/>
      <c r="J85" s="819"/>
      <c r="K85" s="819"/>
      <c r="L85" s="819"/>
      <c r="M85" s="820"/>
      <c r="N85" s="58">
        <f>L82+L83+L84</f>
        <v>95742.630408226018</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414884.73176897946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31.5" customHeight="1" thickBot="1">
      <c r="A31" t="s">
        <v>1929</v>
      </c>
      <c r="B31" s="86" t="s">
        <v>1768</v>
      </c>
      <c r="C31" s="960" t="s">
        <v>2251</v>
      </c>
      <c r="D31" s="961"/>
      <c r="E31" s="961"/>
      <c r="F31" s="961"/>
      <c r="G31" s="961"/>
      <c r="H31" s="961"/>
      <c r="I31" s="961"/>
      <c r="J31" s="987"/>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160</v>
      </c>
      <c r="B36" s="867" t="str">
        <f>VLOOKUP(A36,EQUIPOS!A6:D154,3,FALSE)</f>
        <v>COMPACTADOR MANUAL VIBRATORIO (RANA) con motor de 6 HP</v>
      </c>
      <c r="C36" s="868"/>
      <c r="D36" s="868"/>
      <c r="E36" s="868"/>
      <c r="F36" s="868"/>
      <c r="G36" s="868"/>
      <c r="H36" s="869"/>
      <c r="I36" s="276"/>
      <c r="J36" s="277"/>
      <c r="K36" s="278">
        <f>VLOOKUP(A36,EQUIPOS!A6:D163,4,FALSE)</f>
        <v>10078.75691783738</v>
      </c>
      <c r="L36" s="279"/>
      <c r="M36" s="345">
        <v>18.75</v>
      </c>
      <c r="N36" s="281">
        <f>K36/M36</f>
        <v>537.53370228466019</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N75*M41</f>
        <v>102.1344104122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639.66811269686013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564</v>
      </c>
      <c r="B48" s="49" t="str">
        <f>VLOOKUP(A48,MATERIALES!A5:D372,3,FALSE)</f>
        <v xml:space="preserve">Material seleccionado para Relleno
</v>
      </c>
      <c r="C48" s="290"/>
      <c r="D48" s="290"/>
      <c r="E48" s="290"/>
      <c r="F48" s="290"/>
      <c r="G48" s="290"/>
      <c r="H48" s="290"/>
      <c r="I48" s="290"/>
      <c r="J48" s="320" t="str">
        <f>VLOOKUP(A48,MATERIALES!A4:D633,2,FALSE)</f>
        <v>m3</v>
      </c>
      <c r="K48" s="291">
        <v>0.05</v>
      </c>
      <c r="L48" s="276"/>
      <c r="M48" s="411">
        <f>VLOOKUP(A48,MATERIALES!A5:D389,4,FALSE)</f>
        <v>21420</v>
      </c>
      <c r="N48" s="281">
        <f>K48*M48</f>
        <v>1071</v>
      </c>
    </row>
    <row r="49" spans="1:14">
      <c r="A49" s="169" t="s">
        <v>877</v>
      </c>
      <c r="B49" s="49" t="str">
        <f>VLOOKUP(A49,MATERIALES!A6:D372,3,FALSE)</f>
        <v>Cemento Asfaltico 60-70</v>
      </c>
      <c r="C49" s="434"/>
      <c r="D49" s="434"/>
      <c r="E49" s="434"/>
      <c r="F49" s="434"/>
      <c r="G49" s="434"/>
      <c r="H49" s="434"/>
      <c r="I49" s="434"/>
      <c r="J49" s="321" t="str">
        <f>VLOOKUP(A49,MATERIALES!A5:D634,2,FALSE)</f>
        <v>kg</v>
      </c>
      <c r="K49" s="406">
        <v>0.05</v>
      </c>
      <c r="L49" s="430"/>
      <c r="M49" s="411">
        <f>VLOOKUP(A49,MATERIALES!A6:D390,4,FALSE)</f>
        <v>1940</v>
      </c>
      <c r="N49" s="281">
        <f>K49*M49</f>
        <v>97</v>
      </c>
    </row>
    <row r="50" spans="1:14">
      <c r="A50" s="169" t="s">
        <v>433</v>
      </c>
      <c r="B50" s="49" t="str">
        <f>VLOOKUP(A50,MATERIALES!A6:D372,3,FALSE)</f>
        <v xml:space="preserve">Cuneta prefabricada de concreto tipo V de (0,8*0,3*0,22)
</v>
      </c>
      <c r="C50" s="434"/>
      <c r="D50" s="434"/>
      <c r="E50" s="434"/>
      <c r="F50" s="434"/>
      <c r="G50" s="434"/>
      <c r="H50" s="434"/>
      <c r="I50" s="434"/>
      <c r="J50" s="321" t="str">
        <f>VLOOKUP(A50,MATERIALES!A6:D635,2,FALSE)</f>
        <v>m</v>
      </c>
      <c r="K50" s="406">
        <v>1</v>
      </c>
      <c r="L50" s="430"/>
      <c r="M50" s="411">
        <f>VLOOKUP(A50,MATERIALES!A6:D391,4,FALSE)</f>
        <v>23872</v>
      </c>
      <c r="N50" s="281">
        <f>K50*M50</f>
        <v>23872</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25040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05">
        <f>VLOOKUP(A58,TRANSPORTE!A1:D117,4,FALSE)</f>
        <v>1010</v>
      </c>
      <c r="M58" s="906"/>
      <c r="N58" s="296">
        <f>K58*L58</f>
        <v>50.5</v>
      </c>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50.5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9">
        <f>SUM(N69:N74)</f>
        <v>2042.6882082439997</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27772.85632094086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5554.5712641881728</v>
      </c>
      <c r="M82" s="854"/>
      <c r="N82" s="57"/>
    </row>
    <row r="83" spans="1:14">
      <c r="B83" s="95" t="s">
        <v>1057</v>
      </c>
      <c r="C83" s="96"/>
      <c r="D83" s="96"/>
      <c r="E83" s="96"/>
      <c r="F83" s="96"/>
      <c r="G83" s="96"/>
      <c r="H83" s="96"/>
      <c r="I83" s="93"/>
      <c r="J83" s="94"/>
      <c r="K83" s="313">
        <v>0.05</v>
      </c>
      <c r="L83" s="853">
        <f>N77*K83</f>
        <v>1388.6428160470432</v>
      </c>
      <c r="M83" s="854"/>
      <c r="N83" s="57"/>
    </row>
    <row r="84" spans="1:14" ht="15.75" thickBot="1">
      <c r="B84" s="97" t="s">
        <v>1058</v>
      </c>
      <c r="C84" s="98"/>
      <c r="D84" s="98"/>
      <c r="E84" s="98"/>
      <c r="F84" s="98"/>
      <c r="G84" s="98"/>
      <c r="H84" s="98"/>
      <c r="I84" s="99"/>
      <c r="J84" s="100"/>
      <c r="K84" s="314">
        <v>0.05</v>
      </c>
      <c r="L84" s="855">
        <f>N77*K84</f>
        <v>1388.6428160470432</v>
      </c>
      <c r="M84" s="856"/>
      <c r="N84" s="57"/>
    </row>
    <row r="85" spans="1:14" ht="15.75" thickBot="1">
      <c r="B85" s="818" t="s">
        <v>1037</v>
      </c>
      <c r="C85" s="819"/>
      <c r="D85" s="819"/>
      <c r="E85" s="819"/>
      <c r="F85" s="819"/>
      <c r="G85" s="819"/>
      <c r="H85" s="819"/>
      <c r="I85" s="819"/>
      <c r="J85" s="819"/>
      <c r="K85" s="819"/>
      <c r="L85" s="819"/>
      <c r="M85" s="820"/>
      <c r="N85" s="58">
        <f>L82+L83+L84</f>
        <v>8331.8568962822592</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36104.713217223121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N75*M41</f>
        <v>127.66801301525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905</v>
      </c>
      <c r="B48" s="49" t="str">
        <f>VLOOKUP(A48,MATERIALES!A5:D372,3,FALSE)</f>
        <v>Concreto Resistencia  14 (Mpa)</v>
      </c>
      <c r="C48" s="290"/>
      <c r="D48" s="290"/>
      <c r="E48" s="290"/>
      <c r="F48" s="290"/>
      <c r="G48" s="290"/>
      <c r="H48" s="290"/>
      <c r="I48" s="277"/>
      <c r="J48" s="233" t="str">
        <f>VLOOKUP(A48,MATERIALES!A4:D633,2,FALSE)</f>
        <v>m3</v>
      </c>
      <c r="K48" s="291">
        <v>7.0000000000000007E-2</v>
      </c>
      <c r="L48" s="276"/>
      <c r="M48" s="411">
        <f>VLOOKUP(A48,MATERIALES!A5:D389,4,FALSE)</f>
        <v>255000</v>
      </c>
      <c r="N48" s="281">
        <f>K48*M48</f>
        <v>17850</v>
      </c>
    </row>
    <row r="49" spans="1:14">
      <c r="A49" s="169" t="s">
        <v>941</v>
      </c>
      <c r="B49" s="49" t="str">
        <f>VLOOKUP(A49,MATERIALES!A6:D372,3,FALSE)</f>
        <v xml:space="preserve">Formaleta (gaviones, juntas de bordillos, juntas de cunetas, muros, concretos clase D,E, F y G)
</v>
      </c>
      <c r="C49" s="434"/>
      <c r="D49" s="434"/>
      <c r="E49" s="434"/>
      <c r="F49" s="434"/>
      <c r="G49" s="434"/>
      <c r="H49" s="434"/>
      <c r="I49" s="434"/>
      <c r="J49" s="320" t="str">
        <f>VLOOKUP(A49,MATERIALES!A5:D634,2,FALSE)</f>
        <v>m2</v>
      </c>
      <c r="K49" s="406">
        <v>0.3</v>
      </c>
      <c r="L49" s="430"/>
      <c r="M49" s="411">
        <f>VLOOKUP(A49,MATERIALES!A6:D390,4,FALSE)</f>
        <v>6639</v>
      </c>
      <c r="N49" s="281">
        <f>K49*M49</f>
        <v>1991.6999999999998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19841.7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05">
        <f>VLOOKUP(A58,TRANSPORTE!A1:D117,4,FALSE)</f>
        <v>1800</v>
      </c>
      <c r="M58" s="906"/>
      <c r="N58" s="296">
        <f>K58*L58</f>
        <v>126.00000000000001</v>
      </c>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126.00000000000001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9">
        <f>SUM(N69:N74)</f>
        <v>2553.3602603049999</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22648.728273320248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4529.7456546640497</v>
      </c>
      <c r="M82" s="854"/>
      <c r="N82" s="57"/>
    </row>
    <row r="83" spans="1:14">
      <c r="B83" s="95" t="s">
        <v>1057</v>
      </c>
      <c r="C83" s="96"/>
      <c r="D83" s="96"/>
      <c r="E83" s="96"/>
      <c r="F83" s="96"/>
      <c r="G83" s="96"/>
      <c r="H83" s="96"/>
      <c r="I83" s="93"/>
      <c r="J83" s="94"/>
      <c r="K83" s="313">
        <v>0.05</v>
      </c>
      <c r="L83" s="853">
        <f>N77*K83</f>
        <v>1132.4364136660124</v>
      </c>
      <c r="M83" s="854"/>
      <c r="N83" s="57"/>
    </row>
    <row r="84" spans="1:14" ht="15.75" thickBot="1">
      <c r="B84" s="97" t="s">
        <v>1058</v>
      </c>
      <c r="C84" s="98"/>
      <c r="D84" s="98"/>
      <c r="E84" s="98"/>
      <c r="F84" s="98"/>
      <c r="G84" s="98"/>
      <c r="H84" s="98"/>
      <c r="I84" s="99"/>
      <c r="J84" s="100"/>
      <c r="K84" s="314">
        <v>0.05</v>
      </c>
      <c r="L84" s="855">
        <f>N77*K84</f>
        <v>1132.4364136660124</v>
      </c>
      <c r="M84" s="856"/>
      <c r="N84" s="57"/>
    </row>
    <row r="85" spans="1:14" ht="15.75" thickBot="1">
      <c r="B85" s="818" t="s">
        <v>1037</v>
      </c>
      <c r="C85" s="819"/>
      <c r="D85" s="819"/>
      <c r="E85" s="819"/>
      <c r="F85" s="819"/>
      <c r="G85" s="819"/>
      <c r="H85" s="819"/>
      <c r="I85" s="819"/>
      <c r="J85" s="819"/>
      <c r="K85" s="819"/>
      <c r="L85" s="819"/>
      <c r="M85" s="820"/>
      <c r="N85" s="58">
        <f>L82+L83+L84</f>
        <v>6794.6184819960745</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29443.346755316321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N75*M41</f>
        <v>68.08960694146667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402</v>
      </c>
      <c r="B48" s="49" t="str">
        <f>VLOOKUP(A48,MATERIALES!A5:D372,3,FALSE)</f>
        <v>Bordillo Prefabricado En Concreto Ref.A85 Ntc-4109, 0,20 X 0,35 X 0.80 M</v>
      </c>
      <c r="C48" s="290"/>
      <c r="D48" s="290"/>
      <c r="E48" s="290"/>
      <c r="F48" s="290"/>
      <c r="G48" s="290"/>
      <c r="H48" s="290"/>
      <c r="I48" s="277"/>
      <c r="J48" s="233" t="str">
        <f>VLOOKUP(A48,MATERIALES!A4:D633,2,FALSE)</f>
        <v>u</v>
      </c>
      <c r="K48" s="291">
        <v>1.25</v>
      </c>
      <c r="L48" s="276"/>
      <c r="M48" s="411">
        <f>VLOOKUP(A48,MATERIALES!A5:D389,4,FALSE)</f>
        <v>2250</v>
      </c>
      <c r="N48" s="281">
        <f>K48*M48</f>
        <v>2812.5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2812.5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B58" s="52"/>
      <c r="C58" s="326"/>
      <c r="D58" s="326"/>
      <c r="E58" s="326"/>
      <c r="F58" s="326"/>
      <c r="G58" s="326"/>
      <c r="H58" s="320"/>
      <c r="I58" s="288"/>
      <c r="J58" s="295"/>
      <c r="K58" s="288"/>
      <c r="L58" s="905"/>
      <c r="M58" s="906"/>
      <c r="N58" s="296"/>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10">
        <f>SUM(N69:N74)</f>
        <v>1361.7921388293332</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4242.3817457708001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848.47634915416006</v>
      </c>
      <c r="M82" s="854"/>
      <c r="N82" s="57"/>
    </row>
    <row r="83" spans="1:14">
      <c r="B83" s="95" t="s">
        <v>1057</v>
      </c>
      <c r="C83" s="96"/>
      <c r="D83" s="96"/>
      <c r="E83" s="96"/>
      <c r="F83" s="96"/>
      <c r="G83" s="96"/>
      <c r="H83" s="96"/>
      <c r="I83" s="93"/>
      <c r="J83" s="94"/>
      <c r="K83" s="313">
        <v>0.05</v>
      </c>
      <c r="L83" s="853">
        <f>N77*K83</f>
        <v>212.11908728854002</v>
      </c>
      <c r="M83" s="854"/>
      <c r="N83" s="57"/>
    </row>
    <row r="84" spans="1:14" ht="15.75" thickBot="1">
      <c r="B84" s="97" t="s">
        <v>1058</v>
      </c>
      <c r="C84" s="98"/>
      <c r="D84" s="98"/>
      <c r="E84" s="98"/>
      <c r="F84" s="98"/>
      <c r="G84" s="98"/>
      <c r="H84" s="98"/>
      <c r="I84" s="99"/>
      <c r="J84" s="100"/>
      <c r="K84" s="314">
        <v>0.05</v>
      </c>
      <c r="L84" s="855">
        <f>N77*K84</f>
        <v>212.11908728854002</v>
      </c>
      <c r="M84" s="856"/>
      <c r="N84" s="57"/>
    </row>
    <row r="85" spans="1:14" ht="15.75" thickBot="1">
      <c r="B85" s="818" t="s">
        <v>1037</v>
      </c>
      <c r="C85" s="819"/>
      <c r="D85" s="819"/>
      <c r="E85" s="819"/>
      <c r="F85" s="819"/>
      <c r="G85" s="819"/>
      <c r="H85" s="819"/>
      <c r="I85" s="819"/>
      <c r="J85" s="819"/>
      <c r="K85" s="819"/>
      <c r="L85" s="819"/>
      <c r="M85" s="820"/>
      <c r="N85" s="58">
        <f>L82+L83+L84</f>
        <v>1272.71452373124</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5515.0962695020398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N75*M41</f>
        <v>153.2016156183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507</v>
      </c>
      <c r="B48" s="49" t="str">
        <f>VLOOKUP(A48,MATERIALES!A5:D372,3,FALSE)</f>
        <v>Mortero 1:3 Para Anillos</v>
      </c>
      <c r="C48" s="290"/>
      <c r="D48" s="290"/>
      <c r="E48" s="290"/>
      <c r="F48" s="290"/>
      <c r="G48" s="290"/>
      <c r="H48" s="290"/>
      <c r="I48" s="290"/>
      <c r="J48" s="320" t="str">
        <f>VLOOKUP(A48,MATERIALES!A4:D633,2,FALSE)</f>
        <v>m3</v>
      </c>
      <c r="K48" s="291">
        <v>2E-3</v>
      </c>
      <c r="L48" s="276"/>
      <c r="M48" s="411">
        <f>VLOOKUP(A48,MATERIALES!A5:D389,4,FALSE)</f>
        <v>270594</v>
      </c>
      <c r="N48" s="281">
        <f>K48*M48</f>
        <v>541.18799999999999</v>
      </c>
    </row>
    <row r="49" spans="1:14">
      <c r="A49" s="169" t="s">
        <v>905</v>
      </c>
      <c r="B49" s="49" t="str">
        <f>VLOOKUP(A49,MATERIALES!A6:D372,3,FALSE)</f>
        <v>Concreto Resistencia  14 (Mpa)</v>
      </c>
      <c r="C49" s="434"/>
      <c r="D49" s="434"/>
      <c r="E49" s="434"/>
      <c r="F49" s="434"/>
      <c r="G49" s="434"/>
      <c r="H49" s="434"/>
      <c r="I49" s="434"/>
      <c r="J49" s="321" t="str">
        <f>VLOOKUP(A49,MATERIALES!A5:D634,2,FALSE)</f>
        <v>m3</v>
      </c>
      <c r="K49" s="406">
        <v>7.0000000000000007E-2</v>
      </c>
      <c r="L49" s="430"/>
      <c r="M49" s="411">
        <f>VLOOKUP(A49,MATERIALES!A6:D390,4,FALSE)</f>
        <v>255000</v>
      </c>
      <c r="N49" s="281">
        <f>K49*M49</f>
        <v>17850</v>
      </c>
    </row>
    <row r="50" spans="1:14">
      <c r="A50" s="169"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VLOOKUP(A50,MATERIALES!A6:D635,2,FALSE)</f>
        <v>m2</v>
      </c>
      <c r="K50" s="406">
        <v>0.3</v>
      </c>
      <c r="L50" s="430"/>
      <c r="M50" s="411">
        <f>VLOOKUP(A50,MATERIALES!A6:D391,4,FALSE)</f>
        <v>6639</v>
      </c>
      <c r="N50" s="281">
        <f>K50*M50</f>
        <v>1991.6999999999998</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20382.887999999999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05">
        <f>VLOOKUP(A58,TRANSPORTE!A1:D117,4,FALSE)</f>
        <v>1800</v>
      </c>
      <c r="M58" s="906"/>
      <c r="N58" s="296">
        <f>K58*L58</f>
        <v>129.60000000000002</v>
      </c>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129.60000000000002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9">
        <f>SUM(N69:N74)</f>
        <v>3064.032312366</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23729.721927984298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4745.9443855968593</v>
      </c>
      <c r="M82" s="854"/>
      <c r="N82" s="57"/>
    </row>
    <row r="83" spans="1:14">
      <c r="B83" s="95" t="s">
        <v>1057</v>
      </c>
      <c r="C83" s="96"/>
      <c r="D83" s="96"/>
      <c r="E83" s="96"/>
      <c r="F83" s="96"/>
      <c r="G83" s="96"/>
      <c r="H83" s="96"/>
      <c r="I83" s="93"/>
      <c r="J83" s="94"/>
      <c r="K83" s="313">
        <v>0.05</v>
      </c>
      <c r="L83" s="853">
        <f>N77*K83</f>
        <v>1186.4860963992148</v>
      </c>
      <c r="M83" s="854"/>
      <c r="N83" s="57"/>
    </row>
    <row r="84" spans="1:14" ht="15.75" thickBot="1">
      <c r="B84" s="97" t="s">
        <v>1058</v>
      </c>
      <c r="C84" s="98"/>
      <c r="D84" s="98"/>
      <c r="E84" s="98"/>
      <c r="F84" s="98"/>
      <c r="G84" s="98"/>
      <c r="H84" s="98"/>
      <c r="I84" s="99"/>
      <c r="J84" s="100"/>
      <c r="K84" s="314">
        <v>0.05</v>
      </c>
      <c r="L84" s="855">
        <f>N77*K84</f>
        <v>1186.4860963992148</v>
      </c>
      <c r="M84" s="856"/>
      <c r="N84" s="57"/>
    </row>
    <row r="85" spans="1:14" ht="15.75" thickBot="1">
      <c r="B85" s="818" t="s">
        <v>1037</v>
      </c>
      <c r="C85" s="819"/>
      <c r="D85" s="819"/>
      <c r="E85" s="819"/>
      <c r="F85" s="819"/>
      <c r="G85" s="819"/>
      <c r="H85" s="819"/>
      <c r="I85" s="819"/>
      <c r="J85" s="819"/>
      <c r="K85" s="819"/>
      <c r="L85" s="819"/>
      <c r="M85" s="820"/>
      <c r="N85" s="58">
        <f>L82+L83+L84</f>
        <v>7118.9165783952894</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30848.638506379586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N75*M41</f>
        <v>85.112008676833341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507</v>
      </c>
      <c r="B48" s="49" t="str">
        <f>VLOOKUP(A48,MATERIALES!A5:D372,3,FALSE)</f>
        <v>Mortero 1:3 Para Anillos</v>
      </c>
      <c r="C48" s="290"/>
      <c r="D48" s="290"/>
      <c r="E48" s="290"/>
      <c r="F48" s="290"/>
      <c r="G48" s="290"/>
      <c r="H48" s="290"/>
      <c r="I48" s="290"/>
      <c r="J48" s="320" t="str">
        <f>VLOOKUP(A48,MATERIALES!A4:D633,2,FALSE)</f>
        <v>m3</v>
      </c>
      <c r="K48" s="291">
        <v>2E-3</v>
      </c>
      <c r="L48" s="276"/>
      <c r="M48" s="411">
        <f>VLOOKUP(A48,MATERIALES!A5:D389,4,FALSE)</f>
        <v>270594</v>
      </c>
      <c r="N48" s="281">
        <f>K48*M48</f>
        <v>541.18799999999999</v>
      </c>
    </row>
    <row r="49" spans="1:14">
      <c r="A49" s="169" t="s">
        <v>402</v>
      </c>
      <c r="B49" s="49" t="str">
        <f>VLOOKUP(A49,MATERIALES!A6:D372,3,FALSE)</f>
        <v>Bordillo Prefabricado En Concreto Ref.A85 Ntc-4109, 0,20 X 0,35 X 0.80 M</v>
      </c>
      <c r="C49" s="434"/>
      <c r="D49" s="434"/>
      <c r="E49" s="434"/>
      <c r="F49" s="434"/>
      <c r="G49" s="434"/>
      <c r="H49" s="434"/>
      <c r="I49" s="434"/>
      <c r="J49" s="321" t="str">
        <f>VLOOKUP(A49,MATERIALES!A5:D634,2,FALSE)</f>
        <v>u</v>
      </c>
      <c r="K49" s="406">
        <v>1.25</v>
      </c>
      <c r="L49" s="430"/>
      <c r="M49" s="411">
        <f>VLOOKUP(A49,MATERIALES!A6:D390,4,FALSE)</f>
        <v>2250</v>
      </c>
      <c r="N49" s="281">
        <f>K49*M49</f>
        <v>2812.5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3353.6880000000001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05">
        <f>VLOOKUP(A58,TRANSPORTE!A1:D117,4,FALSE)</f>
        <v>1800</v>
      </c>
      <c r="M58" s="906"/>
      <c r="N58" s="296">
        <f>K58*L58</f>
        <v>3.6</v>
      </c>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3.6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86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10">
        <f>SUM(N69:N74)</f>
        <v>1702.2401735366666</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5144.6401822134994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1028.9280364427</v>
      </c>
      <c r="M82" s="854"/>
      <c r="N82" s="57"/>
    </row>
    <row r="83" spans="1:14">
      <c r="B83" s="95" t="s">
        <v>1057</v>
      </c>
      <c r="C83" s="96"/>
      <c r="D83" s="96"/>
      <c r="E83" s="96"/>
      <c r="F83" s="96"/>
      <c r="G83" s="96"/>
      <c r="H83" s="96"/>
      <c r="I83" s="93"/>
      <c r="J83" s="94"/>
      <c r="K83" s="313">
        <v>0.05</v>
      </c>
      <c r="L83" s="853">
        <f>N77*K83</f>
        <v>257.23200911067499</v>
      </c>
      <c r="M83" s="854"/>
      <c r="N83" s="57"/>
    </row>
    <row r="84" spans="1:14" ht="15.75" thickBot="1">
      <c r="B84" s="97" t="s">
        <v>1058</v>
      </c>
      <c r="C84" s="98"/>
      <c r="D84" s="98"/>
      <c r="E84" s="98"/>
      <c r="F84" s="98"/>
      <c r="G84" s="98"/>
      <c r="H84" s="98"/>
      <c r="I84" s="99"/>
      <c r="J84" s="100"/>
      <c r="K84" s="314">
        <v>0.05</v>
      </c>
      <c r="L84" s="855">
        <f>N77*K84</f>
        <v>257.23200911067499</v>
      </c>
      <c r="M84" s="856"/>
      <c r="N84" s="57"/>
    </row>
    <row r="85" spans="1:14" ht="15.75" thickBot="1">
      <c r="B85" s="818" t="s">
        <v>1037</v>
      </c>
      <c r="C85" s="819"/>
      <c r="D85" s="819"/>
      <c r="E85" s="819"/>
      <c r="F85" s="819"/>
      <c r="G85" s="819"/>
      <c r="H85" s="819"/>
      <c r="I85" s="819"/>
      <c r="J85" s="819"/>
      <c r="K85" s="819"/>
      <c r="L85" s="819"/>
      <c r="M85" s="820"/>
      <c r="N85" s="58">
        <f>L82+L83+L84</f>
        <v>1543.3920546640497</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6688.0322368775487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N75*M41</f>
        <v>21.278002169208335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961</v>
      </c>
      <c r="B48" s="49" t="str">
        <f>VLOOKUP(A48,MATERIALES!A5:D372,3,FALSE)</f>
        <v>Geotextil Nt-2500 O Similar (Proveedores, Pavco, Geomatrix, Tensar, Omnes U Otros)</v>
      </c>
      <c r="C48" s="290"/>
      <c r="D48" s="290"/>
      <c r="E48" s="290"/>
      <c r="F48" s="290"/>
      <c r="G48" s="290"/>
      <c r="H48" s="290"/>
      <c r="I48" s="277"/>
      <c r="J48" s="233" t="str">
        <f>VLOOKUP(A48,MATERIALES!A4:D633,2,FALSE)</f>
        <v>m2</v>
      </c>
      <c r="K48" s="291">
        <v>1.1000000000000001</v>
      </c>
      <c r="L48" s="276"/>
      <c r="M48" s="411">
        <f>VLOOKUP(A48,MATERIALES!A5:D389,4,FALSE)</f>
        <v>4949</v>
      </c>
      <c r="N48" s="281">
        <f>K48*M48</f>
        <v>5443.9000000000005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5443.9000000000005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B58" s="52"/>
      <c r="C58" s="326"/>
      <c r="D58" s="326"/>
      <c r="E58" s="326"/>
      <c r="F58" s="326"/>
      <c r="G58" s="326"/>
      <c r="H58" s="320"/>
      <c r="I58" s="288"/>
      <c r="J58" s="295"/>
      <c r="K58" s="288"/>
      <c r="L58" s="905"/>
      <c r="M58" s="906"/>
      <c r="N58" s="296"/>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10">
        <f>SUM(N69:N74)</f>
        <v>425.56004338416665</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5890.7380455533757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1178.1476091106751</v>
      </c>
      <c r="M82" s="854"/>
      <c r="N82" s="57"/>
    </row>
    <row r="83" spans="1:14">
      <c r="B83" s="95" t="s">
        <v>1057</v>
      </c>
      <c r="C83" s="96"/>
      <c r="D83" s="96"/>
      <c r="E83" s="96"/>
      <c r="F83" s="96"/>
      <c r="G83" s="96"/>
      <c r="H83" s="96"/>
      <c r="I83" s="93"/>
      <c r="J83" s="94"/>
      <c r="K83" s="313">
        <v>0.05</v>
      </c>
      <c r="L83" s="853">
        <f>N77*K83</f>
        <v>294.53690227766879</v>
      </c>
      <c r="M83" s="854"/>
      <c r="N83" s="57"/>
    </row>
    <row r="84" spans="1:14" ht="15.75" thickBot="1">
      <c r="B84" s="97" t="s">
        <v>1058</v>
      </c>
      <c r="C84" s="98"/>
      <c r="D84" s="98"/>
      <c r="E84" s="98"/>
      <c r="F84" s="98"/>
      <c r="G84" s="98"/>
      <c r="H84" s="98"/>
      <c r="I84" s="99"/>
      <c r="J84" s="100"/>
      <c r="K84" s="314">
        <v>0.05</v>
      </c>
      <c r="L84" s="855">
        <f>N77*K84</f>
        <v>294.53690227766879</v>
      </c>
      <c r="M84" s="856"/>
      <c r="N84" s="57"/>
    </row>
    <row r="85" spans="1:14" ht="15.75" thickBot="1">
      <c r="B85" s="818" t="s">
        <v>1037</v>
      </c>
      <c r="C85" s="819"/>
      <c r="D85" s="819"/>
      <c r="E85" s="819"/>
      <c r="F85" s="819"/>
      <c r="G85" s="819"/>
      <c r="H85" s="819"/>
      <c r="I85" s="819"/>
      <c r="J85" s="819"/>
      <c r="K85" s="819"/>
      <c r="L85" s="819"/>
      <c r="M85" s="820"/>
      <c r="N85" s="58">
        <f>L82+L83+L84</f>
        <v>1767.2214136660127</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7657.959459219388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N75*M41</f>
        <v>21.278002169208335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954</v>
      </c>
      <c r="B48" s="49" t="str">
        <f>VLOOKUP(A48,MATERIALES!A5:D372,3,FALSE)</f>
        <v>Geotextil T-2400 O Similar (Proveedores Lafayet, Pavco, Geomatrix, Tensar, Omnes U Otros)</v>
      </c>
      <c r="C48" s="290"/>
      <c r="D48" s="290"/>
      <c r="E48" s="290"/>
      <c r="F48" s="290"/>
      <c r="G48" s="290"/>
      <c r="H48" s="290"/>
      <c r="I48" s="277"/>
      <c r="J48" s="233" t="str">
        <f>VLOOKUP(A48,MATERIALES!A4:D633,2,FALSE)</f>
        <v>m2</v>
      </c>
      <c r="K48" s="291">
        <v>1.1000000000000001</v>
      </c>
      <c r="L48" s="276"/>
      <c r="M48" s="411">
        <f>VLOOKUP(A48,MATERIALES!A5:D389,4,FALSE)</f>
        <v>4949</v>
      </c>
      <c r="N48" s="281">
        <f>K48*M48</f>
        <v>5443.9000000000005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5443.9000000000005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B58" s="52"/>
      <c r="C58" s="326"/>
      <c r="D58" s="326"/>
      <c r="E58" s="326"/>
      <c r="F58" s="326"/>
      <c r="G58" s="326"/>
      <c r="H58" s="320"/>
      <c r="I58" s="288"/>
      <c r="J58" s="295"/>
      <c r="K58" s="288"/>
      <c r="L58" s="905"/>
      <c r="M58" s="906"/>
      <c r="N58" s="296"/>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10">
        <f>SUM(N69:N74)</f>
        <v>425.56004338416665</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5890.7380455533757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1178.1476091106751</v>
      </c>
      <c r="M82" s="854"/>
      <c r="N82" s="57"/>
    </row>
    <row r="83" spans="1:14">
      <c r="B83" s="95" t="s">
        <v>1057</v>
      </c>
      <c r="C83" s="96"/>
      <c r="D83" s="96"/>
      <c r="E83" s="96"/>
      <c r="F83" s="96"/>
      <c r="G83" s="96"/>
      <c r="H83" s="96"/>
      <c r="I83" s="93"/>
      <c r="J83" s="94"/>
      <c r="K83" s="313">
        <v>0.05</v>
      </c>
      <c r="L83" s="853">
        <f>N77*K83</f>
        <v>294.53690227766879</v>
      </c>
      <c r="M83" s="854"/>
      <c r="N83" s="57"/>
    </row>
    <row r="84" spans="1:14" ht="15.75" thickBot="1">
      <c r="B84" s="97" t="s">
        <v>1058</v>
      </c>
      <c r="C84" s="98"/>
      <c r="D84" s="98"/>
      <c r="E84" s="98"/>
      <c r="F84" s="98"/>
      <c r="G84" s="98"/>
      <c r="H84" s="98"/>
      <c r="I84" s="99"/>
      <c r="J84" s="100"/>
      <c r="K84" s="314">
        <v>0.05</v>
      </c>
      <c r="L84" s="855">
        <f>N77*K84</f>
        <v>294.53690227766879</v>
      </c>
      <c r="M84" s="856"/>
      <c r="N84" s="57"/>
    </row>
    <row r="85" spans="1:14" ht="15.75" thickBot="1">
      <c r="B85" s="818" t="s">
        <v>1037</v>
      </c>
      <c r="C85" s="819"/>
      <c r="D85" s="819"/>
      <c r="E85" s="819"/>
      <c r="F85" s="819"/>
      <c r="G85" s="819"/>
      <c r="H85" s="819"/>
      <c r="I85" s="819"/>
      <c r="J85" s="819"/>
      <c r="K85" s="819"/>
      <c r="L85" s="819"/>
      <c r="M85" s="820"/>
      <c r="N85" s="58">
        <f>L82+L83+L84</f>
        <v>1767.2214136660127</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7657.959459219388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N75*M41</f>
        <v>306.40323123659999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556</v>
      </c>
      <c r="B48" s="49" t="str">
        <f>VLOOKUP(A48,MATERIALES!A5:D372,3,FALSE)</f>
        <v>Material drenante (3´´)</v>
      </c>
      <c r="C48" s="290"/>
      <c r="D48" s="290"/>
      <c r="E48" s="290"/>
      <c r="F48" s="290"/>
      <c r="G48" s="290"/>
      <c r="H48" s="290"/>
      <c r="I48" s="277"/>
      <c r="J48" s="233" t="str">
        <f>VLOOKUP(A48,MATERIALES!A4:D633,2,FALSE)</f>
        <v>m3</v>
      </c>
      <c r="K48" s="291">
        <v>1.1000000000000001</v>
      </c>
      <c r="L48" s="276"/>
      <c r="M48" s="411">
        <f>VLOOKUP(A48,MATERIALES!A5:D389,4,FALSE)</f>
        <v>44823</v>
      </c>
      <c r="N48" s="281">
        <f>K48*M48</f>
        <v>49305.3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49305.3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05">
        <f>VLOOKUP(A58,TRANSPORTE!A1:D117,4,FALSE)</f>
        <v>1010</v>
      </c>
      <c r="M58" s="906"/>
      <c r="N58" s="296">
        <f>K58*L58</f>
        <v>1111</v>
      </c>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1111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10">
        <f>SUM(N69:N74)</f>
        <v>6128.0646247319992</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56850.767855968603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11370.153571193721</v>
      </c>
      <c r="M82" s="854"/>
      <c r="N82" s="57"/>
    </row>
    <row r="83" spans="1:14">
      <c r="B83" s="95" t="s">
        <v>1057</v>
      </c>
      <c r="C83" s="96"/>
      <c r="D83" s="96"/>
      <c r="E83" s="96"/>
      <c r="F83" s="96"/>
      <c r="G83" s="96"/>
      <c r="H83" s="96"/>
      <c r="I83" s="93"/>
      <c r="J83" s="94"/>
      <c r="K83" s="313">
        <v>0.05</v>
      </c>
      <c r="L83" s="853">
        <f>N77*K83</f>
        <v>2842.5383927984303</v>
      </c>
      <c r="M83" s="854"/>
      <c r="N83" s="57"/>
    </row>
    <row r="84" spans="1:14" ht="15.75" thickBot="1">
      <c r="B84" s="97" t="s">
        <v>1058</v>
      </c>
      <c r="C84" s="98"/>
      <c r="D84" s="98"/>
      <c r="E84" s="98"/>
      <c r="F84" s="98"/>
      <c r="G84" s="98"/>
      <c r="H84" s="98"/>
      <c r="I84" s="99"/>
      <c r="J84" s="100"/>
      <c r="K84" s="314">
        <v>0.05</v>
      </c>
      <c r="L84" s="855">
        <f>N77*K84</f>
        <v>2842.5383927984303</v>
      </c>
      <c r="M84" s="856"/>
      <c r="N84" s="57"/>
    </row>
    <row r="85" spans="1:14" ht="15.75" thickBot="1">
      <c r="B85" s="818" t="s">
        <v>1037</v>
      </c>
      <c r="C85" s="819"/>
      <c r="D85" s="819"/>
      <c r="E85" s="819"/>
      <c r="F85" s="819"/>
      <c r="G85" s="819"/>
      <c r="H85" s="819"/>
      <c r="I85" s="819"/>
      <c r="J85" s="819"/>
      <c r="K85" s="819"/>
      <c r="L85" s="819"/>
      <c r="M85" s="820"/>
      <c r="N85" s="58">
        <f>L82+L83+L84</f>
        <v>17055.23035679058</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73905.998212759179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160</v>
      </c>
      <c r="B36" s="867" t="str">
        <f>VLOOKUP(A36,EQUIPOS!A6:D154,3,FALSE)</f>
        <v>COMPACTADOR MANUAL VIBRATORIO (RANA) con motor de 6 HP</v>
      </c>
      <c r="C36" s="868"/>
      <c r="D36" s="868"/>
      <c r="E36" s="868"/>
      <c r="F36" s="868"/>
      <c r="G36" s="868"/>
      <c r="H36" s="869"/>
      <c r="I36" s="276"/>
      <c r="J36" s="277"/>
      <c r="K36" s="278">
        <f>VLOOKUP(A36,EQUIPOS!A6:D163,4,FALSE)</f>
        <v>10078.75691783738</v>
      </c>
      <c r="L36" s="279"/>
      <c r="M36" s="345">
        <v>3</v>
      </c>
      <c r="N36" s="281">
        <f>K36/M36</f>
        <v>3359.5856392791266</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N77*M41</f>
        <v>425.5600433841667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3785.1456826632934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545</v>
      </c>
      <c r="B48" s="49" t="str">
        <f>VLOOKUP(A48,MATERIALES!A5:D372,3,FALSE)</f>
        <v xml:space="preserve">Material de Sub- Base CBR=20%
</v>
      </c>
      <c r="C48" s="290"/>
      <c r="D48" s="290"/>
      <c r="E48" s="290"/>
      <c r="F48" s="290"/>
      <c r="G48" s="290"/>
      <c r="H48" s="290"/>
      <c r="I48" s="277"/>
      <c r="J48" s="233" t="str">
        <f>VLOOKUP(A48,MATERIALES!A4:D633,2,FALSE)</f>
        <v>m3</v>
      </c>
      <c r="K48" s="291">
        <v>1.25</v>
      </c>
      <c r="L48" s="276"/>
      <c r="M48" s="411">
        <f>VLOOKUP(A48,MATERIALES!A5:D389,4,FALSE)</f>
        <v>25937</v>
      </c>
      <c r="N48" s="281">
        <f>K48*M48</f>
        <v>32421.25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32421.25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05">
        <f>VLOOKUP(A60,TRANSPORTE!A1:D117,4,FALSE)</f>
        <v>1010</v>
      </c>
      <c r="M60" s="906"/>
      <c r="N60" s="296">
        <f>K60*L60</f>
        <v>1262.5</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318"/>
      <c r="C65" s="319"/>
      <c r="D65" s="319"/>
      <c r="E65" s="319"/>
      <c r="F65" s="319"/>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1262.5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4255.6004338416669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41724.496116504961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8344.8992233009922</v>
      </c>
      <c r="M84" s="854"/>
      <c r="N84" s="57"/>
    </row>
    <row r="85" spans="1:14">
      <c r="B85" s="95" t="s">
        <v>1057</v>
      </c>
      <c r="C85" s="96"/>
      <c r="D85" s="96"/>
      <c r="E85" s="96"/>
      <c r="F85" s="96"/>
      <c r="G85" s="96"/>
      <c r="H85" s="96"/>
      <c r="I85" s="93"/>
      <c r="J85" s="94"/>
      <c r="K85" s="313">
        <v>0.05</v>
      </c>
      <c r="L85" s="853">
        <f>N79*K85</f>
        <v>2086.224805825248</v>
      </c>
      <c r="M85" s="854"/>
      <c r="N85" s="57"/>
    </row>
    <row r="86" spans="1:14" ht="15.75" thickBot="1">
      <c r="B86" s="97" t="s">
        <v>1058</v>
      </c>
      <c r="C86" s="98"/>
      <c r="D86" s="98"/>
      <c r="E86" s="98"/>
      <c r="F86" s="98"/>
      <c r="G86" s="98"/>
      <c r="H86" s="98"/>
      <c r="I86" s="99"/>
      <c r="J86" s="100"/>
      <c r="K86" s="314">
        <v>0.05</v>
      </c>
      <c r="L86" s="855">
        <f>N79*K86</f>
        <v>2086.224805825248</v>
      </c>
      <c r="M86" s="856"/>
      <c r="N86" s="57"/>
    </row>
    <row r="87" spans="1:14" ht="15.75" thickBot="1">
      <c r="B87" s="818" t="s">
        <v>1037</v>
      </c>
      <c r="C87" s="819"/>
      <c r="D87" s="819"/>
      <c r="E87" s="819"/>
      <c r="F87" s="819"/>
      <c r="G87" s="819"/>
      <c r="H87" s="819"/>
      <c r="I87" s="819"/>
      <c r="J87" s="819"/>
      <c r="K87" s="819"/>
      <c r="L87" s="819"/>
      <c r="M87" s="820"/>
      <c r="N87" s="58">
        <f>L84+L85+L86</f>
        <v>12517.348834951488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54241.844951456449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197</v>
      </c>
      <c r="B36" s="867" t="str">
        <f>VLOOKUP(A36,EQUIPOS!A6:D154,3,FALSE)</f>
        <v>Equipo de perforación (TRACKDRILL), potencia 40 HP, 2100 golpes / minuto</v>
      </c>
      <c r="C36" s="868"/>
      <c r="D36" s="868"/>
      <c r="E36" s="868"/>
      <c r="F36" s="868"/>
      <c r="G36" s="868"/>
      <c r="H36" s="869"/>
      <c r="I36" s="276"/>
      <c r="J36" s="277"/>
      <c r="K36" s="278">
        <f>VLOOKUP(A36,EQUIPOS!A6:D163,4,FALSE)</f>
        <v>247302.45849297577</v>
      </c>
      <c r="L36" s="279"/>
      <c r="M36" s="345">
        <v>2.5</v>
      </c>
      <c r="N36" s="281">
        <f>K36/M36</f>
        <v>98920.983397190314</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383.00403904575001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99303.987436236057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765</v>
      </c>
      <c r="B48" s="49" t="str">
        <f>VLOOKUP(A48,MATERIALES!A5:D372,3,FALSE)</f>
        <v xml:space="preserve">Tubería Perforada en PVC de 2´´
</v>
      </c>
      <c r="C48" s="290"/>
      <c r="D48" s="290"/>
      <c r="E48" s="290"/>
      <c r="F48" s="290"/>
      <c r="G48" s="290"/>
      <c r="H48" s="290"/>
      <c r="I48" s="277"/>
      <c r="J48" s="233" t="str">
        <f>VLOOKUP(A48,MATERIALES!A4:D633,2,FALSE)</f>
        <v>m</v>
      </c>
      <c r="K48" s="291">
        <v>1.01</v>
      </c>
      <c r="L48" s="276"/>
      <c r="M48" s="411">
        <f>VLOOKUP(A48,MATERIALES!A5:D389,4,FALSE)</f>
        <v>25267</v>
      </c>
      <c r="N48" s="281">
        <f>K48*M48</f>
        <v>25519.670000000002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25519.670000000002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7660.0807809149992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132483.73821715105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26496.747643430212</v>
      </c>
      <c r="M84" s="854"/>
      <c r="N84" s="57"/>
    </row>
    <row r="85" spans="1:14">
      <c r="B85" s="95" t="s">
        <v>1057</v>
      </c>
      <c r="C85" s="96"/>
      <c r="D85" s="96"/>
      <c r="E85" s="96"/>
      <c r="F85" s="96"/>
      <c r="G85" s="96"/>
      <c r="H85" s="96"/>
      <c r="I85" s="93"/>
      <c r="J85" s="94"/>
      <c r="K85" s="313">
        <v>0.05</v>
      </c>
      <c r="L85" s="853">
        <f>N79*K85</f>
        <v>6624.1869108575529</v>
      </c>
      <c r="M85" s="854"/>
      <c r="N85" s="57"/>
    </row>
    <row r="86" spans="1:14" ht="15.75" thickBot="1">
      <c r="B86" s="97" t="s">
        <v>1058</v>
      </c>
      <c r="C86" s="98"/>
      <c r="D86" s="98"/>
      <c r="E86" s="98"/>
      <c r="F86" s="98"/>
      <c r="G86" s="98"/>
      <c r="H86" s="98"/>
      <c r="I86" s="99"/>
      <c r="J86" s="100"/>
      <c r="K86" s="314">
        <v>0.05</v>
      </c>
      <c r="L86" s="855">
        <f>N79*K86</f>
        <v>6624.1869108575529</v>
      </c>
      <c r="M86" s="856"/>
      <c r="N86" s="57"/>
    </row>
    <row r="87" spans="1:14" ht="15.75" thickBot="1">
      <c r="B87" s="818" t="s">
        <v>1037</v>
      </c>
      <c r="C87" s="819"/>
      <c r="D87" s="819"/>
      <c r="E87" s="819"/>
      <c r="F87" s="819"/>
      <c r="G87" s="819"/>
      <c r="H87" s="819"/>
      <c r="I87" s="819"/>
      <c r="J87" s="819"/>
      <c r="K87" s="819"/>
      <c r="L87" s="819"/>
      <c r="M87" s="820"/>
      <c r="N87" s="58">
        <f>L84+L85+L86</f>
        <v>39745.121465145319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172228.85968229637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197</v>
      </c>
      <c r="B36" s="867" t="str">
        <f>VLOOKUP(A36,EQUIPOS!A6:D154,3,FALSE)</f>
        <v>Equipo de perforación (TRACKDRILL), potencia 40 HP, 2100 golpes / minuto</v>
      </c>
      <c r="C36" s="868"/>
      <c r="D36" s="868"/>
      <c r="E36" s="868"/>
      <c r="F36" s="868"/>
      <c r="G36" s="868"/>
      <c r="H36" s="869"/>
      <c r="I36" s="276"/>
      <c r="J36" s="277"/>
      <c r="K36" s="278">
        <f>VLOOKUP(A36,EQUIPOS!A6:D163,4,FALSE)</f>
        <v>247302.45849297577</v>
      </c>
      <c r="L36" s="279"/>
      <c r="M36" s="345">
        <v>1.25</v>
      </c>
      <c r="N36" s="281">
        <f>K36/M36</f>
        <v>197841.96679438063</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1021.344104122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198863.31089850262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765</v>
      </c>
      <c r="B48" s="49" t="str">
        <f>VLOOKUP(A48,MATERIALES!A5:D372,3,FALSE)</f>
        <v xml:space="preserve">Tubería Perforada en PVC de 2´´
</v>
      </c>
      <c r="C48" s="290"/>
      <c r="D48" s="290"/>
      <c r="E48" s="290"/>
      <c r="F48" s="290"/>
      <c r="G48" s="290"/>
      <c r="H48" s="290"/>
      <c r="I48" s="277"/>
      <c r="J48" s="233" t="str">
        <f>VLOOKUP(A48,MATERIALES!A4:D633,2,FALSE)</f>
        <v>m</v>
      </c>
      <c r="K48" s="291">
        <v>1.01</v>
      </c>
      <c r="L48" s="276"/>
      <c r="M48" s="411">
        <f>VLOOKUP(A48,MATERIALES!A5:D389,4,FALSE)</f>
        <v>25267</v>
      </c>
      <c r="N48" s="281">
        <f>K48*M48</f>
        <v>25519.670000000002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25519.670000000002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9">
        <f>SUM(N71:N76)</f>
        <v>20426.882082439999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244809.86298094262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48961.972596188527</v>
      </c>
      <c r="M84" s="854"/>
      <c r="N84" s="57"/>
    </row>
    <row r="85" spans="1:14">
      <c r="B85" s="95" t="s">
        <v>1057</v>
      </c>
      <c r="C85" s="96"/>
      <c r="D85" s="96"/>
      <c r="E85" s="96"/>
      <c r="F85" s="96"/>
      <c r="G85" s="96"/>
      <c r="H85" s="96"/>
      <c r="I85" s="93"/>
      <c r="J85" s="94"/>
      <c r="K85" s="313">
        <v>0.05</v>
      </c>
      <c r="L85" s="853">
        <f>N79*K85</f>
        <v>12240.493149047132</v>
      </c>
      <c r="M85" s="854"/>
      <c r="N85" s="57"/>
    </row>
    <row r="86" spans="1:14" ht="15.75" thickBot="1">
      <c r="B86" s="97" t="s">
        <v>1058</v>
      </c>
      <c r="C86" s="98"/>
      <c r="D86" s="98"/>
      <c r="E86" s="98"/>
      <c r="F86" s="98"/>
      <c r="G86" s="98"/>
      <c r="H86" s="98"/>
      <c r="I86" s="99"/>
      <c r="J86" s="100"/>
      <c r="K86" s="314">
        <v>0.05</v>
      </c>
      <c r="L86" s="855">
        <f>N79*K86</f>
        <v>12240.493149047132</v>
      </c>
      <c r="M86" s="856"/>
      <c r="N86" s="57"/>
    </row>
    <row r="87" spans="1:14" ht="15.75" thickBot="1">
      <c r="B87" s="818" t="s">
        <v>1037</v>
      </c>
      <c r="C87" s="819"/>
      <c r="D87" s="819"/>
      <c r="E87" s="819"/>
      <c r="F87" s="819"/>
      <c r="G87" s="819"/>
      <c r="H87" s="819"/>
      <c r="I87" s="819"/>
      <c r="J87" s="819"/>
      <c r="K87" s="819"/>
      <c r="L87" s="819"/>
      <c r="M87" s="820"/>
      <c r="N87" s="58">
        <f>L84+L85+L86</f>
        <v>73442.958894282798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318252.8218752254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314</v>
      </c>
      <c r="B36" s="867" t="str">
        <f>VLOOKUP(A36,EQUIPOS!A6:D154,3,FALSE)</f>
        <v xml:space="preserve">Retroexcavadora E-200 sobre orugas
</v>
      </c>
      <c r="C36" s="868"/>
      <c r="D36" s="868"/>
      <c r="E36" s="868"/>
      <c r="F36" s="868"/>
      <c r="G36" s="868"/>
      <c r="H36" s="869"/>
      <c r="I36" s="276"/>
      <c r="J36" s="277"/>
      <c r="K36" s="278">
        <f>VLOOKUP(A36,EQUIPOS!A6:D163,4,FALSE)</f>
        <v>196850.21711366542</v>
      </c>
      <c r="L36" s="279"/>
      <c r="M36" s="345">
        <v>23</v>
      </c>
      <c r="N36" s="281">
        <f>K36/M36</f>
        <v>8558.7050918984969</v>
      </c>
    </row>
    <row r="37" spans="1:14">
      <c r="A37" s="119" t="s">
        <v>328</v>
      </c>
      <c r="B37" s="867" t="str">
        <f>VLOOKUP(A37,EQUIPOS!A7:D154,3,FALSE)</f>
        <v xml:space="preserve">Taco metálico o puntal (escamas en concreto)
</v>
      </c>
      <c r="C37" s="868"/>
      <c r="D37" s="868"/>
      <c r="E37" s="868"/>
      <c r="F37" s="868"/>
      <c r="G37" s="868"/>
      <c r="H37" s="869"/>
      <c r="I37" s="430"/>
      <c r="J37" s="431"/>
      <c r="K37" s="278">
        <f>VLOOKUP(A37,EQUIPOS!A7:D164,4,FALSE)</f>
        <v>156.76498510004259</v>
      </c>
      <c r="L37" s="344"/>
      <c r="M37" s="345">
        <v>1</v>
      </c>
      <c r="N37" s="281">
        <f>K37/M37</f>
        <v>156.76498510004259</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N75*M41</f>
        <v>1021.344104122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9736.8141811205387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766</v>
      </c>
      <c r="B48" s="49" t="str">
        <f>VLOOKUP(A48,MATERIALES!A5:D372,3,FALSE)</f>
        <v>Tubería PVC RD21 de 1´´ (para anclajes)</v>
      </c>
      <c r="C48" s="290"/>
      <c r="D48" s="290"/>
      <c r="E48" s="290"/>
      <c r="F48" s="290"/>
      <c r="G48" s="290"/>
      <c r="H48" s="290"/>
      <c r="I48" s="290"/>
      <c r="J48" s="320" t="str">
        <f>VLOOKUP(A48,MATERIALES!A4:D633,2,FALSE)</f>
        <v>m</v>
      </c>
      <c r="K48" s="291">
        <v>0.35</v>
      </c>
      <c r="L48" s="276"/>
      <c r="M48" s="411">
        <f>VLOOKUP(A48,MATERIALES!A5:D389,4,FALSE)</f>
        <v>13708.5</v>
      </c>
      <c r="N48" s="281">
        <f>K48*M48</f>
        <v>4797.9749999999995</v>
      </c>
    </row>
    <row r="49" spans="1:14">
      <c r="A49" s="169" t="s">
        <v>1775</v>
      </c>
      <c r="B49" s="49" t="str">
        <f>VLOOKUP(A49,MATERIALES!A6:D372,3,FALSE)</f>
        <v>Formaleta Metálica</v>
      </c>
      <c r="C49" s="434"/>
      <c r="D49" s="434"/>
      <c r="E49" s="434"/>
      <c r="F49" s="434"/>
      <c r="G49" s="434"/>
      <c r="H49" s="434"/>
      <c r="I49" s="434"/>
      <c r="J49" s="321" t="str">
        <f>VLOOKUP(A49,MATERIALES!A5:D634,2,FALSE)</f>
        <v>m2</v>
      </c>
      <c r="K49" s="406">
        <v>1</v>
      </c>
      <c r="L49" s="430"/>
      <c r="M49" s="411">
        <f>VLOOKUP(A49,MATERIALES!A6:D390,4,FALSE)</f>
        <v>2162</v>
      </c>
      <c r="N49" s="281">
        <f>K49*M49</f>
        <v>2162</v>
      </c>
    </row>
    <row r="50" spans="1:14">
      <c r="A50" s="169" t="s">
        <v>812</v>
      </c>
      <c r="B50" s="49" t="str">
        <f>VLOOKUP(A50,MATERIALES!A6:D372,3,FALSE)</f>
        <v>Acero PDR-60</v>
      </c>
      <c r="C50" s="434"/>
      <c r="D50" s="434"/>
      <c r="E50" s="434"/>
      <c r="F50" s="434"/>
      <c r="G50" s="434"/>
      <c r="H50" s="434"/>
      <c r="I50" s="434"/>
      <c r="J50" s="321" t="str">
        <f>VLOOKUP(A50,MATERIALES!A6:D635,2,FALSE)</f>
        <v>kg</v>
      </c>
      <c r="K50" s="406">
        <v>3.8</v>
      </c>
      <c r="L50" s="430"/>
      <c r="M50" s="411">
        <f>VLOOKUP(A50,MATERIALES!A6:D391,4,FALSE)</f>
        <v>3284</v>
      </c>
      <c r="N50" s="281">
        <f>K50*M50</f>
        <v>12479.199999999999</v>
      </c>
    </row>
    <row r="51" spans="1:14">
      <c r="A51" s="169" t="s">
        <v>904</v>
      </c>
      <c r="B51" s="49" t="str">
        <f>VLOOKUP(A51,MATERIALES!A6:D372,3,FALSE)</f>
        <v>Concreto Resistencia  21 (Mpa)</v>
      </c>
      <c r="C51" s="434"/>
      <c r="D51" s="434"/>
      <c r="E51" s="434"/>
      <c r="F51" s="434"/>
      <c r="G51" s="434"/>
      <c r="H51" s="434"/>
      <c r="I51" s="434"/>
      <c r="J51" s="321" t="str">
        <f>VLOOKUP(A51,MATERIALES!A6:D636,2,FALSE)</f>
        <v>m3</v>
      </c>
      <c r="K51" s="406">
        <v>0.18</v>
      </c>
      <c r="L51" s="430"/>
      <c r="M51" s="411">
        <f>VLOOKUP(A51,MATERIALES!A6:D392,4,FALSE)</f>
        <v>270000</v>
      </c>
      <c r="N51" s="281">
        <f>K51*M51</f>
        <v>48600</v>
      </c>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68039.175000000003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05">
        <f>VLOOKUP(A58,TRANSPORTE!A1:D117,4,FALSE)</f>
        <v>1800</v>
      </c>
      <c r="M58" s="906"/>
      <c r="N58" s="296">
        <f>K58*L58</f>
        <v>324</v>
      </c>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324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9">
        <f>SUM(N69:N74)</f>
        <v>20426.882082439999</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98526.871263560548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19705.37425271211</v>
      </c>
      <c r="M82" s="854"/>
      <c r="N82" s="57"/>
    </row>
    <row r="83" spans="1:14">
      <c r="B83" s="95" t="s">
        <v>1057</v>
      </c>
      <c r="C83" s="96"/>
      <c r="D83" s="96"/>
      <c r="E83" s="96"/>
      <c r="F83" s="96"/>
      <c r="G83" s="96"/>
      <c r="H83" s="96"/>
      <c r="I83" s="93"/>
      <c r="J83" s="94"/>
      <c r="K83" s="313">
        <v>0.05</v>
      </c>
      <c r="L83" s="853">
        <f>N77*K83</f>
        <v>4926.3435631780276</v>
      </c>
      <c r="M83" s="854"/>
      <c r="N83" s="57"/>
    </row>
    <row r="84" spans="1:14" ht="15.75" thickBot="1">
      <c r="B84" s="97" t="s">
        <v>1058</v>
      </c>
      <c r="C84" s="98"/>
      <c r="D84" s="98"/>
      <c r="E84" s="98"/>
      <c r="F84" s="98"/>
      <c r="G84" s="98"/>
      <c r="H84" s="98"/>
      <c r="I84" s="99"/>
      <c r="J84" s="100"/>
      <c r="K84" s="314">
        <v>0.05</v>
      </c>
      <c r="L84" s="855">
        <f>N77*K84</f>
        <v>4926.3435631780276</v>
      </c>
      <c r="M84" s="856"/>
      <c r="N84" s="57"/>
    </row>
    <row r="85" spans="1:14" ht="15.75" thickBot="1">
      <c r="B85" s="818" t="s">
        <v>1037</v>
      </c>
      <c r="C85" s="819"/>
      <c r="D85" s="819"/>
      <c r="E85" s="819"/>
      <c r="F85" s="819"/>
      <c r="G85" s="819"/>
      <c r="H85" s="819"/>
      <c r="I85" s="819"/>
      <c r="J85" s="819"/>
      <c r="K85" s="819"/>
      <c r="L85" s="819"/>
      <c r="M85" s="820"/>
      <c r="N85" s="58">
        <f>L82+L83+L84</f>
        <v>29558.061379068164</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128084.93264262872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N75*M41</f>
        <v>51.067205206099999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381</v>
      </c>
      <c r="B48" s="49" t="str">
        <f>VLOOKUP(A48,MATERIALES!A5:D372,3,FALSE)</f>
        <v>Armadura de Acero</v>
      </c>
      <c r="C48" s="290"/>
      <c r="D48" s="290"/>
      <c r="E48" s="290"/>
      <c r="F48" s="290"/>
      <c r="G48" s="290"/>
      <c r="H48" s="290"/>
      <c r="I48" s="290"/>
      <c r="J48" s="320" t="str">
        <f>VLOOKUP(A48,MATERIALES!A4:D633,2,FALSE)</f>
        <v>m</v>
      </c>
      <c r="K48" s="291">
        <v>1</v>
      </c>
      <c r="L48" s="276"/>
      <c r="M48" s="411">
        <f>VLOOKUP(A48,MATERIALES!A5:D389,4,FALSE)</f>
        <v>3961</v>
      </c>
      <c r="N48" s="281">
        <f>K48*M48</f>
        <v>3961</v>
      </c>
    </row>
    <row r="49" spans="1:14">
      <c r="A49" s="169" t="s">
        <v>747</v>
      </c>
      <c r="B49" s="49" t="str">
        <f>VLOOKUP(A49,MATERIALES!A6:D372,3,FALSE)</f>
        <v>Tornillos de Unión de D= 12 mm</v>
      </c>
      <c r="C49" s="434"/>
      <c r="D49" s="434"/>
      <c r="E49" s="434"/>
      <c r="F49" s="434"/>
      <c r="G49" s="434"/>
      <c r="H49" s="434"/>
      <c r="I49" s="434"/>
      <c r="J49" s="321" t="str">
        <f>VLOOKUP(A49,MATERIALES!A5:D634,2,FALSE)</f>
        <v>u</v>
      </c>
      <c r="K49" s="406">
        <v>4</v>
      </c>
      <c r="L49" s="430"/>
      <c r="M49" s="411">
        <f>VLOOKUP(A49,MATERIALES!A6:D390,4,FALSE)</f>
        <v>3770</v>
      </c>
      <c r="N49" s="281">
        <f>K49*M49</f>
        <v>15080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8" t="s">
        <v>1037</v>
      </c>
      <c r="C53" s="819"/>
      <c r="D53" s="819"/>
      <c r="E53" s="819"/>
      <c r="F53" s="819"/>
      <c r="G53" s="819"/>
      <c r="H53" s="819"/>
      <c r="I53" s="819"/>
      <c r="J53" s="819"/>
      <c r="K53" s="819"/>
      <c r="L53" s="819"/>
      <c r="M53" s="820"/>
      <c r="N53" s="403">
        <f>SUM(N48:N52)</f>
        <v>19041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B58" s="52"/>
      <c r="C58" s="326"/>
      <c r="D58" s="326"/>
      <c r="E58" s="326"/>
      <c r="F58" s="326"/>
      <c r="G58" s="326"/>
      <c r="H58" s="320"/>
      <c r="I58" s="288"/>
      <c r="J58" s="295"/>
      <c r="K58" s="288"/>
      <c r="L58" s="905"/>
      <c r="M58" s="906"/>
      <c r="N58" s="296"/>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133"/>
    </row>
    <row r="75" spans="1:15" ht="15.75" thickBot="1">
      <c r="B75" s="907" t="s">
        <v>1037</v>
      </c>
      <c r="C75" s="861"/>
      <c r="D75" s="861"/>
      <c r="E75" s="861"/>
      <c r="F75" s="861"/>
      <c r="G75" s="861"/>
      <c r="H75" s="861"/>
      <c r="I75" s="861"/>
      <c r="J75" s="861"/>
      <c r="K75" s="861"/>
      <c r="L75" s="861"/>
      <c r="M75" s="862"/>
      <c r="N75" s="469">
        <f>SUM(N69:N74)</f>
        <v>510.67205206099999</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19602.739257267101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3920.5478514534207</v>
      </c>
      <c r="M82" s="854"/>
      <c r="N82" s="57"/>
    </row>
    <row r="83" spans="1:14">
      <c r="B83" s="95" t="s">
        <v>1057</v>
      </c>
      <c r="C83" s="96"/>
      <c r="D83" s="96"/>
      <c r="E83" s="96"/>
      <c r="F83" s="96"/>
      <c r="G83" s="96"/>
      <c r="H83" s="96"/>
      <c r="I83" s="93"/>
      <c r="J83" s="94"/>
      <c r="K83" s="313">
        <v>0.05</v>
      </c>
      <c r="L83" s="853">
        <f>N77*K83</f>
        <v>980.13696286335517</v>
      </c>
      <c r="M83" s="854"/>
      <c r="N83" s="57"/>
    </row>
    <row r="84" spans="1:14" ht="15.75" thickBot="1">
      <c r="B84" s="97" t="s">
        <v>1058</v>
      </c>
      <c r="C84" s="98"/>
      <c r="D84" s="98"/>
      <c r="E84" s="98"/>
      <c r="F84" s="98"/>
      <c r="G84" s="98"/>
      <c r="H84" s="98"/>
      <c r="I84" s="99"/>
      <c r="J84" s="100"/>
      <c r="K84" s="314">
        <v>0.05</v>
      </c>
      <c r="L84" s="855">
        <f>N77*K84</f>
        <v>980.13696286335517</v>
      </c>
      <c r="M84" s="856"/>
      <c r="N84" s="57"/>
    </row>
    <row r="85" spans="1:14" ht="15.75" thickBot="1">
      <c r="B85" s="818" t="s">
        <v>1037</v>
      </c>
      <c r="C85" s="819"/>
      <c r="D85" s="819"/>
      <c r="E85" s="819"/>
      <c r="F85" s="819"/>
      <c r="G85" s="819"/>
      <c r="H85" s="819"/>
      <c r="I85" s="819"/>
      <c r="J85" s="819"/>
      <c r="K85" s="819"/>
      <c r="L85" s="819"/>
      <c r="M85" s="820"/>
      <c r="N85" s="58">
        <f>L82+L83+L84</f>
        <v>5880.8217771801301</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25483.56103444723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269</v>
      </c>
      <c r="B36" s="867" t="str">
        <f>VLOOKUP(A36,EQUIPOS!A6:D154,3,FALSE)</f>
        <v>Motoniveladora  potencia 215 HP, ancho de cuchilla 4,27 m, peso 18 ton.</v>
      </c>
      <c r="C36" s="868"/>
      <c r="D36" s="868"/>
      <c r="E36" s="868"/>
      <c r="F36" s="868"/>
      <c r="G36" s="868"/>
      <c r="H36" s="869"/>
      <c r="I36" s="276"/>
      <c r="J36" s="277"/>
      <c r="K36" s="278">
        <f>VLOOKUP(A36,EQUIPOS!A6:D163,4,FALSE)</f>
        <v>161462.69369944659</v>
      </c>
      <c r="L36" s="279"/>
      <c r="M36" s="345">
        <v>15</v>
      </c>
      <c r="N36" s="281">
        <f>K36/M36</f>
        <v>10764.179579963105</v>
      </c>
    </row>
    <row r="37" spans="1:14">
      <c r="A37" s="119" t="s">
        <v>365</v>
      </c>
      <c r="B37" s="867" t="str">
        <f>VLOOKUP(A37,EQUIPOS!A7:D154,3,FALSE)</f>
        <v xml:space="preserve">Vibrocompatador, potencia 153 HP, peso 10 Ton. </v>
      </c>
      <c r="C37" s="868"/>
      <c r="D37" s="868"/>
      <c r="E37" s="868"/>
      <c r="F37" s="868"/>
      <c r="G37" s="868"/>
      <c r="H37" s="869"/>
      <c r="I37" s="430"/>
      <c r="J37" s="431"/>
      <c r="K37" s="278">
        <f>VLOOKUP(A37,EQUIPOS!A7:D164,4,FALSE)</f>
        <v>90708.812260536419</v>
      </c>
      <c r="L37" s="344"/>
      <c r="M37" s="345">
        <v>15</v>
      </c>
      <c r="N37" s="281">
        <f>K37/M37</f>
        <v>6047.254150702428</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106.39001084604166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16917.823741511573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564</v>
      </c>
      <c r="B48" s="49" t="str">
        <f>VLOOKUP(A48,MATERIALES!A5:D372,3,FALSE)</f>
        <v xml:space="preserve">Material seleccionado para Relleno
</v>
      </c>
      <c r="C48" s="290"/>
      <c r="D48" s="290"/>
      <c r="E48" s="290"/>
      <c r="F48" s="290"/>
      <c r="G48" s="290"/>
      <c r="H48" s="290"/>
      <c r="I48" s="277"/>
      <c r="J48" s="233" t="str">
        <f>VLOOKUP(A48,MATERIALES!A4:D633,2,FALSE)</f>
        <v>m3</v>
      </c>
      <c r="K48" s="291">
        <v>1.05</v>
      </c>
      <c r="L48" s="276"/>
      <c r="M48" s="411">
        <f>VLOOKUP(A48,MATERIALES!A5:D389,4,FALSE)</f>
        <v>21420</v>
      </c>
      <c r="N48" s="281">
        <f>K48*M48</f>
        <v>22491</v>
      </c>
    </row>
    <row r="49" spans="1:14">
      <c r="A49" s="169" t="s">
        <v>845</v>
      </c>
      <c r="B49" s="49" t="str">
        <f>VLOOKUP(A49,MATERIALES!A6:D372,3,FALSE)</f>
        <v>Agua</v>
      </c>
      <c r="C49" s="434"/>
      <c r="D49" s="434"/>
      <c r="E49" s="434"/>
      <c r="F49" s="434"/>
      <c r="G49" s="434"/>
      <c r="H49" s="434"/>
      <c r="I49" s="434"/>
      <c r="J49" s="320" t="str">
        <f>VLOOKUP(A49,MATERIALES!A5:D634,2,FALSE)</f>
        <v>lt</v>
      </c>
      <c r="K49" s="406">
        <v>30</v>
      </c>
      <c r="L49" s="430"/>
      <c r="M49" s="411">
        <f>VLOOKUP(A49,MATERIALES!A6:D390,4,FALSE)</f>
        <v>60</v>
      </c>
      <c r="N49" s="281">
        <f>K49*M49</f>
        <v>1800</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24291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05">
        <f>VLOOKUP(A60,TRANSPORTE!A1:D117,4,FALSE)</f>
        <v>1010</v>
      </c>
      <c r="M60" s="906"/>
      <c r="N60" s="296">
        <f>K60*L60</f>
        <v>1060.5</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1060.5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9">
        <f>SUM(N71:N76)</f>
        <v>2127.800216920833</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44397.123958432407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8879.4247916864824</v>
      </c>
      <c r="M84" s="854"/>
      <c r="N84" s="57"/>
    </row>
    <row r="85" spans="1:14">
      <c r="B85" s="95" t="s">
        <v>1057</v>
      </c>
      <c r="C85" s="96"/>
      <c r="D85" s="96"/>
      <c r="E85" s="96"/>
      <c r="F85" s="96"/>
      <c r="G85" s="96"/>
      <c r="H85" s="96"/>
      <c r="I85" s="93"/>
      <c r="J85" s="94"/>
      <c r="K85" s="313">
        <v>0.05</v>
      </c>
      <c r="L85" s="853">
        <f>N79*K85</f>
        <v>2219.8561979216206</v>
      </c>
      <c r="M85" s="854"/>
      <c r="N85" s="57"/>
    </row>
    <row r="86" spans="1:14" ht="15.75" thickBot="1">
      <c r="B86" s="97" t="s">
        <v>1058</v>
      </c>
      <c r="C86" s="98"/>
      <c r="D86" s="98"/>
      <c r="E86" s="98"/>
      <c r="F86" s="98"/>
      <c r="G86" s="98"/>
      <c r="H86" s="98"/>
      <c r="I86" s="99"/>
      <c r="J86" s="100"/>
      <c r="K86" s="314">
        <v>0.05</v>
      </c>
      <c r="L86" s="855">
        <f>N79*K86</f>
        <v>2219.8561979216206</v>
      </c>
      <c r="M86" s="856"/>
      <c r="N86" s="57"/>
    </row>
    <row r="87" spans="1:14" ht="15.75" thickBot="1">
      <c r="B87" s="818" t="s">
        <v>1037</v>
      </c>
      <c r="C87" s="819"/>
      <c r="D87" s="819"/>
      <c r="E87" s="819"/>
      <c r="F87" s="819"/>
      <c r="G87" s="819"/>
      <c r="H87" s="819"/>
      <c r="I87" s="819"/>
      <c r="J87" s="819"/>
      <c r="K87" s="819"/>
      <c r="L87" s="819"/>
      <c r="M87" s="820"/>
      <c r="N87" s="58">
        <f>L84+L85+L86</f>
        <v>13319.137187529725</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57716.261145962133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32.25" customHeight="1" thickBot="1">
      <c r="A31" t="s">
        <v>1929</v>
      </c>
      <c r="B31" s="86" t="s">
        <v>1228</v>
      </c>
      <c r="C31" s="960" t="s">
        <v>2261</v>
      </c>
      <c r="D31" s="961"/>
      <c r="E31" s="961"/>
      <c r="F31" s="961"/>
      <c r="G31" s="961"/>
      <c r="H31" s="961"/>
      <c r="I31" s="961"/>
      <c r="J31" s="98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630</v>
      </c>
      <c r="B48" s="49" t="str">
        <f>VLOOKUP(A48,MATERIALES!A5:D372,3,FALSE)</f>
        <v xml:space="preserve">Piedra para gavión
</v>
      </c>
      <c r="C48" s="290"/>
      <c r="D48" s="290"/>
      <c r="E48" s="290"/>
      <c r="F48" s="290"/>
      <c r="G48" s="290"/>
      <c r="H48" s="290"/>
      <c r="I48" s="290"/>
      <c r="J48" s="320" t="str">
        <f>VLOOKUP(A48,MATERIALES!A4:D633,2,FALSE)</f>
        <v>m3</v>
      </c>
      <c r="K48" s="291">
        <v>1.1000000000000001</v>
      </c>
      <c r="L48" s="276"/>
      <c r="M48" s="411">
        <f>VLOOKUP(A48,MATERIALES!A5:D389,4,FALSE)</f>
        <v>22610</v>
      </c>
      <c r="N48" s="281">
        <f>K48*M48</f>
        <v>24871.000000000004</v>
      </c>
    </row>
    <row r="49" spans="1:14">
      <c r="A49" s="169" t="s">
        <v>853</v>
      </c>
      <c r="B49" s="49" t="str">
        <f>VLOOKUP(A49,MATERIALES!A6:D372,3,FALSE)</f>
        <v>Alambre galvanizado No. 12</v>
      </c>
      <c r="C49" s="434"/>
      <c r="D49" s="434"/>
      <c r="E49" s="434"/>
      <c r="F49" s="434"/>
      <c r="G49" s="434"/>
      <c r="H49" s="434"/>
      <c r="I49" s="434"/>
      <c r="J49" s="321" t="str">
        <f>VLOOKUP(A49,MATERIALES!A5:D634,2,FALSE)</f>
        <v>kg</v>
      </c>
      <c r="K49" s="406">
        <v>1.1499999999999999</v>
      </c>
      <c r="L49" s="430"/>
      <c r="M49" s="411">
        <f>VLOOKUP(A49,MATERIALES!A6:D390,4,FALSE)</f>
        <v>4833</v>
      </c>
      <c r="N49" s="281">
        <f>K49*M49</f>
        <v>5557.95</v>
      </c>
    </row>
    <row r="50" spans="1:14">
      <c r="A50" s="169"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VLOOKUP(A50,MATERIALES!A6:D635,2,FALSE)</f>
        <v>m2</v>
      </c>
      <c r="K50" s="406">
        <v>2</v>
      </c>
      <c r="L50" s="430"/>
      <c r="M50" s="411">
        <f>VLOOKUP(A50,MATERIALES!A6:D391,4,FALSE)</f>
        <v>6639</v>
      </c>
      <c r="N50" s="281">
        <f>K50*M50</f>
        <v>13278</v>
      </c>
    </row>
    <row r="51" spans="1:14">
      <c r="A51" s="169" t="s">
        <v>1005</v>
      </c>
      <c r="B51" s="49" t="str">
        <f>VLOOKUP(A51,MATERIALES!A6:D372,3,FALSE)</f>
        <v>Malla para gaviones (2M3)</v>
      </c>
      <c r="C51" s="434"/>
      <c r="D51" s="434"/>
      <c r="E51" s="434"/>
      <c r="F51" s="434"/>
      <c r="G51" s="434"/>
      <c r="H51" s="434"/>
      <c r="I51" s="434"/>
      <c r="J51" s="321" t="str">
        <f>VLOOKUP(A51,MATERIALES!A6:D636,2,FALSE)</f>
        <v>u</v>
      </c>
      <c r="K51" s="406">
        <v>0.5</v>
      </c>
      <c r="L51" s="430"/>
      <c r="M51" s="411">
        <f>VLOOKUP(A51,MATERIALES!A6:D392,4,FALSE)</f>
        <v>110303</v>
      </c>
      <c r="N51" s="281">
        <f>K51*M51</f>
        <v>55151.5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98858.450000000012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5">
        <f>VLOOKUP(A60,TRANSPORTE!A1:D117,4,FALSE)</f>
        <v>1010</v>
      </c>
      <c r="M60" s="906"/>
      <c r="N60" s="296">
        <f>K60*L60</f>
        <v>1111</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1111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116055.61963992151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23211.123927984303</v>
      </c>
      <c r="M84" s="854"/>
      <c r="N84" s="57"/>
    </row>
    <row r="85" spans="1:14">
      <c r="B85" s="95" t="s">
        <v>1057</v>
      </c>
      <c r="C85" s="96"/>
      <c r="D85" s="96"/>
      <c r="E85" s="96"/>
      <c r="F85" s="96"/>
      <c r="G85" s="96"/>
      <c r="H85" s="96"/>
      <c r="I85" s="93"/>
      <c r="J85" s="94"/>
      <c r="K85" s="313">
        <v>0.05</v>
      </c>
      <c r="L85" s="853">
        <f>N79*K85</f>
        <v>5802.7809819960758</v>
      </c>
      <c r="M85" s="854"/>
      <c r="N85" s="57"/>
    </row>
    <row r="86" spans="1:14" ht="15.75" thickBot="1">
      <c r="B86" s="97" t="s">
        <v>1058</v>
      </c>
      <c r="C86" s="98"/>
      <c r="D86" s="98"/>
      <c r="E86" s="98"/>
      <c r="F86" s="98"/>
      <c r="G86" s="98"/>
      <c r="H86" s="98"/>
      <c r="I86" s="99"/>
      <c r="J86" s="100"/>
      <c r="K86" s="314">
        <v>0.05</v>
      </c>
      <c r="L86" s="855">
        <f>N79*K86</f>
        <v>5802.7809819960758</v>
      </c>
      <c r="M86" s="856"/>
      <c r="N86" s="57"/>
    </row>
    <row r="87" spans="1:14" ht="15.75" thickBot="1">
      <c r="B87" s="818" t="s">
        <v>1037</v>
      </c>
      <c r="C87" s="819"/>
      <c r="D87" s="819"/>
      <c r="E87" s="819"/>
      <c r="F87" s="819"/>
      <c r="G87" s="819"/>
      <c r="H87" s="819"/>
      <c r="I87" s="819"/>
      <c r="J87" s="819"/>
      <c r="K87" s="819"/>
      <c r="L87" s="819"/>
      <c r="M87" s="820"/>
      <c r="N87" s="58">
        <f>L84+L85+L86</f>
        <v>34816.685891976456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150872.30553189796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31.5" customHeight="1" thickBot="1">
      <c r="A31" t="s">
        <v>1929</v>
      </c>
      <c r="B31" s="86" t="s">
        <v>1776</v>
      </c>
      <c r="C31" s="960" t="s">
        <v>2262</v>
      </c>
      <c r="D31" s="961"/>
      <c r="E31" s="961"/>
      <c r="F31" s="961"/>
      <c r="G31" s="961"/>
      <c r="H31" s="961"/>
      <c r="I31" s="961"/>
      <c r="J31" s="98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630</v>
      </c>
      <c r="B48" s="49" t="str">
        <f>VLOOKUP(A48,MATERIALES!A5:D372,3,FALSE)</f>
        <v xml:space="preserve">Piedra para gavión
</v>
      </c>
      <c r="C48" s="290"/>
      <c r="D48" s="290"/>
      <c r="E48" s="290"/>
      <c r="F48" s="290"/>
      <c r="G48" s="290"/>
      <c r="H48" s="290"/>
      <c r="I48" s="290"/>
      <c r="J48" s="320" t="str">
        <f>VLOOKUP(A48,MATERIALES!A4:D633,2,FALSE)</f>
        <v>m3</v>
      </c>
      <c r="K48" s="291">
        <v>1.1000000000000001</v>
      </c>
      <c r="L48" s="276"/>
      <c r="M48" s="411">
        <f>VLOOKUP(A48,MATERIALES!A5:D389,4,FALSE)</f>
        <v>22610</v>
      </c>
      <c r="N48" s="281">
        <f>K48*M48</f>
        <v>24871.000000000004</v>
      </c>
    </row>
    <row r="49" spans="1:14">
      <c r="A49" s="169" t="s">
        <v>853</v>
      </c>
      <c r="B49" s="49" t="str">
        <f>VLOOKUP(A49,MATERIALES!A6:D372,3,FALSE)</f>
        <v>Alambre galvanizado No. 12</v>
      </c>
      <c r="C49" s="434"/>
      <c r="D49" s="434"/>
      <c r="E49" s="434"/>
      <c r="F49" s="434"/>
      <c r="G49" s="434"/>
      <c r="H49" s="434"/>
      <c r="I49" s="434"/>
      <c r="J49" s="321" t="str">
        <f>VLOOKUP(A49,MATERIALES!A5:D634,2,FALSE)</f>
        <v>kg</v>
      </c>
      <c r="K49" s="406">
        <v>1.1499999999999999</v>
      </c>
      <c r="L49" s="430"/>
      <c r="M49" s="411">
        <f>VLOOKUP(A49,MATERIALES!A6:D390,4,FALSE)</f>
        <v>4833</v>
      </c>
      <c r="N49" s="281">
        <f>K49*M49</f>
        <v>5557.95</v>
      </c>
    </row>
    <row r="50" spans="1:14">
      <c r="A50" s="169"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VLOOKUP(A50,MATERIALES!A6:D635,2,FALSE)</f>
        <v>m2</v>
      </c>
      <c r="K50" s="406">
        <v>2</v>
      </c>
      <c r="L50" s="430"/>
      <c r="M50" s="411">
        <f>VLOOKUP(A50,MATERIALES!A6:D391,4,FALSE)</f>
        <v>6639</v>
      </c>
      <c r="N50" s="281">
        <f>K50*M50</f>
        <v>13278</v>
      </c>
    </row>
    <row r="51" spans="1:14">
      <c r="A51" s="169" t="s">
        <v>1009</v>
      </c>
      <c r="B51" s="49" t="str">
        <f>VLOOKUP(A51,MATERIALES!A6:D372,3,FALSE)</f>
        <v>Malla Ciclónica Para Gaviones Galvanizada Aleación Zn-5A1-Mm Cal 12 (2M3)</v>
      </c>
      <c r="C51" s="434"/>
      <c r="D51" s="434"/>
      <c r="E51" s="434"/>
      <c r="F51" s="434"/>
      <c r="G51" s="434"/>
      <c r="H51" s="434"/>
      <c r="I51" s="434"/>
      <c r="J51" s="321" t="str">
        <f>VLOOKUP(A51,MATERIALES!A6:D636,2,FALSE)</f>
        <v>u</v>
      </c>
      <c r="K51" s="406">
        <v>0.5</v>
      </c>
      <c r="L51" s="430"/>
      <c r="M51" s="411">
        <f>VLOOKUP(A51,MATERIALES!A6:D392,4,FALSE)</f>
        <v>65199</v>
      </c>
      <c r="N51" s="281">
        <f>K51*M51</f>
        <v>32599.5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76306.450000000012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5">
        <f>VLOOKUP(A60,TRANSPORTE!A1:D117,4,FALSE)</f>
        <v>1010</v>
      </c>
      <c r="M60" s="906"/>
      <c r="N60" s="296">
        <f>K60*L60</f>
        <v>1111</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318"/>
      <c r="C65" s="319"/>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1111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9">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93503.619639921511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18700.723927984302</v>
      </c>
      <c r="M84" s="854"/>
      <c r="N84" s="57"/>
    </row>
    <row r="85" spans="1:14">
      <c r="B85" s="95" t="s">
        <v>1057</v>
      </c>
      <c r="C85" s="96"/>
      <c r="D85" s="96"/>
      <c r="E85" s="96"/>
      <c r="F85" s="96"/>
      <c r="G85" s="96"/>
      <c r="H85" s="96"/>
      <c r="I85" s="93"/>
      <c r="J85" s="94"/>
      <c r="K85" s="313">
        <v>0.05</v>
      </c>
      <c r="L85" s="853">
        <f>N79*K85</f>
        <v>4675.1809819960754</v>
      </c>
      <c r="M85" s="854"/>
      <c r="N85" s="57"/>
    </row>
    <row r="86" spans="1:14" ht="15.75" thickBot="1">
      <c r="B86" s="97" t="s">
        <v>1058</v>
      </c>
      <c r="C86" s="98"/>
      <c r="D86" s="98"/>
      <c r="E86" s="98"/>
      <c r="F86" s="98"/>
      <c r="G86" s="98"/>
      <c r="H86" s="98"/>
      <c r="I86" s="99"/>
      <c r="J86" s="100"/>
      <c r="K86" s="314">
        <v>0.05</v>
      </c>
      <c r="L86" s="855">
        <f>N79*K86</f>
        <v>4675.1809819960754</v>
      </c>
      <c r="M86" s="856"/>
      <c r="N86" s="57"/>
    </row>
    <row r="87" spans="1:14" ht="15.75" thickBot="1">
      <c r="B87" s="818" t="s">
        <v>1037</v>
      </c>
      <c r="C87" s="819"/>
      <c r="D87" s="819"/>
      <c r="E87" s="819"/>
      <c r="F87" s="819"/>
      <c r="G87" s="819"/>
      <c r="H87" s="819"/>
      <c r="I87" s="819"/>
      <c r="J87" s="819"/>
      <c r="K87" s="819"/>
      <c r="L87" s="819"/>
      <c r="M87" s="820"/>
      <c r="N87" s="58">
        <f>L84+L85+L86</f>
        <v>28051.085891976454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121554.70553189797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30.75" customHeight="1" thickBot="1">
      <c r="A31" t="s">
        <v>1929</v>
      </c>
      <c r="B31" s="86" t="s">
        <v>1777</v>
      </c>
      <c r="C31" s="960" t="s">
        <v>2263</v>
      </c>
      <c r="D31" s="961"/>
      <c r="E31" s="961"/>
      <c r="F31" s="961"/>
      <c r="G31" s="961"/>
      <c r="H31" s="961"/>
      <c r="I31" s="961"/>
      <c r="J31" s="98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69" t="s">
        <v>630</v>
      </c>
      <c r="B48" s="49" t="str">
        <f>VLOOKUP(A48,MATERIALES!A5:D372,3,FALSE)</f>
        <v xml:space="preserve">Piedra para gavión
</v>
      </c>
      <c r="C48" s="290"/>
      <c r="D48" s="290"/>
      <c r="E48" s="290"/>
      <c r="F48" s="290"/>
      <c r="G48" s="290"/>
      <c r="H48" s="290"/>
      <c r="I48" s="290"/>
      <c r="J48" s="320" t="str">
        <f>VLOOKUP(A48,MATERIALES!A4:D633,2,FALSE)</f>
        <v>m3</v>
      </c>
      <c r="K48" s="291">
        <v>1.1000000000000001</v>
      </c>
      <c r="L48" s="276"/>
      <c r="M48" s="411">
        <f>VLOOKUP(A48,MATERIALES!A5:D389,4,FALSE)</f>
        <v>22610</v>
      </c>
      <c r="N48" s="281">
        <f>K48*M48</f>
        <v>24871.000000000004</v>
      </c>
    </row>
    <row r="49" spans="1:14">
      <c r="A49" s="169" t="s">
        <v>853</v>
      </c>
      <c r="B49" s="49" t="str">
        <f>VLOOKUP(A49,MATERIALES!A6:D372,3,FALSE)</f>
        <v>Alambre galvanizado No. 12</v>
      </c>
      <c r="C49" s="434"/>
      <c r="D49" s="434"/>
      <c r="E49" s="434"/>
      <c r="F49" s="434"/>
      <c r="G49" s="434"/>
      <c r="H49" s="434"/>
      <c r="I49" s="434"/>
      <c r="J49" s="321" t="str">
        <f>VLOOKUP(A49,MATERIALES!A5:D634,2,FALSE)</f>
        <v>kg</v>
      </c>
      <c r="K49" s="406">
        <v>1.1499999999999999</v>
      </c>
      <c r="L49" s="430"/>
      <c r="M49" s="411">
        <f>VLOOKUP(A49,MATERIALES!A6:D390,4,FALSE)</f>
        <v>4833</v>
      </c>
      <c r="N49" s="281">
        <f>K49*M49</f>
        <v>5557.95</v>
      </c>
    </row>
    <row r="50" spans="1:14">
      <c r="A50" s="169"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VLOOKUP(A50,MATERIALES!A6:D635,2,FALSE)</f>
        <v>m2</v>
      </c>
      <c r="K50" s="406">
        <v>2</v>
      </c>
      <c r="L50" s="430"/>
      <c r="M50" s="411">
        <f>VLOOKUP(A50,MATERIALES!A6:D391,4,FALSE)</f>
        <v>6639</v>
      </c>
      <c r="N50" s="281">
        <f>K50*M50</f>
        <v>13278</v>
      </c>
    </row>
    <row r="51" spans="1:14">
      <c r="A51" s="169" t="s">
        <v>1011</v>
      </c>
      <c r="B51" s="49" t="str">
        <f>VLOOKUP(A51,MATERIALES!A6:D372,3,FALSE)</f>
        <v>Malla Ciclónica Para Gaviones Galvanizada Y Plastificada Con Pvc Cal 12 (2M3)</v>
      </c>
      <c r="C51" s="434"/>
      <c r="D51" s="434"/>
      <c r="E51" s="434"/>
      <c r="F51" s="434"/>
      <c r="G51" s="434"/>
      <c r="H51" s="434"/>
      <c r="I51" s="434"/>
      <c r="J51" s="321" t="str">
        <f>VLOOKUP(A51,MATERIALES!A6:D636,2,FALSE)</f>
        <v>u</v>
      </c>
      <c r="K51" s="406">
        <v>0.5</v>
      </c>
      <c r="L51" s="430"/>
      <c r="M51" s="411">
        <f>VLOOKUP(A51,MATERIALES!A6:D392,4,FALSE)</f>
        <v>120186</v>
      </c>
      <c r="N51" s="281">
        <f>K51*M51</f>
        <v>60093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103799.95000000001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5">
        <f>VLOOKUP(A60,TRANSPORTE!A1:D117,4,FALSE)</f>
        <v>1010</v>
      </c>
      <c r="M60" s="906"/>
      <c r="N60" s="296">
        <f>K60*L60</f>
        <v>1111</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1111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120997.11963992151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24199.423927984302</v>
      </c>
      <c r="M84" s="854"/>
      <c r="N84" s="57"/>
    </row>
    <row r="85" spans="1:14">
      <c r="B85" s="95" t="s">
        <v>1057</v>
      </c>
      <c r="C85" s="96"/>
      <c r="D85" s="96"/>
      <c r="E85" s="96"/>
      <c r="F85" s="96"/>
      <c r="G85" s="96"/>
      <c r="H85" s="96"/>
      <c r="I85" s="93"/>
      <c r="J85" s="94"/>
      <c r="K85" s="313">
        <v>0.05</v>
      </c>
      <c r="L85" s="853">
        <f>N79*K85</f>
        <v>6049.8559819960756</v>
      </c>
      <c r="M85" s="854"/>
      <c r="N85" s="57"/>
    </row>
    <row r="86" spans="1:14" ht="15.75" thickBot="1">
      <c r="B86" s="97" t="s">
        <v>1058</v>
      </c>
      <c r="C86" s="98"/>
      <c r="D86" s="98"/>
      <c r="E86" s="98"/>
      <c r="F86" s="98"/>
      <c r="G86" s="98"/>
      <c r="H86" s="98"/>
      <c r="I86" s="99"/>
      <c r="J86" s="100"/>
      <c r="K86" s="314">
        <v>0.05</v>
      </c>
      <c r="L86" s="855">
        <f>N79*K86</f>
        <v>6049.8559819960756</v>
      </c>
      <c r="M86" s="856"/>
      <c r="N86" s="57"/>
    </row>
    <row r="87" spans="1:14" ht="15.75" thickBot="1">
      <c r="B87" s="818" t="s">
        <v>1037</v>
      </c>
      <c r="C87" s="819"/>
      <c r="D87" s="819"/>
      <c r="E87" s="819"/>
      <c r="F87" s="819"/>
      <c r="G87" s="819"/>
      <c r="H87" s="819"/>
      <c r="I87" s="819"/>
      <c r="J87" s="819"/>
      <c r="K87" s="819"/>
      <c r="L87" s="819"/>
      <c r="M87" s="820"/>
      <c r="N87" s="58">
        <f>L84+L85+L86</f>
        <v>36299.135891976453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157296.25553189797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7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29.25" customHeight="1" thickBot="1">
      <c r="A31" t="s">
        <v>1929</v>
      </c>
      <c r="B31" s="86" t="s">
        <v>1778</v>
      </c>
      <c r="C31" s="960" t="s">
        <v>2264</v>
      </c>
      <c r="D31" s="961"/>
      <c r="E31" s="961"/>
      <c r="F31" s="961"/>
      <c r="G31" s="961"/>
      <c r="H31" s="961"/>
      <c r="I31" s="961"/>
      <c r="J31" s="98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630</v>
      </c>
      <c r="B48" s="49" t="str">
        <f>VLOOKUP(A48,MATERIALES!A5:D372,3,FALSE)</f>
        <v xml:space="preserve">Piedra para gavión
</v>
      </c>
      <c r="C48" s="290"/>
      <c r="D48" s="290"/>
      <c r="E48" s="290"/>
      <c r="F48" s="290"/>
      <c r="G48" s="290"/>
      <c r="H48" s="290"/>
      <c r="I48" s="290"/>
      <c r="J48" s="320" t="str">
        <f>VLOOKUP(A48,MATERIALES!A4:D633,2,FALSE)</f>
        <v>m3</v>
      </c>
      <c r="K48" s="291">
        <v>1.1000000000000001</v>
      </c>
      <c r="L48" s="276"/>
      <c r="M48" s="411">
        <f>VLOOKUP(A48,MATERIALES!A5:D389,4,FALSE)</f>
        <v>22610</v>
      </c>
      <c r="N48" s="281">
        <f>K48*M48</f>
        <v>24871.000000000004</v>
      </c>
    </row>
    <row r="49" spans="1:14">
      <c r="A49" s="172" t="s">
        <v>853</v>
      </c>
      <c r="B49" s="49" t="str">
        <f>VLOOKUP(A49,MATERIALES!A6:D372,3,FALSE)</f>
        <v>Alambre galvanizado No. 12</v>
      </c>
      <c r="C49" s="434"/>
      <c r="D49" s="434"/>
      <c r="E49" s="434"/>
      <c r="F49" s="434"/>
      <c r="G49" s="434"/>
      <c r="H49" s="434"/>
      <c r="I49" s="434"/>
      <c r="J49" s="321" t="str">
        <f>VLOOKUP(A49,MATERIALES!A5:D634,2,FALSE)</f>
        <v>kg</v>
      </c>
      <c r="K49" s="406">
        <v>1.1499999999999999</v>
      </c>
      <c r="L49" s="430"/>
      <c r="M49" s="411">
        <f>VLOOKUP(A49,MATERIALES!A6:D390,4,FALSE)</f>
        <v>4833</v>
      </c>
      <c r="N49" s="281">
        <f>K49*M49</f>
        <v>5557.95</v>
      </c>
    </row>
    <row r="50" spans="1:14">
      <c r="A50" s="172"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VLOOKUP(A50,MATERIALES!A6:D635,2,FALSE)</f>
        <v>m2</v>
      </c>
      <c r="K50" s="406">
        <v>2</v>
      </c>
      <c r="L50" s="430"/>
      <c r="M50" s="411">
        <f>VLOOKUP(A50,MATERIALES!A6:D391,4,FALSE)</f>
        <v>6639</v>
      </c>
      <c r="N50" s="281">
        <f>K50*M50</f>
        <v>13278</v>
      </c>
    </row>
    <row r="51" spans="1:14">
      <c r="A51" s="172" t="s">
        <v>1013</v>
      </c>
      <c r="B51" s="49" t="str">
        <f>VLOOKUP(A51,MATERIALES!A6:D372,3,FALSE)</f>
        <v>Malla Ciclónica Para Gaviones Galvanizada Aleación Zn-5A1-Mm Y Plastificada Pvc Cal 12 (2M3)</v>
      </c>
      <c r="C51" s="434"/>
      <c r="D51" s="434"/>
      <c r="E51" s="434"/>
      <c r="F51" s="434"/>
      <c r="G51" s="434"/>
      <c r="H51" s="434"/>
      <c r="I51" s="434"/>
      <c r="J51" s="321" t="str">
        <f>VLOOKUP(A51,MATERIALES!A6:D636,2,FALSE)</f>
        <v>u</v>
      </c>
      <c r="K51" s="406">
        <v>0.5</v>
      </c>
      <c r="L51" s="430"/>
      <c r="M51" s="411">
        <f>VLOOKUP(A51,MATERIALES!A6:D392,4,FALSE)</f>
        <v>124321</v>
      </c>
      <c r="N51" s="281">
        <f>K51*M51</f>
        <v>62160.5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105867.45000000001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5">
        <f>VLOOKUP(A60,TRANSPORTE!A1:D117,4,FALSE)</f>
        <v>1010</v>
      </c>
      <c r="M60" s="906"/>
      <c r="N60" s="296">
        <f>K60*L60</f>
        <v>1111</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1111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123064.61963992151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24612.923927984302</v>
      </c>
      <c r="M84" s="854"/>
      <c r="N84" s="57"/>
    </row>
    <row r="85" spans="1:14">
      <c r="B85" s="95" t="s">
        <v>1057</v>
      </c>
      <c r="C85" s="96"/>
      <c r="D85" s="96"/>
      <c r="E85" s="96"/>
      <c r="F85" s="96"/>
      <c r="G85" s="96"/>
      <c r="H85" s="96"/>
      <c r="I85" s="93"/>
      <c r="J85" s="94"/>
      <c r="K85" s="313">
        <v>0.05</v>
      </c>
      <c r="L85" s="853">
        <f>N79*K85</f>
        <v>6153.2309819960756</v>
      </c>
      <c r="M85" s="854"/>
      <c r="N85" s="57"/>
    </row>
    <row r="86" spans="1:14" ht="15.75" thickBot="1">
      <c r="B86" s="97" t="s">
        <v>1058</v>
      </c>
      <c r="C86" s="98"/>
      <c r="D86" s="98"/>
      <c r="E86" s="98"/>
      <c r="F86" s="98"/>
      <c r="G86" s="98"/>
      <c r="H86" s="98"/>
      <c r="I86" s="99"/>
      <c r="J86" s="100"/>
      <c r="K86" s="314">
        <v>0.05</v>
      </c>
      <c r="L86" s="855">
        <f>N79*K86</f>
        <v>6153.2309819960756</v>
      </c>
      <c r="M86" s="856"/>
      <c r="N86" s="57"/>
    </row>
    <row r="87" spans="1:14" ht="15.75" thickBot="1">
      <c r="B87" s="818" t="s">
        <v>1037</v>
      </c>
      <c r="C87" s="819"/>
      <c r="D87" s="819"/>
      <c r="E87" s="819"/>
      <c r="F87" s="819"/>
      <c r="G87" s="819"/>
      <c r="H87" s="819"/>
      <c r="I87" s="819"/>
      <c r="J87" s="819"/>
      <c r="K87" s="819"/>
      <c r="L87" s="819"/>
      <c r="M87" s="820"/>
      <c r="N87" s="58">
        <f>L84+L85+L86</f>
        <v>36919.385891976453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159984.00553189797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30.75" customHeight="1" thickBot="1">
      <c r="A31" t="s">
        <v>1929</v>
      </c>
      <c r="B31" s="86" t="s">
        <v>1229</v>
      </c>
      <c r="C31" s="960" t="s">
        <v>1818</v>
      </c>
      <c r="D31" s="961"/>
      <c r="E31" s="961"/>
      <c r="F31" s="961"/>
      <c r="G31" s="961"/>
      <c r="H31" s="961"/>
      <c r="I31" s="961"/>
      <c r="J31" s="98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630</v>
      </c>
      <c r="B48" s="49" t="str">
        <f>VLOOKUP(A48,MATERIALES!A5:D372,3,FALSE)</f>
        <v xml:space="preserve">Piedra para gavión
</v>
      </c>
      <c r="C48" s="290"/>
      <c r="D48" s="290"/>
      <c r="E48" s="290"/>
      <c r="F48" s="290"/>
      <c r="G48" s="290"/>
      <c r="H48" s="290"/>
      <c r="I48" s="290"/>
      <c r="J48" s="320" t="str">
        <f>VLOOKUP(A48,MATERIALES!A4:D633,2,FALSE)</f>
        <v>m3</v>
      </c>
      <c r="K48" s="291">
        <v>1.1000000000000001</v>
      </c>
      <c r="L48" s="276"/>
      <c r="M48" s="411">
        <f>VLOOKUP(A48,MATERIALES!A5:D389,4,FALSE)</f>
        <v>22610</v>
      </c>
      <c r="N48" s="281">
        <f>K48*M48</f>
        <v>24871.000000000004</v>
      </c>
    </row>
    <row r="49" spans="1:14">
      <c r="A49" s="172" t="s">
        <v>853</v>
      </c>
      <c r="B49" s="49" t="str">
        <f>VLOOKUP(A49,MATERIALES!A6:D372,3,FALSE)</f>
        <v>Alambre galvanizado No. 12</v>
      </c>
      <c r="C49" s="434"/>
      <c r="D49" s="434"/>
      <c r="E49" s="434"/>
      <c r="F49" s="434"/>
      <c r="G49" s="434"/>
      <c r="H49" s="434"/>
      <c r="I49" s="434"/>
      <c r="J49" s="321" t="str">
        <f>VLOOKUP(A49,MATERIALES!A5:D634,2,FALSE)</f>
        <v>kg</v>
      </c>
      <c r="K49" s="406">
        <v>0.5</v>
      </c>
      <c r="L49" s="430"/>
      <c r="M49" s="411">
        <f>VLOOKUP(A49,MATERIALES!A6:D390,4,FALSE)</f>
        <v>4833</v>
      </c>
      <c r="N49" s="281">
        <f>K49*M49</f>
        <v>2416.5</v>
      </c>
    </row>
    <row r="50" spans="1:14">
      <c r="A50" s="172"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VLOOKUP(A50,MATERIALES!A6:D635,2,FALSE)</f>
        <v>m2</v>
      </c>
      <c r="K50" s="406">
        <v>1</v>
      </c>
      <c r="L50" s="430"/>
      <c r="M50" s="411">
        <f>VLOOKUP(A50,MATERIALES!A6:D391,4,FALSE)</f>
        <v>6639</v>
      </c>
      <c r="N50" s="281">
        <f>K50*M50</f>
        <v>6639</v>
      </c>
    </row>
    <row r="51" spans="1:14">
      <c r="A51" s="172" t="s">
        <v>1007</v>
      </c>
      <c r="B51" s="49" t="str">
        <f>VLOOKUP(A51,MATERIALES!A6:D372,3,FALSE)</f>
        <v>Malla Para Colchagaviones Espesor 0,30 M</v>
      </c>
      <c r="C51" s="434"/>
      <c r="D51" s="434"/>
      <c r="E51" s="434"/>
      <c r="F51" s="434"/>
      <c r="G51" s="434"/>
      <c r="H51" s="434"/>
      <c r="I51" s="434"/>
      <c r="J51" s="321" t="str">
        <f>VLOOKUP(A51,MATERIALES!A6:D636,2,FALSE)</f>
        <v>u</v>
      </c>
      <c r="K51" s="406">
        <v>1</v>
      </c>
      <c r="L51" s="430"/>
      <c r="M51" s="411">
        <f>VLOOKUP(A51,MATERIALES!A6:D392,4,FALSE)</f>
        <v>80945</v>
      </c>
      <c r="N51" s="281">
        <f>K51*M51</f>
        <v>80945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114871.5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05">
        <f>VLOOKUP(A60,TRANSPORTE!A1:D117,4,FALSE)</f>
        <v>1010</v>
      </c>
      <c r="M60" s="906"/>
      <c r="N60" s="296">
        <f>K60*L60</f>
        <v>1111</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1111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132068.66963992151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26413.733927984304</v>
      </c>
      <c r="M84" s="854"/>
      <c r="N84" s="57"/>
    </row>
    <row r="85" spans="1:14">
      <c r="B85" s="95" t="s">
        <v>1057</v>
      </c>
      <c r="C85" s="96"/>
      <c r="D85" s="96"/>
      <c r="E85" s="96"/>
      <c r="F85" s="96"/>
      <c r="G85" s="96"/>
      <c r="H85" s="96"/>
      <c r="I85" s="93"/>
      <c r="J85" s="94"/>
      <c r="K85" s="313">
        <v>0.05</v>
      </c>
      <c r="L85" s="853">
        <f>N79*K85</f>
        <v>6603.4334819960759</v>
      </c>
      <c r="M85" s="854"/>
      <c r="N85" s="57"/>
    </row>
    <row r="86" spans="1:14" ht="15.75" thickBot="1">
      <c r="B86" s="97" t="s">
        <v>1058</v>
      </c>
      <c r="C86" s="98"/>
      <c r="D86" s="98"/>
      <c r="E86" s="98"/>
      <c r="F86" s="98"/>
      <c r="G86" s="98"/>
      <c r="H86" s="98"/>
      <c r="I86" s="99"/>
      <c r="J86" s="100"/>
      <c r="K86" s="314">
        <v>0.05</v>
      </c>
      <c r="L86" s="855">
        <f>N79*K86</f>
        <v>6603.4334819960759</v>
      </c>
      <c r="M86" s="856"/>
      <c r="N86" s="57"/>
    </row>
    <row r="87" spans="1:14" ht="15.75" thickBot="1">
      <c r="B87" s="818" t="s">
        <v>1037</v>
      </c>
      <c r="C87" s="819"/>
      <c r="D87" s="819"/>
      <c r="E87" s="819"/>
      <c r="F87" s="819"/>
      <c r="G87" s="819"/>
      <c r="H87" s="819"/>
      <c r="I87" s="819"/>
      <c r="J87" s="819"/>
      <c r="K87" s="819"/>
      <c r="L87" s="819"/>
      <c r="M87" s="820"/>
      <c r="N87" s="58">
        <f>L84+L85+L86</f>
        <v>39620.600891976457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171689.27053189796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30.75" customHeight="1" thickBot="1">
      <c r="A31" t="s">
        <v>1929</v>
      </c>
      <c r="B31" s="86" t="s">
        <v>1779</v>
      </c>
      <c r="C31" s="960" t="s">
        <v>1780</v>
      </c>
      <c r="D31" s="961"/>
      <c r="E31" s="961"/>
      <c r="F31" s="961"/>
      <c r="G31" s="961"/>
      <c r="H31" s="961"/>
      <c r="I31" s="961"/>
      <c r="J31" s="98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630</v>
      </c>
      <c r="B48" s="49" t="str">
        <f>VLOOKUP(A48,MATERIALES!A5:D372,3,FALSE)</f>
        <v xml:space="preserve">Piedra para gavión
</v>
      </c>
      <c r="C48" s="290"/>
      <c r="D48" s="290"/>
      <c r="E48" s="290"/>
      <c r="F48" s="290"/>
      <c r="G48" s="290"/>
      <c r="H48" s="290"/>
      <c r="I48" s="290"/>
      <c r="J48" s="320" t="str">
        <f>VLOOKUP(A48,MATERIALES!A4:D633,2,FALSE)</f>
        <v>m3</v>
      </c>
      <c r="K48" s="291">
        <v>1.1000000000000001</v>
      </c>
      <c r="L48" s="276"/>
      <c r="M48" s="411">
        <f>VLOOKUP(A48,MATERIALES!A5:D389,4,FALSE)</f>
        <v>22610</v>
      </c>
      <c r="N48" s="281">
        <f>K48*M48</f>
        <v>24871.000000000004</v>
      </c>
    </row>
    <row r="49" spans="1:14">
      <c r="A49" s="172" t="s">
        <v>853</v>
      </c>
      <c r="B49" s="49" t="str">
        <f>VLOOKUP(A49,MATERIALES!A6:D372,3,FALSE)</f>
        <v>Alambre galvanizado No. 12</v>
      </c>
      <c r="C49" s="434"/>
      <c r="D49" s="434"/>
      <c r="E49" s="434"/>
      <c r="F49" s="434"/>
      <c r="G49" s="434"/>
      <c r="H49" s="434"/>
      <c r="I49" s="434"/>
      <c r="J49" s="321" t="str">
        <f>VLOOKUP(A49,MATERIALES!A5:D634,2,FALSE)</f>
        <v>kg</v>
      </c>
      <c r="K49" s="406">
        <v>0.5</v>
      </c>
      <c r="L49" s="430"/>
      <c r="M49" s="411">
        <f>VLOOKUP(A49,MATERIALES!A6:D390,4,FALSE)</f>
        <v>4833</v>
      </c>
      <c r="N49" s="281">
        <f>K49*M49</f>
        <v>2416.5</v>
      </c>
    </row>
    <row r="50" spans="1:14">
      <c r="A50" s="172"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VLOOKUP(A50,MATERIALES!A6:D635,2,FALSE)</f>
        <v>m2</v>
      </c>
      <c r="K50" s="406">
        <v>1</v>
      </c>
      <c r="L50" s="430"/>
      <c r="M50" s="411">
        <f>VLOOKUP(A50,MATERIALES!A6:D391,4,FALSE)</f>
        <v>6639</v>
      </c>
      <c r="N50" s="281">
        <f>K50*M50</f>
        <v>6639</v>
      </c>
    </row>
    <row r="51" spans="1:14">
      <c r="A51" s="172" t="s">
        <v>1007</v>
      </c>
      <c r="B51" s="49" t="str">
        <f>VLOOKUP(A51,MATERIALES!A6:D372,3,FALSE)</f>
        <v>Malla Para Colchagaviones Espesor 0,30 M</v>
      </c>
      <c r="C51" s="434"/>
      <c r="D51" s="434"/>
      <c r="E51" s="434"/>
      <c r="F51" s="434"/>
      <c r="G51" s="434"/>
      <c r="H51" s="434"/>
      <c r="I51" s="434"/>
      <c r="J51" s="321" t="str">
        <f>VLOOKUP(A51,MATERIALES!A6:D636,2,FALSE)</f>
        <v>u</v>
      </c>
      <c r="K51" s="406">
        <v>1</v>
      </c>
      <c r="L51" s="430"/>
      <c r="M51" s="411">
        <f>VLOOKUP(A51,MATERIALES!A6:D392,4,FALSE)</f>
        <v>80945</v>
      </c>
      <c r="N51" s="281">
        <f>K51*M51</f>
        <v>80945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114871.5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5">
        <f>VLOOKUP(A60,TRANSPORTE!A1:D117,4,FALSE)</f>
        <v>1010</v>
      </c>
      <c r="M60" s="906"/>
      <c r="N60" s="296">
        <f>K60*L60</f>
        <v>1111</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1111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132068.66963992151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26413.733927984304</v>
      </c>
      <c r="M84" s="854"/>
      <c r="N84" s="57"/>
    </row>
    <row r="85" spans="1:14">
      <c r="B85" s="95" t="s">
        <v>1057</v>
      </c>
      <c r="C85" s="96"/>
      <c r="D85" s="96"/>
      <c r="E85" s="96"/>
      <c r="F85" s="96"/>
      <c r="G85" s="96"/>
      <c r="H85" s="96"/>
      <c r="I85" s="93"/>
      <c r="J85" s="94"/>
      <c r="K85" s="313">
        <v>0.05</v>
      </c>
      <c r="L85" s="853">
        <f>N79*K85</f>
        <v>6603.4334819960759</v>
      </c>
      <c r="M85" s="854"/>
      <c r="N85" s="57"/>
    </row>
    <row r="86" spans="1:14" ht="15.75" thickBot="1">
      <c r="B86" s="97" t="s">
        <v>1058</v>
      </c>
      <c r="C86" s="98"/>
      <c r="D86" s="98"/>
      <c r="E86" s="98"/>
      <c r="F86" s="98"/>
      <c r="G86" s="98"/>
      <c r="H86" s="98"/>
      <c r="I86" s="99"/>
      <c r="J86" s="100"/>
      <c r="K86" s="314">
        <v>0.05</v>
      </c>
      <c r="L86" s="855">
        <f>N79*K86</f>
        <v>6603.4334819960759</v>
      </c>
      <c r="M86" s="856"/>
      <c r="N86" s="57"/>
    </row>
    <row r="87" spans="1:14" ht="15.75" thickBot="1">
      <c r="B87" s="818" t="s">
        <v>1037</v>
      </c>
      <c r="C87" s="819"/>
      <c r="D87" s="819"/>
      <c r="E87" s="819"/>
      <c r="F87" s="819"/>
      <c r="G87" s="819"/>
      <c r="H87" s="819"/>
      <c r="I87" s="819"/>
      <c r="J87" s="819"/>
      <c r="K87" s="819"/>
      <c r="L87" s="819"/>
      <c r="M87" s="820"/>
      <c r="N87" s="58">
        <f>L84+L85+L86</f>
        <v>39620.600891976457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171689.27053189796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30.75" customHeight="1" thickBot="1">
      <c r="A31" t="s">
        <v>1929</v>
      </c>
      <c r="B31" s="86" t="s">
        <v>1781</v>
      </c>
      <c r="C31" s="960" t="s">
        <v>1782</v>
      </c>
      <c r="D31" s="961"/>
      <c r="E31" s="961"/>
      <c r="F31" s="961"/>
      <c r="G31" s="961"/>
      <c r="H31" s="961"/>
      <c r="I31" s="961"/>
      <c r="J31" s="98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630</v>
      </c>
      <c r="B48" s="49" t="str">
        <f>VLOOKUP(A48,MATERIALES!A5:D372,3,FALSE)</f>
        <v xml:space="preserve">Piedra para gavión
</v>
      </c>
      <c r="C48" s="290"/>
      <c r="D48" s="290"/>
      <c r="E48" s="290"/>
      <c r="F48" s="290"/>
      <c r="G48" s="290"/>
      <c r="H48" s="290"/>
      <c r="I48" s="290"/>
      <c r="J48" s="320" t="str">
        <f>VLOOKUP(A48,MATERIALES!A4:D633,2,FALSE)</f>
        <v>m3</v>
      </c>
      <c r="K48" s="291">
        <v>1.1000000000000001</v>
      </c>
      <c r="L48" s="276"/>
      <c r="M48" s="411">
        <f>VLOOKUP(A48,MATERIALES!A5:D389,4,FALSE)</f>
        <v>22610</v>
      </c>
      <c r="N48" s="281">
        <f>K48*M48</f>
        <v>24871.000000000004</v>
      </c>
    </row>
    <row r="49" spans="1:14">
      <c r="A49" s="172" t="s">
        <v>853</v>
      </c>
      <c r="B49" s="49" t="str">
        <f>VLOOKUP(A49,MATERIALES!A6:D372,3,FALSE)</f>
        <v>Alambre galvanizado No. 12</v>
      </c>
      <c r="C49" s="434"/>
      <c r="D49" s="434"/>
      <c r="E49" s="434"/>
      <c r="F49" s="434"/>
      <c r="G49" s="434"/>
      <c r="H49" s="434"/>
      <c r="I49" s="434"/>
      <c r="J49" s="321" t="str">
        <f>VLOOKUP(A49,MATERIALES!A5:D634,2,FALSE)</f>
        <v>kg</v>
      </c>
      <c r="K49" s="406">
        <v>0.5</v>
      </c>
      <c r="L49" s="430"/>
      <c r="M49" s="411">
        <f>VLOOKUP(A49,MATERIALES!A6:D390,4,FALSE)</f>
        <v>4833</v>
      </c>
      <c r="N49" s="281">
        <f>K49*M49</f>
        <v>2416.5</v>
      </c>
    </row>
    <row r="50" spans="1:14">
      <c r="A50" s="172"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VLOOKUP(A50,MATERIALES!A6:D635,2,FALSE)</f>
        <v>m2</v>
      </c>
      <c r="K50" s="406">
        <v>1</v>
      </c>
      <c r="L50" s="430"/>
      <c r="M50" s="411">
        <f>VLOOKUP(A50,MATERIALES!A6:D391,4,FALSE)</f>
        <v>6639</v>
      </c>
      <c r="N50" s="281">
        <f>K50*M50</f>
        <v>6639</v>
      </c>
    </row>
    <row r="51" spans="1:14">
      <c r="A51" s="172" t="s">
        <v>1007</v>
      </c>
      <c r="B51" s="49" t="str">
        <f>VLOOKUP(A51,MATERIALES!A6:D372,3,FALSE)</f>
        <v>Malla Para Colchagaviones Espesor 0,30 M</v>
      </c>
      <c r="C51" s="434"/>
      <c r="D51" s="434"/>
      <c r="E51" s="434"/>
      <c r="F51" s="434"/>
      <c r="G51" s="434"/>
      <c r="H51" s="434"/>
      <c r="I51" s="434"/>
      <c r="J51" s="321" t="str">
        <f>VLOOKUP(A51,MATERIALES!A6:D636,2,FALSE)</f>
        <v>u</v>
      </c>
      <c r="K51" s="406">
        <v>1</v>
      </c>
      <c r="L51" s="430"/>
      <c r="M51" s="411">
        <f>VLOOKUP(A51,MATERIALES!A6:D392,4,FALSE)</f>
        <v>80945</v>
      </c>
      <c r="N51" s="281">
        <f>K51*M51</f>
        <v>80945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114871.5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5">
        <f>VLOOKUP(A60,TRANSPORTE!A1:D117,4,FALSE)</f>
        <v>1010</v>
      </c>
      <c r="M60" s="906"/>
      <c r="N60" s="296">
        <f>K60*L60</f>
        <v>1111</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1111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9">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132068.66963992151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26413.733927984304</v>
      </c>
      <c r="M84" s="854"/>
      <c r="N84" s="57"/>
    </row>
    <row r="85" spans="1:14">
      <c r="B85" s="95" t="s">
        <v>1057</v>
      </c>
      <c r="C85" s="96"/>
      <c r="D85" s="96"/>
      <c r="E85" s="96"/>
      <c r="F85" s="96"/>
      <c r="G85" s="96"/>
      <c r="H85" s="96"/>
      <c r="I85" s="93"/>
      <c r="J85" s="94"/>
      <c r="K85" s="313">
        <v>0.05</v>
      </c>
      <c r="L85" s="853">
        <f>N79*K85</f>
        <v>6603.4334819960759</v>
      </c>
      <c r="M85" s="854"/>
      <c r="N85" s="57"/>
    </row>
    <row r="86" spans="1:14" ht="15.75" thickBot="1">
      <c r="B86" s="97" t="s">
        <v>1058</v>
      </c>
      <c r="C86" s="98"/>
      <c r="D86" s="98"/>
      <c r="E86" s="98"/>
      <c r="F86" s="98"/>
      <c r="G86" s="98"/>
      <c r="H86" s="98"/>
      <c r="I86" s="99"/>
      <c r="J86" s="100"/>
      <c r="K86" s="314">
        <v>0.05</v>
      </c>
      <c r="L86" s="855">
        <f>N79*K86</f>
        <v>6603.4334819960759</v>
      </c>
      <c r="M86" s="856"/>
      <c r="N86" s="57"/>
    </row>
    <row r="87" spans="1:14" ht="15.75" thickBot="1">
      <c r="B87" s="818" t="s">
        <v>1037</v>
      </c>
      <c r="C87" s="819"/>
      <c r="D87" s="819"/>
      <c r="E87" s="819"/>
      <c r="F87" s="819"/>
      <c r="G87" s="819"/>
      <c r="H87" s="819"/>
      <c r="I87" s="819"/>
      <c r="J87" s="819"/>
      <c r="K87" s="819"/>
      <c r="L87" s="819"/>
      <c r="M87" s="820"/>
      <c r="N87" s="58">
        <f>L84+L85+L86</f>
        <v>39620.600891976457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171689.27053189796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30.75" customHeight="1" thickBot="1">
      <c r="A31" t="s">
        <v>1929</v>
      </c>
      <c r="B31" s="86" t="s">
        <v>1783</v>
      </c>
      <c r="C31" s="960" t="s">
        <v>1784</v>
      </c>
      <c r="D31" s="961"/>
      <c r="E31" s="961"/>
      <c r="F31" s="961"/>
      <c r="G31" s="961"/>
      <c r="H31" s="961"/>
      <c r="I31" s="961"/>
      <c r="J31" s="987"/>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766.00807809150001</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630</v>
      </c>
      <c r="B48" s="49" t="str">
        <f>VLOOKUP(A48,MATERIALES!A5:D372,3,FALSE)</f>
        <v xml:space="preserve">Piedra para gavión
</v>
      </c>
      <c r="C48" s="290"/>
      <c r="D48" s="290"/>
      <c r="E48" s="290"/>
      <c r="F48" s="290"/>
      <c r="G48" s="290"/>
      <c r="H48" s="290"/>
      <c r="I48" s="290"/>
      <c r="J48" s="320" t="str">
        <f>VLOOKUP(A48,MATERIALES!A4:D633,2,FALSE)</f>
        <v>m3</v>
      </c>
      <c r="K48" s="291">
        <v>1.1000000000000001</v>
      </c>
      <c r="L48" s="276"/>
      <c r="M48" s="411">
        <f>VLOOKUP(A48,MATERIALES!A5:D389,4,FALSE)</f>
        <v>22610</v>
      </c>
      <c r="N48" s="281">
        <f>K48*M48</f>
        <v>24871.000000000004</v>
      </c>
    </row>
    <row r="49" spans="1:14">
      <c r="A49" s="172" t="s">
        <v>853</v>
      </c>
      <c r="B49" s="49" t="str">
        <f>VLOOKUP(A49,MATERIALES!A6:D372,3,FALSE)</f>
        <v>Alambre galvanizado No. 12</v>
      </c>
      <c r="C49" s="434"/>
      <c r="D49" s="434"/>
      <c r="E49" s="434"/>
      <c r="F49" s="434"/>
      <c r="G49" s="434"/>
      <c r="H49" s="434"/>
      <c r="I49" s="434"/>
      <c r="J49" s="321" t="str">
        <f>VLOOKUP(A49,MATERIALES!A5:D634,2,FALSE)</f>
        <v>kg</v>
      </c>
      <c r="K49" s="406">
        <v>0.5</v>
      </c>
      <c r="L49" s="430"/>
      <c r="M49" s="411">
        <f>VLOOKUP(A49,MATERIALES!A6:D390,4,FALSE)</f>
        <v>4833</v>
      </c>
      <c r="N49" s="281">
        <f>K49*M49</f>
        <v>2416.5</v>
      </c>
    </row>
    <row r="50" spans="1:14">
      <c r="A50" s="172" t="s">
        <v>941</v>
      </c>
      <c r="B50" s="49" t="str">
        <f>VLOOKUP(A50,MATERIALES!A6:D372,3,FALSE)</f>
        <v xml:space="preserve">Formaleta (gaviones, juntas de bordillos, juntas de cunetas, muros, concretos clase D,E, F y G)
</v>
      </c>
      <c r="C50" s="434"/>
      <c r="D50" s="434"/>
      <c r="E50" s="434"/>
      <c r="F50" s="434"/>
      <c r="G50" s="434"/>
      <c r="H50" s="434"/>
      <c r="I50" s="434"/>
      <c r="J50" s="321" t="str">
        <f>VLOOKUP(A50,MATERIALES!A6:D635,2,FALSE)</f>
        <v>m2</v>
      </c>
      <c r="K50" s="406">
        <v>1</v>
      </c>
      <c r="L50" s="430"/>
      <c r="M50" s="411">
        <f>VLOOKUP(A50,MATERIALES!A6:D391,4,FALSE)</f>
        <v>6639</v>
      </c>
      <c r="N50" s="281">
        <f>K50*M50</f>
        <v>6639</v>
      </c>
    </row>
    <row r="51" spans="1:14">
      <c r="A51" s="172" t="s">
        <v>1007</v>
      </c>
      <c r="B51" s="49" t="str">
        <f>VLOOKUP(A51,MATERIALES!A6:D372,3,FALSE)</f>
        <v>Malla Para Colchagaviones Espesor 0,30 M</v>
      </c>
      <c r="C51" s="434"/>
      <c r="D51" s="434"/>
      <c r="E51" s="434"/>
      <c r="F51" s="434"/>
      <c r="G51" s="434"/>
      <c r="H51" s="434"/>
      <c r="I51" s="434"/>
      <c r="J51" s="321" t="str">
        <f>VLOOKUP(A51,MATERIALES!A6:D636,2,FALSE)</f>
        <v>u</v>
      </c>
      <c r="K51" s="406">
        <v>1</v>
      </c>
      <c r="L51" s="430"/>
      <c r="M51" s="411">
        <f>VLOOKUP(A51,MATERIALES!A6:D392,4,FALSE)</f>
        <v>80945</v>
      </c>
      <c r="N51" s="281">
        <f>K51*M51</f>
        <v>80945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114871.5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05">
        <f>VLOOKUP(A60,TRANSPORTE!A1:D117,4,FALSE)</f>
        <v>1010</v>
      </c>
      <c r="M60" s="906"/>
      <c r="N60" s="296">
        <f>K60*L60</f>
        <v>1111</v>
      </c>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f>N60+N61+N62+N63+N64</f>
        <v>1111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9">
        <f>SUM(N71:N76)</f>
        <v>15320.161561829998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132068.66963992151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26413.733927984304</v>
      </c>
      <c r="M84" s="854"/>
      <c r="N84" s="57"/>
    </row>
    <row r="85" spans="1:14">
      <c r="B85" s="95" t="s">
        <v>1057</v>
      </c>
      <c r="C85" s="96"/>
      <c r="D85" s="96"/>
      <c r="E85" s="96"/>
      <c r="F85" s="96"/>
      <c r="G85" s="96"/>
      <c r="H85" s="96"/>
      <c r="I85" s="93"/>
      <c r="J85" s="94"/>
      <c r="K85" s="313">
        <v>0.05</v>
      </c>
      <c r="L85" s="853">
        <f>N79*K85</f>
        <v>6603.4334819960759</v>
      </c>
      <c r="M85" s="854"/>
      <c r="N85" s="57"/>
    </row>
    <row r="86" spans="1:14" ht="15.75" thickBot="1">
      <c r="B86" s="97" t="s">
        <v>1058</v>
      </c>
      <c r="C86" s="98"/>
      <c r="D86" s="98"/>
      <c r="E86" s="98"/>
      <c r="F86" s="98"/>
      <c r="G86" s="98"/>
      <c r="H86" s="98"/>
      <c r="I86" s="99"/>
      <c r="J86" s="100"/>
      <c r="K86" s="314">
        <v>0.05</v>
      </c>
      <c r="L86" s="855">
        <f>N79*K86</f>
        <v>6603.4334819960759</v>
      </c>
      <c r="M86" s="856"/>
      <c r="N86" s="57"/>
    </row>
    <row r="87" spans="1:14" ht="15.75" thickBot="1">
      <c r="B87" s="818" t="s">
        <v>1037</v>
      </c>
      <c r="C87" s="819"/>
      <c r="D87" s="819"/>
      <c r="E87" s="819"/>
      <c r="F87" s="819"/>
      <c r="G87" s="819"/>
      <c r="H87" s="819"/>
      <c r="I87" s="819"/>
      <c r="J87" s="819"/>
      <c r="K87" s="819"/>
      <c r="L87" s="819"/>
      <c r="M87" s="820"/>
      <c r="N87" s="58">
        <f>L84+L85+L86</f>
        <v>39620.600891976457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171689.27053189796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28.5" customHeight="1" thickBot="1">
      <c r="A31" t="s">
        <v>1929</v>
      </c>
      <c r="B31" s="86" t="s">
        <v>1785</v>
      </c>
      <c r="C31" s="960" t="s">
        <v>1786</v>
      </c>
      <c r="D31" s="961"/>
      <c r="E31" s="961"/>
      <c r="F31" s="961"/>
      <c r="G31" s="961"/>
      <c r="H31" s="961"/>
      <c r="I31" s="961"/>
      <c r="J31" s="987"/>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970</v>
      </c>
      <c r="B48" s="49" t="str">
        <f>VLOOKUP(A48,MATERIALES!A5:D372,3,FALSE)</f>
        <v>Geotextil Fortex BX-40</v>
      </c>
      <c r="C48" s="290"/>
      <c r="D48" s="290"/>
      <c r="E48" s="290"/>
      <c r="F48" s="290"/>
      <c r="G48" s="290"/>
      <c r="H48" s="290"/>
      <c r="I48" s="277"/>
      <c r="J48" s="233" t="str">
        <f>VLOOKUP(A48,MATERIALES!A4:D633,2,FALSE)</f>
        <v>M2</v>
      </c>
      <c r="K48" s="291">
        <v>1.3</v>
      </c>
      <c r="L48" s="276"/>
      <c r="M48" s="411">
        <f>VLOOKUP(A48,MATERIALES!A5:D389,4,FALSE)</f>
        <v>4247</v>
      </c>
      <c r="N48" s="281">
        <f>K48*M48</f>
        <v>5521.1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5521.1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1532.016156183</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7053.1161561830004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1410.6232312366001</v>
      </c>
      <c r="M84" s="854"/>
      <c r="N84" s="57"/>
    </row>
    <row r="85" spans="1:14">
      <c r="B85" s="95" t="s">
        <v>1057</v>
      </c>
      <c r="C85" s="96"/>
      <c r="D85" s="96"/>
      <c r="E85" s="96"/>
      <c r="F85" s="96"/>
      <c r="G85" s="96"/>
      <c r="H85" s="96"/>
      <c r="I85" s="93"/>
      <c r="J85" s="94"/>
      <c r="K85" s="313">
        <v>0.05</v>
      </c>
      <c r="L85" s="853">
        <f>N79*K85</f>
        <v>352.65580780915002</v>
      </c>
      <c r="M85" s="854"/>
      <c r="N85" s="57"/>
    </row>
    <row r="86" spans="1:14" ht="15.75" thickBot="1">
      <c r="B86" s="97" t="s">
        <v>1058</v>
      </c>
      <c r="C86" s="98"/>
      <c r="D86" s="98"/>
      <c r="E86" s="98"/>
      <c r="F86" s="98"/>
      <c r="G86" s="98"/>
      <c r="H86" s="98"/>
      <c r="I86" s="99"/>
      <c r="J86" s="100"/>
      <c r="K86" s="314">
        <v>0.05</v>
      </c>
      <c r="L86" s="855">
        <f>N79*K86</f>
        <v>352.65580780915002</v>
      </c>
      <c r="M86" s="856"/>
      <c r="N86" s="57"/>
    </row>
    <row r="87" spans="1:14" ht="15.75" thickBot="1">
      <c r="B87" s="818" t="s">
        <v>1037</v>
      </c>
      <c r="C87" s="819"/>
      <c r="D87" s="819"/>
      <c r="E87" s="819"/>
      <c r="F87" s="819"/>
      <c r="G87" s="819"/>
      <c r="H87" s="819"/>
      <c r="I87" s="819"/>
      <c r="J87" s="819"/>
      <c r="K87" s="819"/>
      <c r="L87" s="819"/>
      <c r="M87" s="820"/>
      <c r="N87" s="58">
        <f>L84+L85+L86</f>
        <v>2115.9348468549001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9169.051003037901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30" customHeight="1" thickBot="1">
      <c r="A31" t="s">
        <v>1929</v>
      </c>
      <c r="B31" s="86" t="s">
        <v>1787</v>
      </c>
      <c r="C31" s="960" t="s">
        <v>1788</v>
      </c>
      <c r="D31" s="961"/>
      <c r="E31" s="961"/>
      <c r="F31" s="961"/>
      <c r="G31" s="961"/>
      <c r="H31" s="961"/>
      <c r="I31" s="961"/>
      <c r="J31" s="987"/>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3" t="s">
        <v>985</v>
      </c>
      <c r="B48" s="49" t="str">
        <f>VLOOKUP(A48,MATERIALES!A5:D372,3,FALSE)</f>
        <v>Geomalla Forgrid UX100</v>
      </c>
      <c r="C48" s="290"/>
      <c r="D48" s="290"/>
      <c r="E48" s="290"/>
      <c r="F48" s="290"/>
      <c r="G48" s="290"/>
      <c r="H48" s="290"/>
      <c r="I48" s="277"/>
      <c r="J48" s="233" t="str">
        <f>VLOOKUP(A48,MATERIALES!A4:D633,2,FALSE)</f>
        <v>M2</v>
      </c>
      <c r="K48" s="291">
        <v>1.3</v>
      </c>
      <c r="L48" s="276"/>
      <c r="M48" s="411">
        <f>VLOOKUP(A48,MATERIALES!A5:D389,4,FALSE)</f>
        <v>9245</v>
      </c>
      <c r="N48" s="281">
        <f>K48*M48</f>
        <v>12018.5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12018.5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1532.016156183</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13550.516156182999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2710.1032312366001</v>
      </c>
      <c r="M84" s="854"/>
      <c r="N84" s="57"/>
    </row>
    <row r="85" spans="1:14">
      <c r="B85" s="95" t="s">
        <v>1057</v>
      </c>
      <c r="C85" s="96"/>
      <c r="D85" s="96"/>
      <c r="E85" s="96"/>
      <c r="F85" s="96"/>
      <c r="G85" s="96"/>
      <c r="H85" s="96"/>
      <c r="I85" s="93"/>
      <c r="J85" s="94"/>
      <c r="K85" s="313">
        <v>0.05</v>
      </c>
      <c r="L85" s="853">
        <f>N79*K85</f>
        <v>677.52580780915002</v>
      </c>
      <c r="M85" s="854"/>
      <c r="N85" s="57"/>
    </row>
    <row r="86" spans="1:14" ht="15.75" thickBot="1">
      <c r="B86" s="97" t="s">
        <v>1058</v>
      </c>
      <c r="C86" s="98"/>
      <c r="D86" s="98"/>
      <c r="E86" s="98"/>
      <c r="F86" s="98"/>
      <c r="G86" s="98"/>
      <c r="H86" s="98"/>
      <c r="I86" s="99"/>
      <c r="J86" s="100"/>
      <c r="K86" s="314">
        <v>0.05</v>
      </c>
      <c r="L86" s="855">
        <f>N79*K86</f>
        <v>677.52580780915002</v>
      </c>
      <c r="M86" s="856"/>
      <c r="N86" s="57"/>
    </row>
    <row r="87" spans="1:14" ht="15.75" thickBot="1">
      <c r="B87" s="818" t="s">
        <v>1037</v>
      </c>
      <c r="C87" s="819"/>
      <c r="D87" s="819"/>
      <c r="E87" s="819"/>
      <c r="F87" s="819"/>
      <c r="G87" s="819"/>
      <c r="H87" s="819"/>
      <c r="I87" s="819"/>
      <c r="J87" s="819"/>
      <c r="K87" s="819"/>
      <c r="L87" s="819"/>
      <c r="M87" s="820"/>
      <c r="N87" s="58">
        <f>L84+L85+L86</f>
        <v>4065.1548468549004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17615.6710030379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30.75" customHeight="1" thickBot="1">
      <c r="A31" t="s">
        <v>1929</v>
      </c>
      <c r="B31" s="86" t="s">
        <v>1789</v>
      </c>
      <c r="C31" s="960" t="s">
        <v>2265</v>
      </c>
      <c r="D31" s="961"/>
      <c r="E31" s="961"/>
      <c r="F31" s="961"/>
      <c r="G31" s="961"/>
      <c r="H31" s="961"/>
      <c r="I31" s="961"/>
      <c r="J31" s="987"/>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3" t="s">
        <v>970</v>
      </c>
      <c r="B48" s="49" t="str">
        <f>VLOOKUP(A48,MATERIALES!A5:D372,3,FALSE)</f>
        <v>Geotextil Fortex BX-40</v>
      </c>
      <c r="C48" s="290"/>
      <c r="D48" s="290"/>
      <c r="E48" s="290"/>
      <c r="F48" s="290"/>
      <c r="G48" s="290"/>
      <c r="H48" s="290"/>
      <c r="I48" s="277"/>
      <c r="J48" s="233" t="str">
        <f>VLOOKUP(A48,MATERIALES!A4:D633,2,FALSE)</f>
        <v>M2</v>
      </c>
      <c r="K48" s="291">
        <v>1.3</v>
      </c>
      <c r="L48" s="276"/>
      <c r="M48" s="411">
        <f>VLOOKUP(A48,MATERIALES!A5:D389,4,FALSE)</f>
        <v>4247</v>
      </c>
      <c r="N48" s="281">
        <f>K48*M48</f>
        <v>5521.1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5521.1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1532.016156183</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7053.1161561830004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1410.6232312366001</v>
      </c>
      <c r="M84" s="854"/>
      <c r="N84" s="57"/>
    </row>
    <row r="85" spans="1:14">
      <c r="B85" s="95" t="s">
        <v>1057</v>
      </c>
      <c r="C85" s="96"/>
      <c r="D85" s="96"/>
      <c r="E85" s="96"/>
      <c r="F85" s="96"/>
      <c r="G85" s="96"/>
      <c r="H85" s="96"/>
      <c r="I85" s="93"/>
      <c r="J85" s="94"/>
      <c r="K85" s="313">
        <v>0.05</v>
      </c>
      <c r="L85" s="853">
        <f>N79*K85</f>
        <v>352.65580780915002</v>
      </c>
      <c r="M85" s="854"/>
      <c r="N85" s="57"/>
    </row>
    <row r="86" spans="1:14" ht="15.75" thickBot="1">
      <c r="B86" s="97" t="s">
        <v>1058</v>
      </c>
      <c r="C86" s="98"/>
      <c r="D86" s="98"/>
      <c r="E86" s="98"/>
      <c r="F86" s="98"/>
      <c r="G86" s="98"/>
      <c r="H86" s="98"/>
      <c r="I86" s="99"/>
      <c r="J86" s="100"/>
      <c r="K86" s="314">
        <v>0.05</v>
      </c>
      <c r="L86" s="855">
        <f>N79*K86</f>
        <v>352.65580780915002</v>
      </c>
      <c r="M86" s="856"/>
      <c r="N86" s="57"/>
    </row>
    <row r="87" spans="1:14" ht="15.75" thickBot="1">
      <c r="B87" s="818" t="s">
        <v>1037</v>
      </c>
      <c r="C87" s="819"/>
      <c r="D87" s="819"/>
      <c r="E87" s="819"/>
      <c r="F87" s="819"/>
      <c r="G87" s="819"/>
      <c r="H87" s="819"/>
      <c r="I87" s="819"/>
      <c r="J87" s="819"/>
      <c r="K87" s="819"/>
      <c r="L87" s="819"/>
      <c r="M87" s="820"/>
      <c r="N87" s="58">
        <f>L84+L85+L86</f>
        <v>2115.9348468549001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9169.051003037901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30" customHeight="1" thickBot="1">
      <c r="A31" t="s">
        <v>1929</v>
      </c>
      <c r="B31" s="86" t="s">
        <v>1790</v>
      </c>
      <c r="C31" s="960" t="s">
        <v>2266</v>
      </c>
      <c r="D31" s="961"/>
      <c r="E31" s="961"/>
      <c r="F31" s="961"/>
      <c r="G31" s="961"/>
      <c r="H31" s="961"/>
      <c r="I31" s="961"/>
      <c r="J31" s="987"/>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c r="C41" s="876"/>
      <c r="D41" s="876"/>
      <c r="E41" s="44"/>
      <c r="F41" s="45"/>
      <c r="G41" s="45"/>
      <c r="H41" s="46"/>
      <c r="I41" s="42"/>
      <c r="J41" s="43"/>
      <c r="K41" s="288"/>
      <c r="L41" s="285"/>
      <c r="M41" s="410"/>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3" t="s">
        <v>985</v>
      </c>
      <c r="B48" s="49" t="str">
        <f>VLOOKUP(A48,MATERIALES!A5:D372,3,FALSE)</f>
        <v>Geomalla Forgrid UX100</v>
      </c>
      <c r="C48" s="290"/>
      <c r="D48" s="290"/>
      <c r="E48" s="290"/>
      <c r="F48" s="290"/>
      <c r="G48" s="290"/>
      <c r="H48" s="290"/>
      <c r="I48" s="277"/>
      <c r="J48" s="233" t="str">
        <f>VLOOKUP(A48,MATERIALES!A4:D633,2,FALSE)</f>
        <v>M2</v>
      </c>
      <c r="K48" s="291">
        <v>1.3</v>
      </c>
      <c r="L48" s="276"/>
      <c r="M48" s="411">
        <f>VLOOKUP(A48,MATERIALES!A5:D389,4,FALSE)</f>
        <v>9245</v>
      </c>
      <c r="N48" s="281">
        <f>K48*M48</f>
        <v>12018.5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12018.5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1532.016156183</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13550.516156182999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2710.1032312366001</v>
      </c>
      <c r="M84" s="854"/>
      <c r="N84" s="57"/>
    </row>
    <row r="85" spans="1:14">
      <c r="B85" s="95" t="s">
        <v>1057</v>
      </c>
      <c r="C85" s="96"/>
      <c r="D85" s="96"/>
      <c r="E85" s="96"/>
      <c r="F85" s="96"/>
      <c r="G85" s="96"/>
      <c r="H85" s="96"/>
      <c r="I85" s="93"/>
      <c r="J85" s="94"/>
      <c r="K85" s="313">
        <v>0.05</v>
      </c>
      <c r="L85" s="853">
        <f>N79*K85</f>
        <v>677.52580780915002</v>
      </c>
      <c r="M85" s="854"/>
      <c r="N85" s="57"/>
    </row>
    <row r="86" spans="1:14" ht="15.75" thickBot="1">
      <c r="B86" s="97" t="s">
        <v>1058</v>
      </c>
      <c r="C86" s="98"/>
      <c r="D86" s="98"/>
      <c r="E86" s="98"/>
      <c r="F86" s="98"/>
      <c r="G86" s="98"/>
      <c r="H86" s="98"/>
      <c r="I86" s="99"/>
      <c r="J86" s="100"/>
      <c r="K86" s="314">
        <v>0.05</v>
      </c>
      <c r="L86" s="855">
        <f>N79*K86</f>
        <v>677.52580780915002</v>
      </c>
      <c r="M86" s="856"/>
      <c r="N86" s="57"/>
    </row>
    <row r="87" spans="1:14" ht="15.75" thickBot="1">
      <c r="B87" s="818" t="s">
        <v>1037</v>
      </c>
      <c r="C87" s="819"/>
      <c r="D87" s="819"/>
      <c r="E87" s="819"/>
      <c r="F87" s="819"/>
      <c r="G87" s="819"/>
      <c r="H87" s="819"/>
      <c r="I87" s="819"/>
      <c r="J87" s="819"/>
      <c r="K87" s="819"/>
      <c r="L87" s="819"/>
      <c r="M87" s="820"/>
      <c r="N87" s="58">
        <f>L84+L85+L86</f>
        <v>4065.1548468549004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17615.6710030379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152</v>
      </c>
      <c r="B36" s="867" t="str">
        <f>VLOOKUP(A36,EQUIPOS!A6:D154,3,FALSE)</f>
        <v xml:space="preserve">Carrotanque de agua(1000 Galones) </v>
      </c>
      <c r="C36" s="868"/>
      <c r="D36" s="868"/>
      <c r="E36" s="868"/>
      <c r="F36" s="868"/>
      <c r="G36" s="868"/>
      <c r="H36" s="869"/>
      <c r="I36" s="276"/>
      <c r="J36" s="277"/>
      <c r="K36" s="278">
        <f>VLOOKUP(A36,EQUIPOS!A6:D163,4,FALSE)</f>
        <v>80482.905491698606</v>
      </c>
      <c r="L36" s="279"/>
      <c r="M36" s="345">
        <v>15</v>
      </c>
      <c r="N36" s="281">
        <f>K36/M36</f>
        <v>5365.5270327799071</v>
      </c>
    </row>
    <row r="37" spans="1:14">
      <c r="A37" s="119" t="s">
        <v>174</v>
      </c>
      <c r="B37" s="867" t="str">
        <f>VLOOKUP(A37,EQUIPOS!A7:D154,3,FALSE)</f>
        <v>Compactador vibratorio tipo DD-20</v>
      </c>
      <c r="C37" s="868"/>
      <c r="D37" s="868"/>
      <c r="E37" s="868"/>
      <c r="F37" s="868"/>
      <c r="G37" s="868"/>
      <c r="H37" s="869"/>
      <c r="I37" s="430"/>
      <c r="J37" s="431"/>
      <c r="K37" s="278">
        <f>VLOOKUP(A37,EQUIPOS!A7:D164,4,FALSE)</f>
        <v>92584.117643796024</v>
      </c>
      <c r="L37" s="344"/>
      <c r="M37" s="345">
        <v>15</v>
      </c>
      <c r="N37" s="281">
        <f>K37/M37</f>
        <v>6172.274509586402</v>
      </c>
    </row>
    <row r="38" spans="1:14">
      <c r="A38" s="119" t="s">
        <v>269</v>
      </c>
      <c r="B38" s="867" t="str">
        <f>VLOOKUP(A38,EQUIPOS!A8:D154,3,FALSE)</f>
        <v>Motoniveladora  potencia 215 HP, ancho de cuchilla 4,27 m, peso 18 ton.</v>
      </c>
      <c r="C38" s="868"/>
      <c r="D38" s="868"/>
      <c r="E38" s="868"/>
      <c r="F38" s="868"/>
      <c r="G38" s="868"/>
      <c r="H38" s="869"/>
      <c r="I38" s="337"/>
      <c r="J38" s="339"/>
      <c r="K38" s="278">
        <f>VLOOKUP(A38,EQUIPOS!A8:D165,4,FALSE)</f>
        <v>161462.69369944659</v>
      </c>
      <c r="L38" s="432"/>
      <c r="M38" s="433">
        <v>15</v>
      </c>
      <c r="N38" s="281">
        <f>K38/M38</f>
        <v>10764.179579963105</v>
      </c>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0.02</v>
      </c>
      <c r="N41" s="353">
        <f>N75*M41</f>
        <v>42.556004338416663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SUM(N36:N41)</f>
        <v>22344.537126667834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564</v>
      </c>
      <c r="B48" s="49" t="str">
        <f>VLOOKUP(A48,MATERIALES!A5:D372,3,FALSE)</f>
        <v xml:space="preserve">Material seleccionado para Relleno
</v>
      </c>
      <c r="C48" s="290"/>
      <c r="D48" s="290"/>
      <c r="E48" s="290"/>
      <c r="F48" s="290"/>
      <c r="G48" s="290"/>
      <c r="H48" s="290"/>
      <c r="I48" s="277"/>
      <c r="J48" s="233" t="str">
        <f>VLOOKUP(A48,MATERIALES!A4:D633,2,FALSE)</f>
        <v>m3</v>
      </c>
      <c r="K48" s="291">
        <v>1.3</v>
      </c>
      <c r="L48" s="276"/>
      <c r="M48" s="411">
        <f>VLOOKUP(A48,MATERIALES!A5:D389,4,FALSE)</f>
        <v>21420</v>
      </c>
      <c r="N48" s="281">
        <f>K48*M48</f>
        <v>27846</v>
      </c>
    </row>
    <row r="49" spans="1:14">
      <c r="A49" s="172" t="s">
        <v>845</v>
      </c>
      <c r="B49" s="49" t="str">
        <f>VLOOKUP(A49,MATERIALES!A6:D372,3,FALSE)</f>
        <v>Agua</v>
      </c>
      <c r="C49" s="434"/>
      <c r="D49" s="434"/>
      <c r="E49" s="434"/>
      <c r="F49" s="434"/>
      <c r="G49" s="434"/>
      <c r="H49" s="434"/>
      <c r="I49" s="434"/>
      <c r="J49" s="320" t="s">
        <v>425</v>
      </c>
      <c r="K49" s="406">
        <v>30</v>
      </c>
      <c r="L49" s="430"/>
      <c r="M49" s="411">
        <f>VLOOKUP(A49,MATERIALES!A6:D390,4,FALSE)</f>
        <v>60</v>
      </c>
      <c r="N49" s="281">
        <f>K49*M49</f>
        <v>1800</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75" thickBot="1">
      <c r="B52" s="459"/>
      <c r="C52" s="457"/>
      <c r="D52" s="457"/>
      <c r="E52" s="457"/>
      <c r="F52" s="457"/>
      <c r="G52" s="457"/>
      <c r="H52" s="457"/>
      <c r="I52" s="457"/>
      <c r="J52" s="458"/>
      <c r="K52" s="132"/>
      <c r="L52" s="455"/>
      <c r="M52" s="491"/>
      <c r="N52" s="492"/>
    </row>
    <row r="53" spans="1:14" ht="15.75" thickBot="1">
      <c r="B53" s="907" t="s">
        <v>1037</v>
      </c>
      <c r="C53" s="861"/>
      <c r="D53" s="861"/>
      <c r="E53" s="861"/>
      <c r="F53" s="861"/>
      <c r="G53" s="861"/>
      <c r="H53" s="861"/>
      <c r="I53" s="861"/>
      <c r="J53" s="861"/>
      <c r="K53" s="861"/>
      <c r="L53" s="861"/>
      <c r="M53" s="862"/>
      <c r="N53" s="110">
        <f>SUM(N48:N52)</f>
        <v>29646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904" t="s">
        <v>1045</v>
      </c>
      <c r="M57" s="883"/>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05">
        <f>VLOOKUP(A58,TRANSPORTE!A1:D117,4,FALSE)</f>
        <v>1010</v>
      </c>
      <c r="M58" s="906"/>
      <c r="N58" s="296">
        <f>K58*L58</f>
        <v>1313</v>
      </c>
    </row>
    <row r="59" spans="1:14">
      <c r="B59" s="52"/>
      <c r="C59" s="53"/>
      <c r="D59" s="53"/>
      <c r="E59" s="53"/>
      <c r="F59" s="53"/>
      <c r="G59" s="53"/>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96"/>
      <c r="M63" s="897"/>
      <c r="N63" s="133"/>
    </row>
    <row r="64" spans="1:14" ht="15.75" thickBot="1">
      <c r="B64" s="907" t="s">
        <v>1037</v>
      </c>
      <c r="C64" s="861"/>
      <c r="D64" s="861"/>
      <c r="E64" s="861"/>
      <c r="F64" s="861"/>
      <c r="G64" s="861"/>
      <c r="H64" s="861"/>
      <c r="I64" s="861"/>
      <c r="J64" s="861"/>
      <c r="K64" s="861"/>
      <c r="L64" s="861"/>
      <c r="M64" s="862"/>
      <c r="N64" s="110">
        <f>N58+N59+N60+N61+N62</f>
        <v>1313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57" t="s">
        <v>1047</v>
      </c>
      <c r="C68" s="858"/>
      <c r="D68" s="858"/>
      <c r="E68" s="858"/>
      <c r="F68" s="858"/>
      <c r="G68" s="858"/>
      <c r="H68" s="858"/>
      <c r="I68" s="79" t="s">
        <v>1048</v>
      </c>
      <c r="J68" s="81" t="s">
        <v>1494</v>
      </c>
      <c r="K68" s="80" t="s">
        <v>1050</v>
      </c>
      <c r="L68" s="859" t="s">
        <v>1034</v>
      </c>
      <c r="M68" s="972"/>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94"/>
      <c r="C74" s="895"/>
      <c r="D74" s="895"/>
      <c r="E74" s="895"/>
      <c r="F74" s="895"/>
      <c r="G74" s="895"/>
      <c r="H74" s="895"/>
      <c r="I74" s="132"/>
      <c r="J74" s="132"/>
      <c r="K74" s="132"/>
      <c r="L74" s="908"/>
      <c r="M74" s="908"/>
      <c r="N74" s="51"/>
    </row>
    <row r="75" spans="1:15" ht="15.75" thickBot="1">
      <c r="B75" s="907" t="s">
        <v>1037</v>
      </c>
      <c r="C75" s="861"/>
      <c r="D75" s="861"/>
      <c r="E75" s="861"/>
      <c r="F75" s="861"/>
      <c r="G75" s="861"/>
      <c r="H75" s="861"/>
      <c r="I75" s="861"/>
      <c r="J75" s="861"/>
      <c r="K75" s="861"/>
      <c r="L75" s="861"/>
      <c r="M75" s="862"/>
      <c r="N75" s="310">
        <f>SUM(N69:N74)</f>
        <v>2127.800216920833</v>
      </c>
    </row>
    <row r="76" spans="1:15" ht="15.75" thickBot="1">
      <c r="B76" s="39"/>
      <c r="C76" s="40"/>
      <c r="D76" s="40"/>
      <c r="E76" s="40"/>
      <c r="F76" s="40"/>
      <c r="G76" s="40"/>
      <c r="H76" s="40"/>
      <c r="I76" s="40"/>
      <c r="J76" s="40"/>
      <c r="K76" s="40"/>
      <c r="L76" s="40"/>
      <c r="M76" s="40"/>
      <c r="N76" s="41"/>
    </row>
    <row r="77" spans="1:15" ht="15.75" thickBot="1">
      <c r="B77" s="818" t="s">
        <v>1051</v>
      </c>
      <c r="C77" s="819"/>
      <c r="D77" s="819"/>
      <c r="E77" s="819"/>
      <c r="F77" s="819"/>
      <c r="G77" s="819"/>
      <c r="H77" s="819"/>
      <c r="I77" s="819"/>
      <c r="J77" s="819"/>
      <c r="K77" s="819"/>
      <c r="L77" s="819"/>
      <c r="M77" s="820"/>
      <c r="N77" s="105">
        <f>N43+N53+N64+N75</f>
        <v>55431.337343588668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3" t="s">
        <v>1053</v>
      </c>
      <c r="C81" s="864"/>
      <c r="D81" s="864"/>
      <c r="E81" s="864"/>
      <c r="F81" s="864"/>
      <c r="G81" s="864"/>
      <c r="H81" s="864"/>
      <c r="I81" s="323"/>
      <c r="J81" s="343"/>
      <c r="K81" s="311" t="s">
        <v>1054</v>
      </c>
      <c r="L81" s="865" t="s">
        <v>1055</v>
      </c>
      <c r="M81" s="866"/>
      <c r="N81" s="312"/>
    </row>
    <row r="82" spans="1:14">
      <c r="B82" s="851" t="s">
        <v>1056</v>
      </c>
      <c r="C82" s="852"/>
      <c r="D82" s="852"/>
      <c r="E82" s="852"/>
      <c r="F82" s="852"/>
      <c r="G82" s="852"/>
      <c r="H82" s="852"/>
      <c r="I82" s="93"/>
      <c r="J82" s="94"/>
      <c r="K82" s="313">
        <v>0.2</v>
      </c>
      <c r="L82" s="853">
        <f>N77*K82</f>
        <v>11086.267468717735</v>
      </c>
      <c r="M82" s="854"/>
      <c r="N82" s="57"/>
    </row>
    <row r="83" spans="1:14">
      <c r="B83" s="95" t="s">
        <v>1057</v>
      </c>
      <c r="C83" s="96"/>
      <c r="D83" s="96"/>
      <c r="E83" s="96"/>
      <c r="F83" s="96"/>
      <c r="G83" s="96"/>
      <c r="H83" s="96"/>
      <c r="I83" s="93"/>
      <c r="J83" s="94"/>
      <c r="K83" s="313">
        <v>0.05</v>
      </c>
      <c r="L83" s="853">
        <f>N77*K83</f>
        <v>2771.5668671794338</v>
      </c>
      <c r="M83" s="854"/>
      <c r="N83" s="57"/>
    </row>
    <row r="84" spans="1:14" ht="15.75" thickBot="1">
      <c r="B84" s="97" t="s">
        <v>1058</v>
      </c>
      <c r="C84" s="98"/>
      <c r="D84" s="98"/>
      <c r="E84" s="98"/>
      <c r="F84" s="98"/>
      <c r="G84" s="98"/>
      <c r="H84" s="98"/>
      <c r="I84" s="99"/>
      <c r="J84" s="100"/>
      <c r="K84" s="314">
        <v>0.05</v>
      </c>
      <c r="L84" s="855">
        <f>N77*K84</f>
        <v>2771.5668671794338</v>
      </c>
      <c r="M84" s="856"/>
      <c r="N84" s="57"/>
    </row>
    <row r="85" spans="1:14" ht="15.75" thickBot="1">
      <c r="B85" s="818" t="s">
        <v>1037</v>
      </c>
      <c r="C85" s="819"/>
      <c r="D85" s="819"/>
      <c r="E85" s="819"/>
      <c r="F85" s="819"/>
      <c r="G85" s="819"/>
      <c r="H85" s="819"/>
      <c r="I85" s="819"/>
      <c r="J85" s="819"/>
      <c r="K85" s="819"/>
      <c r="L85" s="819"/>
      <c r="M85" s="820"/>
      <c r="N85" s="58">
        <f>L82+L83+L84</f>
        <v>16629.401203076603</v>
      </c>
    </row>
    <row r="86" spans="1:14" ht="15.75" thickBot="1">
      <c r="B86" s="39"/>
      <c r="C86" s="40"/>
      <c r="D86" s="40"/>
      <c r="E86" s="40"/>
      <c r="F86" s="40"/>
      <c r="G86" s="40"/>
      <c r="H86" s="40"/>
      <c r="I86" s="40"/>
      <c r="J86" s="40"/>
      <c r="K86" s="40"/>
      <c r="L86" s="40"/>
      <c r="M86" s="40"/>
      <c r="N86" s="41"/>
    </row>
    <row r="87" spans="1:14" ht="15.75" thickBot="1">
      <c r="A87" t="s">
        <v>2122</v>
      </c>
      <c r="B87" s="818" t="s">
        <v>1059</v>
      </c>
      <c r="C87" s="819"/>
      <c r="D87" s="819"/>
      <c r="E87" s="819"/>
      <c r="F87" s="819"/>
      <c r="G87" s="819"/>
      <c r="H87" s="819"/>
      <c r="I87" s="819"/>
      <c r="J87" s="819"/>
      <c r="K87" s="819"/>
      <c r="L87" s="819"/>
      <c r="M87" s="820"/>
      <c r="N87" s="196">
        <f>N77+N85</f>
        <v>72060.738546665263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102.1344104122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3" t="s">
        <v>1793</v>
      </c>
      <c r="B48" s="49" t="str">
        <f>VLOOKUP(A48,MATERIALES!A5:D372,3,FALSE)</f>
        <v>Impermeabilizante para concreto</v>
      </c>
      <c r="C48" s="290"/>
      <c r="D48" s="290"/>
      <c r="E48" s="290"/>
      <c r="F48" s="290"/>
      <c r="G48" s="290"/>
      <c r="H48" s="290"/>
      <c r="I48" s="277"/>
      <c r="J48" s="320" t="str">
        <f>VLOOKUP(A48,MATERIALES!A4:D633,2,FALSE)</f>
        <v>kg</v>
      </c>
      <c r="K48" s="451">
        <v>0.7</v>
      </c>
      <c r="L48" s="276"/>
      <c r="M48" s="411">
        <f>VLOOKUP(A48,MATERIALES!A5:D389,4,FALSE)</f>
        <v>14482</v>
      </c>
      <c r="N48" s="281">
        <f>K48*M48</f>
        <v>10137.4</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10137.4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51"/>
    </row>
    <row r="77" spans="1:15" ht="15.75" thickBot="1">
      <c r="B77" s="907" t="s">
        <v>1037</v>
      </c>
      <c r="C77" s="861"/>
      <c r="D77" s="861"/>
      <c r="E77" s="861"/>
      <c r="F77" s="861"/>
      <c r="G77" s="861"/>
      <c r="H77" s="861"/>
      <c r="I77" s="861"/>
      <c r="J77" s="861"/>
      <c r="K77" s="861"/>
      <c r="L77" s="861"/>
      <c r="M77" s="862"/>
      <c r="N77" s="310">
        <f>SUM(N71:N76)</f>
        <v>2042.688208244</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12282.2226186562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2456.4445237312402</v>
      </c>
      <c r="M84" s="854"/>
      <c r="N84" s="57"/>
    </row>
    <row r="85" spans="1:14">
      <c r="B85" s="95" t="s">
        <v>1057</v>
      </c>
      <c r="C85" s="96"/>
      <c r="D85" s="96"/>
      <c r="E85" s="96"/>
      <c r="F85" s="96"/>
      <c r="G85" s="96"/>
      <c r="H85" s="96"/>
      <c r="I85" s="93"/>
      <c r="J85" s="94"/>
      <c r="K85" s="313">
        <v>0.05</v>
      </c>
      <c r="L85" s="853">
        <f>N79*K85</f>
        <v>614.11113093281006</v>
      </c>
      <c r="M85" s="854"/>
      <c r="N85" s="57"/>
    </row>
    <row r="86" spans="1:14" ht="15.75" thickBot="1">
      <c r="B86" s="97" t="s">
        <v>1058</v>
      </c>
      <c r="C86" s="98"/>
      <c r="D86" s="98"/>
      <c r="E86" s="98"/>
      <c r="F86" s="98"/>
      <c r="G86" s="98"/>
      <c r="H86" s="98"/>
      <c r="I86" s="99"/>
      <c r="J86" s="100"/>
      <c r="K86" s="314">
        <v>0.05</v>
      </c>
      <c r="L86" s="855">
        <f>N79*K86</f>
        <v>614.11113093281006</v>
      </c>
      <c r="M86" s="856"/>
      <c r="N86" s="57"/>
    </row>
    <row r="87" spans="1:14" ht="15.75" thickBot="1">
      <c r="B87" s="818" t="s">
        <v>1037</v>
      </c>
      <c r="C87" s="819"/>
      <c r="D87" s="819"/>
      <c r="E87" s="819"/>
      <c r="F87" s="819"/>
      <c r="G87" s="819"/>
      <c r="H87" s="819"/>
      <c r="I87" s="819"/>
      <c r="J87" s="819"/>
      <c r="K87" s="819"/>
      <c r="L87" s="819"/>
      <c r="M87" s="820"/>
      <c r="N87" s="58">
        <f>L84+L85+L86</f>
        <v>3684.6667855968599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58">
        <f>N79+N87</f>
        <v>15966.889404253059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510.67205206099999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3" t="s">
        <v>488</v>
      </c>
      <c r="B48" s="49" t="str">
        <f>VLOOKUP(A48,MATERIALES!A5:D372,3,FALSE)</f>
        <v>Imprimante y puente de adherencia</v>
      </c>
      <c r="C48" s="290"/>
      <c r="D48" s="290"/>
      <c r="E48" s="290"/>
      <c r="F48" s="290"/>
      <c r="G48" s="290"/>
      <c r="H48" s="290"/>
      <c r="I48" s="290"/>
      <c r="J48" s="320" t="str">
        <f>VLOOKUP(A48,MATERIALES!A4:D633,2,FALSE)</f>
        <v>kg</v>
      </c>
      <c r="K48" s="452">
        <v>0.2</v>
      </c>
      <c r="L48" s="276"/>
      <c r="M48" s="411">
        <f>VLOOKUP(A48,MATERIALES!A5:D389,4,FALSE)</f>
        <v>11549</v>
      </c>
      <c r="N48" s="281">
        <f>K48*M48</f>
        <v>2309.8000000000002</v>
      </c>
    </row>
    <row r="49" spans="1:14">
      <c r="A49" s="172" t="s">
        <v>490</v>
      </c>
      <c r="B49" s="49" t="str">
        <f>VLOOKUP(A49,MATERIALES!A6:D372,3,FALSE)</f>
        <v>Láminas impermeabilizantes</v>
      </c>
      <c r="C49" s="434"/>
      <c r="D49" s="434"/>
      <c r="E49" s="434"/>
      <c r="F49" s="434"/>
      <c r="G49" s="434"/>
      <c r="H49" s="434"/>
      <c r="I49" s="434"/>
      <c r="J49" s="56" t="str">
        <f>VLOOKUP(A49,MATERIALES!A5:D634,2,FALSE)</f>
        <v>m2</v>
      </c>
      <c r="K49" s="406">
        <v>1.05</v>
      </c>
      <c r="L49" s="430"/>
      <c r="M49" s="411">
        <f>VLOOKUP(A49,MATERIALES!A6:D390,4,FALSE)</f>
        <v>2677</v>
      </c>
      <c r="N49" s="281">
        <f>K49*M49</f>
        <v>2810.85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907" t="s">
        <v>1037</v>
      </c>
      <c r="C55" s="861"/>
      <c r="D55" s="861"/>
      <c r="E55" s="861"/>
      <c r="F55" s="861"/>
      <c r="G55" s="861"/>
      <c r="H55" s="861"/>
      <c r="I55" s="861"/>
      <c r="J55" s="861"/>
      <c r="K55" s="861"/>
      <c r="L55" s="861"/>
      <c r="M55" s="862"/>
      <c r="N55" s="110">
        <f>SUM(N48:N54)</f>
        <v>5120.6499999999996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96"/>
      <c r="M65" s="897"/>
      <c r="N65" s="133"/>
    </row>
    <row r="66" spans="1:15" ht="15.75" thickBot="1">
      <c r="B66" s="907" t="s">
        <v>1037</v>
      </c>
      <c r="C66" s="861"/>
      <c r="D66" s="861"/>
      <c r="E66" s="861"/>
      <c r="F66" s="861"/>
      <c r="G66" s="861"/>
      <c r="H66" s="861"/>
      <c r="I66" s="861"/>
      <c r="J66" s="861"/>
      <c r="K66" s="861"/>
      <c r="L66" s="861"/>
      <c r="M66" s="862"/>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94"/>
      <c r="C76" s="895"/>
      <c r="D76" s="895"/>
      <c r="E76" s="895"/>
      <c r="F76" s="895"/>
      <c r="G76" s="895"/>
      <c r="H76" s="895"/>
      <c r="I76" s="132"/>
      <c r="J76" s="132"/>
      <c r="K76" s="132"/>
      <c r="L76" s="908"/>
      <c r="M76" s="908"/>
      <c r="N76" s="133"/>
    </row>
    <row r="77" spans="1:15" ht="15.75" thickBot="1">
      <c r="B77" s="907" t="s">
        <v>1037</v>
      </c>
      <c r="C77" s="861"/>
      <c r="D77" s="861"/>
      <c r="E77" s="861"/>
      <c r="F77" s="861"/>
      <c r="G77" s="861"/>
      <c r="H77" s="861"/>
      <c r="I77" s="861"/>
      <c r="J77" s="861"/>
      <c r="K77" s="861"/>
      <c r="L77" s="861"/>
      <c r="M77" s="862"/>
      <c r="N77" s="469">
        <f>SUM(N71:N76)</f>
        <v>10213.44104122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15844.763093280999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3168.9526186561998</v>
      </c>
      <c r="M84" s="854"/>
      <c r="N84" s="57"/>
    </row>
    <row r="85" spans="1:14">
      <c r="B85" s="95" t="s">
        <v>1057</v>
      </c>
      <c r="C85" s="96"/>
      <c r="D85" s="96"/>
      <c r="E85" s="96"/>
      <c r="F85" s="96"/>
      <c r="G85" s="96"/>
      <c r="H85" s="96"/>
      <c r="I85" s="93"/>
      <c r="J85" s="94"/>
      <c r="K85" s="313">
        <v>0.05</v>
      </c>
      <c r="L85" s="853">
        <f>N79*K85</f>
        <v>792.23815466404994</v>
      </c>
      <c r="M85" s="854"/>
      <c r="N85" s="57"/>
    </row>
    <row r="86" spans="1:14" ht="15.75" thickBot="1">
      <c r="B86" s="97" t="s">
        <v>1058</v>
      </c>
      <c r="C86" s="98"/>
      <c r="D86" s="98"/>
      <c r="E86" s="98"/>
      <c r="F86" s="98"/>
      <c r="G86" s="98"/>
      <c r="H86" s="98"/>
      <c r="I86" s="99"/>
      <c r="J86" s="100"/>
      <c r="K86" s="314">
        <v>0.05</v>
      </c>
      <c r="L86" s="855">
        <f>N79*K86</f>
        <v>792.23815466404994</v>
      </c>
      <c r="M86" s="856"/>
      <c r="N86" s="57"/>
    </row>
    <row r="87" spans="1:14" ht="15.75" thickBot="1">
      <c r="B87" s="818" t="s">
        <v>1037</v>
      </c>
      <c r="C87" s="819"/>
      <c r="D87" s="819"/>
      <c r="E87" s="819"/>
      <c r="F87" s="819"/>
      <c r="G87" s="819"/>
      <c r="H87" s="819"/>
      <c r="I87" s="819"/>
      <c r="J87" s="819"/>
      <c r="K87" s="819"/>
      <c r="L87" s="819"/>
      <c r="M87" s="820"/>
      <c r="N87" s="58">
        <f>L84+L85+L86</f>
        <v>4753.4289279842997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20598.192021265299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8.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6"/>
      <c r="J36" s="277"/>
      <c r="K36" s="278">
        <f>VLOOKUP(A36,EQUIPOS!A6:D163,4,FALSE)</f>
        <v>52997.762462750114</v>
      </c>
      <c r="L36" s="279"/>
      <c r="M36" s="345">
        <v>1500</v>
      </c>
      <c r="N36" s="281">
        <f>K36/M36</f>
        <v>35.331841641833407</v>
      </c>
    </row>
    <row r="37" spans="1:14">
      <c r="A37" s="119" t="s">
        <v>361</v>
      </c>
      <c r="B37" s="867" t="str">
        <f>VLOOKUP(A37,EQUIPOS!A7:D154,3,FALSE)</f>
        <v>Vehículo delineador</v>
      </c>
      <c r="C37" s="868"/>
      <c r="D37" s="868"/>
      <c r="E37" s="868"/>
      <c r="F37" s="868"/>
      <c r="G37" s="868"/>
      <c r="H37" s="869"/>
      <c r="I37" s="430"/>
      <c r="J37" s="431"/>
      <c r="K37" s="278">
        <f>VLOOKUP(A37,EQUIPOS!A7:D164,4,FALSE)</f>
        <v>125984.46147296725</v>
      </c>
      <c r="L37" s="344"/>
      <c r="M37" s="345">
        <v>1500</v>
      </c>
      <c r="N37" s="281">
        <f>K37/M37</f>
        <v>83.98964098197817</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0.21278002169208332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119.53426264550366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454</v>
      </c>
      <c r="B48" s="49" t="str">
        <f>VLOOKUP(A48,MATERIALES!A5:D372,3,FALSE)</f>
        <v>Esferas reflectivas</v>
      </c>
      <c r="C48" s="290"/>
      <c r="D48" s="290"/>
      <c r="E48" s="290"/>
      <c r="F48" s="290"/>
      <c r="G48" s="290"/>
      <c r="H48" s="290"/>
      <c r="I48" s="290"/>
      <c r="J48" s="320" t="str">
        <f>VLOOKUP(A48,MATERIALES!A4:D633,2,FALSE)</f>
        <v>kg</v>
      </c>
      <c r="K48" s="291">
        <v>4.5999999999999999E-2</v>
      </c>
      <c r="L48" s="276"/>
      <c r="M48" s="411">
        <f>VLOOKUP(A48,MATERIALES!A5:D389,4,FALSE)</f>
        <v>4835</v>
      </c>
      <c r="N48" s="281">
        <f>K48*M48</f>
        <v>222.41</v>
      </c>
    </row>
    <row r="49" spans="1:14">
      <c r="A49" s="172" t="s">
        <v>636</v>
      </c>
      <c r="B49" s="49" t="str">
        <f>VLOOKUP(A49,MATERIALES!A6:D372,3,FALSE)</f>
        <v xml:space="preserve">Pintura acrílica pura para tráfico
</v>
      </c>
      <c r="C49" s="434"/>
      <c r="D49" s="434"/>
      <c r="E49" s="434"/>
      <c r="F49" s="434"/>
      <c r="G49" s="434"/>
      <c r="H49" s="434"/>
      <c r="I49" s="434"/>
      <c r="J49" s="321" t="str">
        <f>VLOOKUP(A49,MATERIALES!A5:D634,2,FALSE)</f>
        <v>gal</v>
      </c>
      <c r="K49" s="406">
        <v>1.4E-2</v>
      </c>
      <c r="L49" s="430"/>
      <c r="M49" s="411">
        <f>VLOOKUP(A49,MATERIALES!A6:D390,4,FALSE)</f>
        <v>64916.333333333336</v>
      </c>
      <c r="N49" s="281">
        <f>K49*M49</f>
        <v>908.82866666666666</v>
      </c>
    </row>
    <row r="50" spans="1:14">
      <c r="A50" s="172" t="s">
        <v>914</v>
      </c>
      <c r="B50" s="49" t="str">
        <f>VLOOKUP(A50,MATERIALES!A6:D372,3,FALSE)</f>
        <v>Disolvente para pintura Trafico (acrílico)</v>
      </c>
      <c r="C50" s="434"/>
      <c r="D50" s="434"/>
      <c r="E50" s="434"/>
      <c r="F50" s="434"/>
      <c r="G50" s="434"/>
      <c r="H50" s="434"/>
      <c r="I50" s="434"/>
      <c r="J50" s="321" t="str">
        <f>VLOOKUP(A50,MATERIALES!A6:D635,2,FALSE)</f>
        <v>gal</v>
      </c>
      <c r="K50" s="453">
        <v>4.2999999999999999E-4</v>
      </c>
      <c r="L50" s="430"/>
      <c r="M50" s="411">
        <f>VLOOKUP(A50,MATERIALES!A6:D391,4,FALSE)</f>
        <v>32368</v>
      </c>
      <c r="N50" s="281">
        <f>K50*M50</f>
        <v>13.918239999999999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1145.1569066666666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21.278002169208332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1285.9691714813787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257.19383429627572</v>
      </c>
      <c r="M84" s="854"/>
      <c r="N84" s="57"/>
    </row>
    <row r="85" spans="1:14">
      <c r="B85" s="95" t="s">
        <v>1057</v>
      </c>
      <c r="C85" s="96"/>
      <c r="D85" s="96"/>
      <c r="E85" s="96"/>
      <c r="F85" s="96"/>
      <c r="G85" s="96"/>
      <c r="H85" s="96"/>
      <c r="I85" s="93"/>
      <c r="J85" s="94"/>
      <c r="K85" s="313">
        <v>0.05</v>
      </c>
      <c r="L85" s="853">
        <f>N79*K85</f>
        <v>64.298458574068931</v>
      </c>
      <c r="M85" s="854"/>
      <c r="N85" s="57"/>
    </row>
    <row r="86" spans="1:14" ht="15.75" thickBot="1">
      <c r="B86" s="97" t="s">
        <v>1058</v>
      </c>
      <c r="C86" s="98"/>
      <c r="D86" s="98"/>
      <c r="E86" s="98"/>
      <c r="F86" s="98"/>
      <c r="G86" s="98"/>
      <c r="H86" s="98"/>
      <c r="I86" s="99"/>
      <c r="J86" s="100"/>
      <c r="K86" s="314">
        <v>0.05</v>
      </c>
      <c r="L86" s="855">
        <f>N79*K86</f>
        <v>64.298458574068931</v>
      </c>
      <c r="M86" s="856"/>
      <c r="N86" s="57"/>
    </row>
    <row r="87" spans="1:14" ht="15.75" thickBot="1">
      <c r="B87" s="818" t="s">
        <v>1037</v>
      </c>
      <c r="C87" s="819"/>
      <c r="D87" s="819"/>
      <c r="E87" s="819"/>
      <c r="F87" s="819"/>
      <c r="G87" s="819"/>
      <c r="H87" s="819"/>
      <c r="I87" s="819"/>
      <c r="J87" s="819"/>
      <c r="K87" s="819"/>
      <c r="L87" s="819"/>
      <c r="M87" s="820"/>
      <c r="N87" s="58">
        <f>L84+L85+L86</f>
        <v>385.79075144441362</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1671.7599229257924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6"/>
      <c r="J36" s="277"/>
      <c r="K36" s="278">
        <f>VLOOKUP(A36,EQUIPOS!A6:D163,4,FALSE)</f>
        <v>52997.762462750114</v>
      </c>
      <c r="L36" s="279"/>
      <c r="M36" s="345">
        <v>1200</v>
      </c>
      <c r="N36" s="281">
        <f>K36/M36</f>
        <v>44.164802052291762</v>
      </c>
    </row>
    <row r="37" spans="1:14">
      <c r="A37" s="119" t="s">
        <v>201</v>
      </c>
      <c r="B37" s="867" t="str">
        <f>VLOOKUP(A37,EQUIPOS!A7:D154,3,FALSE)</f>
        <v>Equipo autopropulsado para pintura termoplástica</v>
      </c>
      <c r="C37" s="868"/>
      <c r="D37" s="868"/>
      <c r="E37" s="868"/>
      <c r="F37" s="868"/>
      <c r="G37" s="868"/>
      <c r="H37" s="869"/>
      <c r="I37" s="430"/>
      <c r="J37" s="431"/>
      <c r="K37" s="278">
        <f>VLOOKUP(A37,EQUIPOS!A7:D164,4,FALSE)</f>
        <v>200000</v>
      </c>
      <c r="L37" s="344"/>
      <c r="M37" s="345">
        <v>1200</v>
      </c>
      <c r="N37" s="281">
        <f>K37/M37</f>
        <v>166.66666666666666</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0.37236503796114584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211.20383375691958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454</v>
      </c>
      <c r="B48" s="49" t="str">
        <f>VLOOKUP(A48,MATERIALES!A5:D372,3,FALSE)</f>
        <v>Esferas reflectivas</v>
      </c>
      <c r="C48" s="290"/>
      <c r="D48" s="290"/>
      <c r="E48" s="290"/>
      <c r="F48" s="290"/>
      <c r="G48" s="290"/>
      <c r="H48" s="290"/>
      <c r="I48" s="290"/>
      <c r="J48" s="320" t="str">
        <f>VLOOKUP(A48,MATERIALES!A4:D633,2,FALSE)</f>
        <v>kg</v>
      </c>
      <c r="K48" s="291">
        <v>0.108</v>
      </c>
      <c r="L48" s="276"/>
      <c r="M48" s="411">
        <f>VLOOKUP(A48,MATERIALES!A5:D389,4,FALSE)</f>
        <v>4835</v>
      </c>
      <c r="N48" s="281">
        <f>K48*M48</f>
        <v>522.17999999999995</v>
      </c>
    </row>
    <row r="49" spans="1:14">
      <c r="A49" s="172" t="s">
        <v>664</v>
      </c>
      <c r="B49" s="49" t="str">
        <f>VLOOKUP(A49,MATERIALES!A6:D372,3,FALSE)</f>
        <v xml:space="preserve">Resina termoplástica </v>
      </c>
      <c r="C49" s="434"/>
      <c r="D49" s="434"/>
      <c r="E49" s="434"/>
      <c r="F49" s="434"/>
      <c r="G49" s="434"/>
      <c r="H49" s="434"/>
      <c r="I49" s="434"/>
      <c r="J49" s="321" t="str">
        <f>VLOOKUP(A49,MATERIALES!A5:D634,2,FALSE)</f>
        <v>kg</v>
      </c>
      <c r="K49" s="406">
        <v>7.8E-2</v>
      </c>
      <c r="L49" s="430"/>
      <c r="M49" s="411">
        <f>VLOOKUP(A49,MATERIALES!A6:D390,4,FALSE)</f>
        <v>8250</v>
      </c>
      <c r="N49" s="281">
        <f>K49*M49</f>
        <v>643.5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1165.6799999999998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37.236503796114583</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1414.120337553034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282.82406751060682</v>
      </c>
      <c r="M84" s="854"/>
      <c r="N84" s="57"/>
    </row>
    <row r="85" spans="1:14">
      <c r="B85" s="95" t="s">
        <v>1057</v>
      </c>
      <c r="C85" s="96"/>
      <c r="D85" s="96"/>
      <c r="E85" s="96"/>
      <c r="F85" s="96"/>
      <c r="G85" s="96"/>
      <c r="H85" s="96"/>
      <c r="I85" s="93"/>
      <c r="J85" s="94"/>
      <c r="K85" s="313">
        <v>0.05</v>
      </c>
      <c r="L85" s="853">
        <f>N79*K85</f>
        <v>70.706016877651706</v>
      </c>
      <c r="M85" s="854"/>
      <c r="N85" s="57"/>
    </row>
    <row r="86" spans="1:14" ht="15.75" thickBot="1">
      <c r="B86" s="97" t="s">
        <v>1058</v>
      </c>
      <c r="C86" s="98"/>
      <c r="D86" s="98"/>
      <c r="E86" s="98"/>
      <c r="F86" s="98"/>
      <c r="G86" s="98"/>
      <c r="H86" s="98"/>
      <c r="I86" s="99"/>
      <c r="J86" s="100"/>
      <c r="K86" s="314">
        <v>0.05</v>
      </c>
      <c r="L86" s="855">
        <f>N79*K86</f>
        <v>70.706016877651706</v>
      </c>
      <c r="M86" s="856"/>
      <c r="N86" s="57"/>
    </row>
    <row r="87" spans="1:14" ht="15.75" thickBot="1">
      <c r="B87" s="818" t="s">
        <v>1037</v>
      </c>
      <c r="C87" s="819"/>
      <c r="D87" s="819"/>
      <c r="E87" s="819"/>
      <c r="F87" s="819"/>
      <c r="G87" s="819"/>
      <c r="H87" s="819"/>
      <c r="I87" s="819"/>
      <c r="J87" s="819"/>
      <c r="K87" s="819"/>
      <c r="L87" s="819"/>
      <c r="M87" s="820"/>
      <c r="N87" s="58">
        <f>L84+L85+L86</f>
        <v>424.23610126591018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1838.3564388189443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199</v>
      </c>
      <c r="B36" s="867" t="str">
        <f>VLOOKUP(A36,EQUIPOS!A6:D154,3,FALSE)</f>
        <v xml:space="preserve">Equipo de pintura (Compresor), Presión máxima de trabajo 3300 psi.
</v>
      </c>
      <c r="C36" s="868"/>
      <c r="D36" s="868"/>
      <c r="E36" s="868"/>
      <c r="F36" s="868"/>
      <c r="G36" s="868"/>
      <c r="H36" s="869"/>
      <c r="I36" s="276"/>
      <c r="J36" s="277"/>
      <c r="K36" s="278">
        <f>VLOOKUP(A36,EQUIPOS!A6:D163,4,FALSE)</f>
        <v>17193.899358871189</v>
      </c>
      <c r="L36" s="279"/>
      <c r="M36" s="345">
        <v>6.1</v>
      </c>
      <c r="N36" s="281">
        <f>K36/M36</f>
        <v>2818.6720260444572</v>
      </c>
    </row>
    <row r="37" spans="1:14">
      <c r="A37" s="119" t="s">
        <v>138</v>
      </c>
      <c r="B37" s="867" t="str">
        <f>VLOOKUP(A37,EQUIPOS!A7:D154,3,FALSE)</f>
        <v>Camioneta D-300</v>
      </c>
      <c r="C37" s="868"/>
      <c r="D37" s="868"/>
      <c r="E37" s="868"/>
      <c r="F37" s="868"/>
      <c r="G37" s="868"/>
      <c r="H37" s="869"/>
      <c r="I37" s="430"/>
      <c r="J37" s="431"/>
      <c r="K37" s="278">
        <f>VLOOKUP(A37,EQUIPOS!A7:D164,4,FALSE)</f>
        <v>52997.762462750114</v>
      </c>
      <c r="L37" s="344"/>
      <c r="M37" s="345">
        <v>6.1</v>
      </c>
      <c r="N37" s="281">
        <f>K37/M37</f>
        <v>8688.1577807787071</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73.252138615307373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11580.081945438471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454</v>
      </c>
      <c r="B48" s="49" t="str">
        <f>VLOOKUP(A48,MATERIALES!A5:D372,3,FALSE)</f>
        <v>Esferas reflectivas</v>
      </c>
      <c r="C48" s="290"/>
      <c r="D48" s="290"/>
      <c r="E48" s="290"/>
      <c r="F48" s="290"/>
      <c r="G48" s="290"/>
      <c r="H48" s="290"/>
      <c r="I48" s="290"/>
      <c r="J48" s="320" t="str">
        <f>VLOOKUP(A48,MATERIALES!A4:D633,2,FALSE)</f>
        <v>kg</v>
      </c>
      <c r="K48" s="291">
        <v>0.38200000000000001</v>
      </c>
      <c r="L48" s="276"/>
      <c r="M48" s="411">
        <f>VLOOKUP(A48,MATERIALES!A5:D389,4,FALSE)</f>
        <v>4835</v>
      </c>
      <c r="N48" s="281">
        <f>K48*M48</f>
        <v>1846.97</v>
      </c>
    </row>
    <row r="49" spans="1:14">
      <c r="A49" s="172" t="s">
        <v>914</v>
      </c>
      <c r="B49" s="49" t="str">
        <f>VLOOKUP(A49,MATERIALES!A6:D372,3,FALSE)</f>
        <v>Disolvente para pintura Trafico (acrílico)</v>
      </c>
      <c r="C49" s="434"/>
      <c r="D49" s="434"/>
      <c r="E49" s="434"/>
      <c r="F49" s="434"/>
      <c r="G49" s="434"/>
      <c r="H49" s="434"/>
      <c r="I49" s="434"/>
      <c r="J49" s="321" t="str">
        <f>VLOOKUP(A49,MATERIALES!A5:D634,2,FALSE)</f>
        <v>gal</v>
      </c>
      <c r="K49" s="406">
        <v>0.05</v>
      </c>
      <c r="L49" s="430"/>
      <c r="M49" s="411">
        <f>VLOOKUP(A49,MATERIALES!A6:D390,4,FALSE)</f>
        <v>32368</v>
      </c>
      <c r="N49" s="281">
        <f>K49*M49</f>
        <v>1618.4</v>
      </c>
    </row>
    <row r="50" spans="1:14">
      <c r="A50" s="172" t="s">
        <v>636</v>
      </c>
      <c r="B50" s="49" t="str">
        <f>VLOOKUP(A50,MATERIALES!A6:D372,3,FALSE)</f>
        <v xml:space="preserve">Pintura acrílica pura para tráfico
</v>
      </c>
      <c r="C50" s="434"/>
      <c r="D50" s="434"/>
      <c r="E50" s="434"/>
      <c r="F50" s="434"/>
      <c r="G50" s="434"/>
      <c r="H50" s="434"/>
      <c r="I50" s="434"/>
      <c r="J50" s="321" t="str">
        <f>VLOOKUP(A50,MATERIALES!A6:D635,2,FALSE)</f>
        <v>gal</v>
      </c>
      <c r="K50" s="406">
        <v>0.12</v>
      </c>
      <c r="L50" s="430"/>
      <c r="M50" s="411">
        <f>VLOOKUP(A50,MATERIALES!A6:D391,4,FALSE)</f>
        <v>64916.333333333336</v>
      </c>
      <c r="N50" s="281">
        <f>K50*M50</f>
        <v>7789.96</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11255.33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860"/>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7325.2138615307376</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30160.625806969208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6032.1251613938421</v>
      </c>
      <c r="M84" s="854"/>
      <c r="N84" s="57"/>
    </row>
    <row r="85" spans="1:14">
      <c r="B85" s="95" t="s">
        <v>1057</v>
      </c>
      <c r="C85" s="96"/>
      <c r="D85" s="96"/>
      <c r="E85" s="96"/>
      <c r="F85" s="96"/>
      <c r="G85" s="96"/>
      <c r="H85" s="96"/>
      <c r="I85" s="93"/>
      <c r="J85" s="94"/>
      <c r="K85" s="313">
        <v>0.05</v>
      </c>
      <c r="L85" s="853">
        <f>N79*K85</f>
        <v>1508.0312903484605</v>
      </c>
      <c r="M85" s="854"/>
      <c r="N85" s="57"/>
    </row>
    <row r="86" spans="1:14" ht="15.75" thickBot="1">
      <c r="B86" s="97" t="s">
        <v>1058</v>
      </c>
      <c r="C86" s="98"/>
      <c r="D86" s="98"/>
      <c r="E86" s="98"/>
      <c r="F86" s="98"/>
      <c r="G86" s="98"/>
      <c r="H86" s="98"/>
      <c r="I86" s="99"/>
      <c r="J86" s="100"/>
      <c r="K86" s="314">
        <v>0.05</v>
      </c>
      <c r="L86" s="855">
        <f>N79*K86</f>
        <v>1508.0312903484605</v>
      </c>
      <c r="M86" s="856"/>
      <c r="N86" s="57"/>
    </row>
    <row r="87" spans="1:14" ht="15.75" thickBot="1">
      <c r="B87" s="818" t="s">
        <v>1037</v>
      </c>
      <c r="C87" s="819"/>
      <c r="D87" s="819"/>
      <c r="E87" s="819"/>
      <c r="F87" s="819"/>
      <c r="G87" s="819"/>
      <c r="H87" s="819"/>
      <c r="I87" s="819"/>
      <c r="J87" s="819"/>
      <c r="K87" s="819"/>
      <c r="L87" s="819"/>
      <c r="M87" s="820"/>
      <c r="N87" s="58">
        <f>L84+L85+L86</f>
        <v>9048.187742090764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39208.813549059974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6"/>
      <c r="J36" s="277"/>
      <c r="K36" s="278">
        <f>VLOOKUP(A36,EQUIPOS!A6:D163,4,FALSE)</f>
        <v>52997.762462750114</v>
      </c>
      <c r="L36" s="279"/>
      <c r="M36" s="345">
        <v>6</v>
      </c>
      <c r="N36" s="281">
        <f>K36/M36</f>
        <v>8832.9604104583523</v>
      </c>
    </row>
    <row r="37" spans="1:14">
      <c r="A37" s="119" t="s">
        <v>1795</v>
      </c>
      <c r="B37" s="867" t="str">
        <f>VLOOKUP(A37,EQUIPOS!A7:D154,3,FALSE)</f>
        <v>Caldera para pintura termoplástica</v>
      </c>
      <c r="C37" s="868"/>
      <c r="D37" s="868"/>
      <c r="E37" s="868"/>
      <c r="F37" s="868"/>
      <c r="G37" s="868"/>
      <c r="H37" s="869"/>
      <c r="I37" s="430"/>
      <c r="J37" s="431"/>
      <c r="K37" s="278">
        <f>VLOOKUP(A37,EQUIPOS!A7:D164,4,FALSE)</f>
        <v>96705.672626649655</v>
      </c>
      <c r="L37" s="344"/>
      <c r="M37" s="345">
        <v>6</v>
      </c>
      <c r="N37" s="281">
        <f>K37/M37</f>
        <v>16117.612104441609</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85.112008676833327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25035.684523576798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454</v>
      </c>
      <c r="B48" s="49" t="str">
        <f>VLOOKUP(A48,MATERIALES!A5:D372,3,FALSE)</f>
        <v>Esferas reflectivas</v>
      </c>
      <c r="C48" s="290"/>
      <c r="D48" s="290"/>
      <c r="E48" s="290"/>
      <c r="F48" s="290"/>
      <c r="G48" s="290"/>
      <c r="H48" s="290"/>
      <c r="I48" s="277"/>
      <c r="J48" s="233" t="str">
        <f>VLOOKUP(A48,MATERIALES!A4:D633,2,FALSE)</f>
        <v>kg</v>
      </c>
      <c r="K48" s="291">
        <v>0.9</v>
      </c>
      <c r="L48" s="276"/>
      <c r="M48" s="411">
        <f>VLOOKUP(A48,MATERIALES!A5:D389,4,FALSE)</f>
        <v>4835</v>
      </c>
      <c r="N48" s="281">
        <f>K48*M48</f>
        <v>4351.5</v>
      </c>
    </row>
    <row r="49" spans="1:14">
      <c r="A49" s="172" t="s">
        <v>664</v>
      </c>
      <c r="B49" s="49" t="str">
        <f>VLOOKUP(A49,MATERIALES!A6:D372,3,FALSE)</f>
        <v xml:space="preserve">Resina termoplástica </v>
      </c>
      <c r="C49" s="434"/>
      <c r="D49" s="434"/>
      <c r="E49" s="434"/>
      <c r="F49" s="434"/>
      <c r="G49" s="434"/>
      <c r="H49" s="434"/>
      <c r="I49" s="434"/>
      <c r="J49" s="320" t="str">
        <f>VLOOKUP(A49,MATERIALES!A5:D634,2,FALSE)</f>
        <v>kg</v>
      </c>
      <c r="K49" s="406">
        <v>0.65</v>
      </c>
      <c r="L49" s="430"/>
      <c r="M49" s="411">
        <f>VLOOKUP(A49,MATERIALES!A6:D390,4,FALSE)</f>
        <v>8250</v>
      </c>
      <c r="N49" s="281">
        <f>K49*M49</f>
        <v>5362.5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9714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8511.200867683332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43260.885391260133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8652.1770782520271</v>
      </c>
      <c r="M84" s="854"/>
      <c r="N84" s="57"/>
    </row>
    <row r="85" spans="1:14">
      <c r="B85" s="95" t="s">
        <v>1057</v>
      </c>
      <c r="C85" s="96"/>
      <c r="D85" s="96"/>
      <c r="E85" s="96"/>
      <c r="F85" s="96"/>
      <c r="G85" s="96"/>
      <c r="H85" s="96"/>
      <c r="I85" s="93"/>
      <c r="J85" s="94"/>
      <c r="K85" s="313">
        <v>0.05</v>
      </c>
      <c r="L85" s="853">
        <f>N79*K85</f>
        <v>2163.0442695630068</v>
      </c>
      <c r="M85" s="854"/>
      <c r="N85" s="57"/>
    </row>
    <row r="86" spans="1:14" ht="15.75" thickBot="1">
      <c r="B86" s="97" t="s">
        <v>1058</v>
      </c>
      <c r="C86" s="98"/>
      <c r="D86" s="98"/>
      <c r="E86" s="98"/>
      <c r="F86" s="98"/>
      <c r="G86" s="98"/>
      <c r="H86" s="98"/>
      <c r="I86" s="99"/>
      <c r="J86" s="100"/>
      <c r="K86" s="314">
        <v>0.05</v>
      </c>
      <c r="L86" s="855">
        <f>N79*K86</f>
        <v>2163.0442695630068</v>
      </c>
      <c r="M86" s="856"/>
      <c r="N86" s="57"/>
    </row>
    <row r="87" spans="1:14" ht="15.75" thickBot="1">
      <c r="B87" s="818" t="s">
        <v>1037</v>
      </c>
      <c r="C87" s="819"/>
      <c r="D87" s="819"/>
      <c r="E87" s="819"/>
      <c r="F87" s="819"/>
      <c r="G87" s="819"/>
      <c r="H87" s="819"/>
      <c r="I87" s="819"/>
      <c r="J87" s="819"/>
      <c r="K87" s="819"/>
      <c r="L87" s="819"/>
      <c r="M87" s="820"/>
      <c r="N87" s="58">
        <f>L84+L85+L86</f>
        <v>12978.26561737804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56239.151008638175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6"/>
      <c r="J36" s="277"/>
      <c r="K36" s="278">
        <f>VLOOKUP(A36,EQUIPOS!A6:D163,4,FALSE)</f>
        <v>52997.762462750114</v>
      </c>
      <c r="L36" s="279"/>
      <c r="M36" s="345">
        <v>250</v>
      </c>
      <c r="N36" s="281">
        <f>K36/M36</f>
        <v>211.99104985100047</v>
      </c>
    </row>
    <row r="37" spans="1:14">
      <c r="A37" s="119" t="s">
        <v>251</v>
      </c>
      <c r="B37" s="867" t="str">
        <f>VLOOKUP(A37,EQUIPOS!A7:D154,3,FALSE)</f>
        <v>Maquina térmica pegatachas</v>
      </c>
      <c r="C37" s="868"/>
      <c r="D37" s="868"/>
      <c r="E37" s="868"/>
      <c r="F37" s="868"/>
      <c r="G37" s="868"/>
      <c r="H37" s="869"/>
      <c r="I37" s="430"/>
      <c r="J37" s="431"/>
      <c r="K37" s="278">
        <f>VLOOKUP(A37,EQUIPOS!A7:D164,4,FALSE)</f>
        <v>52500</v>
      </c>
      <c r="L37" s="344"/>
      <c r="M37" s="345">
        <v>250</v>
      </c>
      <c r="N37" s="281">
        <f>K37/M37</f>
        <v>210</v>
      </c>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1.0213441041219999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423.01239395512249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664</v>
      </c>
      <c r="B48" s="49" t="str">
        <f>VLOOKUP(A48,MATERIALES!A5:D372,3,FALSE)</f>
        <v xml:space="preserve">Resina termoplástica </v>
      </c>
      <c r="C48" s="290"/>
      <c r="D48" s="290"/>
      <c r="E48" s="290"/>
      <c r="F48" s="290"/>
      <c r="G48" s="290"/>
      <c r="H48" s="290"/>
      <c r="I48" s="277"/>
      <c r="J48" s="233" t="str">
        <f>VLOOKUP(A48,MATERIALES!A4:D633,2,FALSE)</f>
        <v>kg</v>
      </c>
      <c r="K48" s="291">
        <v>0.08</v>
      </c>
      <c r="L48" s="276"/>
      <c r="M48" s="411">
        <f>VLOOKUP(A48,MATERIALES!A5:D389,4,FALSE)</f>
        <v>8250</v>
      </c>
      <c r="N48" s="281">
        <f>K48*M48</f>
        <v>660</v>
      </c>
    </row>
    <row r="49" spans="1:14">
      <c r="A49" s="172" t="s">
        <v>736</v>
      </c>
      <c r="B49" s="49" t="str">
        <f>VLOOKUP(A49,MATERIALES!A6:D372,3,FALSE)</f>
        <v>Tacha reflectiva</v>
      </c>
      <c r="C49" s="434"/>
      <c r="D49" s="434"/>
      <c r="E49" s="434"/>
      <c r="F49" s="434"/>
      <c r="G49" s="434"/>
      <c r="H49" s="434"/>
      <c r="I49" s="431"/>
      <c r="J49" s="233" t="str">
        <f>VLOOKUP(A49,MATERIALES!A5:D634,2,FALSE)</f>
        <v>u</v>
      </c>
      <c r="K49" s="406">
        <v>1</v>
      </c>
      <c r="L49" s="430"/>
      <c r="M49" s="411">
        <f>VLOOKUP(A49,MATERIALES!A6:D390,4,FALSE)</f>
        <v>6650</v>
      </c>
      <c r="N49" s="281">
        <f>K49*M49</f>
        <v>6650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7310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102.1344104122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7835.1468043673221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1567.0293608734646</v>
      </c>
      <c r="M84" s="854"/>
      <c r="N84" s="57"/>
    </row>
    <row r="85" spans="1:14">
      <c r="B85" s="95" t="s">
        <v>1057</v>
      </c>
      <c r="C85" s="96"/>
      <c r="D85" s="96"/>
      <c r="E85" s="96"/>
      <c r="F85" s="96"/>
      <c r="G85" s="96"/>
      <c r="H85" s="96"/>
      <c r="I85" s="93"/>
      <c r="J85" s="94"/>
      <c r="K85" s="313">
        <v>0.05</v>
      </c>
      <c r="L85" s="853">
        <f>N79*K85</f>
        <v>391.75734021836615</v>
      </c>
      <c r="M85" s="854"/>
      <c r="N85" s="57"/>
    </row>
    <row r="86" spans="1:14" ht="15.75" thickBot="1">
      <c r="B86" s="97" t="s">
        <v>1058</v>
      </c>
      <c r="C86" s="98"/>
      <c r="D86" s="98"/>
      <c r="E86" s="98"/>
      <c r="F86" s="98"/>
      <c r="G86" s="98"/>
      <c r="H86" s="98"/>
      <c r="I86" s="99"/>
      <c r="J86" s="100"/>
      <c r="K86" s="314">
        <v>0.05</v>
      </c>
      <c r="L86" s="855">
        <f>N79*K86</f>
        <v>391.75734021836615</v>
      </c>
      <c r="M86" s="856"/>
      <c r="N86" s="57"/>
    </row>
    <row r="87" spans="1:14" ht="15.75" thickBot="1">
      <c r="B87" s="818" t="s">
        <v>1037</v>
      </c>
      <c r="C87" s="819"/>
      <c r="D87" s="819"/>
      <c r="E87" s="819"/>
      <c r="F87" s="819"/>
      <c r="G87" s="819"/>
      <c r="H87" s="819"/>
      <c r="I87" s="819"/>
      <c r="J87" s="819"/>
      <c r="K87" s="819"/>
      <c r="L87" s="819"/>
      <c r="M87" s="820"/>
      <c r="N87" s="58">
        <f>L84+L85+L86</f>
        <v>2350.5440413101969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10185.69084567752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6"/>
      <c r="J36" s="277"/>
      <c r="K36" s="278">
        <f>VLOOKUP(A36,EQUIPOS!A6:D163,4,FALSE)</f>
        <v>52997.762462750114</v>
      </c>
      <c r="L36" s="279"/>
      <c r="M36" s="345">
        <v>3.75</v>
      </c>
      <c r="N36" s="281">
        <f>K36/M36</f>
        <v>14132.736656733363</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85.112008676833327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14217.848665410196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649</v>
      </c>
      <c r="B48" s="49" t="str">
        <f>VLOOKUP(A48,MATERIALES!A5:D372,3,FALSE)</f>
        <v xml:space="preserve">Poste en angulo de 2*2*1/4 de 3,5m para señal
</v>
      </c>
      <c r="C48" s="290"/>
      <c r="D48" s="290"/>
      <c r="E48" s="290"/>
      <c r="F48" s="290"/>
      <c r="G48" s="290"/>
      <c r="H48" s="290"/>
      <c r="I48" s="290"/>
      <c r="J48" s="320" t="str">
        <f>VLOOKUP(A48,MATERIALES!A4:D633,2,FALSE)</f>
        <v>u</v>
      </c>
      <c r="K48" s="291">
        <v>1</v>
      </c>
      <c r="L48" s="276"/>
      <c r="M48" s="411">
        <f>VLOOKUP(A48,MATERIALES!A5:D389,4,FALSE)</f>
        <v>120500</v>
      </c>
      <c r="N48" s="281">
        <f>K48*M48</f>
        <v>120500</v>
      </c>
    </row>
    <row r="49" spans="1:14">
      <c r="A49" s="172" t="s">
        <v>692</v>
      </c>
      <c r="B49" s="49" t="str">
        <f>VLOOKUP(A49,MATERIALES!A6:D372,3,FALSE)</f>
        <v xml:space="preserve">Señal (grupo 1). Tablero en lámina galvanizada de 75cm*75cm, calibre 16, reflectivo tipo 1/ incluye poste )
</v>
      </c>
      <c r="C49" s="434"/>
      <c r="D49" s="434"/>
      <c r="E49" s="434"/>
      <c r="F49" s="434"/>
      <c r="G49" s="434"/>
      <c r="H49" s="434"/>
      <c r="I49" s="434"/>
      <c r="J49" s="321" t="str">
        <f>VLOOKUP(A49,MATERIALES!A5:D634,2,FALSE)</f>
        <v>u</v>
      </c>
      <c r="K49" s="406">
        <v>1</v>
      </c>
      <c r="L49" s="430"/>
      <c r="M49" s="411">
        <f>VLOOKUP(A49,MATERIALES!A6:D390,4,FALSE)</f>
        <v>210500</v>
      </c>
      <c r="N49" s="281">
        <f>K49*M49</f>
        <v>210500</v>
      </c>
    </row>
    <row r="50" spans="1:14">
      <c r="A50" s="172" t="s">
        <v>905</v>
      </c>
      <c r="B50" s="49" t="str">
        <f>VLOOKUP(A50,MATERIALES!A6:D372,3,FALSE)</f>
        <v>Concreto Resistencia  14 (Mpa)</v>
      </c>
      <c r="C50" s="434"/>
      <c r="D50" s="434"/>
      <c r="E50" s="434"/>
      <c r="F50" s="434"/>
      <c r="G50" s="434"/>
      <c r="H50" s="434"/>
      <c r="I50" s="434"/>
      <c r="J50" s="321" t="str">
        <f>VLOOKUP(A50,MATERIALES!A6:D635,2,FALSE)</f>
        <v>m3</v>
      </c>
      <c r="K50" s="406">
        <v>0.03</v>
      </c>
      <c r="L50" s="430"/>
      <c r="M50" s="411">
        <f>VLOOKUP(A50,MATERIALES!A6:D391,4,FALSE)</f>
        <v>255000</v>
      </c>
      <c r="N50" s="281">
        <f>K50*M50</f>
        <v>7650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338650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8511.200867683332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361379.04953309352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72275.809906618713</v>
      </c>
      <c r="M84" s="854"/>
      <c r="N84" s="57"/>
    </row>
    <row r="85" spans="1:14">
      <c r="B85" s="95" t="s">
        <v>1057</v>
      </c>
      <c r="C85" s="96"/>
      <c r="D85" s="96"/>
      <c r="E85" s="96"/>
      <c r="F85" s="96"/>
      <c r="G85" s="96"/>
      <c r="H85" s="96"/>
      <c r="I85" s="93"/>
      <c r="J85" s="94"/>
      <c r="K85" s="313">
        <v>0.05</v>
      </c>
      <c r="L85" s="853">
        <f>N79*K85</f>
        <v>18068.952476654678</v>
      </c>
      <c r="M85" s="854"/>
      <c r="N85" s="57"/>
    </row>
    <row r="86" spans="1:14" ht="15.75" thickBot="1">
      <c r="B86" s="97" t="s">
        <v>1058</v>
      </c>
      <c r="C86" s="98"/>
      <c r="D86" s="98"/>
      <c r="E86" s="98"/>
      <c r="F86" s="98"/>
      <c r="G86" s="98"/>
      <c r="H86" s="98"/>
      <c r="I86" s="99"/>
      <c r="J86" s="100"/>
      <c r="K86" s="314">
        <v>0.05</v>
      </c>
      <c r="L86" s="855">
        <f>N79*K86</f>
        <v>18068.952476654678</v>
      </c>
      <c r="M86" s="856"/>
      <c r="N86" s="57"/>
    </row>
    <row r="87" spans="1:14" ht="15.75" thickBot="1">
      <c r="B87" s="818" t="s">
        <v>1037</v>
      </c>
      <c r="C87" s="819"/>
      <c r="D87" s="819"/>
      <c r="E87" s="819"/>
      <c r="F87" s="819"/>
      <c r="G87" s="819"/>
      <c r="H87" s="819"/>
      <c r="I87" s="819"/>
      <c r="J87" s="819"/>
      <c r="K87" s="819"/>
      <c r="L87" s="819"/>
      <c r="M87" s="820"/>
      <c r="N87" s="58">
        <f>L84+L85+L86</f>
        <v>108413.71485992808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469792.76439302159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8.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6"/>
      <c r="J36" s="277"/>
      <c r="K36" s="278">
        <f>VLOOKUP(A36,EQUIPOS!A6:D163,4,FALSE)</f>
        <v>52997.762462750114</v>
      </c>
      <c r="L36" s="279"/>
      <c r="M36" s="345">
        <v>3.75</v>
      </c>
      <c r="N36" s="281">
        <f>K36/M36</f>
        <v>14132.736656733363</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85.112008676833327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14217.848665410196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649</v>
      </c>
      <c r="B48" s="49" t="str">
        <f>VLOOKUP(A48,MATERIALES!A5:D372,3,FALSE)</f>
        <v xml:space="preserve">Poste en angulo de 2*2*1/4 de 3,5m para señal
</v>
      </c>
      <c r="C48" s="290"/>
      <c r="D48" s="290"/>
      <c r="E48" s="290"/>
      <c r="F48" s="290"/>
      <c r="G48" s="290"/>
      <c r="H48" s="290"/>
      <c r="I48" s="290"/>
      <c r="J48" s="320" t="str">
        <f>VLOOKUP(A48,MATERIALES!A4:D633,2,FALSE)</f>
        <v>u</v>
      </c>
      <c r="K48" s="291">
        <v>1</v>
      </c>
      <c r="L48" s="276"/>
      <c r="M48" s="411">
        <f>VLOOKUP(A48,MATERIALES!A5:D389,4,FALSE)</f>
        <v>120500</v>
      </c>
      <c r="N48" s="281">
        <f>K48*M48</f>
        <v>120500</v>
      </c>
    </row>
    <row r="49" spans="1:14">
      <c r="A49" s="172" t="s">
        <v>694</v>
      </c>
      <c r="B49" s="49" t="str">
        <f>VLOOKUP(A49,MATERIALES!A6:D372,3,FALSE)</f>
        <v xml:space="preserve">Señal (grupo 2). Tablero en lámina galvanizado de 1,2m*0,4m, calibre 16, reflectivo tipo 1. 
</v>
      </c>
      <c r="C49" s="434"/>
      <c r="D49" s="434"/>
      <c r="E49" s="434"/>
      <c r="F49" s="434"/>
      <c r="G49" s="434"/>
      <c r="H49" s="434"/>
      <c r="I49" s="434"/>
      <c r="J49" s="321" t="str">
        <f>VLOOKUP(A49,MATERIALES!A5:D634,2,FALSE)</f>
        <v>u</v>
      </c>
      <c r="K49" s="406">
        <v>1</v>
      </c>
      <c r="L49" s="430"/>
      <c r="M49" s="411">
        <f>VLOOKUP(A49,MATERIALES!A6:D390,4,FALSE)</f>
        <v>220500</v>
      </c>
      <c r="N49" s="281">
        <f>K49*M49</f>
        <v>220500</v>
      </c>
    </row>
    <row r="50" spans="1:14">
      <c r="A50" s="172" t="s">
        <v>905</v>
      </c>
      <c r="B50" s="49" t="str">
        <f>VLOOKUP(A50,MATERIALES!A6:D372,3,FALSE)</f>
        <v>Concreto Resistencia  14 (Mpa)</v>
      </c>
      <c r="C50" s="434"/>
      <c r="D50" s="434"/>
      <c r="E50" s="434"/>
      <c r="F50" s="434"/>
      <c r="G50" s="434"/>
      <c r="H50" s="434"/>
      <c r="I50" s="434"/>
      <c r="J50" s="321" t="str">
        <f>VLOOKUP(A50,MATERIALES!A6:D635,2,FALSE)</f>
        <v>m3</v>
      </c>
      <c r="K50" s="406">
        <v>0.03</v>
      </c>
      <c r="L50" s="430"/>
      <c r="M50" s="411">
        <f>VLOOKUP(A50,MATERIALES!A6:D391,4,FALSE)</f>
        <v>255000</v>
      </c>
      <c r="N50" s="281">
        <f>K50*M50</f>
        <v>7650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348650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8511.200867683332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371379.04953309352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74275.809906618713</v>
      </c>
      <c r="M84" s="854"/>
      <c r="N84" s="57"/>
    </row>
    <row r="85" spans="1:14">
      <c r="B85" s="95" t="s">
        <v>1057</v>
      </c>
      <c r="C85" s="96"/>
      <c r="D85" s="96"/>
      <c r="E85" s="96"/>
      <c r="F85" s="96"/>
      <c r="G85" s="96"/>
      <c r="H85" s="96"/>
      <c r="I85" s="93"/>
      <c r="J85" s="94"/>
      <c r="K85" s="313">
        <v>0.05</v>
      </c>
      <c r="L85" s="853">
        <f>N79*K85</f>
        <v>18568.952476654678</v>
      </c>
      <c r="M85" s="854"/>
      <c r="N85" s="57"/>
    </row>
    <row r="86" spans="1:14" ht="15.75" thickBot="1">
      <c r="B86" s="97" t="s">
        <v>1058</v>
      </c>
      <c r="C86" s="98"/>
      <c r="D86" s="98"/>
      <c r="E86" s="98"/>
      <c r="F86" s="98"/>
      <c r="G86" s="98"/>
      <c r="H86" s="98"/>
      <c r="I86" s="99"/>
      <c r="J86" s="100"/>
      <c r="K86" s="314">
        <v>0.05</v>
      </c>
      <c r="L86" s="855">
        <f>N79*K86</f>
        <v>18568.952476654678</v>
      </c>
      <c r="M86" s="856"/>
      <c r="N86" s="57"/>
    </row>
    <row r="87" spans="1:14" ht="15.75" thickBot="1">
      <c r="B87" s="818" t="s">
        <v>1037</v>
      </c>
      <c r="C87" s="819"/>
      <c r="D87" s="819"/>
      <c r="E87" s="819"/>
      <c r="F87" s="819"/>
      <c r="G87" s="819"/>
      <c r="H87" s="819"/>
      <c r="I87" s="819"/>
      <c r="J87" s="819"/>
      <c r="K87" s="819"/>
      <c r="L87" s="819"/>
      <c r="M87" s="820"/>
      <c r="N87" s="58">
        <f>L84+L85+L86</f>
        <v>111413.71485992808</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482792.76439302159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6"/>
      <c r="J36" s="277"/>
      <c r="K36" s="278">
        <f>VLOOKUP(A36,EQUIPOS!A6:D163,4,FALSE)</f>
        <v>52997.762462750114</v>
      </c>
      <c r="L36" s="279"/>
      <c r="M36" s="345">
        <v>3</v>
      </c>
      <c r="N36" s="281">
        <f>K36/M36</f>
        <v>17665.920820916705</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42.55600433841667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17708.476825255122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651</v>
      </c>
      <c r="B48" s="49" t="str">
        <f>VLOOKUP(A48,MATERIALES!A5:D372,3,FALSE)</f>
        <v>Poste kilometraje</v>
      </c>
      <c r="C48" s="290"/>
      <c r="D48" s="290"/>
      <c r="E48" s="290"/>
      <c r="F48" s="290"/>
      <c r="G48" s="290"/>
      <c r="H48" s="290"/>
      <c r="I48" s="290"/>
      <c r="J48" s="320" t="str">
        <f>VLOOKUP(A48,MATERIALES!A4:D633,2,FALSE)</f>
        <v>u</v>
      </c>
      <c r="K48" s="291">
        <v>1</v>
      </c>
      <c r="L48" s="276"/>
      <c r="M48" s="411">
        <f>VLOOKUP(A48,MATERIALES!A5:D389,4,FALSE)</f>
        <v>217959</v>
      </c>
      <c r="N48" s="281">
        <f>K48*M48</f>
        <v>217959</v>
      </c>
    </row>
    <row r="49" spans="1:14">
      <c r="A49" s="172" t="s">
        <v>905</v>
      </c>
      <c r="B49" s="49" t="str">
        <f>VLOOKUP(A49,MATERIALES!A6:D372,3,FALSE)</f>
        <v>Concreto Resistencia  14 (Mpa)</v>
      </c>
      <c r="C49" s="434"/>
      <c r="D49" s="434"/>
      <c r="E49" s="434"/>
      <c r="F49" s="434"/>
      <c r="G49" s="434"/>
      <c r="H49" s="434"/>
      <c r="I49" s="434"/>
      <c r="J49" s="321" t="str">
        <f>VLOOKUP(A49,MATERIALES!A5:D634,2,FALSE)</f>
        <v>m3</v>
      </c>
      <c r="K49" s="406">
        <v>0.06</v>
      </c>
      <c r="L49" s="430"/>
      <c r="M49" s="411">
        <f>VLOOKUP(A49,MATERIALES!A6:D390,4,FALSE)</f>
        <v>255000</v>
      </c>
      <c r="N49" s="281">
        <f>K49*M49</f>
        <v>15300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233259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4255.6004338416669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255223.07725909678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51044.615451819358</v>
      </c>
      <c r="M84" s="854"/>
      <c r="N84" s="57"/>
    </row>
    <row r="85" spans="1:14">
      <c r="B85" s="95" t="s">
        <v>1057</v>
      </c>
      <c r="C85" s="96"/>
      <c r="D85" s="96"/>
      <c r="E85" s="96"/>
      <c r="F85" s="96"/>
      <c r="G85" s="96"/>
      <c r="H85" s="96"/>
      <c r="I85" s="93"/>
      <c r="J85" s="94"/>
      <c r="K85" s="313">
        <v>0.05</v>
      </c>
      <c r="L85" s="853">
        <f>N79*K85</f>
        <v>12761.153862954839</v>
      </c>
      <c r="M85" s="854"/>
      <c r="N85" s="57"/>
    </row>
    <row r="86" spans="1:14" ht="15.75" thickBot="1">
      <c r="B86" s="97" t="s">
        <v>1058</v>
      </c>
      <c r="C86" s="98"/>
      <c r="D86" s="98"/>
      <c r="E86" s="98"/>
      <c r="F86" s="98"/>
      <c r="G86" s="98"/>
      <c r="H86" s="98"/>
      <c r="I86" s="99"/>
      <c r="J86" s="100"/>
      <c r="K86" s="314">
        <v>0.05</v>
      </c>
      <c r="L86" s="855">
        <f>N79*K86</f>
        <v>12761.153862954839</v>
      </c>
      <c r="M86" s="856"/>
      <c r="N86" s="57"/>
    </row>
    <row r="87" spans="1:14" ht="15.75" thickBot="1">
      <c r="B87" s="818" t="s">
        <v>1037</v>
      </c>
      <c r="C87" s="819"/>
      <c r="D87" s="819"/>
      <c r="E87" s="819"/>
      <c r="F87" s="819"/>
      <c r="G87" s="819"/>
      <c r="H87" s="819"/>
      <c r="I87" s="819"/>
      <c r="J87" s="819"/>
      <c r="K87" s="819"/>
      <c r="L87" s="819"/>
      <c r="M87" s="820"/>
      <c r="N87" s="58">
        <f>L84+L85+L86</f>
        <v>76566.923177729041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331790.00043682579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135</v>
      </c>
      <c r="B36" s="867" t="str">
        <f>VLOOKUP(A36,EQUIPOS!A6:D154,3,FALSE)</f>
        <v>Camión 350</v>
      </c>
      <c r="C36" s="868"/>
      <c r="D36" s="868"/>
      <c r="E36" s="868"/>
      <c r="F36" s="868"/>
      <c r="G36" s="868"/>
      <c r="H36" s="869"/>
      <c r="I36" s="276"/>
      <c r="J36" s="277"/>
      <c r="K36" s="278">
        <f>VLOOKUP(A36,EQUIPOS!A6:D163,4,FALSE)</f>
        <v>59257.31629603255</v>
      </c>
      <c r="L36" s="279"/>
      <c r="M36" s="345">
        <v>6.25</v>
      </c>
      <c r="N36" s="281">
        <f>K36/M36</f>
        <v>9481.1706073652076</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306.40323123659999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9787.5738386018074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214" t="s">
        <v>655</v>
      </c>
      <c r="B48" s="49" t="str">
        <f>VLOOKUP(A48,MATERIALES!A5:D372,3,FALSE)</f>
        <v xml:space="preserve">Postes para defensa metálica (1,80m)
</v>
      </c>
      <c r="C48" s="290"/>
      <c r="D48" s="290"/>
      <c r="E48" s="290"/>
      <c r="F48" s="290"/>
      <c r="G48" s="290"/>
      <c r="H48" s="290"/>
      <c r="I48" s="290"/>
      <c r="J48" s="320" t="str">
        <f>VLOOKUP(A48,MATERIALES!A4:D633,2,FALSE)</f>
        <v>u</v>
      </c>
      <c r="K48" s="291">
        <v>0.25</v>
      </c>
      <c r="L48" s="276"/>
      <c r="M48" s="411">
        <f>VLOOKUP(A48,MATERIALES!A5:D389,4,FALSE)</f>
        <v>129415.5</v>
      </c>
      <c r="N48" s="281">
        <f>K48*M48</f>
        <v>32353.875</v>
      </c>
    </row>
    <row r="49" spans="1:14">
      <c r="A49" s="172" t="s">
        <v>443</v>
      </c>
      <c r="B49" s="49" t="str">
        <f>VLOOKUP(A49,MATERIALES!A6:D372,3,FALSE)</f>
        <v>Defensa Metálica De 4,13 M Galvanizada</v>
      </c>
      <c r="C49" s="434"/>
      <c r="D49" s="434"/>
      <c r="E49" s="434"/>
      <c r="F49" s="434"/>
      <c r="G49" s="434"/>
      <c r="H49" s="434"/>
      <c r="I49" s="434"/>
      <c r="J49" s="321" t="str">
        <f>VLOOKUP(A49,MATERIALES!A5:D634,2,FALSE)</f>
        <v>u</v>
      </c>
      <c r="K49" s="406">
        <v>0.24213075060532688</v>
      </c>
      <c r="L49" s="430"/>
      <c r="M49" s="411">
        <f>VLOOKUP(A49,MATERIALES!A6:D390,4,FALSE)</f>
        <v>202980</v>
      </c>
      <c r="N49" s="281">
        <f>K49*M49</f>
        <v>49147.699757869246</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81501.574757869239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6128.0646247320001</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97417.213221203041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19483.442644240607</v>
      </c>
      <c r="M84" s="854"/>
      <c r="N84" s="57"/>
    </row>
    <row r="85" spans="1:14">
      <c r="B85" s="95" t="s">
        <v>1057</v>
      </c>
      <c r="C85" s="96"/>
      <c r="D85" s="96"/>
      <c r="E85" s="96"/>
      <c r="F85" s="96"/>
      <c r="G85" s="96"/>
      <c r="H85" s="96"/>
      <c r="I85" s="93"/>
      <c r="J85" s="94"/>
      <c r="K85" s="313">
        <v>0.05</v>
      </c>
      <c r="L85" s="853">
        <f>N79*K85</f>
        <v>4870.8606610601519</v>
      </c>
      <c r="M85" s="854"/>
      <c r="N85" s="57"/>
    </row>
    <row r="86" spans="1:14" ht="15.75" thickBot="1">
      <c r="B86" s="97" t="s">
        <v>1058</v>
      </c>
      <c r="C86" s="98"/>
      <c r="D86" s="98"/>
      <c r="E86" s="98"/>
      <c r="F86" s="98"/>
      <c r="G86" s="98"/>
      <c r="H86" s="98"/>
      <c r="I86" s="99"/>
      <c r="J86" s="100"/>
      <c r="K86" s="314">
        <v>0.05</v>
      </c>
      <c r="L86" s="855">
        <f>N79*K86</f>
        <v>4870.8606610601519</v>
      </c>
      <c r="M86" s="856"/>
      <c r="N86" s="57"/>
    </row>
    <row r="87" spans="1:14" ht="15.75" thickBot="1">
      <c r="B87" s="818" t="s">
        <v>1037</v>
      </c>
      <c r="C87" s="819"/>
      <c r="D87" s="819"/>
      <c r="E87" s="819"/>
      <c r="F87" s="819"/>
      <c r="G87" s="819"/>
      <c r="H87" s="819"/>
      <c r="I87" s="819"/>
      <c r="J87" s="819"/>
      <c r="K87" s="819"/>
      <c r="L87" s="819"/>
      <c r="M87" s="820"/>
      <c r="N87" s="58">
        <f>L84+L85+L86</f>
        <v>29225.163966360913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126642.37718756395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34.044803470733335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667</v>
      </c>
      <c r="B48" s="49" t="str">
        <f>VLOOKUP(A48,MATERIALES!A5:D372,3,FALSE)</f>
        <v>Sección final de defensa metálica</v>
      </c>
      <c r="C48" s="290"/>
      <c r="D48" s="290"/>
      <c r="E48" s="290"/>
      <c r="F48" s="290"/>
      <c r="G48" s="290"/>
      <c r="H48" s="290"/>
      <c r="I48" s="277"/>
      <c r="J48" s="233" t="str">
        <f>VLOOKUP(A48,MATERIALES!A4:D633,2,FALSE)</f>
        <v>u</v>
      </c>
      <c r="K48" s="291">
        <v>1</v>
      </c>
      <c r="L48" s="276"/>
      <c r="M48" s="411">
        <f>VLOOKUP(A48,MATERIALES!A5:D389,4,FALSE)</f>
        <v>63000</v>
      </c>
      <c r="N48" s="281">
        <f>K48*M48</f>
        <v>63000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63000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3404.4803470733332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66438.525150544068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13287.705030108815</v>
      </c>
      <c r="M84" s="854"/>
      <c r="N84" s="57"/>
    </row>
    <row r="85" spans="1:14">
      <c r="B85" s="95" t="s">
        <v>1057</v>
      </c>
      <c r="C85" s="96"/>
      <c r="D85" s="96"/>
      <c r="E85" s="96"/>
      <c r="F85" s="96"/>
      <c r="G85" s="96"/>
      <c r="H85" s="96"/>
      <c r="I85" s="93"/>
      <c r="J85" s="94"/>
      <c r="K85" s="313">
        <v>0.05</v>
      </c>
      <c r="L85" s="853">
        <f>N79*K85</f>
        <v>3321.9262575272037</v>
      </c>
      <c r="M85" s="854"/>
      <c r="N85" s="57"/>
    </row>
    <row r="86" spans="1:14" ht="15.75" thickBot="1">
      <c r="B86" s="97" t="s">
        <v>1058</v>
      </c>
      <c r="C86" s="98"/>
      <c r="D86" s="98"/>
      <c r="E86" s="98"/>
      <c r="F86" s="98"/>
      <c r="G86" s="98"/>
      <c r="H86" s="98"/>
      <c r="I86" s="99"/>
      <c r="J86" s="100"/>
      <c r="K86" s="314">
        <v>0.05</v>
      </c>
      <c r="L86" s="855">
        <f>N79*K86</f>
        <v>3321.9262575272037</v>
      </c>
      <c r="M86" s="856"/>
      <c r="N86" s="57"/>
    </row>
    <row r="87" spans="1:14" ht="15.75" thickBot="1">
      <c r="B87" s="818" t="s">
        <v>1037</v>
      </c>
      <c r="C87" s="819"/>
      <c r="D87" s="819"/>
      <c r="E87" s="819"/>
      <c r="F87" s="819"/>
      <c r="G87" s="819"/>
      <c r="H87" s="819"/>
      <c r="I87" s="819"/>
      <c r="J87" s="819"/>
      <c r="K87" s="819"/>
      <c r="L87" s="819"/>
      <c r="M87" s="820"/>
      <c r="N87" s="58">
        <f>L84+L85+L86</f>
        <v>19931.557545163221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86370.082695707286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35.218762211103453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8" t="s">
        <v>669</v>
      </c>
      <c r="B48" s="49" t="str">
        <f>VLOOKUP(A48,MATERIALES!A5:D372,3,FALSE)</f>
        <v>Sección tope</v>
      </c>
      <c r="C48" s="290"/>
      <c r="D48" s="290"/>
      <c r="E48" s="290"/>
      <c r="F48" s="290"/>
      <c r="G48" s="290"/>
      <c r="H48" s="290"/>
      <c r="I48" s="277"/>
      <c r="J48" s="233" t="str">
        <f>VLOOKUP(A48,MATERIALES!A4:D633,2,FALSE)</f>
        <v>u</v>
      </c>
      <c r="K48" s="291">
        <v>1</v>
      </c>
      <c r="L48" s="276"/>
      <c r="M48" s="411">
        <f>VLOOKUP(A48,MATERIALES!A5:D389,4,FALSE)</f>
        <v>65200</v>
      </c>
      <c r="N48" s="281">
        <f>K48*M48</f>
        <v>65200</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65200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3521.8762211103449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68757.09498332144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13751.418996664288</v>
      </c>
      <c r="M84" s="854"/>
      <c r="N84" s="57"/>
    </row>
    <row r="85" spans="1:14">
      <c r="B85" s="95" t="s">
        <v>1057</v>
      </c>
      <c r="C85" s="96"/>
      <c r="D85" s="96"/>
      <c r="E85" s="96"/>
      <c r="F85" s="96"/>
      <c r="G85" s="96"/>
      <c r="H85" s="96"/>
      <c r="I85" s="93"/>
      <c r="J85" s="94"/>
      <c r="K85" s="313">
        <v>0.05</v>
      </c>
      <c r="L85" s="853">
        <f>N79*K85</f>
        <v>3437.854749166072</v>
      </c>
      <c r="M85" s="854"/>
      <c r="N85" s="57"/>
    </row>
    <row r="86" spans="1:14" ht="15.75" thickBot="1">
      <c r="B86" s="97" t="s">
        <v>1058</v>
      </c>
      <c r="C86" s="98"/>
      <c r="D86" s="98"/>
      <c r="E86" s="98"/>
      <c r="F86" s="98"/>
      <c r="G86" s="98"/>
      <c r="H86" s="98"/>
      <c r="I86" s="99"/>
      <c r="J86" s="100"/>
      <c r="K86" s="314">
        <v>0.05</v>
      </c>
      <c r="L86" s="855">
        <f>N79*K86</f>
        <v>3437.854749166072</v>
      </c>
      <c r="M86" s="856"/>
      <c r="N86" s="57"/>
    </row>
    <row r="87" spans="1:14" ht="15.75" thickBot="1">
      <c r="B87" s="818" t="s">
        <v>1037</v>
      </c>
      <c r="C87" s="819"/>
      <c r="D87" s="819"/>
      <c r="E87" s="819"/>
      <c r="F87" s="819"/>
      <c r="G87" s="819"/>
      <c r="H87" s="819"/>
      <c r="I87" s="819"/>
      <c r="J87" s="819"/>
      <c r="K87" s="819"/>
      <c r="L87" s="819"/>
      <c r="M87" s="820"/>
      <c r="N87" s="58">
        <f>L84+L85+L86</f>
        <v>20627.128494996432</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89384.223478317872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35.218762211103453</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974</v>
      </c>
      <c r="B48" s="49" t="str">
        <f>VLOOKUP(A48,MATERIALES!A5:D372,3,FALSE)</f>
        <v>Amortiguadores (Para Defensas Metálicas), Incluye Tornillos</v>
      </c>
      <c r="C48" s="290"/>
      <c r="D48" s="290"/>
      <c r="E48" s="290"/>
      <c r="F48" s="290"/>
      <c r="G48" s="290"/>
      <c r="H48" s="290"/>
      <c r="I48" s="277"/>
      <c r="J48" s="233" t="str">
        <f>VLOOKUP(A48,MATERIALES!A4:D633,2,FALSE)</f>
        <v>u</v>
      </c>
      <c r="K48" s="291">
        <v>1</v>
      </c>
      <c r="L48" s="276"/>
      <c r="M48" s="411">
        <f>VLOOKUP(A48,MATERIALES!A5:D389,4,FALSE)</f>
        <v>26000</v>
      </c>
      <c r="N48" s="281">
        <f>K48*M48</f>
        <v>26000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26000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3521.8762211103449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29557.094983321451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5911.4189966642907</v>
      </c>
      <c r="M84" s="854"/>
      <c r="N84" s="57"/>
    </row>
    <row r="85" spans="1:14">
      <c r="B85" s="95" t="s">
        <v>1057</v>
      </c>
      <c r="C85" s="96"/>
      <c r="D85" s="96"/>
      <c r="E85" s="96"/>
      <c r="F85" s="96"/>
      <c r="G85" s="96"/>
      <c r="H85" s="96"/>
      <c r="I85" s="93"/>
      <c r="J85" s="94"/>
      <c r="K85" s="313">
        <v>0.05</v>
      </c>
      <c r="L85" s="853">
        <f>N79*K85</f>
        <v>1477.8547491660727</v>
      </c>
      <c r="M85" s="854"/>
      <c r="N85" s="57"/>
    </row>
    <row r="86" spans="1:14" ht="15.75" thickBot="1">
      <c r="B86" s="97" t="s">
        <v>1058</v>
      </c>
      <c r="C86" s="98"/>
      <c r="D86" s="98"/>
      <c r="E86" s="98"/>
      <c r="F86" s="98"/>
      <c r="G86" s="98"/>
      <c r="H86" s="98"/>
      <c r="I86" s="99"/>
      <c r="J86" s="100"/>
      <c r="K86" s="314">
        <v>0.05</v>
      </c>
      <c r="L86" s="855">
        <f>N79*K86</f>
        <v>1477.8547491660727</v>
      </c>
      <c r="M86" s="856"/>
      <c r="N86" s="57"/>
    </row>
    <row r="87" spans="1:14" ht="15.75" thickBot="1">
      <c r="B87" s="818" t="s">
        <v>1037</v>
      </c>
      <c r="C87" s="819"/>
      <c r="D87" s="819"/>
      <c r="E87" s="819"/>
      <c r="F87" s="819"/>
      <c r="G87" s="819"/>
      <c r="H87" s="819"/>
      <c r="I87" s="819"/>
      <c r="J87" s="819"/>
      <c r="K87" s="819"/>
      <c r="L87" s="819"/>
      <c r="M87" s="820"/>
      <c r="N87" s="58">
        <f>L84+L85+L86</f>
        <v>8867.1284949964356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38424.223478317886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363</v>
      </c>
      <c r="B36" s="867" t="str">
        <f>VLOOKUP(A36,EQUIPOS!A6:D154,3,FALSE)</f>
        <v>Vibrador de concreto, Motor de 3 hp a 18.000 rpm Mangueras de 4 mt</v>
      </c>
      <c r="C36" s="868"/>
      <c r="D36" s="868"/>
      <c r="E36" s="868"/>
      <c r="F36" s="868"/>
      <c r="G36" s="868"/>
      <c r="H36" s="869"/>
      <c r="I36" s="276"/>
      <c r="J36" s="277"/>
      <c r="K36" s="278">
        <f>VLOOKUP(A36,EQUIPOS!A6:D163,4,FALSE)</f>
        <v>4742.0551298424871</v>
      </c>
      <c r="L36" s="279"/>
      <c r="M36" s="345">
        <v>1.25</v>
      </c>
      <c r="N36" s="281">
        <f>K36/M36</f>
        <v>3793.6441038739895</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0.02</v>
      </c>
      <c r="N41" s="353">
        <f>N77*M41</f>
        <v>510.67205206099999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4304.3161559349892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812</v>
      </c>
      <c r="B48" s="49" t="str">
        <f>VLOOKUP(A48,MATERIALES!A5:D372,3,FALSE)</f>
        <v>Acero PDR-60</v>
      </c>
      <c r="C48" s="290"/>
      <c r="D48" s="290"/>
      <c r="E48" s="290"/>
      <c r="F48" s="290"/>
      <c r="G48" s="290"/>
      <c r="H48" s="290"/>
      <c r="I48" s="290"/>
      <c r="J48" s="320" t="str">
        <f>VLOOKUP(A48,MATERIALES!A4:D633,2,FALSE)</f>
        <v>kg</v>
      </c>
      <c r="K48" s="291">
        <v>9.6</v>
      </c>
      <c r="L48" s="276"/>
      <c r="M48" s="411">
        <f>VLOOKUP(A48,MATERIALES!A5:D389,4,FALSE)</f>
        <v>3284</v>
      </c>
      <c r="N48" s="281">
        <f>K48*M48</f>
        <v>31526.399999999998</v>
      </c>
    </row>
    <row r="49" spans="1:14">
      <c r="A49" s="172" t="s">
        <v>904</v>
      </c>
      <c r="B49" s="49" t="str">
        <f>VLOOKUP(A49,MATERIALES!A6:D372,3,FALSE)</f>
        <v>Concreto Resistencia  21 (Mpa)</v>
      </c>
      <c r="C49" s="434"/>
      <c r="D49" s="434"/>
      <c r="E49" s="434"/>
      <c r="F49" s="434"/>
      <c r="G49" s="434"/>
      <c r="H49" s="434"/>
      <c r="I49" s="434"/>
      <c r="J49" s="321" t="str">
        <f>VLOOKUP(A49,MATERIALES!A5:D634,2,FALSE)</f>
        <v>m3</v>
      </c>
      <c r="K49" s="406">
        <v>0.12</v>
      </c>
      <c r="L49" s="430"/>
      <c r="M49" s="411">
        <f>VLOOKUP(A49,MATERIALES!A6:D390,4,FALSE)</f>
        <v>270000</v>
      </c>
      <c r="N49" s="281">
        <f>K49*M49</f>
        <v>32400</v>
      </c>
    </row>
    <row r="50" spans="1:14">
      <c r="A50" s="172" t="s">
        <v>945</v>
      </c>
      <c r="B50" s="49" t="str">
        <f>VLOOKUP(A50,MATERIALES!A6:D372,3,FALSE)</f>
        <v xml:space="preserve">Formaleta para baranda de concreto
</v>
      </c>
      <c r="C50" s="434"/>
      <c r="D50" s="434"/>
      <c r="E50" s="434"/>
      <c r="F50" s="434"/>
      <c r="G50" s="434"/>
      <c r="H50" s="434"/>
      <c r="I50" s="434"/>
      <c r="J50" s="321" t="str">
        <f>VLOOKUP(A50,MATERIALES!A6:D635,2,FALSE)</f>
        <v>m</v>
      </c>
      <c r="K50" s="406">
        <v>0.5</v>
      </c>
      <c r="L50" s="430"/>
      <c r="M50" s="411">
        <f>VLOOKUP(A50,MATERIALES!A6:D391,4,FALSE)</f>
        <v>26380</v>
      </c>
      <c r="N50" s="281">
        <f>K50*M50</f>
        <v>13190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77116.399999999994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25533.60260305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106954.31875898497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21390.863751796995</v>
      </c>
      <c r="M84" s="854"/>
      <c r="N84" s="57"/>
    </row>
    <row r="85" spans="1:14">
      <c r="B85" s="95" t="s">
        <v>1057</v>
      </c>
      <c r="C85" s="96"/>
      <c r="D85" s="96"/>
      <c r="E85" s="96"/>
      <c r="F85" s="96"/>
      <c r="G85" s="96"/>
      <c r="H85" s="96"/>
      <c r="I85" s="93"/>
      <c r="J85" s="94"/>
      <c r="K85" s="313">
        <v>0.05</v>
      </c>
      <c r="L85" s="853">
        <f>N79*K85</f>
        <v>5347.7159379492487</v>
      </c>
      <c r="M85" s="854"/>
      <c r="N85" s="57"/>
    </row>
    <row r="86" spans="1:14" ht="15.75" thickBot="1">
      <c r="B86" s="97" t="s">
        <v>1058</v>
      </c>
      <c r="C86" s="98"/>
      <c r="D86" s="98"/>
      <c r="E86" s="98"/>
      <c r="F86" s="98"/>
      <c r="G86" s="98"/>
      <c r="H86" s="98"/>
      <c r="I86" s="99"/>
      <c r="J86" s="100"/>
      <c r="K86" s="314">
        <v>0.05</v>
      </c>
      <c r="L86" s="855">
        <f>N79*K86</f>
        <v>5347.7159379492487</v>
      </c>
      <c r="M86" s="856"/>
      <c r="N86" s="57"/>
    </row>
    <row r="87" spans="1:14" ht="15.75" thickBot="1">
      <c r="B87" s="818" t="s">
        <v>1037</v>
      </c>
      <c r="C87" s="819"/>
      <c r="D87" s="819"/>
      <c r="E87" s="819"/>
      <c r="F87" s="819"/>
      <c r="G87" s="819"/>
      <c r="H87" s="819"/>
      <c r="I87" s="819"/>
      <c r="J87" s="819"/>
      <c r="K87" s="819"/>
      <c r="L87" s="819"/>
      <c r="M87" s="820"/>
      <c r="N87" s="58">
        <f>L84+L85+L86</f>
        <v>32086.29562769549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139040.61438668045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7.2953150294428575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410</v>
      </c>
      <c r="B48" s="49" t="str">
        <f>VLOOKUP(A48,MATERIALES!A5:D372,3,FALSE)</f>
        <v>Captafaro, Incluye Tornillos</v>
      </c>
      <c r="C48" s="290"/>
      <c r="D48" s="290"/>
      <c r="E48" s="290"/>
      <c r="F48" s="290"/>
      <c r="G48" s="290"/>
      <c r="H48" s="290"/>
      <c r="I48" s="277"/>
      <c r="J48" s="233" t="str">
        <f>VLOOKUP(A48,MATERIALES!A4:D633,2,FALSE)</f>
        <v>u</v>
      </c>
      <c r="K48" s="291">
        <v>1</v>
      </c>
      <c r="L48" s="276"/>
      <c r="M48" s="411">
        <f>VLOOKUP(A48,MATERIALES!A5:D389,4,FALSE)</f>
        <v>8450</v>
      </c>
      <c r="N48" s="281">
        <f>K48*M48</f>
        <v>8450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8450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729.53150294428576</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9186.8268179737297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1837.365363594746</v>
      </c>
      <c r="M84" s="854"/>
      <c r="N84" s="57"/>
    </row>
    <row r="85" spans="1:14">
      <c r="B85" s="95" t="s">
        <v>1057</v>
      </c>
      <c r="C85" s="96"/>
      <c r="D85" s="96"/>
      <c r="E85" s="96"/>
      <c r="F85" s="96"/>
      <c r="G85" s="96"/>
      <c r="H85" s="96"/>
      <c r="I85" s="93"/>
      <c r="J85" s="94"/>
      <c r="K85" s="313">
        <v>0.05</v>
      </c>
      <c r="L85" s="853">
        <f>N79*K85</f>
        <v>459.3413408986865</v>
      </c>
      <c r="M85" s="854"/>
      <c r="N85" s="57"/>
    </row>
    <row r="86" spans="1:14" ht="15.75" thickBot="1">
      <c r="B86" s="97" t="s">
        <v>1058</v>
      </c>
      <c r="C86" s="98"/>
      <c r="D86" s="98"/>
      <c r="E86" s="98"/>
      <c r="F86" s="98"/>
      <c r="G86" s="98"/>
      <c r="H86" s="98"/>
      <c r="I86" s="99"/>
      <c r="J86" s="100"/>
      <c r="K86" s="314">
        <v>0.05</v>
      </c>
      <c r="L86" s="855">
        <f>N79*K86</f>
        <v>459.3413408986865</v>
      </c>
      <c r="M86" s="856"/>
      <c r="N86" s="57"/>
    </row>
    <row r="87" spans="1:14" ht="15.75" thickBot="1">
      <c r="B87" s="818" t="s">
        <v>1037</v>
      </c>
      <c r="C87" s="819"/>
      <c r="D87" s="819"/>
      <c r="E87" s="819"/>
      <c r="F87" s="819"/>
      <c r="G87" s="819"/>
      <c r="H87" s="819"/>
      <c r="I87" s="819"/>
      <c r="J87" s="819"/>
      <c r="K87" s="819"/>
      <c r="L87" s="819"/>
      <c r="M87" s="820"/>
      <c r="N87" s="58">
        <f>L84+L85+L86</f>
        <v>2756.0480453921191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11942.874863365849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2"/>
      <c r="C1" s="924"/>
      <c r="D1" s="925"/>
      <c r="E1" s="925"/>
      <c r="F1" s="925"/>
      <c r="G1" s="925"/>
      <c r="H1" s="925"/>
      <c r="I1" s="925"/>
      <c r="J1" s="926"/>
      <c r="K1" s="927" t="s">
        <v>1017</v>
      </c>
      <c r="L1" s="929" t="s">
        <v>2304</v>
      </c>
      <c r="M1" s="930"/>
      <c r="N1" s="931"/>
    </row>
    <row r="2" spans="2:14" ht="24.7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6"/>
      <c r="J36" s="277"/>
      <c r="K36" s="278">
        <f>VLOOKUP(A36,EQUIPOS!A6:D163,4,FALSE)</f>
        <v>52997.762462750114</v>
      </c>
      <c r="L36" s="279"/>
      <c r="M36" s="345">
        <v>160</v>
      </c>
      <c r="N36" s="281">
        <f>K36/M36</f>
        <v>331.23601539218822</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19.1502019522875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350.38621734447571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444</v>
      </c>
      <c r="B48" s="49" t="str">
        <f>VLOOKUP(A48,MATERIALES!A5:D372,3,FALSE)</f>
        <v xml:space="preserve">Delineador de corona en forma de A de lámina galvanizada calibre 16 de (1.55*25) cm
</v>
      </c>
      <c r="C48" s="290"/>
      <c r="D48" s="290"/>
      <c r="E48" s="290"/>
      <c r="F48" s="290"/>
      <c r="G48" s="290"/>
      <c r="H48" s="290"/>
      <c r="I48" s="290"/>
      <c r="J48" s="320" t="str">
        <f>VLOOKUP(A48,MATERIALES!A4:D633,2,FALSE)</f>
        <v>u</v>
      </c>
      <c r="K48" s="291">
        <v>1</v>
      </c>
      <c r="L48" s="276"/>
      <c r="M48" s="411">
        <f>VLOOKUP(A48,MATERIALES!A5:D389,4,FALSE)</f>
        <v>98600</v>
      </c>
      <c r="N48" s="281">
        <f>K48*M48</f>
        <v>98600</v>
      </c>
    </row>
    <row r="49" spans="1:14">
      <c r="A49" s="172" t="s">
        <v>905</v>
      </c>
      <c r="B49" s="49" t="str">
        <f>VLOOKUP(A49,MATERIALES!A6:D372,3,FALSE)</f>
        <v>Concreto Resistencia  14 (Mpa)</v>
      </c>
      <c r="C49" s="434"/>
      <c r="D49" s="434"/>
      <c r="E49" s="434"/>
      <c r="F49" s="434"/>
      <c r="G49" s="434"/>
      <c r="H49" s="434"/>
      <c r="I49" s="434"/>
      <c r="J49" s="321" t="str">
        <f>VLOOKUP(A49,MATERIALES!A5:D634,2,FALSE)</f>
        <v>m3</v>
      </c>
      <c r="K49" s="406">
        <v>0.03</v>
      </c>
      <c r="L49" s="430"/>
      <c r="M49" s="411">
        <f>VLOOKUP(A49,MATERIALES!A6:D390,4,FALSE)</f>
        <v>255000</v>
      </c>
      <c r="N49" s="281">
        <f>K49*M49</f>
        <v>7650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106250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1915.0201952287498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108515.40641257323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21703.081282514646</v>
      </c>
      <c r="M84" s="854"/>
      <c r="N84" s="57"/>
    </row>
    <row r="85" spans="1:14">
      <c r="B85" s="95" t="s">
        <v>1057</v>
      </c>
      <c r="C85" s="96"/>
      <c r="D85" s="96"/>
      <c r="E85" s="96"/>
      <c r="F85" s="96"/>
      <c r="G85" s="96"/>
      <c r="H85" s="96"/>
      <c r="I85" s="93"/>
      <c r="J85" s="94"/>
      <c r="K85" s="313">
        <v>0.05</v>
      </c>
      <c r="L85" s="853">
        <f>N79*K85</f>
        <v>5425.7703206286615</v>
      </c>
      <c r="M85" s="854"/>
      <c r="N85" s="57"/>
    </row>
    <row r="86" spans="1:14" ht="15.75" thickBot="1">
      <c r="B86" s="97" t="s">
        <v>1058</v>
      </c>
      <c r="C86" s="98"/>
      <c r="D86" s="98"/>
      <c r="E86" s="98"/>
      <c r="F86" s="98"/>
      <c r="G86" s="98"/>
      <c r="H86" s="98"/>
      <c r="I86" s="99"/>
      <c r="J86" s="100"/>
      <c r="K86" s="314">
        <v>0.05</v>
      </c>
      <c r="L86" s="855">
        <f>N79*K86</f>
        <v>5425.7703206286615</v>
      </c>
      <c r="M86" s="856"/>
      <c r="N86" s="57"/>
    </row>
    <row r="87" spans="1:14" ht="15.75" thickBot="1">
      <c r="B87" s="818" t="s">
        <v>1037</v>
      </c>
      <c r="C87" s="819"/>
      <c r="D87" s="819"/>
      <c r="E87" s="819"/>
      <c r="F87" s="819"/>
      <c r="G87" s="819"/>
      <c r="H87" s="819"/>
      <c r="I87" s="819"/>
      <c r="J87" s="819"/>
      <c r="K87" s="819"/>
      <c r="L87" s="819"/>
      <c r="M87" s="820"/>
      <c r="N87" s="58">
        <f>L84+L85+L86</f>
        <v>32554.621923771967</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141070.02833634519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N77*M41</f>
        <v>68.08960694146667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481</v>
      </c>
      <c r="B48" s="49" t="str">
        <f>VLOOKUP(A48,MATERIALES!A5:D372,3,FALSE)</f>
        <v>Grapas</v>
      </c>
      <c r="C48" s="290"/>
      <c r="D48" s="290"/>
      <c r="E48" s="290"/>
      <c r="F48" s="290"/>
      <c r="G48" s="290"/>
      <c r="H48" s="290"/>
      <c r="I48" s="290"/>
      <c r="J48" s="320" t="str">
        <f>VLOOKUP(A48,MATERIALES!A4:D633,2,FALSE)</f>
        <v>kg</v>
      </c>
      <c r="K48" s="291">
        <v>0.04</v>
      </c>
      <c r="L48" s="276"/>
      <c r="M48" s="411">
        <f>VLOOKUP(A48,MATERIALES!A5:D389,4,FALSE)</f>
        <v>6900</v>
      </c>
      <c r="N48" s="281">
        <f>K48*M48</f>
        <v>276</v>
      </c>
    </row>
    <row r="49" spans="1:14">
      <c r="A49" s="172" t="s">
        <v>647</v>
      </c>
      <c r="B49" s="49" t="str">
        <f>VLOOKUP(A49,MATERIALES!A6:D372,3,FALSE)</f>
        <v xml:space="preserve">Poste de madera para cercas </v>
      </c>
      <c r="C49" s="434"/>
      <c r="D49" s="434"/>
      <c r="E49" s="434"/>
      <c r="F49" s="434"/>
      <c r="G49" s="434"/>
      <c r="H49" s="434"/>
      <c r="I49" s="434"/>
      <c r="J49" s="321" t="str">
        <f>VLOOKUP(A49,MATERIALES!A5:D634,2,FALSE)</f>
        <v>u</v>
      </c>
      <c r="K49" s="406">
        <v>0.4</v>
      </c>
      <c r="L49" s="430"/>
      <c r="M49" s="411">
        <f>VLOOKUP(A49,MATERIALES!A6:D390,4,FALSE)</f>
        <v>8303</v>
      </c>
      <c r="N49" s="281">
        <f>K49*M49</f>
        <v>3321.2000000000003</v>
      </c>
    </row>
    <row r="50" spans="1:14">
      <c r="A50" s="172" t="s">
        <v>850</v>
      </c>
      <c r="B50" s="49" t="str">
        <f>VLOOKUP(A50,MATERIALES!A6:D372,3,FALSE)</f>
        <v>Alambre de púa calibre 12 (350 m)</v>
      </c>
      <c r="C50" s="434"/>
      <c r="D50" s="434"/>
      <c r="E50" s="434"/>
      <c r="F50" s="434"/>
      <c r="G50" s="434"/>
      <c r="H50" s="434"/>
      <c r="I50" s="434"/>
      <c r="J50" s="321" t="str">
        <f>VLOOKUP(A50,MATERIALES!A6:D635,2,FALSE)</f>
        <v>m</v>
      </c>
      <c r="K50" s="406">
        <v>3</v>
      </c>
      <c r="L50" s="430"/>
      <c r="M50" s="411">
        <f>VLOOKUP(A50,MATERIALES!A6:D391,4,FALSE)</f>
        <v>581</v>
      </c>
      <c r="N50" s="281">
        <f>K50*M50</f>
        <v>1743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5340.2000000000007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680.89606941466661</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6089.1856763561336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1217.8371352712268</v>
      </c>
      <c r="M84" s="854"/>
      <c r="N84" s="57"/>
    </row>
    <row r="85" spans="1:14">
      <c r="B85" s="95" t="s">
        <v>1057</v>
      </c>
      <c r="C85" s="96"/>
      <c r="D85" s="96"/>
      <c r="E85" s="96"/>
      <c r="F85" s="96"/>
      <c r="G85" s="96"/>
      <c r="H85" s="96"/>
      <c r="I85" s="93"/>
      <c r="J85" s="94"/>
      <c r="K85" s="313">
        <v>0.05</v>
      </c>
      <c r="L85" s="853">
        <f>N79*K85</f>
        <v>304.45928381780669</v>
      </c>
      <c r="M85" s="854"/>
      <c r="N85" s="57"/>
    </row>
    <row r="86" spans="1:14" ht="15.75" thickBot="1">
      <c r="B86" s="97" t="s">
        <v>1058</v>
      </c>
      <c r="C86" s="98"/>
      <c r="D86" s="98"/>
      <c r="E86" s="98"/>
      <c r="F86" s="98"/>
      <c r="G86" s="98"/>
      <c r="H86" s="98"/>
      <c r="I86" s="99"/>
      <c r="J86" s="100"/>
      <c r="K86" s="314">
        <v>0.05</v>
      </c>
      <c r="L86" s="855">
        <f>N79*K86</f>
        <v>304.45928381780669</v>
      </c>
      <c r="M86" s="856"/>
      <c r="N86" s="57"/>
    </row>
    <row r="87" spans="1:14" ht="15.75" thickBot="1">
      <c r="B87" s="818" t="s">
        <v>1037</v>
      </c>
      <c r="C87" s="819"/>
      <c r="D87" s="819"/>
      <c r="E87" s="819"/>
      <c r="F87" s="819"/>
      <c r="G87" s="819"/>
      <c r="H87" s="819"/>
      <c r="I87" s="819"/>
      <c r="J87" s="819"/>
      <c r="K87" s="819"/>
      <c r="L87" s="819"/>
      <c r="M87" s="820"/>
      <c r="N87" s="58">
        <f>L84+L85+L86</f>
        <v>1826.75570290684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7915.9413792629739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N77*M41</f>
        <v>68.08960694146667</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653</v>
      </c>
      <c r="B48" s="49" t="str">
        <f>VLOOKUP(A48,MATERIALES!A5:D372,3,FALSE)</f>
        <v xml:space="preserve">Postes de concreto para cercas
</v>
      </c>
      <c r="C48" s="290"/>
      <c r="D48" s="290"/>
      <c r="E48" s="290"/>
      <c r="F48" s="290"/>
      <c r="G48" s="290"/>
      <c r="H48" s="290"/>
      <c r="I48" s="290"/>
      <c r="J48" s="320" t="str">
        <f>VLOOKUP(A48,MATERIALES!A4:D633,2,FALSE)</f>
        <v>u</v>
      </c>
      <c r="K48" s="291">
        <v>0.4</v>
      </c>
      <c r="L48" s="276"/>
      <c r="M48" s="411">
        <f>VLOOKUP(A48,MATERIALES!A5:D389,4,FALSE)</f>
        <v>20758</v>
      </c>
      <c r="N48" s="281">
        <f>K48*M48</f>
        <v>8303.2000000000007</v>
      </c>
    </row>
    <row r="49" spans="1:14">
      <c r="A49" s="172" t="s">
        <v>850</v>
      </c>
      <c r="B49" s="49" t="str">
        <f>VLOOKUP(A49,MATERIALES!A6:D372,3,FALSE)</f>
        <v>Alambre de púa calibre 12 (350 m)</v>
      </c>
      <c r="C49" s="434"/>
      <c r="D49" s="434"/>
      <c r="E49" s="434"/>
      <c r="F49" s="434"/>
      <c r="G49" s="434"/>
      <c r="H49" s="434"/>
      <c r="I49" s="434"/>
      <c r="J49" s="321" t="str">
        <f>VLOOKUP(A49,MATERIALES!A5:D634,2,FALSE)</f>
        <v>m</v>
      </c>
      <c r="K49" s="406">
        <v>3</v>
      </c>
      <c r="L49" s="430"/>
      <c r="M49" s="411">
        <f>VLOOKUP(A49,MATERIALES!A6:D390,4,FALSE)</f>
        <v>581</v>
      </c>
      <c r="N49" s="281">
        <f>K49*M49</f>
        <v>1743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10046.200000000001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680.89606941466661</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10795.185676356134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2159.0371352712268</v>
      </c>
      <c r="M84" s="854"/>
      <c r="N84" s="57"/>
    </row>
    <row r="85" spans="1:14">
      <c r="B85" s="95" t="s">
        <v>1057</v>
      </c>
      <c r="C85" s="96"/>
      <c r="D85" s="96"/>
      <c r="E85" s="96"/>
      <c r="F85" s="96"/>
      <c r="G85" s="96"/>
      <c r="H85" s="96"/>
      <c r="I85" s="93"/>
      <c r="J85" s="94"/>
      <c r="K85" s="313">
        <v>0.05</v>
      </c>
      <c r="L85" s="853">
        <f>N79*K85</f>
        <v>539.7592838178067</v>
      </c>
      <c r="M85" s="854"/>
      <c r="N85" s="57"/>
    </row>
    <row r="86" spans="1:14" ht="15.75" thickBot="1">
      <c r="B86" s="97" t="s">
        <v>1058</v>
      </c>
      <c r="C86" s="98"/>
      <c r="D86" s="98"/>
      <c r="E86" s="98"/>
      <c r="F86" s="98"/>
      <c r="G86" s="98"/>
      <c r="H86" s="98"/>
      <c r="I86" s="99"/>
      <c r="J86" s="100"/>
      <c r="K86" s="314">
        <v>0.05</v>
      </c>
      <c r="L86" s="855">
        <f>N79*K86</f>
        <v>539.7592838178067</v>
      </c>
      <c r="M86" s="856"/>
      <c r="N86" s="57"/>
    </row>
    <row r="87" spans="1:14" ht="15.75" thickBot="1">
      <c r="B87" s="818" t="s">
        <v>1037</v>
      </c>
      <c r="C87" s="819"/>
      <c r="D87" s="819"/>
      <c r="E87" s="819"/>
      <c r="F87" s="819"/>
      <c r="G87" s="819"/>
      <c r="H87" s="819"/>
      <c r="I87" s="819"/>
      <c r="J87" s="819"/>
      <c r="K87" s="819"/>
      <c r="L87" s="819"/>
      <c r="M87" s="820"/>
      <c r="N87" s="58">
        <f>L84+L85+L86</f>
        <v>3238.55570290684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14033.741379262974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N77*M41</f>
        <v>272.35842776586668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481</v>
      </c>
      <c r="B48" s="49" t="str">
        <f>VLOOKUP(A48,MATERIALES!A5:D372,3,FALSE)</f>
        <v>Grapas</v>
      </c>
      <c r="C48" s="290"/>
      <c r="D48" s="290"/>
      <c r="E48" s="290"/>
      <c r="F48" s="290"/>
      <c r="G48" s="290"/>
      <c r="H48" s="290"/>
      <c r="I48" s="290"/>
      <c r="J48" s="320" t="str">
        <f>VLOOKUP(A48,MATERIALES!A4:D633,2,FALSE)</f>
        <v>kg</v>
      </c>
      <c r="K48" s="291">
        <v>0.08</v>
      </c>
      <c r="L48" s="276"/>
      <c r="M48" s="411">
        <f>VLOOKUP(A48,MATERIALES!A5:D389,4,FALSE)</f>
        <v>6900</v>
      </c>
      <c r="N48" s="281">
        <f>K48*M48</f>
        <v>552</v>
      </c>
    </row>
    <row r="49" spans="1:14">
      <c r="A49" s="172" t="s">
        <v>647</v>
      </c>
      <c r="B49" s="49" t="str">
        <f>VLOOKUP(A49,MATERIALES!A6:D372,3,FALSE)</f>
        <v xml:space="preserve">Poste de madera para cercas </v>
      </c>
      <c r="C49" s="434"/>
      <c r="D49" s="434"/>
      <c r="E49" s="434"/>
      <c r="F49" s="434"/>
      <c r="G49" s="434"/>
      <c r="H49" s="434"/>
      <c r="I49" s="434"/>
      <c r="J49" s="321" t="str">
        <f>VLOOKUP(A49,MATERIALES!A5:D634,2,FALSE)</f>
        <v>u</v>
      </c>
      <c r="K49" s="406">
        <v>0.4</v>
      </c>
      <c r="L49" s="430"/>
      <c r="M49" s="411">
        <f>VLOOKUP(A49,MATERIALES!A6:D390,4,FALSE)</f>
        <v>8303</v>
      </c>
      <c r="N49" s="281">
        <f>K49*M49</f>
        <v>3321.2000000000003</v>
      </c>
    </row>
    <row r="50" spans="1:14">
      <c r="A50" s="172" t="s">
        <v>850</v>
      </c>
      <c r="B50" s="49" t="str">
        <f>VLOOKUP(A50,MATERIALES!A6:D372,3,FALSE)</f>
        <v>Alambre de púa calibre 12 (350 m)</v>
      </c>
      <c r="C50" s="434"/>
      <c r="D50" s="434"/>
      <c r="E50" s="434"/>
      <c r="F50" s="434"/>
      <c r="G50" s="434"/>
      <c r="H50" s="434"/>
      <c r="I50" s="434"/>
      <c r="J50" s="321" t="str">
        <f>VLOOKUP(A50,MATERIALES!A6:D635,2,FALSE)</f>
        <v>m</v>
      </c>
      <c r="K50" s="406">
        <v>3</v>
      </c>
      <c r="L50" s="430"/>
      <c r="M50" s="411">
        <f>VLOOKUP(A50,MATERIALES!A6:D391,4,FALSE)</f>
        <v>581</v>
      </c>
      <c r="N50" s="281">
        <f>K50*M50</f>
        <v>1743</v>
      </c>
    </row>
    <row r="51" spans="1:14">
      <c r="A51" s="172" t="s">
        <v>1003</v>
      </c>
      <c r="B51" s="49" t="str">
        <f>VLOOKUP(A51,MATERIALES!A6:D372,3,FALSE)</f>
        <v xml:space="preserve">Malla eslabonada, calibre 10, 6 ojos
</v>
      </c>
      <c r="C51" s="434"/>
      <c r="D51" s="434"/>
      <c r="E51" s="434"/>
      <c r="F51" s="434"/>
      <c r="G51" s="434"/>
      <c r="H51" s="434"/>
      <c r="I51" s="434"/>
      <c r="J51" s="321" t="str">
        <f>VLOOKUP(A51,MATERIALES!A6:D636,2,FALSE)</f>
        <v>m2</v>
      </c>
      <c r="K51" s="406">
        <v>1.5</v>
      </c>
      <c r="L51" s="430"/>
      <c r="M51" s="411">
        <f>VLOOKUP(A51,MATERIALES!A6:D392,4,FALSE)</f>
        <v>16606</v>
      </c>
      <c r="N51" s="281">
        <f>K51*M51</f>
        <v>24909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30525.200000000001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51"/>
    </row>
    <row r="77" spans="1:15" ht="15.75" thickBot="1">
      <c r="B77" s="818" t="s">
        <v>1037</v>
      </c>
      <c r="C77" s="819"/>
      <c r="D77" s="819"/>
      <c r="E77" s="819"/>
      <c r="F77" s="819"/>
      <c r="G77" s="819"/>
      <c r="H77" s="819"/>
      <c r="I77" s="819"/>
      <c r="J77" s="819"/>
      <c r="K77" s="819"/>
      <c r="L77" s="819"/>
      <c r="M77" s="820"/>
      <c r="N77" s="310">
        <f>SUM(N71:N76)</f>
        <v>2723.5842776586665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33521.142705424536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6704.2285410849072</v>
      </c>
      <c r="M84" s="854"/>
      <c r="N84" s="57"/>
    </row>
    <row r="85" spans="1:14">
      <c r="B85" s="95" t="s">
        <v>1057</v>
      </c>
      <c r="C85" s="96"/>
      <c r="D85" s="96"/>
      <c r="E85" s="96"/>
      <c r="F85" s="96"/>
      <c r="G85" s="96"/>
      <c r="H85" s="96"/>
      <c r="I85" s="93"/>
      <c r="J85" s="94"/>
      <c r="K85" s="313">
        <v>0.05</v>
      </c>
      <c r="L85" s="853">
        <f>N79*K85</f>
        <v>1676.0571352712268</v>
      </c>
      <c r="M85" s="854"/>
      <c r="N85" s="57"/>
    </row>
    <row r="86" spans="1:14" ht="15.75" thickBot="1">
      <c r="B86" s="97" t="s">
        <v>1058</v>
      </c>
      <c r="C86" s="98"/>
      <c r="D86" s="98"/>
      <c r="E86" s="98"/>
      <c r="F86" s="98"/>
      <c r="G86" s="98"/>
      <c r="H86" s="98"/>
      <c r="I86" s="99"/>
      <c r="J86" s="100"/>
      <c r="K86" s="314">
        <v>0.05</v>
      </c>
      <c r="L86" s="855">
        <f>N79*K86</f>
        <v>1676.0571352712268</v>
      </c>
      <c r="M86" s="856"/>
      <c r="N86" s="57"/>
    </row>
    <row r="87" spans="1:14" ht="15.75" thickBot="1">
      <c r="B87" s="818" t="s">
        <v>1037</v>
      </c>
      <c r="C87" s="819"/>
      <c r="D87" s="819"/>
      <c r="E87" s="819"/>
      <c r="F87" s="819"/>
      <c r="G87" s="819"/>
      <c r="H87" s="819"/>
      <c r="I87" s="819"/>
      <c r="J87" s="819"/>
      <c r="K87" s="819"/>
      <c r="L87" s="819"/>
      <c r="M87" s="820"/>
      <c r="N87" s="58">
        <f>L84+L85+L86</f>
        <v>10056.342811627361</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43577.4855170519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N77*M41</f>
        <v>272.35842776586668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2" t="s">
        <v>653</v>
      </c>
      <c r="B48" s="49" t="str">
        <f>VLOOKUP(A48,MATERIALES!A5:D372,3,FALSE)</f>
        <v xml:space="preserve">Postes de concreto para cercas
</v>
      </c>
      <c r="C48" s="290"/>
      <c r="D48" s="290"/>
      <c r="E48" s="290"/>
      <c r="F48" s="290"/>
      <c r="G48" s="290"/>
      <c r="H48" s="290"/>
      <c r="I48" s="290"/>
      <c r="J48" s="320" t="str">
        <f>VLOOKUP(A48,MATERIALES!A4:D633,2,FALSE)</f>
        <v>u</v>
      </c>
      <c r="K48" s="291">
        <v>0.4</v>
      </c>
      <c r="L48" s="276"/>
      <c r="M48" s="411">
        <f>VLOOKUP(A48,MATERIALES!A5:D389,4,FALSE)</f>
        <v>20758</v>
      </c>
      <c r="N48" s="281">
        <f>K48*M48</f>
        <v>8303.2000000000007</v>
      </c>
    </row>
    <row r="49" spans="1:14">
      <c r="A49" s="172" t="s">
        <v>850</v>
      </c>
      <c r="B49" s="49" t="str">
        <f>VLOOKUP(A49,MATERIALES!A6:D372,3,FALSE)</f>
        <v>Alambre de púa calibre 12 (350 m)</v>
      </c>
      <c r="C49" s="434"/>
      <c r="D49" s="434"/>
      <c r="E49" s="434"/>
      <c r="F49" s="434"/>
      <c r="G49" s="434"/>
      <c r="H49" s="434"/>
      <c r="I49" s="434"/>
      <c r="J49" s="321" t="str">
        <f>VLOOKUP(A49,MATERIALES!A5:D634,2,FALSE)</f>
        <v>m</v>
      </c>
      <c r="K49" s="406">
        <v>3</v>
      </c>
      <c r="L49" s="430"/>
      <c r="M49" s="411">
        <f>VLOOKUP(A49,MATERIALES!A6:D390,4,FALSE)</f>
        <v>581</v>
      </c>
      <c r="N49" s="281">
        <f>K49*M49</f>
        <v>1743</v>
      </c>
    </row>
    <row r="50" spans="1:14">
      <c r="A50" s="172" t="s">
        <v>1003</v>
      </c>
      <c r="B50" s="49" t="str">
        <f>VLOOKUP(A50,MATERIALES!A6:D372,3,FALSE)</f>
        <v xml:space="preserve">Malla eslabonada, calibre 10, 6 ojos
</v>
      </c>
      <c r="C50" s="434"/>
      <c r="D50" s="434"/>
      <c r="E50" s="434"/>
      <c r="F50" s="434"/>
      <c r="G50" s="434"/>
      <c r="H50" s="434"/>
      <c r="I50" s="434"/>
      <c r="J50" s="321" t="str">
        <f>VLOOKUP(A50,MATERIALES!A6:D635,2,FALSE)</f>
        <v>m2</v>
      </c>
      <c r="K50" s="406">
        <v>1.5</v>
      </c>
      <c r="L50" s="430"/>
      <c r="M50" s="411">
        <f>VLOOKUP(A50,MATERIALES!A6:D391,4,FALSE)</f>
        <v>16606</v>
      </c>
      <c r="N50" s="281">
        <f>K50*M50</f>
        <v>24909</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34955.199999999997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2723.5842776586665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37951.142705424529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7590.2285410849063</v>
      </c>
      <c r="M84" s="854"/>
      <c r="N84" s="57"/>
    </row>
    <row r="85" spans="1:14">
      <c r="B85" s="95" t="s">
        <v>1057</v>
      </c>
      <c r="C85" s="96"/>
      <c r="D85" s="96"/>
      <c r="E85" s="96"/>
      <c r="F85" s="96"/>
      <c r="G85" s="96"/>
      <c r="H85" s="96"/>
      <c r="I85" s="93"/>
      <c r="J85" s="94"/>
      <c r="K85" s="313">
        <v>0.05</v>
      </c>
      <c r="L85" s="853">
        <f>N79*K85</f>
        <v>1897.5571352712266</v>
      </c>
      <c r="M85" s="854"/>
      <c r="N85" s="57"/>
    </row>
    <row r="86" spans="1:14" ht="15.75" thickBot="1">
      <c r="B86" s="97" t="s">
        <v>1058</v>
      </c>
      <c r="C86" s="98"/>
      <c r="D86" s="98"/>
      <c r="E86" s="98"/>
      <c r="F86" s="98"/>
      <c r="G86" s="98"/>
      <c r="H86" s="98"/>
      <c r="I86" s="99"/>
      <c r="J86" s="100"/>
      <c r="K86" s="314">
        <v>0.05</v>
      </c>
      <c r="L86" s="855">
        <f>N79*K86</f>
        <v>1897.5571352712266</v>
      </c>
      <c r="M86" s="856"/>
      <c r="N86" s="57"/>
    </row>
    <row r="87" spans="1:14" ht="15.75" thickBot="1">
      <c r="B87" s="818" t="s">
        <v>1037</v>
      </c>
      <c r="C87" s="819"/>
      <c r="D87" s="819"/>
      <c r="E87" s="819"/>
      <c r="F87" s="819"/>
      <c r="G87" s="819"/>
      <c r="H87" s="819"/>
      <c r="I87" s="819"/>
      <c r="J87" s="819"/>
      <c r="K87" s="819"/>
      <c r="L87" s="819"/>
      <c r="M87" s="820"/>
      <c r="N87" s="58">
        <f>L84+L85+L86</f>
        <v>11385.342811627359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49336.485517051886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241</v>
      </c>
      <c r="B36" s="867" t="str">
        <f>VLOOKUP(A36,EQUIPOS!A6:D154,3,FALSE)</f>
        <v>Grúa (capacidad 15 ton)</v>
      </c>
      <c r="C36" s="868"/>
      <c r="D36" s="868"/>
      <c r="E36" s="868"/>
      <c r="F36" s="868"/>
      <c r="G36" s="868"/>
      <c r="H36" s="869"/>
      <c r="I36" s="276"/>
      <c r="J36" s="277"/>
      <c r="K36" s="278">
        <f>VLOOKUP(A36,EQUIPOS!A6:D163,4,FALSE)</f>
        <v>185508.95262510129</v>
      </c>
      <c r="L36" s="279"/>
      <c r="M36" s="345">
        <v>0.75</v>
      </c>
      <c r="N36" s="281">
        <f>K36/M36</f>
        <v>247345.27016680173</v>
      </c>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0.2</v>
      </c>
      <c r="N41" s="353">
        <f>N77*M41</f>
        <v>8511.2008676833339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255856.47103448506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6" t="s">
        <v>414</v>
      </c>
      <c r="B48" s="49" t="str">
        <f>VLOOKUP(A48,MATERIALES!A5:D372,3,FALSE)</f>
        <v xml:space="preserve">Cicatrizante (para remoción de especies vegetales)
</v>
      </c>
      <c r="C48" s="290"/>
      <c r="D48" s="290"/>
      <c r="E48" s="290"/>
      <c r="F48" s="290"/>
      <c r="G48" s="290"/>
      <c r="H48" s="290"/>
      <c r="I48" s="277"/>
      <c r="J48" s="233" t="str">
        <f>VLOOKUP(A48,MATERIALES!A4:D633,2,FALSE)</f>
        <v>kg</v>
      </c>
      <c r="K48" s="291">
        <v>1</v>
      </c>
      <c r="L48" s="276"/>
      <c r="M48" s="411">
        <f>VLOOKUP(A48,MATERIALES!A5:D389,4,FALSE)</f>
        <v>14890</v>
      </c>
      <c r="N48" s="281">
        <f>K48*M48</f>
        <v>14890</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14890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42556.004338416664</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313302.47537290171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62660.495074580343</v>
      </c>
      <c r="M84" s="854"/>
      <c r="N84" s="57"/>
    </row>
    <row r="85" spans="1:14">
      <c r="B85" s="95" t="s">
        <v>1057</v>
      </c>
      <c r="C85" s="96"/>
      <c r="D85" s="96"/>
      <c r="E85" s="96"/>
      <c r="F85" s="96"/>
      <c r="G85" s="96"/>
      <c r="H85" s="96"/>
      <c r="I85" s="93"/>
      <c r="J85" s="94"/>
      <c r="K85" s="313">
        <v>0.05</v>
      </c>
      <c r="L85" s="853">
        <f>N79*K85</f>
        <v>15665.123768645086</v>
      </c>
      <c r="M85" s="854"/>
      <c r="N85" s="57"/>
    </row>
    <row r="86" spans="1:14" ht="15.75" thickBot="1">
      <c r="B86" s="97" t="s">
        <v>1058</v>
      </c>
      <c r="C86" s="98"/>
      <c r="D86" s="98"/>
      <c r="E86" s="98"/>
      <c r="F86" s="98"/>
      <c r="G86" s="98"/>
      <c r="H86" s="98"/>
      <c r="I86" s="99"/>
      <c r="J86" s="100"/>
      <c r="K86" s="314">
        <v>0.05</v>
      </c>
      <c r="L86" s="855">
        <f>N79*K86</f>
        <v>15665.123768645086</v>
      </c>
      <c r="M86" s="856"/>
      <c r="N86" s="57"/>
    </row>
    <row r="87" spans="1:14" ht="15.75" thickBot="1">
      <c r="B87" s="818" t="s">
        <v>1037</v>
      </c>
      <c r="C87" s="819"/>
      <c r="D87" s="819"/>
      <c r="E87" s="819"/>
      <c r="F87" s="819"/>
      <c r="G87" s="819"/>
      <c r="H87" s="819"/>
      <c r="I87" s="819"/>
      <c r="J87" s="819"/>
      <c r="K87" s="819"/>
      <c r="L87" s="819"/>
      <c r="M87" s="820"/>
      <c r="N87" s="58">
        <f>L84+L85+L86</f>
        <v>93990.742611870519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407293.21798477223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0.2</v>
      </c>
      <c r="N41" s="353">
        <f>N77*M41</f>
        <v>6383.4006507624999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6" t="s">
        <v>414</v>
      </c>
      <c r="B48" s="49" t="str">
        <f>VLOOKUP(A48,MATERIALES!A5:D372,3,FALSE)</f>
        <v xml:space="preserve">Cicatrizante (para remoción de especies vegetales)
</v>
      </c>
      <c r="C48" s="290"/>
      <c r="D48" s="290"/>
      <c r="E48" s="290"/>
      <c r="F48" s="290"/>
      <c r="G48" s="290"/>
      <c r="H48" s="290"/>
      <c r="I48" s="277"/>
      <c r="J48" s="233" t="str">
        <f>VLOOKUP(A48,MATERIALES!A4:D633,2,FALSE)</f>
        <v>kg</v>
      </c>
      <c r="K48" s="291">
        <v>1</v>
      </c>
      <c r="L48" s="276"/>
      <c r="M48" s="411">
        <f>VLOOKUP(A48,MATERIALES!A5:D389,4,FALSE)</f>
        <v>14890</v>
      </c>
      <c r="N48" s="281">
        <f>K48*M48</f>
        <v>14890</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14890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51"/>
    </row>
    <row r="77" spans="1:15" ht="15.75" thickBot="1">
      <c r="B77" s="818" t="s">
        <v>1037</v>
      </c>
      <c r="C77" s="819"/>
      <c r="D77" s="819"/>
      <c r="E77" s="819"/>
      <c r="F77" s="819"/>
      <c r="G77" s="819"/>
      <c r="H77" s="819"/>
      <c r="I77" s="819"/>
      <c r="J77" s="819"/>
      <c r="K77" s="819"/>
      <c r="L77" s="819"/>
      <c r="M77" s="820"/>
      <c r="N77" s="310">
        <f>SUM(N71:N76)</f>
        <v>31917.003253812498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53190.403904574996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10638.080780914999</v>
      </c>
      <c r="M84" s="854"/>
      <c r="N84" s="57"/>
    </row>
    <row r="85" spans="1:14">
      <c r="B85" s="95" t="s">
        <v>1057</v>
      </c>
      <c r="C85" s="96"/>
      <c r="D85" s="96"/>
      <c r="E85" s="96"/>
      <c r="F85" s="96"/>
      <c r="G85" s="96"/>
      <c r="H85" s="96"/>
      <c r="I85" s="93"/>
      <c r="J85" s="94"/>
      <c r="K85" s="313">
        <v>0.05</v>
      </c>
      <c r="L85" s="853">
        <f>N79*K85</f>
        <v>2659.5201952287498</v>
      </c>
      <c r="M85" s="854"/>
      <c r="N85" s="57"/>
    </row>
    <row r="86" spans="1:14" ht="15.75" thickBot="1">
      <c r="B86" s="97" t="s">
        <v>1058</v>
      </c>
      <c r="C86" s="98"/>
      <c r="D86" s="98"/>
      <c r="E86" s="98"/>
      <c r="F86" s="98"/>
      <c r="G86" s="98"/>
      <c r="H86" s="98"/>
      <c r="I86" s="99"/>
      <c r="J86" s="100"/>
      <c r="K86" s="314">
        <v>0.05</v>
      </c>
      <c r="L86" s="855">
        <f>N79*K86</f>
        <v>2659.5201952287498</v>
      </c>
      <c r="M86" s="856"/>
      <c r="N86" s="57"/>
    </row>
    <row r="87" spans="1:14" ht="15.75" thickBot="1">
      <c r="B87" s="818" t="s">
        <v>1037</v>
      </c>
      <c r="C87" s="819"/>
      <c r="D87" s="819"/>
      <c r="E87" s="819"/>
      <c r="F87" s="819"/>
      <c r="G87" s="819"/>
      <c r="H87" s="819"/>
      <c r="I87" s="819"/>
      <c r="J87" s="819"/>
      <c r="K87" s="819"/>
      <c r="L87" s="819"/>
      <c r="M87" s="820"/>
      <c r="N87" s="58">
        <f>L84+L85+L86</f>
        <v>15957.121171372499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69147.525075947487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0.15</v>
      </c>
      <c r="N41" s="353">
        <f>N77*M41</f>
        <v>2553.3602603049999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6" t="s">
        <v>414</v>
      </c>
      <c r="B48" s="49" t="str">
        <f>VLOOKUP(A48,MATERIALES!A5:D372,3,FALSE)</f>
        <v xml:space="preserve">Cicatrizante (para remoción de especies vegetales)
</v>
      </c>
      <c r="C48" s="290"/>
      <c r="D48" s="290"/>
      <c r="E48" s="290"/>
      <c r="F48" s="290"/>
      <c r="G48" s="290"/>
      <c r="H48" s="290"/>
      <c r="I48" s="277"/>
      <c r="J48" s="233" t="str">
        <f>VLOOKUP(A48,MATERIALES!A4:D633,2,FALSE)</f>
        <v>kg</v>
      </c>
      <c r="K48" s="291">
        <v>1</v>
      </c>
      <c r="L48" s="276"/>
      <c r="M48" s="411">
        <f>VLOOKUP(A48,MATERIALES!A5:D389,4,FALSE)</f>
        <v>14890</v>
      </c>
      <c r="N48" s="281">
        <f>K48*M48</f>
        <v>14890</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14890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51"/>
    </row>
    <row r="77" spans="1:15" ht="15.75" thickBot="1">
      <c r="B77" s="818" t="s">
        <v>1037</v>
      </c>
      <c r="C77" s="819"/>
      <c r="D77" s="819"/>
      <c r="E77" s="819"/>
      <c r="F77" s="819"/>
      <c r="G77" s="819"/>
      <c r="H77" s="819"/>
      <c r="I77" s="819"/>
      <c r="J77" s="819"/>
      <c r="K77" s="819"/>
      <c r="L77" s="819"/>
      <c r="M77" s="820"/>
      <c r="N77" s="310">
        <f>SUM(N71:N76)</f>
        <v>17022.401735366668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34465.761995671666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6893.1523991343338</v>
      </c>
      <c r="M84" s="854"/>
      <c r="N84" s="57"/>
    </row>
    <row r="85" spans="1:14">
      <c r="B85" s="95" t="s">
        <v>1057</v>
      </c>
      <c r="C85" s="96"/>
      <c r="D85" s="96"/>
      <c r="E85" s="96"/>
      <c r="F85" s="96"/>
      <c r="G85" s="96"/>
      <c r="H85" s="96"/>
      <c r="I85" s="93"/>
      <c r="J85" s="94"/>
      <c r="K85" s="313">
        <v>0.05</v>
      </c>
      <c r="L85" s="853">
        <f>N79*K85</f>
        <v>1723.2880997835834</v>
      </c>
      <c r="M85" s="854"/>
      <c r="N85" s="57"/>
    </row>
    <row r="86" spans="1:14" ht="15.75" thickBot="1">
      <c r="B86" s="97" t="s">
        <v>1058</v>
      </c>
      <c r="C86" s="98"/>
      <c r="D86" s="98"/>
      <c r="E86" s="98"/>
      <c r="F86" s="98"/>
      <c r="G86" s="98"/>
      <c r="H86" s="98"/>
      <c r="I86" s="99"/>
      <c r="J86" s="100"/>
      <c r="K86" s="314">
        <v>0.05</v>
      </c>
      <c r="L86" s="855">
        <f>N79*K86</f>
        <v>1723.2880997835834</v>
      </c>
      <c r="M86" s="856"/>
      <c r="N86" s="57"/>
    </row>
    <row r="87" spans="1:14" ht="15.75" thickBot="1">
      <c r="B87" s="818" t="s">
        <v>1037</v>
      </c>
      <c r="C87" s="819"/>
      <c r="D87" s="819"/>
      <c r="E87" s="819"/>
      <c r="F87" s="819"/>
      <c r="G87" s="819"/>
      <c r="H87" s="819"/>
      <c r="I87" s="819"/>
      <c r="J87" s="819"/>
      <c r="K87" s="819"/>
      <c r="L87" s="819"/>
      <c r="M87" s="820"/>
      <c r="N87" s="58">
        <f>L84+L85+L86</f>
        <v>10339.7285987015</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44805.490594373165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0.15</v>
      </c>
      <c r="N41" s="353">
        <f>N77*M41</f>
        <v>1915.0201952287498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214" t="s">
        <v>414</v>
      </c>
      <c r="B48" s="49" t="str">
        <f>VLOOKUP(A48,MATERIALES!A5:D372,3,FALSE)</f>
        <v xml:space="preserve">Cicatrizante (para remoción de especies vegetales)
</v>
      </c>
      <c r="C48" s="290"/>
      <c r="D48" s="290"/>
      <c r="E48" s="290"/>
      <c r="F48" s="290"/>
      <c r="G48" s="290"/>
      <c r="H48" s="290"/>
      <c r="I48" s="290"/>
      <c r="J48" s="320" t="str">
        <f>VLOOKUP(A48,MATERIALES!A4:D633,2,FALSE)</f>
        <v>kg</v>
      </c>
      <c r="K48" s="291">
        <v>1</v>
      </c>
      <c r="L48" s="276"/>
      <c r="M48" s="411">
        <f>VLOOKUP(A48,MATERIALES!A5:D389,4,FALSE)</f>
        <v>14890</v>
      </c>
      <c r="N48" s="281">
        <f>K48*M48</f>
        <v>14890</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14890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12766.801301525</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29571.82149675375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5914.3642993507501</v>
      </c>
      <c r="M84" s="854"/>
      <c r="N84" s="57"/>
    </row>
    <row r="85" spans="1:14">
      <c r="B85" s="95" t="s">
        <v>1057</v>
      </c>
      <c r="C85" s="96"/>
      <c r="D85" s="96"/>
      <c r="E85" s="96"/>
      <c r="F85" s="96"/>
      <c r="G85" s="96"/>
      <c r="H85" s="96"/>
      <c r="I85" s="93"/>
      <c r="J85" s="94"/>
      <c r="K85" s="313">
        <v>0.05</v>
      </c>
      <c r="L85" s="853">
        <f>N79*K85</f>
        <v>1478.5910748376875</v>
      </c>
      <c r="M85" s="854"/>
      <c r="N85" s="57"/>
    </row>
    <row r="86" spans="1:14" ht="15.75" thickBot="1">
      <c r="B86" s="97" t="s">
        <v>1058</v>
      </c>
      <c r="C86" s="98"/>
      <c r="D86" s="98"/>
      <c r="E86" s="98"/>
      <c r="F86" s="98"/>
      <c r="G86" s="98"/>
      <c r="H86" s="98"/>
      <c r="I86" s="99"/>
      <c r="J86" s="100"/>
      <c r="K86" s="314">
        <v>0.05</v>
      </c>
      <c r="L86" s="855">
        <f>N79*K86</f>
        <v>1478.5910748376875</v>
      </c>
      <c r="M86" s="856"/>
      <c r="N86" s="57"/>
    </row>
    <row r="87" spans="1:14" ht="15.75" thickBot="1">
      <c r="B87" s="818" t="s">
        <v>1037</v>
      </c>
      <c r="C87" s="819"/>
      <c r="D87" s="819"/>
      <c r="E87" s="819"/>
      <c r="F87" s="819"/>
      <c r="G87" s="819"/>
      <c r="H87" s="819"/>
      <c r="I87" s="819"/>
      <c r="J87" s="819"/>
      <c r="K87" s="819"/>
      <c r="L87" s="819"/>
      <c r="M87" s="820"/>
      <c r="N87" s="58">
        <f>L84+L85+L86</f>
        <v>8871.5464490261256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38443.367945779872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0.15</v>
      </c>
      <c r="N41" s="353">
        <f>N77*M41</f>
        <v>10728.404455063024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6" t="s">
        <v>743</v>
      </c>
      <c r="B48" s="49" t="str">
        <f>VLOOKUP(A48,MATERIALES!A5:D372,3,FALSE)</f>
        <v xml:space="preserve">Tierra abonada </v>
      </c>
      <c r="C48" s="290"/>
      <c r="D48" s="290"/>
      <c r="E48" s="290"/>
      <c r="F48" s="290"/>
      <c r="G48" s="290"/>
      <c r="H48" s="290"/>
      <c r="I48" s="290"/>
      <c r="J48" s="320" t="str">
        <f>VLOOKUP(A48,MATERIALES!A4:D633,2,FALSE)</f>
        <v>m3</v>
      </c>
      <c r="K48" s="291">
        <v>2.1</v>
      </c>
      <c r="L48" s="276"/>
      <c r="M48" s="411">
        <f>VLOOKUP(A48,MATERIALES!A5:D389,4,FALSE)</f>
        <v>50000</v>
      </c>
      <c r="N48" s="281">
        <f>K48*M48</f>
        <v>105000</v>
      </c>
    </row>
    <row r="49" spans="1:14">
      <c r="A49" s="176" t="s">
        <v>414</v>
      </c>
      <c r="B49" s="49" t="str">
        <f>VLOOKUP(A49,MATERIALES!A6:D372,3,FALSE)</f>
        <v xml:space="preserve">Cicatrizante (para remoción de especies vegetales)
</v>
      </c>
      <c r="C49" s="434"/>
      <c r="D49" s="434"/>
      <c r="E49" s="434"/>
      <c r="F49" s="434"/>
      <c r="G49" s="434"/>
      <c r="H49" s="434"/>
      <c r="I49" s="434"/>
      <c r="J49" s="321" t="str">
        <f>VLOOKUP(A49,MATERIALES!A5:D634,2,FALSE)</f>
        <v>kg</v>
      </c>
      <c r="K49" s="406">
        <v>1</v>
      </c>
      <c r="L49" s="430"/>
      <c r="M49" s="411">
        <f>VLOOKUP(A49,MATERIALES!A6:D390,4,FALSE)</f>
        <v>14890</v>
      </c>
      <c r="N49" s="281">
        <f>K49*M49</f>
        <v>14890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119890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71522.696367086828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202141.10082214983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40428.220164429971</v>
      </c>
      <c r="M84" s="854"/>
      <c r="N84" s="57"/>
    </row>
    <row r="85" spans="1:14">
      <c r="B85" s="95" t="s">
        <v>1057</v>
      </c>
      <c r="C85" s="96"/>
      <c r="D85" s="96"/>
      <c r="E85" s="96"/>
      <c r="F85" s="96"/>
      <c r="G85" s="96"/>
      <c r="H85" s="96"/>
      <c r="I85" s="93"/>
      <c r="J85" s="94"/>
      <c r="K85" s="313">
        <v>0.05</v>
      </c>
      <c r="L85" s="853">
        <f>N79*K85</f>
        <v>10107.055041107493</v>
      </c>
      <c r="M85" s="854"/>
      <c r="N85" s="57"/>
    </row>
    <row r="86" spans="1:14" ht="15.75" thickBot="1">
      <c r="B86" s="97" t="s">
        <v>1058</v>
      </c>
      <c r="C86" s="98"/>
      <c r="D86" s="98"/>
      <c r="E86" s="98"/>
      <c r="F86" s="98"/>
      <c r="G86" s="98"/>
      <c r="H86" s="98"/>
      <c r="I86" s="99"/>
      <c r="J86" s="100"/>
      <c r="K86" s="314">
        <v>0.05</v>
      </c>
      <c r="L86" s="855">
        <f>N79*K86</f>
        <v>10107.055041107493</v>
      </c>
      <c r="M86" s="856"/>
      <c r="N86" s="57"/>
    </row>
    <row r="87" spans="1:14" ht="15.75" thickBot="1">
      <c r="B87" s="818" t="s">
        <v>1037</v>
      </c>
      <c r="C87" s="819"/>
      <c r="D87" s="819"/>
      <c r="E87" s="819"/>
      <c r="F87" s="819"/>
      <c r="G87" s="819"/>
      <c r="H87" s="819"/>
      <c r="I87" s="819"/>
      <c r="J87" s="819"/>
      <c r="K87" s="819"/>
      <c r="L87" s="819"/>
      <c r="M87" s="820"/>
      <c r="N87" s="58">
        <f>L84+L85+L86</f>
        <v>60642.33024664496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262783.4310687948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0.15</v>
      </c>
      <c r="N41" s="353">
        <f>N77*M41</f>
        <v>10728.404455063024</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6" t="s">
        <v>743</v>
      </c>
      <c r="B48" s="49" t="str">
        <f>VLOOKUP(A48,MATERIALES!A5:D372,3,FALSE)</f>
        <v xml:space="preserve">Tierra abonada </v>
      </c>
      <c r="C48" s="290"/>
      <c r="D48" s="290"/>
      <c r="E48" s="290"/>
      <c r="F48" s="290"/>
      <c r="G48" s="290"/>
      <c r="H48" s="290"/>
      <c r="I48" s="290"/>
      <c r="J48" s="320" t="str">
        <f>VLOOKUP(A48,MATERIALES!A4:D633,2,FALSE)</f>
        <v>m3</v>
      </c>
      <c r="K48" s="291">
        <v>2</v>
      </c>
      <c r="L48" s="276"/>
      <c r="M48" s="411">
        <f>VLOOKUP(A48,MATERIALES!A5:D389,4,FALSE)</f>
        <v>50000</v>
      </c>
      <c r="N48" s="281">
        <f>K48*M48</f>
        <v>100000</v>
      </c>
    </row>
    <row r="49" spans="1:14">
      <c r="A49" s="176" t="s">
        <v>414</v>
      </c>
      <c r="B49" s="49" t="str">
        <f>VLOOKUP(A49,MATERIALES!A6:D372,3,FALSE)</f>
        <v xml:space="preserve">Cicatrizante (para remoción de especies vegetales)
</v>
      </c>
      <c r="C49" s="434"/>
      <c r="D49" s="434"/>
      <c r="E49" s="434"/>
      <c r="F49" s="434"/>
      <c r="G49" s="434"/>
      <c r="H49" s="434"/>
      <c r="I49" s="434"/>
      <c r="J49" s="321" t="str">
        <f>VLOOKUP(A49,MATERIALES!A5:D634,2,FALSE)</f>
        <v>kg</v>
      </c>
      <c r="K49" s="406">
        <v>1</v>
      </c>
      <c r="L49" s="430"/>
      <c r="M49" s="411">
        <f>VLOOKUP(A49,MATERIALES!A6:D390,4,FALSE)</f>
        <v>14890</v>
      </c>
      <c r="N49" s="281">
        <f>K49*M49</f>
        <v>14890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114890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71522.696367086828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197141.10082214983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39428.220164429971</v>
      </c>
      <c r="M84" s="854"/>
      <c r="N84" s="57"/>
    </row>
    <row r="85" spans="1:14">
      <c r="B85" s="95" t="s">
        <v>1057</v>
      </c>
      <c r="C85" s="96"/>
      <c r="D85" s="96"/>
      <c r="E85" s="96"/>
      <c r="F85" s="96"/>
      <c r="G85" s="96"/>
      <c r="H85" s="96"/>
      <c r="I85" s="93"/>
      <c r="J85" s="94"/>
      <c r="K85" s="313">
        <v>0.05</v>
      </c>
      <c r="L85" s="853">
        <f>N79*K85</f>
        <v>9857.0550411074928</v>
      </c>
      <c r="M85" s="854"/>
      <c r="N85" s="57"/>
    </row>
    <row r="86" spans="1:14" ht="15.75" thickBot="1">
      <c r="B86" s="97" t="s">
        <v>1058</v>
      </c>
      <c r="C86" s="98"/>
      <c r="D86" s="98"/>
      <c r="E86" s="98"/>
      <c r="F86" s="98"/>
      <c r="G86" s="98"/>
      <c r="H86" s="98"/>
      <c r="I86" s="99"/>
      <c r="J86" s="100"/>
      <c r="K86" s="314">
        <v>0.05</v>
      </c>
      <c r="L86" s="855">
        <f>N79*K86</f>
        <v>9857.0550411074928</v>
      </c>
      <c r="M86" s="856"/>
      <c r="N86" s="57"/>
    </row>
    <row r="87" spans="1:14" ht="15.75" thickBot="1">
      <c r="B87" s="818" t="s">
        <v>1037</v>
      </c>
      <c r="C87" s="819"/>
      <c r="D87" s="819"/>
      <c r="E87" s="819"/>
      <c r="F87" s="819"/>
      <c r="G87" s="819"/>
      <c r="H87" s="819"/>
      <c r="I87" s="819"/>
      <c r="J87" s="819"/>
      <c r="K87" s="819"/>
      <c r="L87" s="819"/>
      <c r="M87" s="820"/>
      <c r="N87" s="58">
        <f>L84+L85+L86</f>
        <v>59142.33024664496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256283.4310687948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N77*M41</f>
        <v>4479.5794040438586</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6" t="s">
        <v>743</v>
      </c>
      <c r="B48" s="49" t="str">
        <f>VLOOKUP(A48,MATERIALES!A5:D372,3,FALSE)</f>
        <v xml:space="preserve">Tierra abonada </v>
      </c>
      <c r="C48" s="290"/>
      <c r="D48" s="290"/>
      <c r="E48" s="290"/>
      <c r="F48" s="290"/>
      <c r="G48" s="290"/>
      <c r="H48" s="290"/>
      <c r="I48" s="290"/>
      <c r="J48" s="320" t="str">
        <f>VLOOKUP(A48,MATERIALES!A4:D633,2,FALSE)</f>
        <v>m3</v>
      </c>
      <c r="K48" s="291">
        <v>1.31</v>
      </c>
      <c r="L48" s="276"/>
      <c r="M48" s="411">
        <f>VLOOKUP(A48,MATERIALES!A5:D389,4,FALSE)</f>
        <v>50000</v>
      </c>
      <c r="N48" s="281">
        <f>K48*M48</f>
        <v>65500</v>
      </c>
    </row>
    <row r="49" spans="1:14">
      <c r="A49" s="176" t="s">
        <v>414</v>
      </c>
      <c r="B49" s="49" t="str">
        <f>VLOOKUP(A49,MATERIALES!A6:D372,3,FALSE)</f>
        <v xml:space="preserve">Cicatrizante (para remoción de especies vegetales)
</v>
      </c>
      <c r="C49" s="434"/>
      <c r="D49" s="434"/>
      <c r="E49" s="434"/>
      <c r="F49" s="434"/>
      <c r="G49" s="434"/>
      <c r="H49" s="434"/>
      <c r="I49" s="434"/>
      <c r="J49" s="321" t="str">
        <f>VLOOKUP(A49,MATERIALES!A5:D634,2,FALSE)</f>
        <v>kg</v>
      </c>
      <c r="K49" s="406">
        <v>1</v>
      </c>
      <c r="L49" s="430"/>
      <c r="M49" s="411">
        <f>VLOOKUP(A49,MATERIALES!A6:D390,4,FALSE)</f>
        <v>14890</v>
      </c>
      <c r="N49" s="281">
        <f>K49*M49</f>
        <v>14890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80390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44795.794040438588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129665.37344448245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25933.074688896493</v>
      </c>
      <c r="M84" s="854"/>
      <c r="N84" s="57"/>
    </row>
    <row r="85" spans="1:14">
      <c r="B85" s="95" t="s">
        <v>1057</v>
      </c>
      <c r="C85" s="96"/>
      <c r="D85" s="96"/>
      <c r="E85" s="96"/>
      <c r="F85" s="96"/>
      <c r="G85" s="96"/>
      <c r="H85" s="96"/>
      <c r="I85" s="93"/>
      <c r="J85" s="94"/>
      <c r="K85" s="313">
        <v>0.05</v>
      </c>
      <c r="L85" s="853">
        <f>N79*K85</f>
        <v>6483.2686722241233</v>
      </c>
      <c r="M85" s="854"/>
      <c r="N85" s="57"/>
    </row>
    <row r="86" spans="1:14" ht="15.75" thickBot="1">
      <c r="B86" s="97" t="s">
        <v>1058</v>
      </c>
      <c r="C86" s="98"/>
      <c r="D86" s="98"/>
      <c r="E86" s="98"/>
      <c r="F86" s="98"/>
      <c r="G86" s="98"/>
      <c r="H86" s="98"/>
      <c r="I86" s="99"/>
      <c r="J86" s="100"/>
      <c r="K86" s="314">
        <v>0.05</v>
      </c>
      <c r="L86" s="855">
        <f>N79*K86</f>
        <v>6483.2686722241233</v>
      </c>
      <c r="M86" s="856"/>
      <c r="N86" s="57"/>
    </row>
    <row r="87" spans="1:14" ht="15.75" thickBot="1">
      <c r="B87" s="818" t="s">
        <v>1037</v>
      </c>
      <c r="C87" s="819"/>
      <c r="D87" s="819"/>
      <c r="E87" s="819"/>
      <c r="F87" s="819"/>
      <c r="G87" s="819"/>
      <c r="H87" s="819"/>
      <c r="I87" s="819"/>
      <c r="J87" s="819"/>
      <c r="K87" s="819"/>
      <c r="L87" s="819"/>
      <c r="M87" s="820"/>
      <c r="N87" s="58">
        <f>L84+L85+L86</f>
        <v>38899.61203334474</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168564.9854778272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N77*M41</f>
        <v>3754.9415592720588</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6" t="s">
        <v>743</v>
      </c>
      <c r="B48" s="49" t="str">
        <f>VLOOKUP(A48,MATERIALES!A5:D372,3,FALSE)</f>
        <v xml:space="preserve">Tierra abonada </v>
      </c>
      <c r="C48" s="290"/>
      <c r="D48" s="290"/>
      <c r="E48" s="290"/>
      <c r="F48" s="290"/>
      <c r="G48" s="290"/>
      <c r="H48" s="290"/>
      <c r="I48" s="290"/>
      <c r="J48" s="320" t="str">
        <f>VLOOKUP(A48,MATERIALES!A4:D633,2,FALSE)</f>
        <v>m3</v>
      </c>
      <c r="K48" s="291">
        <v>1.1000000000000001</v>
      </c>
      <c r="L48" s="276"/>
      <c r="M48" s="411">
        <f>VLOOKUP(A48,MATERIALES!A5:D389,4,FALSE)</f>
        <v>50000</v>
      </c>
      <c r="N48" s="281">
        <f>K48*M48</f>
        <v>55000.000000000007</v>
      </c>
    </row>
    <row r="49" spans="1:14">
      <c r="A49" s="176" t="s">
        <v>414</v>
      </c>
      <c r="B49" s="49" t="str">
        <f>VLOOKUP(A49,MATERIALES!A6:D372,3,FALSE)</f>
        <v xml:space="preserve">Cicatrizante (para remoción de especies vegetales)
</v>
      </c>
      <c r="C49" s="434"/>
      <c r="D49" s="434"/>
      <c r="E49" s="434"/>
      <c r="F49" s="434"/>
      <c r="G49" s="434"/>
      <c r="H49" s="434"/>
      <c r="I49" s="434"/>
      <c r="J49" s="321" t="str">
        <f>VLOOKUP(A49,MATERIALES!A5:D634,2,FALSE)</f>
        <v>kg</v>
      </c>
      <c r="K49" s="406">
        <v>1</v>
      </c>
      <c r="L49" s="430"/>
      <c r="M49" s="411">
        <f>VLOOKUP(A49,MATERIALES!A6:D390,4,FALSE)</f>
        <v>14890</v>
      </c>
      <c r="N49" s="281">
        <f>K49*M49</f>
        <v>14890</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69890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37549.415592720587</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111194.35715199265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22238.871430398533</v>
      </c>
      <c r="M84" s="854"/>
      <c r="N84" s="57"/>
    </row>
    <row r="85" spans="1:14">
      <c r="B85" s="95" t="s">
        <v>1057</v>
      </c>
      <c r="C85" s="96"/>
      <c r="D85" s="96"/>
      <c r="E85" s="96"/>
      <c r="F85" s="96"/>
      <c r="G85" s="96"/>
      <c r="H85" s="96"/>
      <c r="I85" s="93"/>
      <c r="J85" s="94"/>
      <c r="K85" s="313">
        <v>0.05</v>
      </c>
      <c r="L85" s="853">
        <f>N79*K85</f>
        <v>5559.7178575996331</v>
      </c>
      <c r="M85" s="854"/>
      <c r="N85" s="57"/>
    </row>
    <row r="86" spans="1:14" ht="15.75" thickBot="1">
      <c r="B86" s="97" t="s">
        <v>1058</v>
      </c>
      <c r="C86" s="98"/>
      <c r="D86" s="98"/>
      <c r="E86" s="98"/>
      <c r="F86" s="98"/>
      <c r="G86" s="98"/>
      <c r="H86" s="98"/>
      <c r="I86" s="99"/>
      <c r="J86" s="100"/>
      <c r="K86" s="314">
        <v>0.05</v>
      </c>
      <c r="L86" s="855">
        <f>N79*K86</f>
        <v>5559.7178575996331</v>
      </c>
      <c r="M86" s="856"/>
      <c r="N86" s="57"/>
    </row>
    <row r="87" spans="1:14" ht="15.75" thickBot="1">
      <c r="B87" s="818" t="s">
        <v>1037</v>
      </c>
      <c r="C87" s="819"/>
      <c r="D87" s="819"/>
      <c r="E87" s="819"/>
      <c r="F87" s="819"/>
      <c r="G87" s="819"/>
      <c r="H87" s="819"/>
      <c r="I87" s="819"/>
      <c r="J87" s="819"/>
      <c r="K87" s="819"/>
      <c r="L87" s="819"/>
      <c r="M87" s="820"/>
      <c r="N87" s="58">
        <f>L84+L85+L86</f>
        <v>33358.307145597799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144552.66429759044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A38" s="119"/>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N77*M41</f>
        <v>255.33602603049999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6" t="s">
        <v>743</v>
      </c>
      <c r="B48" s="49" t="str">
        <f>VLOOKUP(A48,MATERIALES!A5:D372,3,FALSE)</f>
        <v xml:space="preserve">Tierra abonada </v>
      </c>
      <c r="C48" s="290"/>
      <c r="D48" s="290"/>
      <c r="E48" s="290"/>
      <c r="F48" s="290"/>
      <c r="G48" s="290"/>
      <c r="H48" s="290"/>
      <c r="I48" s="290"/>
      <c r="J48" s="320" t="str">
        <f>VLOOKUP(A48,MATERIALES!A4:D633,2,FALSE)</f>
        <v>m3</v>
      </c>
      <c r="K48" s="291">
        <v>0.05</v>
      </c>
      <c r="L48" s="276"/>
      <c r="M48" s="411">
        <f>VLOOKUP(A48,MATERIALES!A5:D389,4,FALSE)</f>
        <v>50000</v>
      </c>
      <c r="N48" s="281">
        <f>K48*M48</f>
        <v>2500</v>
      </c>
    </row>
    <row r="49" spans="1:14">
      <c r="A49" s="176" t="s">
        <v>845</v>
      </c>
      <c r="B49" s="49" t="str">
        <f>VLOOKUP(A49,MATERIALES!A6:D372,3,FALSE)</f>
        <v>Agua</v>
      </c>
      <c r="C49" s="434"/>
      <c r="D49" s="434"/>
      <c r="E49" s="434"/>
      <c r="F49" s="434"/>
      <c r="G49" s="434"/>
      <c r="H49" s="434"/>
      <c r="I49" s="434"/>
      <c r="J49" s="321" t="str">
        <f>VLOOKUP(A49,MATERIALES!A5:D634,2,FALSE)</f>
        <v>lt</v>
      </c>
      <c r="K49" s="406">
        <v>5</v>
      </c>
      <c r="L49" s="430"/>
      <c r="M49" s="411">
        <f>VLOOKUP(A49,MATERIALES!A6:D390,4,FALSE)</f>
        <v>60</v>
      </c>
      <c r="N49" s="281">
        <f>K49*M49</f>
        <v>300</v>
      </c>
    </row>
    <row r="50" spans="1:14">
      <c r="A50" s="176" t="s">
        <v>997</v>
      </c>
      <c r="B50" s="49" t="str">
        <f>VLOOKUP(A50,MATERIALES!A6:D372,3,FALSE)</f>
        <v>Cespedones</v>
      </c>
      <c r="C50" s="434"/>
      <c r="D50" s="434"/>
      <c r="E50" s="434"/>
      <c r="F50" s="434"/>
      <c r="G50" s="434"/>
      <c r="H50" s="434"/>
      <c r="I50" s="434"/>
      <c r="J50" s="321" t="str">
        <f>VLOOKUP(A50,MATERIALES!A6:D635,2,FALSE)</f>
        <v>m2</v>
      </c>
      <c r="K50" s="406">
        <v>1</v>
      </c>
      <c r="L50" s="430"/>
      <c r="M50" s="411">
        <f>VLOOKUP(A50,MATERIALES!A6:D391,4,FALSE)</f>
        <v>15000</v>
      </c>
      <c r="N50" s="281">
        <f>K50*M50</f>
        <v>15000</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17800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2553.3602603049999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20608.6962863355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4121.7392572671006</v>
      </c>
      <c r="M84" s="854"/>
      <c r="N84" s="57"/>
    </row>
    <row r="85" spans="1:14">
      <c r="B85" s="95" t="s">
        <v>1057</v>
      </c>
      <c r="C85" s="96"/>
      <c r="D85" s="96"/>
      <c r="E85" s="96"/>
      <c r="F85" s="96"/>
      <c r="G85" s="96"/>
      <c r="H85" s="96"/>
      <c r="I85" s="93"/>
      <c r="J85" s="94"/>
      <c r="K85" s="313">
        <v>0.05</v>
      </c>
      <c r="L85" s="853">
        <f>N79*K85</f>
        <v>1030.4348143167751</v>
      </c>
      <c r="M85" s="854"/>
      <c r="N85" s="57"/>
    </row>
    <row r="86" spans="1:14" ht="15.75" thickBot="1">
      <c r="B86" s="97" t="s">
        <v>1058</v>
      </c>
      <c r="C86" s="98"/>
      <c r="D86" s="98"/>
      <c r="E86" s="98"/>
      <c r="F86" s="98"/>
      <c r="G86" s="98"/>
      <c r="H86" s="98"/>
      <c r="I86" s="99"/>
      <c r="J86" s="100"/>
      <c r="K86" s="314">
        <v>0.05</v>
      </c>
      <c r="L86" s="855">
        <f>N79*K86</f>
        <v>1030.4348143167751</v>
      </c>
      <c r="M86" s="856"/>
      <c r="N86" s="57"/>
    </row>
    <row r="87" spans="1:14" ht="15.75" thickBot="1">
      <c r="B87" s="818" t="s">
        <v>1037</v>
      </c>
      <c r="C87" s="819"/>
      <c r="D87" s="819"/>
      <c r="E87" s="819"/>
      <c r="F87" s="819"/>
      <c r="G87" s="819"/>
      <c r="H87" s="819"/>
      <c r="I87" s="819"/>
      <c r="J87" s="819"/>
      <c r="K87" s="819"/>
      <c r="L87" s="819"/>
      <c r="M87" s="820"/>
      <c r="N87" s="58">
        <f>L84+L85+L86</f>
        <v>6182.6088859006513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26791.305172236152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7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0.1</v>
      </c>
      <c r="N41" s="353">
        <f>N77*M41</f>
        <v>102.1344104122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6" t="s">
        <v>429</v>
      </c>
      <c r="B48" s="49" t="str">
        <f>VLOOKUP(A48,MATERIALES!A5:D372,3,FALSE)</f>
        <v>Costal de fibra o fique</v>
      </c>
      <c r="C48" s="290"/>
      <c r="D48" s="290"/>
      <c r="E48" s="290"/>
      <c r="F48" s="290"/>
      <c r="G48" s="290"/>
      <c r="H48" s="290"/>
      <c r="I48" s="290"/>
      <c r="J48" s="320" t="str">
        <f>VLOOKUP(A48,MATERIALES!A4:D633,2,FALSE)</f>
        <v>m2</v>
      </c>
      <c r="K48" s="291">
        <v>1</v>
      </c>
      <c r="L48" s="276"/>
      <c r="M48" s="411">
        <f>VLOOKUP(A48,MATERIALES!A5:D389,4,FALSE)</f>
        <v>0</v>
      </c>
      <c r="N48" s="281">
        <f>K48*M48</f>
        <v>0</v>
      </c>
    </row>
    <row r="49" spans="1:14">
      <c r="A49" s="176" t="s">
        <v>688</v>
      </c>
      <c r="B49" s="49" t="str">
        <f>VLOOKUP(A49,MATERIALES!A6:D372,3,FALSE)</f>
        <v>Semillas para empradizar</v>
      </c>
      <c r="C49" s="434"/>
      <c r="D49" s="434"/>
      <c r="E49" s="434"/>
      <c r="F49" s="434"/>
      <c r="G49" s="434"/>
      <c r="H49" s="434"/>
      <c r="I49" s="434"/>
      <c r="J49" s="321" t="str">
        <f>VLOOKUP(A49,MATERIALES!A5:D634,2,FALSE)</f>
        <v>kg</v>
      </c>
      <c r="K49" s="406">
        <v>0.05</v>
      </c>
      <c r="L49" s="430"/>
      <c r="M49" s="411">
        <f>VLOOKUP(A49,MATERIALES!A6:D390,4,FALSE)</f>
        <v>32000</v>
      </c>
      <c r="N49" s="281">
        <f>K49*M49</f>
        <v>1600</v>
      </c>
    </row>
    <row r="50" spans="1:14">
      <c r="A50" s="176" t="s">
        <v>743</v>
      </c>
      <c r="B50" s="49" t="str">
        <f>VLOOKUP(A50,MATERIALES!A6:D372,3,FALSE)</f>
        <v xml:space="preserve">Tierra abonada </v>
      </c>
      <c r="C50" s="434"/>
      <c r="D50" s="434"/>
      <c r="E50" s="434"/>
      <c r="F50" s="434"/>
      <c r="G50" s="434"/>
      <c r="H50" s="434"/>
      <c r="I50" s="434"/>
      <c r="J50" s="321" t="str">
        <f>VLOOKUP(A50,MATERIALES!A6:D635,2,FALSE)</f>
        <v>m3</v>
      </c>
      <c r="K50" s="406">
        <v>7.4999999999999997E-2</v>
      </c>
      <c r="L50" s="430"/>
      <c r="M50" s="411">
        <f>VLOOKUP(A50,MATERIALES!A6:D391,4,FALSE)</f>
        <v>50000</v>
      </c>
      <c r="N50" s="281">
        <f>K50*M50</f>
        <v>3750</v>
      </c>
    </row>
    <row r="51" spans="1:14">
      <c r="A51" s="176" t="s">
        <v>845</v>
      </c>
      <c r="B51" s="49" t="str">
        <f>VLOOKUP(A51,MATERIALES!A6:D372,3,FALSE)</f>
        <v>Agua</v>
      </c>
      <c r="C51" s="434"/>
      <c r="D51" s="434"/>
      <c r="E51" s="434"/>
      <c r="F51" s="434"/>
      <c r="G51" s="434"/>
      <c r="H51" s="434"/>
      <c r="I51" s="434"/>
      <c r="J51" s="321" t="str">
        <f>VLOOKUP(A51,MATERIALES!A6:D636,2,FALSE)</f>
        <v>lt</v>
      </c>
      <c r="K51" s="406">
        <v>5</v>
      </c>
      <c r="L51" s="430"/>
      <c r="M51" s="411">
        <f>VLOOKUP(A51,MATERIALES!A6:D392,4,FALSE)</f>
        <v>60</v>
      </c>
      <c r="N51" s="281">
        <f>K51*M51</f>
        <v>300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5650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1021.344104122</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6773.4785145342003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1354.6957029068401</v>
      </c>
      <c r="M84" s="854"/>
      <c r="N84" s="57"/>
    </row>
    <row r="85" spans="1:14">
      <c r="B85" s="95" t="s">
        <v>1057</v>
      </c>
      <c r="C85" s="96"/>
      <c r="D85" s="96"/>
      <c r="E85" s="96"/>
      <c r="F85" s="96"/>
      <c r="G85" s="96"/>
      <c r="H85" s="96"/>
      <c r="I85" s="93"/>
      <c r="J85" s="94"/>
      <c r="K85" s="313">
        <v>0.05</v>
      </c>
      <c r="L85" s="853">
        <f>N79*K85</f>
        <v>338.67392572671002</v>
      </c>
      <c r="M85" s="854"/>
      <c r="N85" s="57"/>
    </row>
    <row r="86" spans="1:14" ht="15.75" thickBot="1">
      <c r="B86" s="97" t="s">
        <v>1058</v>
      </c>
      <c r="C86" s="98"/>
      <c r="D86" s="98"/>
      <c r="E86" s="98"/>
      <c r="F86" s="98"/>
      <c r="G86" s="98"/>
      <c r="H86" s="98"/>
      <c r="I86" s="99"/>
      <c r="J86" s="100"/>
      <c r="K86" s="314">
        <v>0.05</v>
      </c>
      <c r="L86" s="855">
        <f>N79*K86</f>
        <v>338.67392572671002</v>
      </c>
      <c r="M86" s="856"/>
      <c r="N86" s="57"/>
    </row>
    <row r="87" spans="1:14" ht="15.75" thickBot="1">
      <c r="B87" s="818" t="s">
        <v>1037</v>
      </c>
      <c r="C87" s="819"/>
      <c r="D87" s="819"/>
      <c r="E87" s="819"/>
      <c r="F87" s="819"/>
      <c r="G87" s="819"/>
      <c r="H87" s="819"/>
      <c r="I87" s="819"/>
      <c r="J87" s="819"/>
      <c r="K87" s="819"/>
      <c r="L87" s="819"/>
      <c r="M87" s="820"/>
      <c r="N87" s="58">
        <f>L84+L85+L86</f>
        <v>2032.04355436026</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8805.522068894461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253</v>
      </c>
      <c r="B36" s="867" t="str">
        <f>VLOOKUP(A36,EQUIPOS!A6:D154,3,FALSE)</f>
        <v>Máquina hidrosembradora</v>
      </c>
      <c r="C36" s="868"/>
      <c r="D36" s="868"/>
      <c r="E36" s="868"/>
      <c r="F36" s="868"/>
      <c r="G36" s="868"/>
      <c r="H36" s="869"/>
      <c r="I36" s="276"/>
      <c r="J36" s="277"/>
      <c r="K36" s="278">
        <f>VLOOKUP(A36,EQUIPOS!A6:D163,4,FALSE)</f>
        <v>19906.847264129301</v>
      </c>
      <c r="L36" s="279"/>
      <c r="M36" s="345">
        <v>350</v>
      </c>
      <c r="N36" s="281">
        <f>K36/M36</f>
        <v>56.87670646894086</v>
      </c>
    </row>
    <row r="37" spans="1:14">
      <c r="A37" s="119" t="s">
        <v>138</v>
      </c>
      <c r="B37" s="867" t="str">
        <f>VLOOKUP(A37,EQUIPOS!A7:D154,3,FALSE)</f>
        <v>Camioneta D-300</v>
      </c>
      <c r="C37" s="868"/>
      <c r="D37" s="868"/>
      <c r="E37" s="868"/>
      <c r="F37" s="868"/>
      <c r="G37" s="868"/>
      <c r="H37" s="869"/>
      <c r="I37" s="430"/>
      <c r="J37" s="431"/>
      <c r="K37" s="278">
        <f>VLOOKUP(A37,EQUIPOS!A7:D164,4,FALSE)</f>
        <v>52997.762462750114</v>
      </c>
      <c r="L37" s="344"/>
      <c r="M37" s="345">
        <v>350</v>
      </c>
      <c r="N37" s="281">
        <f>K37/M37</f>
        <v>151.42217846500031</v>
      </c>
    </row>
    <row r="38" spans="1:14">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4.5595718934017855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212.85845682734296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6" t="s">
        <v>429</v>
      </c>
      <c r="B48" s="49" t="str">
        <f>VLOOKUP(A48,MATERIALES!A5:D372,3,FALSE)</f>
        <v>Costal de fibra o fique</v>
      </c>
      <c r="C48" s="290"/>
      <c r="D48" s="290"/>
      <c r="E48" s="290"/>
      <c r="F48" s="290"/>
      <c r="G48" s="290"/>
      <c r="H48" s="290"/>
      <c r="I48" s="290"/>
      <c r="J48" s="320" t="str">
        <f>VLOOKUP(A48,MATERIALES!A4:D633,2,FALSE)</f>
        <v>m2</v>
      </c>
      <c r="K48" s="291">
        <v>1</v>
      </c>
      <c r="L48" s="276"/>
      <c r="M48" s="411">
        <f>VLOOKUP(A48,MATERIALES!A5:D389,4,FALSE)</f>
        <v>0</v>
      </c>
      <c r="N48" s="281">
        <f>K48*M48</f>
        <v>0</v>
      </c>
    </row>
    <row r="49" spans="1:14">
      <c r="A49" s="176" t="s">
        <v>509</v>
      </c>
      <c r="B49" s="49" t="str">
        <f>VLOOKUP(A49,MATERIALES!A6:D372,3,FALSE)</f>
        <v>Mulch Orgánico</v>
      </c>
      <c r="C49" s="434"/>
      <c r="D49" s="434"/>
      <c r="E49" s="434"/>
      <c r="F49" s="434"/>
      <c r="G49" s="434"/>
      <c r="H49" s="434"/>
      <c r="I49" s="434"/>
      <c r="J49" s="321" t="str">
        <f>VLOOKUP(A49,MATERIALES!A5:D634,2,FALSE)</f>
        <v>kg</v>
      </c>
      <c r="K49" s="406">
        <v>0.4</v>
      </c>
      <c r="L49" s="430"/>
      <c r="M49" s="411">
        <f>VLOOKUP(A49,MATERIALES!A6:D390,4,FALSE)</f>
        <v>2401</v>
      </c>
      <c r="N49" s="281">
        <f>K49*M49</f>
        <v>960.40000000000009</v>
      </c>
    </row>
    <row r="50" spans="1:14">
      <c r="A50" s="176" t="s">
        <v>845</v>
      </c>
      <c r="B50" s="49" t="str">
        <f>VLOOKUP(A50,MATERIALES!A6:D372,3,FALSE)</f>
        <v>Agua</v>
      </c>
      <c r="C50" s="434"/>
      <c r="D50" s="434"/>
      <c r="E50" s="434"/>
      <c r="F50" s="434"/>
      <c r="G50" s="434"/>
      <c r="H50" s="434"/>
      <c r="I50" s="434"/>
      <c r="J50" s="321" t="str">
        <f>VLOOKUP(A50,MATERIALES!A6:D635,2,FALSE)</f>
        <v>lt</v>
      </c>
      <c r="K50" s="406">
        <v>5</v>
      </c>
      <c r="L50" s="430"/>
      <c r="M50" s="411">
        <f>VLOOKUP(A50,MATERIALES!A6:D391,4,FALSE)</f>
        <v>60</v>
      </c>
      <c r="N50" s="281">
        <f>K50*M50</f>
        <v>300</v>
      </c>
    </row>
    <row r="51" spans="1:14">
      <c r="A51" s="176" t="s">
        <v>688</v>
      </c>
      <c r="B51" s="49" t="str">
        <f>VLOOKUP(A51,MATERIALES!A6:D372,3,FALSE)</f>
        <v>Semillas para empradizar</v>
      </c>
      <c r="C51" s="434"/>
      <c r="D51" s="434"/>
      <c r="E51" s="434"/>
      <c r="F51" s="434"/>
      <c r="G51" s="434"/>
      <c r="H51" s="434"/>
      <c r="I51" s="434"/>
      <c r="J51" s="321" t="str">
        <f>VLOOKUP(A51,MATERIALES!A6:D636,2,FALSE)</f>
        <v>kg</v>
      </c>
      <c r="K51" s="406">
        <v>0.05</v>
      </c>
      <c r="L51" s="430"/>
      <c r="M51" s="411">
        <f>VLOOKUP(A51,MATERIALES!A6:D392,4,FALSE)</f>
        <v>32000</v>
      </c>
      <c r="N51" s="281">
        <f>K51*M51</f>
        <v>1600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2860.4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91.191437868035706</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3164.449894695379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632.88997893907583</v>
      </c>
      <c r="M84" s="854"/>
      <c r="N84" s="57"/>
    </row>
    <row r="85" spans="1:14">
      <c r="B85" s="95" t="s">
        <v>1057</v>
      </c>
      <c r="C85" s="96"/>
      <c r="D85" s="96"/>
      <c r="E85" s="96"/>
      <c r="F85" s="96"/>
      <c r="G85" s="96"/>
      <c r="H85" s="96"/>
      <c r="I85" s="93"/>
      <c r="J85" s="94"/>
      <c r="K85" s="313">
        <v>0.05</v>
      </c>
      <c r="L85" s="853">
        <f>N79*K85</f>
        <v>158.22249473476896</v>
      </c>
      <c r="M85" s="854"/>
      <c r="N85" s="57"/>
    </row>
    <row r="86" spans="1:14" ht="15.75" thickBot="1">
      <c r="B86" s="97" t="s">
        <v>1058</v>
      </c>
      <c r="C86" s="98"/>
      <c r="D86" s="98"/>
      <c r="E86" s="98"/>
      <c r="F86" s="98"/>
      <c r="G86" s="98"/>
      <c r="H86" s="98"/>
      <c r="I86" s="99"/>
      <c r="J86" s="100"/>
      <c r="K86" s="314">
        <v>0.05</v>
      </c>
      <c r="L86" s="855">
        <f>N79*K86</f>
        <v>158.22249473476896</v>
      </c>
      <c r="M86" s="856"/>
      <c r="N86" s="57"/>
    </row>
    <row r="87" spans="1:14" ht="15.75" thickBot="1">
      <c r="B87" s="818" t="s">
        <v>1037</v>
      </c>
      <c r="C87" s="819"/>
      <c r="D87" s="819"/>
      <c r="E87" s="819"/>
      <c r="F87" s="819"/>
      <c r="G87" s="819"/>
      <c r="H87" s="819"/>
      <c r="I87" s="819"/>
      <c r="J87" s="819"/>
      <c r="K87" s="819"/>
      <c r="L87" s="819"/>
      <c r="M87" s="820"/>
      <c r="N87" s="58">
        <f>L84+L85+L86</f>
        <v>949.33496840861369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4113.7848631039924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29.25" customHeight="1" thickBot="1">
      <c r="A31" t="s">
        <v>1929</v>
      </c>
      <c r="B31" s="86" t="s">
        <v>1810</v>
      </c>
      <c r="C31" s="960" t="s">
        <v>2155</v>
      </c>
      <c r="D31" s="961"/>
      <c r="E31" s="961"/>
      <c r="F31" s="961"/>
      <c r="G31" s="961"/>
      <c r="H31" s="961"/>
      <c r="I31" s="961"/>
      <c r="J31" s="961"/>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6"/>
      <c r="J36" s="277"/>
      <c r="K36" s="278">
        <f>VLOOKUP(A36,EQUIPOS!A6:D163,4,FALSE)</f>
        <v>52997.762462750114</v>
      </c>
      <c r="L36" s="279"/>
      <c r="M36" s="345">
        <v>8000</v>
      </c>
      <c r="N36" s="281">
        <f>K36/M36</f>
        <v>6.6247203078437646</v>
      </c>
    </row>
    <row r="37" spans="1:14">
      <c r="A37" s="119"/>
      <c r="B37" s="867"/>
      <c r="C37" s="868"/>
      <c r="D37" s="868"/>
      <c r="E37" s="868"/>
      <c r="F37" s="868"/>
      <c r="G37" s="868"/>
      <c r="H37" s="869"/>
      <c r="I37" s="430"/>
      <c r="J37" s="431"/>
      <c r="K37" s="278"/>
      <c r="L37" s="344"/>
      <c r="M37" s="345"/>
      <c r="N37" s="281"/>
    </row>
    <row r="38" spans="1:14">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25.533602603049999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32.158322910893766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6" t="s">
        <v>521</v>
      </c>
      <c r="B48" s="49" t="str">
        <f>VLOOKUP(A48,MATERIALES!A5:D372,3,FALSE)</f>
        <v>Manto Temporal (Protección de Taludes)</v>
      </c>
      <c r="C48" s="290"/>
      <c r="D48" s="290"/>
      <c r="E48" s="290"/>
      <c r="F48" s="290"/>
      <c r="G48" s="290"/>
      <c r="H48" s="290"/>
      <c r="I48" s="290"/>
      <c r="J48" s="320" t="str">
        <f>VLOOKUP(A48,MATERIALES!A4:D633,2,FALSE)</f>
        <v>m2</v>
      </c>
      <c r="K48" s="495">
        <v>1.05</v>
      </c>
      <c r="L48" s="276"/>
      <c r="M48" s="411">
        <f>VLOOKUP(A48,MATERIALES!A5:D389,4,FALSE)</f>
        <v>3961</v>
      </c>
      <c r="N48" s="281">
        <f>K48*M48</f>
        <v>4159.05</v>
      </c>
    </row>
    <row r="49" spans="1:14">
      <c r="A49" s="176" t="s">
        <v>605</v>
      </c>
      <c r="B49" s="49" t="str">
        <f>VLOOKUP(A49,MATERIALES!A6:D372,3,FALSE)</f>
        <v>Mezcla Fértil</v>
      </c>
      <c r="C49" s="434"/>
      <c r="D49" s="434"/>
      <c r="E49" s="434"/>
      <c r="F49" s="434"/>
      <c r="G49" s="434"/>
      <c r="H49" s="434"/>
      <c r="I49" s="434"/>
      <c r="J49" s="321" t="str">
        <f>VLOOKUP(A49,MATERIALES!A5:D634,2,FALSE)</f>
        <v>m2</v>
      </c>
      <c r="K49" s="495">
        <v>1</v>
      </c>
      <c r="L49" s="430"/>
      <c r="M49" s="411">
        <f>VLOOKUP(A49,MATERIALES!A6:D390,4,FALSE)</f>
        <v>16905</v>
      </c>
      <c r="N49" s="281">
        <f>K49*M49</f>
        <v>16905</v>
      </c>
    </row>
    <row r="50" spans="1:14">
      <c r="A50" s="176" t="s">
        <v>899</v>
      </c>
      <c r="B50" s="49" t="str">
        <f>VLOOKUP(A50,MATERIALES!A6:D372,3,FALSE)</f>
        <v>Anclaje para fijación del manto</v>
      </c>
      <c r="C50" s="434"/>
      <c r="D50" s="434"/>
      <c r="E50" s="434"/>
      <c r="F50" s="434"/>
      <c r="G50" s="434"/>
      <c r="H50" s="434"/>
      <c r="I50" s="434"/>
      <c r="J50" s="321" t="str">
        <f>VLOOKUP(A50,MATERIALES!A6:D635,2,FALSE)</f>
        <v>u</v>
      </c>
      <c r="K50" s="495">
        <v>2</v>
      </c>
      <c r="L50" s="430"/>
      <c r="M50" s="411">
        <f>VLOOKUP(A50,MATERIALES!A6:D391,4,FALSE)</f>
        <v>954</v>
      </c>
      <c r="N50" s="281">
        <f>K50*M50</f>
        <v>1908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22972.05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2553.3602603049999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25557.568583215892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5111.5137166431787</v>
      </c>
      <c r="M84" s="854"/>
      <c r="N84" s="57"/>
    </row>
    <row r="85" spans="1:14">
      <c r="B85" s="95" t="s">
        <v>1057</v>
      </c>
      <c r="C85" s="96"/>
      <c r="D85" s="96"/>
      <c r="E85" s="96"/>
      <c r="F85" s="96"/>
      <c r="G85" s="96"/>
      <c r="H85" s="96"/>
      <c r="I85" s="93"/>
      <c r="J85" s="94"/>
      <c r="K85" s="313">
        <v>0.05</v>
      </c>
      <c r="L85" s="853">
        <f>N79*K85</f>
        <v>1277.8784291607947</v>
      </c>
      <c r="M85" s="854"/>
      <c r="N85" s="57"/>
    </row>
    <row r="86" spans="1:14" ht="15.75" thickBot="1">
      <c r="B86" s="97" t="s">
        <v>1058</v>
      </c>
      <c r="C86" s="98"/>
      <c r="D86" s="98"/>
      <c r="E86" s="98"/>
      <c r="F86" s="98"/>
      <c r="G86" s="98"/>
      <c r="H86" s="98"/>
      <c r="I86" s="99"/>
      <c r="J86" s="100"/>
      <c r="K86" s="314">
        <v>0.05</v>
      </c>
      <c r="L86" s="855">
        <f>N79*K86</f>
        <v>1277.8784291607947</v>
      </c>
      <c r="M86" s="856"/>
      <c r="N86" s="57"/>
    </row>
    <row r="87" spans="1:14" ht="15.75" thickBot="1">
      <c r="B87" s="818" t="s">
        <v>1037</v>
      </c>
      <c r="C87" s="819"/>
      <c r="D87" s="819"/>
      <c r="E87" s="819"/>
      <c r="F87" s="819"/>
      <c r="G87" s="819"/>
      <c r="H87" s="819"/>
      <c r="I87" s="819"/>
      <c r="J87" s="819"/>
      <c r="K87" s="819"/>
      <c r="L87" s="819"/>
      <c r="M87" s="820"/>
      <c r="N87" s="58">
        <f>L84+L85+L86</f>
        <v>7667.2705749647675</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33224.839158180657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28.5" customHeight="1" thickBot="1">
      <c r="A31" t="s">
        <v>1929</v>
      </c>
      <c r="B31" s="86" t="s">
        <v>1811</v>
      </c>
      <c r="C31" s="960" t="s">
        <v>2158</v>
      </c>
      <c r="D31" s="961"/>
      <c r="E31" s="961"/>
      <c r="F31" s="961"/>
      <c r="G31" s="961"/>
      <c r="H31" s="961"/>
      <c r="I31" s="961"/>
      <c r="J31" s="961"/>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138</v>
      </c>
      <c r="B36" s="867" t="str">
        <f>VLOOKUP(A36,EQUIPOS!A6:D154,3,FALSE)</f>
        <v>Camioneta D-300</v>
      </c>
      <c r="C36" s="868"/>
      <c r="D36" s="868"/>
      <c r="E36" s="868"/>
      <c r="F36" s="868"/>
      <c r="G36" s="868"/>
      <c r="H36" s="869"/>
      <c r="I36" s="276"/>
      <c r="J36" s="277"/>
      <c r="K36" s="278">
        <f>VLOOKUP(A36,EQUIPOS!A6:D163,4,FALSE)</f>
        <v>52997.762462750114</v>
      </c>
      <c r="L36" s="279"/>
      <c r="M36" s="345">
        <v>8000</v>
      </c>
      <c r="N36" s="281">
        <f>K36/M36</f>
        <v>6.6247203078437646</v>
      </c>
    </row>
    <row r="37" spans="1:14">
      <c r="A37" s="119"/>
      <c r="B37" s="867"/>
      <c r="C37" s="868"/>
      <c r="D37" s="868"/>
      <c r="E37" s="868"/>
      <c r="F37" s="868"/>
      <c r="G37" s="868"/>
      <c r="H37" s="869"/>
      <c r="I37" s="430"/>
      <c r="J37" s="431"/>
      <c r="K37" s="278"/>
      <c r="L37" s="344"/>
      <c r="M37" s="345"/>
      <c r="N37" s="281"/>
    </row>
    <row r="38" spans="1:14">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25.533602603049999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32.158322910893766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6" t="s">
        <v>522</v>
      </c>
      <c r="B48" s="49" t="str">
        <f>VLOOKUP(A48,MATERIALES!A5:D372,3,FALSE)</f>
        <v>Manto Permanente (Protección de Taludes)</v>
      </c>
      <c r="C48" s="290"/>
      <c r="D48" s="290"/>
      <c r="E48" s="290"/>
      <c r="F48" s="290"/>
      <c r="G48" s="290"/>
      <c r="H48" s="290"/>
      <c r="I48" s="290"/>
      <c r="J48" s="320" t="str">
        <f>VLOOKUP(A48,MATERIALES!A4:D633,2,FALSE)</f>
        <v>m2</v>
      </c>
      <c r="K48" s="495">
        <v>1.05</v>
      </c>
      <c r="L48" s="276"/>
      <c r="M48" s="411">
        <f>VLOOKUP(A48,MATERIALES!A5:D389,4,FALSE)</f>
        <v>8084</v>
      </c>
      <c r="N48" s="281">
        <f>K48*M48</f>
        <v>8488.2000000000007</v>
      </c>
    </row>
    <row r="49" spans="1:14">
      <c r="A49" s="176" t="s">
        <v>605</v>
      </c>
      <c r="B49" s="49" t="str">
        <f>VLOOKUP(A49,MATERIALES!A6:D372,3,FALSE)</f>
        <v>Mezcla Fértil</v>
      </c>
      <c r="C49" s="434"/>
      <c r="D49" s="434"/>
      <c r="E49" s="434"/>
      <c r="F49" s="434"/>
      <c r="G49" s="434"/>
      <c r="H49" s="434"/>
      <c r="I49" s="434"/>
      <c r="J49" s="321" t="str">
        <f>VLOOKUP(A49,MATERIALES!A5:D634,2,FALSE)</f>
        <v>m2</v>
      </c>
      <c r="K49" s="495">
        <v>1</v>
      </c>
      <c r="L49" s="430"/>
      <c r="M49" s="411">
        <f>VLOOKUP(A49,MATERIALES!A6:D390,4,FALSE)</f>
        <v>16905</v>
      </c>
      <c r="N49" s="281">
        <f>K49*M49</f>
        <v>16905</v>
      </c>
    </row>
    <row r="50" spans="1:14">
      <c r="A50" s="176" t="s">
        <v>899</v>
      </c>
      <c r="B50" s="49" t="str">
        <f>VLOOKUP(A50,MATERIALES!A6:D372,3,FALSE)</f>
        <v>Anclaje para fijación del manto</v>
      </c>
      <c r="C50" s="434"/>
      <c r="D50" s="434"/>
      <c r="E50" s="434"/>
      <c r="F50" s="434"/>
      <c r="G50" s="434"/>
      <c r="H50" s="434"/>
      <c r="I50" s="434"/>
      <c r="J50" s="321" t="str">
        <f>VLOOKUP(A50,MATERIALES!A6:D635,2,FALSE)</f>
        <v>u</v>
      </c>
      <c r="K50" s="495">
        <v>2</v>
      </c>
      <c r="L50" s="430"/>
      <c r="M50" s="411">
        <f>VLOOKUP(A50,MATERIALES!A6:D391,4,FALSE)</f>
        <v>954</v>
      </c>
      <c r="N50" s="281">
        <f>K50*M50</f>
        <v>1908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27301.200000000001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2553.3602603049999</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29886.718583215894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5977.3437166431795</v>
      </c>
      <c r="M84" s="854"/>
      <c r="N84" s="57"/>
    </row>
    <row r="85" spans="1:14">
      <c r="B85" s="95" t="s">
        <v>1057</v>
      </c>
      <c r="C85" s="96"/>
      <c r="D85" s="96"/>
      <c r="E85" s="96"/>
      <c r="F85" s="96"/>
      <c r="G85" s="96"/>
      <c r="H85" s="96"/>
      <c r="I85" s="93"/>
      <c r="J85" s="94"/>
      <c r="K85" s="313">
        <v>0.05</v>
      </c>
      <c r="L85" s="853">
        <f>N79*K85</f>
        <v>1494.3359291607949</v>
      </c>
      <c r="M85" s="854"/>
      <c r="N85" s="57"/>
    </row>
    <row r="86" spans="1:14" ht="15.75" thickBot="1">
      <c r="B86" s="97" t="s">
        <v>1058</v>
      </c>
      <c r="C86" s="98"/>
      <c r="D86" s="98"/>
      <c r="E86" s="98"/>
      <c r="F86" s="98"/>
      <c r="G86" s="98"/>
      <c r="H86" s="98"/>
      <c r="I86" s="99"/>
      <c r="J86" s="100"/>
      <c r="K86" s="314">
        <v>0.05</v>
      </c>
      <c r="L86" s="855">
        <f>N79*K86</f>
        <v>1494.3359291607949</v>
      </c>
      <c r="M86" s="856"/>
      <c r="N86" s="57"/>
    </row>
    <row r="87" spans="1:14" ht="15.75" thickBot="1">
      <c r="B87" s="818" t="s">
        <v>1037</v>
      </c>
      <c r="C87" s="819"/>
      <c r="D87" s="819"/>
      <c r="E87" s="819"/>
      <c r="F87" s="819"/>
      <c r="G87" s="819"/>
      <c r="H87" s="819"/>
      <c r="I87" s="819"/>
      <c r="J87" s="819"/>
      <c r="K87" s="819"/>
      <c r="L87" s="819"/>
      <c r="M87" s="820"/>
      <c r="N87" s="58">
        <f>L84+L85+L86</f>
        <v>8966.0155749647693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38852.734158180661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30"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t="s">
        <v>119</v>
      </c>
      <c r="B36" s="867" t="str">
        <f>VLOOKUP(A36,EQUIPOS!A6:D154,3,FALSE)</f>
        <v xml:space="preserve">Bomba de concreto, Producción: 30 m3/h, POTENCIA: 67 HP, MAX PRESION DE CONCRETO: 1150 PSI
</v>
      </c>
      <c r="C36" s="868"/>
      <c r="D36" s="868"/>
      <c r="E36" s="868"/>
      <c r="F36" s="868"/>
      <c r="G36" s="868"/>
      <c r="H36" s="869"/>
      <c r="I36" s="276"/>
      <c r="J36" s="277"/>
      <c r="K36" s="278">
        <f>VLOOKUP(A36,EQUIPOS!A6:D163,4,FALSE)</f>
        <v>59921.796439965263</v>
      </c>
      <c r="L36" s="279"/>
      <c r="M36" s="345">
        <v>100</v>
      </c>
      <c r="N36" s="281">
        <f>K36/M36</f>
        <v>599.2179643996526</v>
      </c>
    </row>
    <row r="37" spans="1:14">
      <c r="A37" s="119" t="s">
        <v>138</v>
      </c>
      <c r="B37" s="867" t="str">
        <f>VLOOKUP(A37,EQUIPOS!A7:D154,3,FALSE)</f>
        <v>Camioneta D-300</v>
      </c>
      <c r="C37" s="868"/>
      <c r="D37" s="868"/>
      <c r="E37" s="868"/>
      <c r="F37" s="868"/>
      <c r="G37" s="868"/>
      <c r="H37" s="869"/>
      <c r="I37" s="430"/>
      <c r="J37" s="431"/>
      <c r="K37" s="278">
        <f>VLOOKUP(A37,EQUIPOS!A7:D164,4,FALSE)</f>
        <v>52997.762462750114</v>
      </c>
      <c r="L37" s="344"/>
      <c r="M37" s="345">
        <v>1000</v>
      </c>
      <c r="N37" s="281">
        <f>K37/M37</f>
        <v>52.997762462750117</v>
      </c>
    </row>
    <row r="38" spans="1:14">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0.01</v>
      </c>
      <c r="N41" s="353">
        <f>N77*M41</f>
        <v>3.8300403904575</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656.04576725286017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6" t="s">
        <v>606</v>
      </c>
      <c r="B48" s="49" t="str">
        <f>VLOOKUP(A48,MATERIALES!A5:D372,3,FALSE)</f>
        <v>Mortero 1:3</v>
      </c>
      <c r="C48" s="290"/>
      <c r="D48" s="290"/>
      <c r="E48" s="290"/>
      <c r="F48" s="290"/>
      <c r="G48" s="290"/>
      <c r="H48" s="290"/>
      <c r="I48" s="290"/>
      <c r="J48" s="320" t="str">
        <f>VLOOKUP(A48,MATERIALES!A4:D633,2,FALSE)</f>
        <v>m3</v>
      </c>
      <c r="K48" s="495">
        <v>0.1</v>
      </c>
      <c r="L48" s="276"/>
      <c r="M48" s="411">
        <f>VLOOKUP(A48,MATERIALES!A5:D389,4,FALSE)</f>
        <v>467610</v>
      </c>
      <c r="N48" s="281">
        <f>K48*M48</f>
        <v>46761</v>
      </c>
    </row>
    <row r="49" spans="1:14">
      <c r="A49" s="176" t="s">
        <v>806</v>
      </c>
      <c r="B49" s="49" t="str">
        <f>VLOOKUP(A49,MATERIALES!A6:D372,3,FALSE)</f>
        <v>Varilla 5/8</v>
      </c>
      <c r="C49" s="434"/>
      <c r="D49" s="434"/>
      <c r="E49" s="434"/>
      <c r="F49" s="434"/>
      <c r="G49" s="434"/>
      <c r="H49" s="434"/>
      <c r="I49" s="434"/>
      <c r="J49" s="321" t="str">
        <f>VLOOKUP(A49,MATERIALES!A5:D634,2,FALSE)</f>
        <v>kg</v>
      </c>
      <c r="K49" s="495">
        <v>1.1000000000000001</v>
      </c>
      <c r="L49" s="430"/>
      <c r="M49" s="411">
        <f>VLOOKUP(A49,MATERIALES!A6:D390,4,FALSE)</f>
        <v>3284</v>
      </c>
      <c r="N49" s="281">
        <f>K49*M49</f>
        <v>3612.4</v>
      </c>
    </row>
    <row r="50" spans="1:14">
      <c r="A50" s="176" t="s">
        <v>1015</v>
      </c>
      <c r="B50" s="49" t="str">
        <f>VLOOKUP(A50,MATERIALES!A6:D372,3,FALSE)</f>
        <v>Malla Electrosoldada de 5/16</v>
      </c>
      <c r="C50" s="434"/>
      <c r="D50" s="434"/>
      <c r="E50" s="434"/>
      <c r="F50" s="434"/>
      <c r="G50" s="434"/>
      <c r="H50" s="434"/>
      <c r="I50" s="434"/>
      <c r="J50" s="321" t="str">
        <f>VLOOKUP(A50,MATERIALES!A6:D635,2,FALSE)</f>
        <v>m2</v>
      </c>
      <c r="K50" s="495">
        <v>1</v>
      </c>
      <c r="L50" s="430"/>
      <c r="M50" s="411">
        <f>VLOOKUP(A50,MATERIALES!A6:D391,4,FALSE)</f>
        <v>7560</v>
      </c>
      <c r="N50" s="281">
        <f>K50*M50</f>
        <v>7560</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57933.4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383.00403904575001</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58972.449806298609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11794.489961259722</v>
      </c>
      <c r="M84" s="854"/>
      <c r="N84" s="57"/>
    </row>
    <row r="85" spans="1:14">
      <c r="B85" s="95" t="s">
        <v>1057</v>
      </c>
      <c r="C85" s="96"/>
      <c r="D85" s="96"/>
      <c r="E85" s="96"/>
      <c r="F85" s="96"/>
      <c r="G85" s="96"/>
      <c r="H85" s="96"/>
      <c r="I85" s="93"/>
      <c r="J85" s="94"/>
      <c r="K85" s="313">
        <v>0.05</v>
      </c>
      <c r="L85" s="853">
        <f>N79*K85</f>
        <v>2948.6224903149305</v>
      </c>
      <c r="M85" s="854"/>
      <c r="N85" s="57"/>
    </row>
    <row r="86" spans="1:14" ht="15.75" thickBot="1">
      <c r="B86" s="97" t="s">
        <v>1058</v>
      </c>
      <c r="C86" s="98"/>
      <c r="D86" s="98"/>
      <c r="E86" s="98"/>
      <c r="F86" s="98"/>
      <c r="G86" s="98"/>
      <c r="H86" s="98"/>
      <c r="I86" s="99"/>
      <c r="J86" s="100"/>
      <c r="K86" s="314">
        <v>0.05</v>
      </c>
      <c r="L86" s="855">
        <f>N79*K86</f>
        <v>2948.6224903149305</v>
      </c>
      <c r="M86" s="856"/>
      <c r="N86" s="57"/>
    </row>
    <row r="87" spans="1:14" ht="15.75" thickBot="1">
      <c r="B87" s="818" t="s">
        <v>1037</v>
      </c>
      <c r="C87" s="819"/>
      <c r="D87" s="819"/>
      <c r="E87" s="819"/>
      <c r="F87" s="819"/>
      <c r="G87" s="819"/>
      <c r="H87" s="819"/>
      <c r="I87" s="819"/>
      <c r="J87" s="819"/>
      <c r="K87" s="819"/>
      <c r="L87" s="819"/>
      <c r="M87" s="820"/>
      <c r="N87" s="58">
        <f>L84+L85+L86</f>
        <v>17691.734941889583</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76664.184748188185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9.25" customHeight="1" thickBot="1">
      <c r="B29" s="77" t="s">
        <v>1027</v>
      </c>
      <c r="C29" s="797" t="s">
        <v>1028</v>
      </c>
      <c r="D29" s="798"/>
      <c r="E29" s="798"/>
      <c r="F29" s="798"/>
      <c r="G29" s="798"/>
      <c r="H29" s="798"/>
      <c r="I29" s="798"/>
      <c r="J29" s="78"/>
      <c r="K29" s="351" t="s">
        <v>2321</v>
      </c>
      <c r="L29" s="794" t="s">
        <v>1029</v>
      </c>
      <c r="M29" s="795"/>
      <c r="N29" s="77" t="s">
        <v>1030</v>
      </c>
    </row>
    <row r="30" spans="1:14" ht="17.25" hidden="1" customHeight="1">
      <c r="B30" s="77" t="s">
        <v>1027</v>
      </c>
      <c r="C30" s="797" t="s">
        <v>1028</v>
      </c>
      <c r="D30" s="798"/>
      <c r="E30" s="798"/>
      <c r="F30" s="798"/>
      <c r="G30" s="798"/>
      <c r="H30" s="798"/>
      <c r="I30" s="798"/>
      <c r="J30" s="78"/>
      <c r="K30" s="316"/>
      <c r="L30" s="794" t="s">
        <v>1029</v>
      </c>
      <c r="M30" s="795"/>
      <c r="N30" s="77" t="s">
        <v>1030</v>
      </c>
    </row>
    <row r="31" spans="1:14" ht="15.7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N77*M41</f>
        <v>255.33602603049999</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6" t="s">
        <v>743</v>
      </c>
      <c r="B48" s="49" t="str">
        <f>VLOOKUP(A48,MATERIALES!A5:D372,3,FALSE)</f>
        <v xml:space="preserve">Tierra abonada </v>
      </c>
      <c r="C48" s="290"/>
      <c r="D48" s="290"/>
      <c r="E48" s="290"/>
      <c r="F48" s="290"/>
      <c r="G48" s="290"/>
      <c r="H48" s="290"/>
      <c r="I48" s="290"/>
      <c r="J48" s="320" t="str">
        <f>VLOOKUP(A48,MATERIALES!A4:D633,2,FALSE)</f>
        <v>m3</v>
      </c>
      <c r="K48" s="495">
        <v>0.5</v>
      </c>
      <c r="L48" s="276"/>
      <c r="M48" s="411">
        <f>VLOOKUP(A48,MATERIALES!A5:D389,4,FALSE)</f>
        <v>50000</v>
      </c>
      <c r="N48" s="281">
        <f>K48*M48</f>
        <v>25000</v>
      </c>
    </row>
    <row r="49" spans="1:14">
      <c r="A49" s="176" t="s">
        <v>996</v>
      </c>
      <c r="B49" s="49" t="str">
        <f>VLOOKUP(A49,MATERIALES!A6:D372,3,FALSE)</f>
        <v>Árbol de 1.2 m (Paisajístico)</v>
      </c>
      <c r="C49" s="434"/>
      <c r="D49" s="434"/>
      <c r="E49" s="434"/>
      <c r="F49" s="434"/>
      <c r="G49" s="434"/>
      <c r="H49" s="434"/>
      <c r="I49" s="434"/>
      <c r="J49" s="321" t="str">
        <f>VLOOKUP(A49,MATERIALES!A5:D634,2,FALSE)</f>
        <v>u</v>
      </c>
      <c r="K49" s="495">
        <v>1</v>
      </c>
      <c r="L49" s="430"/>
      <c r="M49" s="411">
        <f>VLOOKUP(A49,MATERIALES!A6:D390,4,FALSE)</f>
        <v>7784</v>
      </c>
      <c r="N49" s="281">
        <f>K49*M49</f>
        <v>7784</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8" t="s">
        <v>1037</v>
      </c>
      <c r="C55" s="819"/>
      <c r="D55" s="819"/>
      <c r="E55" s="819"/>
      <c r="F55" s="819"/>
      <c r="G55" s="819"/>
      <c r="H55" s="819"/>
      <c r="I55" s="819"/>
      <c r="J55" s="819"/>
      <c r="K55" s="819"/>
      <c r="L55" s="819"/>
      <c r="M55" s="820"/>
      <c r="N55" s="403">
        <f>SUM(N48:N54)</f>
        <v>32784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904" t="s">
        <v>1045</v>
      </c>
      <c r="M59" s="883"/>
      <c r="N59" s="82" t="s">
        <v>1035</v>
      </c>
    </row>
    <row r="60" spans="1:14">
      <c r="B60" s="52"/>
      <c r="C60" s="326"/>
      <c r="D60" s="326"/>
      <c r="E60" s="326"/>
      <c r="F60" s="326"/>
      <c r="G60" s="326"/>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320"/>
      <c r="I63" s="288"/>
      <c r="J63" s="295"/>
      <c r="K63" s="288"/>
      <c r="L63" s="905"/>
      <c r="M63" s="90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8"/>
      <c r="M65" s="989"/>
      <c r="N65" s="494"/>
    </row>
    <row r="66" spans="1:15" ht="15.75" thickBot="1">
      <c r="B66" s="818" t="s">
        <v>1037</v>
      </c>
      <c r="C66" s="819"/>
      <c r="D66" s="819"/>
      <c r="E66" s="819"/>
      <c r="F66" s="819"/>
      <c r="G66" s="819"/>
      <c r="H66" s="819"/>
      <c r="I66" s="819"/>
      <c r="J66" s="819"/>
      <c r="K66" s="819"/>
      <c r="L66" s="819"/>
      <c r="M66" s="820"/>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57" t="s">
        <v>1047</v>
      </c>
      <c r="C70" s="858"/>
      <c r="D70" s="858"/>
      <c r="E70" s="858"/>
      <c r="F70" s="858"/>
      <c r="G70" s="858"/>
      <c r="H70" s="858"/>
      <c r="I70" s="79" t="s">
        <v>1048</v>
      </c>
      <c r="J70" s="81" t="s">
        <v>1494</v>
      </c>
      <c r="K70" s="80" t="s">
        <v>1050</v>
      </c>
      <c r="L70" s="859" t="s">
        <v>1034</v>
      </c>
      <c r="M70" s="972"/>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4"/>
    </row>
    <row r="77" spans="1:15" ht="15.75" thickBot="1">
      <c r="B77" s="818" t="s">
        <v>1037</v>
      </c>
      <c r="C77" s="819"/>
      <c r="D77" s="819"/>
      <c r="E77" s="819"/>
      <c r="F77" s="819"/>
      <c r="G77" s="819"/>
      <c r="H77" s="819"/>
      <c r="I77" s="819"/>
      <c r="J77" s="819"/>
      <c r="K77" s="819"/>
      <c r="L77" s="819"/>
      <c r="M77" s="820"/>
      <c r="N77" s="310">
        <f>SUM(N71:N76)</f>
        <v>5106.7205206099998</v>
      </c>
    </row>
    <row r="78" spans="1:15" ht="15.75" thickBot="1">
      <c r="B78" s="39"/>
      <c r="C78" s="40"/>
      <c r="D78" s="40"/>
      <c r="E78" s="40"/>
      <c r="F78" s="40"/>
      <c r="G78" s="40"/>
      <c r="H78" s="40"/>
      <c r="I78" s="40"/>
      <c r="J78" s="40"/>
      <c r="K78" s="40"/>
      <c r="L78" s="40"/>
      <c r="M78" s="40"/>
      <c r="N78" s="41"/>
    </row>
    <row r="79" spans="1:15" ht="15.75" thickBot="1">
      <c r="B79" s="818" t="s">
        <v>1051</v>
      </c>
      <c r="C79" s="819"/>
      <c r="D79" s="819"/>
      <c r="E79" s="819"/>
      <c r="F79" s="819"/>
      <c r="G79" s="819"/>
      <c r="H79" s="819"/>
      <c r="I79" s="819"/>
      <c r="J79" s="819"/>
      <c r="K79" s="819"/>
      <c r="L79" s="819"/>
      <c r="M79" s="820"/>
      <c r="N79" s="105">
        <f>N43+N55+N66+N77</f>
        <v>38146.056546640495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3" t="s">
        <v>1053</v>
      </c>
      <c r="C83" s="864"/>
      <c r="D83" s="864"/>
      <c r="E83" s="864"/>
      <c r="F83" s="864"/>
      <c r="G83" s="864"/>
      <c r="H83" s="864"/>
      <c r="I83" s="323"/>
      <c r="J83" s="343"/>
      <c r="K83" s="311" t="s">
        <v>1054</v>
      </c>
      <c r="L83" s="865" t="s">
        <v>1055</v>
      </c>
      <c r="M83" s="866"/>
      <c r="N83" s="312"/>
    </row>
    <row r="84" spans="1:14">
      <c r="B84" s="851" t="s">
        <v>1056</v>
      </c>
      <c r="C84" s="852"/>
      <c r="D84" s="852"/>
      <c r="E84" s="852"/>
      <c r="F84" s="852"/>
      <c r="G84" s="852"/>
      <c r="H84" s="852"/>
      <c r="I84" s="93"/>
      <c r="J84" s="94"/>
      <c r="K84" s="313">
        <v>0.2</v>
      </c>
      <c r="L84" s="853">
        <f>N79*K84</f>
        <v>7629.2113093280996</v>
      </c>
      <c r="M84" s="854"/>
      <c r="N84" s="57"/>
    </row>
    <row r="85" spans="1:14">
      <c r="B85" s="95" t="s">
        <v>1057</v>
      </c>
      <c r="C85" s="96"/>
      <c r="D85" s="96"/>
      <c r="E85" s="96"/>
      <c r="F85" s="96"/>
      <c r="G85" s="96"/>
      <c r="H85" s="96"/>
      <c r="I85" s="93"/>
      <c r="J85" s="94"/>
      <c r="K85" s="313">
        <v>0.05</v>
      </c>
      <c r="L85" s="853">
        <f>N79*K85</f>
        <v>1907.3028273320249</v>
      </c>
      <c r="M85" s="854"/>
      <c r="N85" s="57"/>
    </row>
    <row r="86" spans="1:14" ht="15.75" thickBot="1">
      <c r="B86" s="97" t="s">
        <v>1058</v>
      </c>
      <c r="C86" s="98"/>
      <c r="D86" s="98"/>
      <c r="E86" s="98"/>
      <c r="F86" s="98"/>
      <c r="G86" s="98"/>
      <c r="H86" s="98"/>
      <c r="I86" s="99"/>
      <c r="J86" s="100"/>
      <c r="K86" s="314">
        <v>0.05</v>
      </c>
      <c r="L86" s="855">
        <f>N79*K86</f>
        <v>1907.3028273320249</v>
      </c>
      <c r="M86" s="856"/>
      <c r="N86" s="57"/>
    </row>
    <row r="87" spans="1:14" ht="15.75" thickBot="1">
      <c r="B87" s="818" t="s">
        <v>1037</v>
      </c>
      <c r="C87" s="819"/>
      <c r="D87" s="819"/>
      <c r="E87" s="819"/>
      <c r="F87" s="819"/>
      <c r="G87" s="819"/>
      <c r="H87" s="819"/>
      <c r="I87" s="819"/>
      <c r="J87" s="819"/>
      <c r="K87" s="819"/>
      <c r="L87" s="819"/>
      <c r="M87" s="820"/>
      <c r="N87" s="58">
        <f>L84+L85+L86</f>
        <v>11443.816963992149</v>
      </c>
    </row>
    <row r="88" spans="1:14" ht="15.75" thickBot="1">
      <c r="B88" s="39"/>
      <c r="C88" s="40"/>
      <c r="D88" s="40"/>
      <c r="E88" s="40"/>
      <c r="F88" s="40"/>
      <c r="G88" s="40"/>
      <c r="H88" s="40"/>
      <c r="I88" s="40"/>
      <c r="J88" s="40"/>
      <c r="K88" s="40"/>
      <c r="L88" s="40"/>
      <c r="M88" s="40"/>
      <c r="N88" s="41"/>
    </row>
    <row r="89" spans="1:14" ht="15.75" thickBot="1">
      <c r="A89" t="s">
        <v>2122</v>
      </c>
      <c r="B89" s="818" t="s">
        <v>1059</v>
      </c>
      <c r="C89" s="819"/>
      <c r="D89" s="819"/>
      <c r="E89" s="819"/>
      <c r="F89" s="819"/>
      <c r="G89" s="819"/>
      <c r="H89" s="819"/>
      <c r="I89" s="819"/>
      <c r="J89" s="819"/>
      <c r="K89" s="819"/>
      <c r="L89" s="819"/>
      <c r="M89" s="820"/>
      <c r="N89" s="196">
        <f>N79+N87</f>
        <v>49589.873510632642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t="17.25" hidden="1" customHeight="1" thickBot="1">
      <c r="B30" s="77" t="s">
        <v>1027</v>
      </c>
      <c r="C30" s="797" t="s">
        <v>1028</v>
      </c>
      <c r="D30" s="798"/>
      <c r="E30" s="798"/>
      <c r="F30" s="798"/>
      <c r="G30" s="798"/>
      <c r="H30" s="798"/>
      <c r="I30" s="798"/>
      <c r="J30" s="78"/>
      <c r="K30" s="316"/>
      <c r="L30" s="794" t="s">
        <v>1029</v>
      </c>
      <c r="M30" s="795"/>
      <c r="N30" s="77" t="s">
        <v>1030</v>
      </c>
    </row>
    <row r="31" spans="1:14" ht="15.7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19"/>
      <c r="B36" s="867"/>
      <c r="C36" s="868"/>
      <c r="D36" s="868"/>
      <c r="E36" s="868"/>
      <c r="F36" s="868"/>
      <c r="G36" s="868"/>
      <c r="H36" s="869"/>
      <c r="I36" s="276"/>
      <c r="J36" s="277"/>
      <c r="K36" s="278"/>
      <c r="L36" s="279"/>
      <c r="M36" s="345"/>
      <c r="N36" s="281"/>
    </row>
    <row r="37" spans="1:14">
      <c r="A37" s="119"/>
      <c r="B37" s="867"/>
      <c r="C37" s="868"/>
      <c r="D37" s="868"/>
      <c r="E37" s="868"/>
      <c r="F37" s="868"/>
      <c r="G37" s="868"/>
      <c r="H37" s="869"/>
      <c r="I37" s="430"/>
      <c r="J37" s="431"/>
      <c r="K37" s="278"/>
      <c r="L37" s="344"/>
      <c r="M37" s="345"/>
      <c r="N37" s="281"/>
    </row>
    <row r="38" spans="1:14">
      <c r="B38" s="867"/>
      <c r="C38" s="868"/>
      <c r="D38" s="868"/>
      <c r="E38" s="868"/>
      <c r="F38" s="868"/>
      <c r="G38" s="868"/>
      <c r="H38" s="869"/>
      <c r="I38" s="337"/>
      <c r="J38" s="339"/>
      <c r="K38" s="278"/>
      <c r="L38" s="432"/>
      <c r="M38" s="433"/>
      <c r="N38" s="281"/>
    </row>
    <row r="39" spans="1:14">
      <c r="B39" s="867"/>
      <c r="C39" s="868"/>
      <c r="D39" s="868"/>
      <c r="E39" s="868"/>
      <c r="F39" s="868"/>
      <c r="G39" s="868"/>
      <c r="H39" s="869"/>
      <c r="I39" s="42"/>
      <c r="J39" s="43"/>
      <c r="K39" s="278"/>
      <c r="L39" s="285"/>
      <c r="M39" s="345"/>
      <c r="N39" s="281"/>
    </row>
    <row r="40" spans="1:14">
      <c r="B40" s="329"/>
      <c r="C40" s="330"/>
      <c r="D40" s="330"/>
      <c r="E40" s="330"/>
      <c r="F40" s="332"/>
      <c r="G40" s="332"/>
      <c r="H40" s="131"/>
      <c r="I40" s="42"/>
      <c r="J40" s="43"/>
      <c r="K40" s="278"/>
      <c r="L40" s="285"/>
      <c r="M40" s="286"/>
      <c r="N40" s="282"/>
    </row>
    <row r="41" spans="1:14">
      <c r="B41" s="875" t="s">
        <v>1036</v>
      </c>
      <c r="C41" s="876"/>
      <c r="D41" s="876"/>
      <c r="E41" s="44"/>
      <c r="F41" s="45"/>
      <c r="G41" s="45"/>
      <c r="H41" s="46"/>
      <c r="I41" s="42"/>
      <c r="J41" s="43"/>
      <c r="K41" s="288"/>
      <c r="L41" s="285"/>
      <c r="M41" s="410">
        <v>0.05</v>
      </c>
      <c r="N41" s="353">
        <f>N76*M41</f>
        <v>85112.008676833342</v>
      </c>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A48" s="176" t="s">
        <v>995</v>
      </c>
      <c r="B48" s="49" t="str">
        <f>VLOOKUP(A48,MATERIALES!A6:D372,3,FALSE)</f>
        <v>Árbol de 0.6 m (Protector)</v>
      </c>
      <c r="C48" s="434"/>
      <c r="D48" s="434"/>
      <c r="E48" s="434"/>
      <c r="F48" s="434"/>
      <c r="G48" s="434"/>
      <c r="H48" s="434"/>
      <c r="I48" s="434"/>
      <c r="J48" s="327" t="str">
        <f>VLOOKUP(A48,MATERIALES!A4:D633,2,FALSE)</f>
        <v>u</v>
      </c>
      <c r="K48" s="495">
        <v>1100</v>
      </c>
      <c r="L48" s="430"/>
      <c r="M48" s="411">
        <f>VLOOKUP(A48,MATERIALES!A6:D390,4,FALSE)</f>
        <v>4152</v>
      </c>
      <c r="N48" s="281">
        <f>K48*M48</f>
        <v>4567200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75" thickBot="1">
      <c r="B53" s="487"/>
      <c r="C53" s="53"/>
      <c r="D53" s="53"/>
      <c r="E53" s="53"/>
      <c r="F53" s="53"/>
      <c r="G53" s="53"/>
      <c r="H53" s="53"/>
      <c r="I53" s="53"/>
      <c r="J53" s="297"/>
      <c r="K53" s="175"/>
      <c r="L53" s="488"/>
      <c r="M53" s="489"/>
      <c r="N53" s="490"/>
    </row>
    <row r="54" spans="1:14" ht="15.75" thickBot="1">
      <c r="B54" s="818" t="s">
        <v>1037</v>
      </c>
      <c r="C54" s="819"/>
      <c r="D54" s="819"/>
      <c r="E54" s="819"/>
      <c r="F54" s="819"/>
      <c r="G54" s="819"/>
      <c r="H54" s="819"/>
      <c r="I54" s="819"/>
      <c r="J54" s="819"/>
      <c r="K54" s="819"/>
      <c r="L54" s="819"/>
      <c r="M54" s="820"/>
      <c r="N54" s="403">
        <f>SUM(N48:N53)</f>
        <v>4567200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904" t="s">
        <v>1045</v>
      </c>
      <c r="M58" s="883"/>
      <c r="N58" s="82" t="s">
        <v>1035</v>
      </c>
    </row>
    <row r="59" spans="1:14">
      <c r="B59" s="52"/>
      <c r="C59" s="326"/>
      <c r="D59" s="326"/>
      <c r="E59" s="326"/>
      <c r="F59" s="326"/>
      <c r="G59" s="326"/>
      <c r="H59" s="320"/>
      <c r="I59" s="288"/>
      <c r="J59" s="295"/>
      <c r="K59" s="288"/>
      <c r="L59" s="905"/>
      <c r="M59" s="906"/>
      <c r="N59" s="296"/>
    </row>
    <row r="60" spans="1:14">
      <c r="B60" s="52"/>
      <c r="C60" s="53"/>
      <c r="D60" s="53"/>
      <c r="E60" s="53"/>
      <c r="F60" s="53"/>
      <c r="G60" s="53"/>
      <c r="H60" s="320"/>
      <c r="I60" s="288"/>
      <c r="J60" s="295"/>
      <c r="K60" s="288"/>
      <c r="L60" s="905"/>
      <c r="M60" s="906"/>
      <c r="N60" s="296"/>
    </row>
    <row r="61" spans="1:14">
      <c r="B61" s="52"/>
      <c r="C61" s="53"/>
      <c r="D61" s="53"/>
      <c r="E61" s="53"/>
      <c r="F61" s="53"/>
      <c r="G61" s="53"/>
      <c r="H61" s="320"/>
      <c r="I61" s="288"/>
      <c r="J61" s="295"/>
      <c r="K61" s="288"/>
      <c r="L61" s="905"/>
      <c r="M61" s="906"/>
      <c r="N61" s="296"/>
    </row>
    <row r="62" spans="1:14">
      <c r="B62" s="52"/>
      <c r="C62" s="53"/>
      <c r="D62" s="53"/>
      <c r="E62" s="53"/>
      <c r="F62" s="53"/>
      <c r="G62" s="53"/>
      <c r="H62" s="320"/>
      <c r="I62" s="288"/>
      <c r="J62" s="295"/>
      <c r="K62" s="288"/>
      <c r="L62" s="905"/>
      <c r="M62" s="906"/>
      <c r="N62" s="296"/>
    </row>
    <row r="63" spans="1:14">
      <c r="B63" s="52"/>
      <c r="C63" s="53"/>
      <c r="D63" s="53"/>
      <c r="E63" s="53"/>
      <c r="F63" s="53"/>
      <c r="G63" s="53"/>
      <c r="H63" s="297"/>
      <c r="I63" s="288"/>
      <c r="J63" s="288"/>
      <c r="K63" s="288"/>
      <c r="L63" s="298"/>
      <c r="M63" s="299"/>
      <c r="N63" s="300"/>
    </row>
    <row r="64" spans="1:14" ht="15.75" thickBot="1">
      <c r="B64" s="55"/>
      <c r="C64" s="53"/>
      <c r="D64" s="53"/>
      <c r="E64" s="53"/>
      <c r="F64" s="53"/>
      <c r="G64" s="53"/>
      <c r="H64" s="493"/>
      <c r="I64" s="175"/>
      <c r="J64" s="175"/>
      <c r="K64" s="175"/>
      <c r="L64" s="988"/>
      <c r="M64" s="989"/>
      <c r="N64" s="494"/>
    </row>
    <row r="65" spans="1:15" ht="15.75" thickBot="1">
      <c r="B65" s="818" t="s">
        <v>1037</v>
      </c>
      <c r="C65" s="819"/>
      <c r="D65" s="819"/>
      <c r="E65" s="819"/>
      <c r="F65" s="819"/>
      <c r="G65" s="819"/>
      <c r="H65" s="819"/>
      <c r="I65" s="819"/>
      <c r="J65" s="819"/>
      <c r="K65" s="819"/>
      <c r="L65" s="819"/>
      <c r="M65" s="820"/>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57" t="s">
        <v>1047</v>
      </c>
      <c r="C69" s="858"/>
      <c r="D69" s="858"/>
      <c r="E69" s="858"/>
      <c r="F69" s="858"/>
      <c r="G69" s="858"/>
      <c r="H69" s="858"/>
      <c r="I69" s="79" t="s">
        <v>1048</v>
      </c>
      <c r="J69" s="81" t="s">
        <v>1494</v>
      </c>
      <c r="K69" s="80" t="s">
        <v>1050</v>
      </c>
      <c r="L69" s="859" t="s">
        <v>1034</v>
      </c>
      <c r="M69" s="972"/>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990"/>
      <c r="C75" s="991"/>
      <c r="D75" s="991"/>
      <c r="E75" s="991"/>
      <c r="F75" s="991"/>
      <c r="G75" s="991"/>
      <c r="H75" s="991"/>
      <c r="I75" s="175"/>
      <c r="J75" s="175"/>
      <c r="K75" s="175"/>
      <c r="L75" s="992"/>
      <c r="M75" s="993"/>
      <c r="N75" s="51"/>
    </row>
    <row r="76" spans="1:15" ht="15.75" thickBot="1">
      <c r="B76" s="818" t="s">
        <v>1037</v>
      </c>
      <c r="C76" s="819"/>
      <c r="D76" s="819"/>
      <c r="E76" s="819"/>
      <c r="F76" s="819"/>
      <c r="G76" s="819"/>
      <c r="H76" s="819"/>
      <c r="I76" s="819"/>
      <c r="J76" s="819"/>
      <c r="K76" s="819"/>
      <c r="L76" s="819"/>
      <c r="M76" s="820"/>
      <c r="N76" s="310">
        <f>SUM(N70:N75)</f>
        <v>1702240.1735366667</v>
      </c>
    </row>
    <row r="77" spans="1:15" ht="15.75" thickBot="1">
      <c r="B77" s="39"/>
      <c r="C77" s="40"/>
      <c r="D77" s="40"/>
      <c r="E77" s="40"/>
      <c r="F77" s="40"/>
      <c r="G77" s="40"/>
      <c r="H77" s="40"/>
      <c r="I77" s="40"/>
      <c r="J77" s="40"/>
      <c r="K77" s="40"/>
      <c r="L77" s="40"/>
      <c r="M77" s="40"/>
      <c r="N77" s="41"/>
    </row>
    <row r="78" spans="1:15" ht="15.75" thickBot="1">
      <c r="B78" s="818" t="s">
        <v>1051</v>
      </c>
      <c r="C78" s="819"/>
      <c r="D78" s="819"/>
      <c r="E78" s="819"/>
      <c r="F78" s="819"/>
      <c r="G78" s="819"/>
      <c r="H78" s="819"/>
      <c r="I78" s="819"/>
      <c r="J78" s="819"/>
      <c r="K78" s="819"/>
      <c r="L78" s="819"/>
      <c r="M78" s="820"/>
      <c r="N78" s="105">
        <f>N43+N54+N65+N76</f>
        <v>6354552.1822135001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1270910.4364427002</v>
      </c>
      <c r="M83" s="854"/>
      <c r="N83" s="57"/>
    </row>
    <row r="84" spans="1:14">
      <c r="B84" s="95" t="s">
        <v>1057</v>
      </c>
      <c r="C84" s="96"/>
      <c r="D84" s="96"/>
      <c r="E84" s="96"/>
      <c r="F84" s="96"/>
      <c r="G84" s="96"/>
      <c r="H84" s="96"/>
      <c r="I84" s="93"/>
      <c r="J84" s="94"/>
      <c r="K84" s="313">
        <v>0.05</v>
      </c>
      <c r="L84" s="853">
        <f>N78*K84</f>
        <v>317727.60911067505</v>
      </c>
      <c r="M84" s="854"/>
      <c r="N84" s="57"/>
    </row>
    <row r="85" spans="1:14" ht="15.75" thickBot="1">
      <c r="B85" s="97" t="s">
        <v>1058</v>
      </c>
      <c r="C85" s="98"/>
      <c r="D85" s="98"/>
      <c r="E85" s="98"/>
      <c r="F85" s="98"/>
      <c r="G85" s="98"/>
      <c r="H85" s="98"/>
      <c r="I85" s="99"/>
      <c r="J85" s="100"/>
      <c r="K85" s="314">
        <v>0.05</v>
      </c>
      <c r="L85" s="855">
        <f>N78*K85</f>
        <v>317727.60911067505</v>
      </c>
      <c r="M85" s="856"/>
      <c r="N85" s="57"/>
    </row>
    <row r="86" spans="1:14" ht="15.75" thickBot="1">
      <c r="B86" s="818" t="s">
        <v>1037</v>
      </c>
      <c r="C86" s="819"/>
      <c r="D86" s="819"/>
      <c r="E86" s="819"/>
      <c r="F86" s="819"/>
      <c r="G86" s="819"/>
      <c r="H86" s="819"/>
      <c r="I86" s="819"/>
      <c r="J86" s="819"/>
      <c r="K86" s="819"/>
      <c r="L86" s="819"/>
      <c r="M86" s="820"/>
      <c r="N86" s="58">
        <f>L83+L84+L85</f>
        <v>1906365.6546640503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8260917.8368775509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28.5" customHeight="1" thickBot="1">
      <c r="A31" t="s">
        <v>1929</v>
      </c>
      <c r="B31" s="113" t="s">
        <v>1250</v>
      </c>
      <c r="C31" s="994" t="s">
        <v>2299</v>
      </c>
      <c r="D31" s="995"/>
      <c r="E31" s="995"/>
      <c r="F31" s="995"/>
      <c r="G31" s="995"/>
      <c r="H31" s="995"/>
      <c r="I31" s="995"/>
      <c r="J31" s="995"/>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s="177" t="s">
        <v>373</v>
      </c>
      <c r="B36" s="867" t="str">
        <f>VLOOKUP(A36,EQUIPOS!A6:D154,3,FALSE)</f>
        <v>Volqueta 6 m3</v>
      </c>
      <c r="C36" s="868"/>
      <c r="D36" s="868"/>
      <c r="E36" s="868"/>
      <c r="F36" s="868"/>
      <c r="G36" s="868"/>
      <c r="H36" s="869"/>
      <c r="I36" s="276"/>
      <c r="J36" s="277"/>
      <c r="K36" s="278">
        <f>VLOOKUP(A36,EQUIPOS!A6:D161,4,FALSE)</f>
        <v>81889.899957428701</v>
      </c>
      <c r="L36" s="279"/>
      <c r="M36" s="464">
        <v>81</v>
      </c>
      <c r="N36" s="281">
        <f>K36/M36</f>
        <v>1010.9864192275148</v>
      </c>
    </row>
    <row r="37" span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2"/>
    </row>
    <row r="39" spans="1:14">
      <c r="B39" s="867"/>
      <c r="C39" s="868"/>
      <c r="D39" s="868"/>
      <c r="E39" s="868"/>
      <c r="F39" s="868"/>
      <c r="G39" s="868"/>
      <c r="H39" s="869"/>
      <c r="I39" s="870"/>
      <c r="J39" s="871"/>
      <c r="K39" s="283"/>
      <c r="L39" s="872"/>
      <c r="M39" s="873"/>
      <c r="N39" s="284"/>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105">
        <f>SUM(N36:N42)</f>
        <v>1010.9864192275148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900"/>
      <c r="C53" s="901"/>
      <c r="D53" s="901"/>
      <c r="E53" s="901"/>
      <c r="F53" s="901"/>
      <c r="G53" s="901"/>
      <c r="H53" s="901"/>
      <c r="I53" s="871"/>
      <c r="J53" s="48"/>
      <c r="K53" s="50"/>
      <c r="L53" s="902"/>
      <c r="M53" s="903"/>
      <c r="N53" s="51"/>
    </row>
    <row r="54" spans="2:14" ht="15.75" thickBot="1">
      <c r="B54" s="818" t="s">
        <v>1037</v>
      </c>
      <c r="C54" s="819"/>
      <c r="D54" s="819"/>
      <c r="E54" s="819"/>
      <c r="F54" s="819"/>
      <c r="G54" s="819"/>
      <c r="H54" s="819"/>
      <c r="I54" s="819"/>
      <c r="J54" s="819"/>
      <c r="K54" s="819"/>
      <c r="L54" s="819"/>
      <c r="M54" s="820"/>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4" t="s">
        <v>1045</v>
      </c>
      <c r="M58" s="883"/>
      <c r="N58" s="82" t="s">
        <v>1035</v>
      </c>
    </row>
    <row r="59" spans="2:14">
      <c r="B59" s="52"/>
      <c r="C59" s="326"/>
      <c r="D59" s="326"/>
      <c r="E59" s="326"/>
      <c r="F59" s="326"/>
      <c r="G59" s="326"/>
      <c r="H59" s="320"/>
      <c r="I59" s="288"/>
      <c r="J59" s="295"/>
      <c r="K59" s="288"/>
      <c r="L59" s="905"/>
      <c r="M59" s="90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8"/>
      <c r="M64" s="989"/>
      <c r="N64" s="494"/>
    </row>
    <row r="65" spans="2:15" ht="15.75" thickBot="1">
      <c r="B65" s="818" t="s">
        <v>1037</v>
      </c>
      <c r="C65" s="819"/>
      <c r="D65" s="819"/>
      <c r="E65" s="819"/>
      <c r="F65" s="819"/>
      <c r="G65" s="819"/>
      <c r="H65" s="819"/>
      <c r="I65" s="819"/>
      <c r="J65" s="819"/>
      <c r="K65" s="819"/>
      <c r="L65" s="819"/>
      <c r="M65" s="820"/>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90"/>
      <c r="C75" s="991"/>
      <c r="D75" s="991"/>
      <c r="E75" s="991"/>
      <c r="F75" s="991"/>
      <c r="G75" s="991"/>
      <c r="H75" s="991"/>
      <c r="I75" s="175"/>
      <c r="J75" s="175"/>
      <c r="K75" s="175"/>
      <c r="L75" s="992"/>
      <c r="M75" s="993"/>
      <c r="N75" s="51"/>
    </row>
    <row r="76" spans="2:15" ht="15.75" thickBot="1">
      <c r="B76" s="818" t="s">
        <v>1037</v>
      </c>
      <c r="C76" s="819"/>
      <c r="D76" s="819"/>
      <c r="E76" s="819"/>
      <c r="F76" s="819"/>
      <c r="G76" s="819"/>
      <c r="H76" s="819"/>
      <c r="I76" s="819"/>
      <c r="J76" s="819"/>
      <c r="K76" s="819"/>
      <c r="L76" s="819"/>
      <c r="M76" s="820"/>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1010.9864192275148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202.19728384550297</v>
      </c>
      <c r="M83" s="854"/>
      <c r="N83" s="57"/>
    </row>
    <row r="84" spans="1:14">
      <c r="B84" s="95" t="s">
        <v>1057</v>
      </c>
      <c r="C84" s="96"/>
      <c r="D84" s="96"/>
      <c r="E84" s="96"/>
      <c r="F84" s="96"/>
      <c r="G84" s="96"/>
      <c r="H84" s="96"/>
      <c r="I84" s="93"/>
      <c r="J84" s="94"/>
      <c r="K84" s="313">
        <v>0.05</v>
      </c>
      <c r="L84" s="853">
        <f>N78*K84</f>
        <v>50.549320961375741</v>
      </c>
      <c r="M84" s="854"/>
      <c r="N84" s="57"/>
    </row>
    <row r="85" spans="1:14" ht="15.75" thickBot="1">
      <c r="B85" s="97" t="s">
        <v>1058</v>
      </c>
      <c r="C85" s="98"/>
      <c r="D85" s="98"/>
      <c r="E85" s="98"/>
      <c r="F85" s="98"/>
      <c r="G85" s="98"/>
      <c r="H85" s="98"/>
      <c r="I85" s="99"/>
      <c r="J85" s="100"/>
      <c r="K85" s="314">
        <v>0.05</v>
      </c>
      <c r="L85" s="855">
        <f>N78*K85</f>
        <v>50.549320961375741</v>
      </c>
      <c r="M85" s="856"/>
      <c r="N85" s="57"/>
    </row>
    <row r="86" spans="1:14" ht="15.75" thickBot="1">
      <c r="B86" s="818" t="s">
        <v>1037</v>
      </c>
      <c r="C86" s="819"/>
      <c r="D86" s="819"/>
      <c r="E86" s="819"/>
      <c r="F86" s="819"/>
      <c r="G86" s="819"/>
      <c r="H86" s="819"/>
      <c r="I86" s="819"/>
      <c r="J86" s="819"/>
      <c r="K86" s="819"/>
      <c r="L86" s="819"/>
      <c r="M86" s="820"/>
      <c r="N86" s="58">
        <f>L83+L84+L85</f>
        <v>303.29592576825445</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1314.2823449957693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2"/>
      <c r="H25" s="81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15" t="s">
        <v>1026</v>
      </c>
      <c r="C27" s="816"/>
      <c r="D27" s="816"/>
      <c r="E27" s="816"/>
      <c r="F27" s="816"/>
      <c r="G27" s="816"/>
      <c r="H27" s="816"/>
      <c r="I27" s="816"/>
      <c r="J27" s="816"/>
      <c r="K27" s="816"/>
      <c r="L27" s="816"/>
      <c r="M27" s="816"/>
      <c r="N27" s="817"/>
    </row>
    <row r="28" spans="1:14" ht="15.75" thickBot="1">
      <c r="B28" s="39"/>
      <c r="C28" s="40"/>
      <c r="D28" s="40"/>
      <c r="E28" s="40"/>
      <c r="F28" s="40"/>
      <c r="G28" s="40"/>
      <c r="H28" s="40"/>
      <c r="I28" s="40"/>
      <c r="J28" s="40"/>
      <c r="K28" s="40"/>
      <c r="L28" s="40"/>
      <c r="M28" s="40"/>
      <c r="N28" s="41"/>
    </row>
    <row r="29" spans="1:14" ht="26.25" thickBot="1">
      <c r="B29" s="77" t="s">
        <v>1027</v>
      </c>
      <c r="C29" s="797" t="s">
        <v>1028</v>
      </c>
      <c r="D29" s="798"/>
      <c r="E29" s="798"/>
      <c r="F29" s="798"/>
      <c r="G29" s="798"/>
      <c r="H29" s="798"/>
      <c r="I29" s="798"/>
      <c r="J29" s="78"/>
      <c r="K29" s="351" t="s">
        <v>2321</v>
      </c>
      <c r="L29" s="794" t="s">
        <v>1029</v>
      </c>
      <c r="M29" s="795"/>
      <c r="N29" s="77" t="s">
        <v>1030</v>
      </c>
    </row>
    <row r="30" spans="1:14" hidden="1">
      <c r="B30" s="77" t="s">
        <v>1027</v>
      </c>
      <c r="C30" s="797" t="s">
        <v>1028</v>
      </c>
      <c r="D30" s="798"/>
      <c r="E30" s="798"/>
      <c r="F30" s="798"/>
      <c r="G30" s="798"/>
      <c r="H30" s="798"/>
      <c r="I30" s="798"/>
      <c r="J30" s="78"/>
      <c r="K30" s="316"/>
      <c r="L30" s="794" t="s">
        <v>1029</v>
      </c>
      <c r="M30" s="795"/>
      <c r="N30" s="77" t="s">
        <v>1030</v>
      </c>
    </row>
    <row r="31" spans="1:14" ht="41.25" customHeight="1" thickBot="1">
      <c r="A31" t="s">
        <v>1929</v>
      </c>
      <c r="B31" s="113" t="s">
        <v>1251</v>
      </c>
      <c r="C31" s="994" t="s">
        <v>2302</v>
      </c>
      <c r="D31" s="995"/>
      <c r="E31" s="995"/>
      <c r="F31" s="995"/>
      <c r="G31" s="995"/>
      <c r="H31" s="995"/>
      <c r="I31" s="995"/>
      <c r="J31" s="995"/>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373</v>
      </c>
      <c r="B36" s="867" t="str">
        <f>VLOOKUP(A36,EQUIPOS!A6:D154,3,FALSE)</f>
        <v>Volqueta 6 m3</v>
      </c>
      <c r="C36" s="868"/>
      <c r="D36" s="868"/>
      <c r="E36" s="868"/>
      <c r="F36" s="868"/>
      <c r="G36" s="868"/>
      <c r="H36" s="869"/>
      <c r="I36" s="276"/>
      <c r="J36" s="277"/>
      <c r="K36" s="278">
        <f>VLOOKUP(A36,EQUIPOS!A6:D161,4,FALSE)</f>
        <v>81889.899957428701</v>
      </c>
      <c r="L36" s="279"/>
      <c r="M36" s="292">
        <v>66</v>
      </c>
      <c r="N36" s="281">
        <f>K36/M36</f>
        <v>1240.7560599610408</v>
      </c>
    </row>
    <row r="37" span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2"/>
    </row>
    <row r="39" spans="1:14">
      <c r="B39" s="867"/>
      <c r="C39" s="868"/>
      <c r="D39" s="868"/>
      <c r="E39" s="868"/>
      <c r="F39" s="868"/>
      <c r="G39" s="868"/>
      <c r="H39" s="869"/>
      <c r="I39" s="870"/>
      <c r="J39" s="871"/>
      <c r="K39" s="283"/>
      <c r="L39" s="872"/>
      <c r="M39" s="873"/>
      <c r="N39" s="284"/>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105">
        <f>SUM(N36:N42)</f>
        <v>1240.7560599610408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900"/>
      <c r="C53" s="901"/>
      <c r="D53" s="901"/>
      <c r="E53" s="901"/>
      <c r="F53" s="901"/>
      <c r="G53" s="901"/>
      <c r="H53" s="901"/>
      <c r="I53" s="871"/>
      <c r="J53" s="48"/>
      <c r="K53" s="50"/>
      <c r="L53" s="902"/>
      <c r="M53" s="903"/>
      <c r="N53" s="51"/>
    </row>
    <row r="54" spans="2:14" ht="15.75" thickBot="1">
      <c r="B54" s="818" t="s">
        <v>1037</v>
      </c>
      <c r="C54" s="819"/>
      <c r="D54" s="819"/>
      <c r="E54" s="819"/>
      <c r="F54" s="819"/>
      <c r="G54" s="819"/>
      <c r="H54" s="819"/>
      <c r="I54" s="819"/>
      <c r="J54" s="819"/>
      <c r="K54" s="819"/>
      <c r="L54" s="819"/>
      <c r="M54" s="820"/>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4" t="s">
        <v>1045</v>
      </c>
      <c r="M58" s="883"/>
      <c r="N58" s="82" t="s">
        <v>1035</v>
      </c>
    </row>
    <row r="59" spans="2:14">
      <c r="B59" s="52"/>
      <c r="C59" s="326"/>
      <c r="D59" s="326"/>
      <c r="E59" s="326"/>
      <c r="F59" s="326"/>
      <c r="G59" s="326"/>
      <c r="H59" s="320"/>
      <c r="I59" s="288"/>
      <c r="J59" s="295"/>
      <c r="K59" s="288"/>
      <c r="L59" s="905"/>
      <c r="M59" s="90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8"/>
      <c r="M64" s="989"/>
      <c r="N64" s="494"/>
    </row>
    <row r="65" spans="2:15" ht="15.75" thickBot="1">
      <c r="B65" s="818" t="s">
        <v>1037</v>
      </c>
      <c r="C65" s="819"/>
      <c r="D65" s="819"/>
      <c r="E65" s="819"/>
      <c r="F65" s="819"/>
      <c r="G65" s="819"/>
      <c r="H65" s="819"/>
      <c r="I65" s="819"/>
      <c r="J65" s="819"/>
      <c r="K65" s="819"/>
      <c r="L65" s="819"/>
      <c r="M65" s="820"/>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90"/>
      <c r="C75" s="991"/>
      <c r="D75" s="991"/>
      <c r="E75" s="991"/>
      <c r="F75" s="991"/>
      <c r="G75" s="991"/>
      <c r="H75" s="991"/>
      <c r="I75" s="175"/>
      <c r="J75" s="175"/>
      <c r="K75" s="175"/>
      <c r="L75" s="992"/>
      <c r="M75" s="993"/>
      <c r="N75" s="51"/>
    </row>
    <row r="76" spans="2:15" ht="15.75" thickBot="1">
      <c r="B76" s="818" t="s">
        <v>1037</v>
      </c>
      <c r="C76" s="819"/>
      <c r="D76" s="819"/>
      <c r="E76" s="819"/>
      <c r="F76" s="819"/>
      <c r="G76" s="819"/>
      <c r="H76" s="819"/>
      <c r="I76" s="819"/>
      <c r="J76" s="819"/>
      <c r="K76" s="819"/>
      <c r="L76" s="819"/>
      <c r="M76" s="820"/>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1240.7560599610408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248.15121199220818</v>
      </c>
      <c r="M83" s="854"/>
      <c r="N83" s="57"/>
    </row>
    <row r="84" spans="1:14">
      <c r="B84" s="95" t="s">
        <v>1057</v>
      </c>
      <c r="C84" s="96"/>
      <c r="D84" s="96"/>
      <c r="E84" s="96"/>
      <c r="F84" s="96"/>
      <c r="G84" s="96"/>
      <c r="H84" s="96"/>
      <c r="I84" s="93"/>
      <c r="J84" s="94"/>
      <c r="K84" s="313">
        <v>0.05</v>
      </c>
      <c r="L84" s="853">
        <f>N78*K84</f>
        <v>62.037802998052044</v>
      </c>
      <c r="M84" s="854"/>
      <c r="N84" s="57"/>
    </row>
    <row r="85" spans="1:14" ht="15.75" thickBot="1">
      <c r="B85" s="97" t="s">
        <v>1058</v>
      </c>
      <c r="C85" s="98"/>
      <c r="D85" s="98"/>
      <c r="E85" s="98"/>
      <c r="F85" s="98"/>
      <c r="G85" s="98"/>
      <c r="H85" s="98"/>
      <c r="I85" s="99"/>
      <c r="J85" s="100"/>
      <c r="K85" s="314">
        <v>0.05</v>
      </c>
      <c r="L85" s="855">
        <f>N78*K85</f>
        <v>62.037802998052044</v>
      </c>
      <c r="M85" s="856"/>
      <c r="N85" s="57"/>
    </row>
    <row r="86" spans="1:14" ht="15.75" thickBot="1">
      <c r="B86" s="818" t="s">
        <v>1037</v>
      </c>
      <c r="C86" s="819"/>
      <c r="D86" s="819"/>
      <c r="E86" s="819"/>
      <c r="F86" s="819"/>
      <c r="G86" s="819"/>
      <c r="H86" s="819"/>
      <c r="I86" s="819"/>
      <c r="J86" s="819"/>
      <c r="K86" s="819"/>
      <c r="L86" s="819"/>
      <c r="M86" s="820"/>
      <c r="N86" s="58">
        <f>L83+L84+L85</f>
        <v>372.22681798831223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1612.982877949353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75" thickBot="1">
      <c r="B6" s="914"/>
      <c r="C6" s="921"/>
      <c r="D6" s="922"/>
      <c r="E6" s="922"/>
      <c r="F6" s="922"/>
      <c r="G6" s="922"/>
      <c r="H6" s="922"/>
      <c r="I6" s="922"/>
      <c r="J6" s="923"/>
      <c r="K6" s="916"/>
      <c r="L6" s="918"/>
      <c r="M6" s="918"/>
      <c r="N6" s="920"/>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09" t="s">
        <v>2311</v>
      </c>
      <c r="C10" s="910"/>
      <c r="D10" s="910"/>
      <c r="E10" s="910"/>
      <c r="F10" s="397" t="s">
        <v>2312</v>
      </c>
      <c r="G10" s="392"/>
      <c r="H10" s="398"/>
      <c r="I10" s="911" t="s">
        <v>2313</v>
      </c>
      <c r="J10" s="911"/>
      <c r="K10" s="399" t="s">
        <v>2312</v>
      </c>
      <c r="L10" s="395"/>
      <c r="M10" s="395"/>
      <c r="N10" s="396"/>
    </row>
    <row r="11" spans="2:14">
      <c r="B11" s="370" t="s">
        <v>1023</v>
      </c>
      <c r="C11" s="371"/>
      <c r="D11" s="796"/>
      <c r="E11" s="796"/>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813"/>
      <c r="M12" s="813"/>
      <c r="N12" s="81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1" t="s">
        <v>2328</v>
      </c>
      <c r="G25" s="811"/>
      <c r="H25" s="81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6" t="s">
        <v>1026</v>
      </c>
      <c r="C27" s="997"/>
      <c r="D27" s="997"/>
      <c r="E27" s="997"/>
      <c r="F27" s="997"/>
      <c r="G27" s="997"/>
      <c r="H27" s="997"/>
      <c r="I27" s="997"/>
      <c r="J27" s="997"/>
      <c r="K27" s="997"/>
      <c r="L27" s="997"/>
      <c r="M27" s="997"/>
      <c r="N27" s="998"/>
    </row>
    <row r="28" spans="1:14" ht="15.75" thickBot="1">
      <c r="B28" s="39"/>
      <c r="C28" s="40"/>
      <c r="D28" s="40"/>
      <c r="E28" s="40"/>
      <c r="F28" s="40"/>
      <c r="G28" s="40"/>
      <c r="H28" s="40"/>
      <c r="I28" s="40"/>
      <c r="J28" s="40"/>
      <c r="K28" s="40"/>
      <c r="L28" s="40"/>
      <c r="M28" s="40"/>
      <c r="N28" s="41"/>
    </row>
    <row r="29" spans="1:14" ht="26.25" thickBot="1">
      <c r="B29" s="77" t="s">
        <v>1027</v>
      </c>
      <c r="C29" s="1001" t="s">
        <v>1028</v>
      </c>
      <c r="D29" s="1002"/>
      <c r="E29" s="1002"/>
      <c r="F29" s="1002"/>
      <c r="G29" s="1002"/>
      <c r="H29" s="1002"/>
      <c r="I29" s="1002"/>
      <c r="J29" s="78"/>
      <c r="K29" s="351" t="s">
        <v>2321</v>
      </c>
      <c r="L29" s="999" t="s">
        <v>1029</v>
      </c>
      <c r="M29" s="1000"/>
      <c r="N29" s="77" t="s">
        <v>1030</v>
      </c>
    </row>
    <row r="30" spans="1:14" hidden="1">
      <c r="B30" s="77" t="s">
        <v>1027</v>
      </c>
      <c r="C30" s="797" t="s">
        <v>1028</v>
      </c>
      <c r="D30" s="798"/>
      <c r="E30" s="798"/>
      <c r="F30" s="798"/>
      <c r="G30" s="798"/>
      <c r="H30" s="798"/>
      <c r="I30" s="798"/>
      <c r="J30" s="78"/>
      <c r="K30" s="316"/>
      <c r="L30" s="794" t="s">
        <v>1029</v>
      </c>
      <c r="M30" s="795"/>
      <c r="N30" s="77" t="s">
        <v>1030</v>
      </c>
    </row>
    <row r="31" spans="1:14" ht="15.7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88" t="s">
        <v>1028</v>
      </c>
      <c r="C35" s="889"/>
      <c r="D35" s="889"/>
      <c r="E35" s="889"/>
      <c r="F35" s="889"/>
      <c r="G35" s="889"/>
      <c r="H35" s="890"/>
      <c r="I35" s="891" t="s">
        <v>1032</v>
      </c>
      <c r="J35" s="892"/>
      <c r="K35" s="75" t="s">
        <v>1033</v>
      </c>
      <c r="L35" s="893" t="s">
        <v>1034</v>
      </c>
      <c r="M35" s="890"/>
      <c r="N35" s="76" t="s">
        <v>1035</v>
      </c>
    </row>
    <row r="36" spans="1:14">
      <c r="A36" t="s">
        <v>373</v>
      </c>
      <c r="B36" s="867" t="str">
        <f>VLOOKUP(A36,EQUIPOS!A6:D154,3,FALSE)</f>
        <v>Volqueta 6 m3</v>
      </c>
      <c r="C36" s="868"/>
      <c r="D36" s="868"/>
      <c r="E36" s="868"/>
      <c r="F36" s="868"/>
      <c r="G36" s="868"/>
      <c r="H36" s="869"/>
      <c r="I36" s="276"/>
      <c r="J36" s="277"/>
      <c r="K36" s="278">
        <f>VLOOKUP(A36,EQUIPOS!A6:D161,4,FALSE)</f>
        <v>81889.899957428701</v>
      </c>
      <c r="L36" s="279"/>
      <c r="M36" s="292">
        <v>66</v>
      </c>
      <c r="N36" s="281">
        <f>K36/M36</f>
        <v>1240.7560599610408</v>
      </c>
    </row>
    <row r="37" spans="1:14">
      <c r="B37" s="867"/>
      <c r="C37" s="868"/>
      <c r="D37" s="868"/>
      <c r="E37" s="868"/>
      <c r="F37" s="868"/>
      <c r="G37" s="868"/>
      <c r="H37" s="869"/>
      <c r="I37" s="276"/>
      <c r="J37" s="277"/>
      <c r="K37" s="278"/>
      <c r="L37" s="279"/>
      <c r="M37" s="280"/>
      <c r="N37" s="281"/>
    </row>
    <row r="38" spans="1:14">
      <c r="B38" s="867"/>
      <c r="C38" s="868"/>
      <c r="D38" s="868"/>
      <c r="E38" s="868"/>
      <c r="F38" s="868"/>
      <c r="G38" s="868"/>
      <c r="H38" s="869"/>
      <c r="I38" s="276"/>
      <c r="J38" s="277"/>
      <c r="K38" s="278"/>
      <c r="L38" s="279"/>
      <c r="M38" s="280"/>
      <c r="N38" s="282"/>
    </row>
    <row r="39" spans="1:14">
      <c r="B39" s="867"/>
      <c r="C39" s="868"/>
      <c r="D39" s="868"/>
      <c r="E39" s="868"/>
      <c r="F39" s="868"/>
      <c r="G39" s="868"/>
      <c r="H39" s="869"/>
      <c r="I39" s="870"/>
      <c r="J39" s="871"/>
      <c r="K39" s="283"/>
      <c r="L39" s="872"/>
      <c r="M39" s="873"/>
      <c r="N39" s="284"/>
    </row>
    <row r="40" spans="1:14">
      <c r="B40" s="867"/>
      <c r="C40" s="868"/>
      <c r="D40" s="868"/>
      <c r="E40" s="874"/>
      <c r="F40" s="868"/>
      <c r="G40" s="868"/>
      <c r="H40" s="869"/>
      <c r="I40" s="42"/>
      <c r="J40" s="43"/>
      <c r="K40" s="283"/>
      <c r="L40" s="285"/>
      <c r="M40" s="286"/>
      <c r="N40" s="287"/>
    </row>
    <row r="41" spans="1:14">
      <c r="B41" s="875"/>
      <c r="C41" s="876"/>
      <c r="D41" s="876"/>
      <c r="E41" s="44"/>
      <c r="F41" s="45"/>
      <c r="G41" s="45"/>
      <c r="H41" s="46"/>
      <c r="I41" s="42"/>
      <c r="J41" s="43"/>
      <c r="K41" s="288"/>
      <c r="L41" s="285"/>
      <c r="M41" s="286"/>
      <c r="N41" s="353"/>
    </row>
    <row r="42" spans="1:14" ht="15.75" thickBot="1">
      <c r="B42" s="867"/>
      <c r="C42" s="868"/>
      <c r="D42" s="868"/>
      <c r="E42" s="868"/>
      <c r="F42" s="868"/>
      <c r="G42" s="868"/>
      <c r="H42" s="869"/>
      <c r="I42" s="877"/>
      <c r="J42" s="878"/>
      <c r="K42" s="47"/>
      <c r="L42" s="879"/>
      <c r="M42" s="880"/>
      <c r="N42" s="111"/>
    </row>
    <row r="43" spans="1:14" ht="15.75" thickBot="1">
      <c r="B43" s="818" t="s">
        <v>1037</v>
      </c>
      <c r="C43" s="819"/>
      <c r="D43" s="819"/>
      <c r="E43" s="819"/>
      <c r="F43" s="819"/>
      <c r="G43" s="819"/>
      <c r="H43" s="819"/>
      <c r="I43" s="819"/>
      <c r="J43" s="819"/>
      <c r="K43" s="819"/>
      <c r="L43" s="819"/>
      <c r="M43" s="820"/>
      <c r="N43" s="105">
        <f>SUM(N36:N42)</f>
        <v>1240.7560599610408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3" t="s">
        <v>1028</v>
      </c>
      <c r="C47" s="864"/>
      <c r="D47" s="864"/>
      <c r="E47" s="864"/>
      <c r="F47" s="864"/>
      <c r="G47" s="864"/>
      <c r="H47" s="864"/>
      <c r="I47" s="898"/>
      <c r="J47" s="324" t="s">
        <v>1029</v>
      </c>
      <c r="K47" s="91" t="s">
        <v>1030</v>
      </c>
      <c r="L47" s="899" t="s">
        <v>1039</v>
      </c>
      <c r="M47" s="898"/>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900"/>
      <c r="C53" s="901"/>
      <c r="D53" s="901"/>
      <c r="E53" s="901"/>
      <c r="F53" s="901"/>
      <c r="G53" s="901"/>
      <c r="H53" s="901"/>
      <c r="I53" s="871"/>
      <c r="J53" s="48"/>
      <c r="K53" s="50"/>
      <c r="L53" s="902"/>
      <c r="M53" s="903"/>
      <c r="N53" s="51"/>
    </row>
    <row r="54" spans="2:14" ht="15.75" thickBot="1">
      <c r="B54" s="818" t="s">
        <v>1037</v>
      </c>
      <c r="C54" s="819"/>
      <c r="D54" s="819"/>
      <c r="E54" s="819"/>
      <c r="F54" s="819"/>
      <c r="G54" s="819"/>
      <c r="H54" s="819"/>
      <c r="I54" s="819"/>
      <c r="J54" s="819"/>
      <c r="K54" s="819"/>
      <c r="L54" s="819"/>
      <c r="M54" s="820"/>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904" t="s">
        <v>1045</v>
      </c>
      <c r="M58" s="883"/>
      <c r="N58" s="82" t="s">
        <v>1035</v>
      </c>
    </row>
    <row r="59" spans="2:14">
      <c r="B59" s="52"/>
      <c r="C59" s="326"/>
      <c r="D59" s="326"/>
      <c r="E59" s="326"/>
      <c r="F59" s="326"/>
      <c r="G59" s="326"/>
      <c r="H59" s="320"/>
      <c r="I59" s="288"/>
      <c r="J59" s="295"/>
      <c r="K59" s="288"/>
      <c r="L59" s="905"/>
      <c r="M59" s="90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8"/>
      <c r="M64" s="989"/>
      <c r="N64" s="494"/>
    </row>
    <row r="65" spans="2:15" ht="15.75" thickBot="1">
      <c r="B65" s="818" t="s">
        <v>1037</v>
      </c>
      <c r="C65" s="819"/>
      <c r="D65" s="819"/>
      <c r="E65" s="819"/>
      <c r="F65" s="819"/>
      <c r="G65" s="819"/>
      <c r="H65" s="819"/>
      <c r="I65" s="819"/>
      <c r="J65" s="819"/>
      <c r="K65" s="819"/>
      <c r="L65" s="819"/>
      <c r="M65" s="820"/>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57" t="s">
        <v>1047</v>
      </c>
      <c r="C69" s="858"/>
      <c r="D69" s="858"/>
      <c r="E69" s="858"/>
      <c r="F69" s="858"/>
      <c r="G69" s="858"/>
      <c r="H69" s="858"/>
      <c r="I69" s="79" t="s">
        <v>1048</v>
      </c>
      <c r="J69" s="81" t="s">
        <v>1494</v>
      </c>
      <c r="K69" s="80" t="s">
        <v>1050</v>
      </c>
      <c r="L69" s="859" t="s">
        <v>1034</v>
      </c>
      <c r="M69" s="860"/>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90"/>
      <c r="C75" s="991"/>
      <c r="D75" s="991"/>
      <c r="E75" s="991"/>
      <c r="F75" s="991"/>
      <c r="G75" s="991"/>
      <c r="H75" s="991"/>
      <c r="I75" s="175"/>
      <c r="J75" s="175"/>
      <c r="K75" s="175"/>
      <c r="L75" s="992"/>
      <c r="M75" s="993"/>
      <c r="N75" s="51"/>
    </row>
    <row r="76" spans="2:15" ht="15.75" thickBot="1">
      <c r="B76" s="818" t="s">
        <v>1037</v>
      </c>
      <c r="C76" s="819"/>
      <c r="D76" s="819"/>
      <c r="E76" s="819"/>
      <c r="F76" s="819"/>
      <c r="G76" s="819"/>
      <c r="H76" s="819"/>
      <c r="I76" s="819"/>
      <c r="J76" s="819"/>
      <c r="K76" s="819"/>
      <c r="L76" s="819"/>
      <c r="M76" s="820"/>
      <c r="N76" s="310"/>
    </row>
    <row r="77" spans="2:15" ht="15.75" thickBot="1">
      <c r="B77" s="39"/>
      <c r="C77" s="40"/>
      <c r="D77" s="40"/>
      <c r="E77" s="40"/>
      <c r="F77" s="40"/>
      <c r="G77" s="40"/>
      <c r="H77" s="40"/>
      <c r="I77" s="40"/>
      <c r="J77" s="40"/>
      <c r="K77" s="40"/>
      <c r="L77" s="40"/>
      <c r="M77" s="40"/>
      <c r="N77" s="41"/>
    </row>
    <row r="78" spans="2:15" ht="15.75" thickBot="1">
      <c r="B78" s="818" t="s">
        <v>1051</v>
      </c>
      <c r="C78" s="819"/>
      <c r="D78" s="819"/>
      <c r="E78" s="819"/>
      <c r="F78" s="819"/>
      <c r="G78" s="819"/>
      <c r="H78" s="819"/>
      <c r="I78" s="819"/>
      <c r="J78" s="819"/>
      <c r="K78" s="819"/>
      <c r="L78" s="819"/>
      <c r="M78" s="820"/>
      <c r="N78" s="105">
        <f>N43+N54+N65+N76</f>
        <v>1240.7560599610408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3" t="s">
        <v>1053</v>
      </c>
      <c r="C82" s="864"/>
      <c r="D82" s="864"/>
      <c r="E82" s="864"/>
      <c r="F82" s="864"/>
      <c r="G82" s="864"/>
      <c r="H82" s="864"/>
      <c r="I82" s="323"/>
      <c r="J82" s="343"/>
      <c r="K82" s="311" t="s">
        <v>1054</v>
      </c>
      <c r="L82" s="865" t="s">
        <v>1055</v>
      </c>
      <c r="M82" s="866"/>
      <c r="N82" s="312"/>
    </row>
    <row r="83" spans="1:14">
      <c r="B83" s="851" t="s">
        <v>1056</v>
      </c>
      <c r="C83" s="852"/>
      <c r="D83" s="852"/>
      <c r="E83" s="852"/>
      <c r="F83" s="852"/>
      <c r="G83" s="852"/>
      <c r="H83" s="852"/>
      <c r="I83" s="93"/>
      <c r="J83" s="94"/>
      <c r="K83" s="313">
        <v>0.2</v>
      </c>
      <c r="L83" s="853">
        <f>N78*K83</f>
        <v>248.15121199220818</v>
      </c>
      <c r="M83" s="854"/>
      <c r="N83" s="57"/>
    </row>
    <row r="84" spans="1:14">
      <c r="B84" s="95" t="s">
        <v>1057</v>
      </c>
      <c r="C84" s="96"/>
      <c r="D84" s="96"/>
      <c r="E84" s="96"/>
      <c r="F84" s="96"/>
      <c r="G84" s="96"/>
      <c r="H84" s="96"/>
      <c r="I84" s="93"/>
      <c r="J84" s="94"/>
      <c r="K84" s="313">
        <v>0.05</v>
      </c>
      <c r="L84" s="853">
        <f>N78*K84</f>
        <v>62.037802998052044</v>
      </c>
      <c r="M84" s="854"/>
      <c r="N84" s="57"/>
    </row>
    <row r="85" spans="1:14" ht="15.75" thickBot="1">
      <c r="B85" s="97" t="s">
        <v>1058</v>
      </c>
      <c r="C85" s="98"/>
      <c r="D85" s="98"/>
      <c r="E85" s="98"/>
      <c r="F85" s="98"/>
      <c r="G85" s="98"/>
      <c r="H85" s="98"/>
      <c r="I85" s="99"/>
      <c r="J85" s="100"/>
      <c r="K85" s="314">
        <v>0.05</v>
      </c>
      <c r="L85" s="855">
        <f>N78*K85</f>
        <v>62.037802998052044</v>
      </c>
      <c r="M85" s="856"/>
      <c r="N85" s="57"/>
    </row>
    <row r="86" spans="1:14" ht="15.75" thickBot="1">
      <c r="B86" s="818" t="s">
        <v>1037</v>
      </c>
      <c r="C86" s="819"/>
      <c r="D86" s="819"/>
      <c r="E86" s="819"/>
      <c r="F86" s="819"/>
      <c r="G86" s="819"/>
      <c r="H86" s="819"/>
      <c r="I86" s="819"/>
      <c r="J86" s="819"/>
      <c r="K86" s="819"/>
      <c r="L86" s="819"/>
      <c r="M86" s="820"/>
      <c r="N86" s="58">
        <f>L83+L84+L85</f>
        <v>372.22681798831223</v>
      </c>
    </row>
    <row r="87" spans="1:14" ht="15.75" thickBot="1">
      <c r="B87" s="39"/>
      <c r="C87" s="40"/>
      <c r="D87" s="40"/>
      <c r="E87" s="40"/>
      <c r="F87" s="40"/>
      <c r="G87" s="40"/>
      <c r="H87" s="40"/>
      <c r="I87" s="40"/>
      <c r="J87" s="40"/>
      <c r="K87" s="40"/>
      <c r="L87" s="40"/>
      <c r="M87" s="40"/>
      <c r="N87" s="41"/>
    </row>
    <row r="88" spans="1:14" ht="15.75" thickBot="1">
      <c r="A88" t="s">
        <v>2122</v>
      </c>
      <c r="B88" s="818" t="s">
        <v>1059</v>
      </c>
      <c r="C88" s="819"/>
      <c r="D88" s="819"/>
      <c r="E88" s="819"/>
      <c r="F88" s="819"/>
      <c r="G88" s="819"/>
      <c r="H88" s="819"/>
      <c r="I88" s="819"/>
      <c r="J88" s="819"/>
      <c r="K88" s="819"/>
      <c r="L88" s="819"/>
      <c r="M88" s="820"/>
      <c r="N88" s="196">
        <f>N78+N86</f>
        <v>1612.982877949353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2019-12-12T16:21:08Z</dcterms:modified>
</cp:coreProperties>
</file>